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9 MODELOS DOCUMENTOS\Modelos impresos convocatorias\Impresos específicos convocatoria - medida\2024_Ocupadas\Solicitud\"/>
    </mc:Choice>
  </mc:AlternateContent>
  <workbookProtection workbookAlgorithmName="SHA-512" workbookHashValue="wRTk2o4+T+KbWuuIGvhtyzI2IuWsQOTGJaLgtcEv8epdk+cmGwXSfwJxwJuB7/RtT4bLLTzpuiOen/3MZrb+hw==" workbookSaltValue="R2w0Dk1FJmcM9eqiXwLSGg==" workbookSpinCount="100000" lockStructure="1"/>
  <bookViews>
    <workbookView xWindow="480" yWindow="90" windowWidth="15315" windowHeight="11760"/>
  </bookViews>
  <sheets>
    <sheet name="Resumen Programa" sheetId="6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41" i="6" l="1"/>
  <c r="D38" i="6"/>
  <c r="H34" i="6" l="1"/>
  <c r="H33" i="6"/>
  <c r="E32" i="6" l="1"/>
  <c r="C47" i="6" l="1"/>
  <c r="C46" i="6"/>
  <c r="C45" i="6"/>
  <c r="B47" i="6"/>
  <c r="B46" i="6"/>
  <c r="B45" i="6"/>
  <c r="E34" i="6" l="1"/>
  <c r="F34" i="6" s="1"/>
  <c r="E33" i="6"/>
  <c r="F33" i="6" s="1"/>
  <c r="F32" i="6"/>
  <c r="H32" i="6" s="1"/>
  <c r="A54" i="6" l="1"/>
  <c r="A53" i="6" l="1"/>
  <c r="A52" i="6"/>
  <c r="A51" i="6"/>
  <c r="A56" i="6" l="1"/>
  <c r="A55" i="6"/>
  <c r="D47" i="6"/>
  <c r="E47" i="6" s="1"/>
  <c r="D46" i="6"/>
  <c r="E46" i="6" s="1"/>
  <c r="D45" i="6"/>
  <c r="E45" i="6" s="1"/>
  <c r="C56" i="6"/>
  <c r="C55" i="6"/>
  <c r="D28" i="6"/>
  <c r="D27" i="6"/>
  <c r="D26" i="6"/>
  <c r="G23" i="6"/>
  <c r="I22" i="6"/>
  <c r="H22" i="6"/>
  <c r="E22" i="6"/>
  <c r="F22" i="6" s="1"/>
  <c r="H21" i="6"/>
  <c r="E21" i="6"/>
  <c r="F21" i="6" s="1"/>
  <c r="H20" i="6"/>
  <c r="E20" i="6"/>
  <c r="F20" i="6" s="1"/>
  <c r="D17" i="6"/>
  <c r="C51" i="6" s="1"/>
  <c r="F46" i="6" l="1"/>
  <c r="G46" i="6" s="1"/>
  <c r="G33" i="6"/>
  <c r="F47" i="6"/>
  <c r="G47" i="6" s="1"/>
  <c r="G34" i="6"/>
  <c r="F45" i="6"/>
  <c r="G45" i="6" s="1"/>
  <c r="G32" i="6"/>
  <c r="I21" i="6"/>
  <c r="I20" i="6"/>
  <c r="E28" i="6"/>
  <c r="F28" i="6" s="1"/>
  <c r="E27" i="6"/>
  <c r="F27" i="6" s="1"/>
  <c r="E26" i="6"/>
  <c r="H23" i="6"/>
  <c r="G48" i="6" l="1"/>
  <c r="C58" i="6" s="1"/>
  <c r="F48" i="6"/>
  <c r="H35" i="6"/>
  <c r="C54" i="6" s="1"/>
  <c r="G35" i="6"/>
  <c r="I23" i="6"/>
  <c r="C52" i="6" s="1"/>
  <c r="F26" i="6"/>
  <c r="F29" i="6" s="1"/>
  <c r="C53" i="6" s="1"/>
  <c r="E29" i="6"/>
  <c r="C57" i="6" l="1"/>
  <c r="C59" i="6" s="1"/>
</calcChain>
</file>

<file path=xl/sharedStrings.xml><?xml version="1.0" encoding="utf-8"?>
<sst xmlns="http://schemas.openxmlformats.org/spreadsheetml/2006/main" count="89" uniqueCount="64">
  <si>
    <t>CIF</t>
  </si>
  <si>
    <t>(*) En caso de agrupación, rellénense los datos de la entidad representante.</t>
  </si>
  <si>
    <t>TOTAL</t>
  </si>
  <si>
    <t>PUNTOS</t>
  </si>
  <si>
    <t>VOLUMEN NEGOCIO</t>
  </si>
  <si>
    <t>VALORACIÓN</t>
  </si>
  <si>
    <t>% SUBVENCIÓN</t>
  </si>
  <si>
    <t>PUNTOS POR ENTIDAD</t>
  </si>
  <si>
    <t>TOTAL PUNTOS</t>
  </si>
  <si>
    <t>ENTIDAD 1</t>
  </si>
  <si>
    <t>ENTIDAD 2</t>
  </si>
  <si>
    <t>ENTIDAD 3</t>
  </si>
  <si>
    <t>X</t>
  </si>
  <si>
    <t xml:space="preserve">% </t>
  </si>
  <si>
    <t>SUBVENCIONES OBTENIDAS</t>
  </si>
  <si>
    <t>PUNTUACIÓN</t>
  </si>
  <si>
    <t>SUBVENCIÓN CONCEDIDA</t>
  </si>
  <si>
    <t>SUBVENCIÓN ABONADA</t>
  </si>
  <si>
    <t>(***) Puntuación provisional.</t>
  </si>
  <si>
    <t>Puntuación encuestas</t>
  </si>
  <si>
    <t>A RELLENAR POR LA ENTIDAD</t>
  </si>
  <si>
    <t>A RELLENAR POR EL SNE-NL</t>
  </si>
  <si>
    <t>ENTIDAD SOLICITANTE *</t>
  </si>
  <si>
    <t>AÑO</t>
  </si>
  <si>
    <t>% INEJECUCIÓN</t>
  </si>
  <si>
    <t>PUNTOS A DESCONTAR POR ENTIDAD</t>
  </si>
  <si>
    <t>SUBTOTAL</t>
  </si>
  <si>
    <t>CAMPOS CALCULADOS</t>
  </si>
  <si>
    <t>SUBVENCIÓN SOLICITADA**</t>
  </si>
  <si>
    <t>TOTAL***</t>
  </si>
  <si>
    <t>No Zonal</t>
  </si>
  <si>
    <t>Tudela</t>
  </si>
  <si>
    <t>SUBVENCIÓN SOLICITADA</t>
  </si>
  <si>
    <t>DEBE RELLENAR LA SUBVENCIÓN SOLICITADA SIN DETALLAR LA FORMACIÓN A IMPARTIR</t>
  </si>
  <si>
    <t>B.1) PERSONAS PRIORITARIAS (15)</t>
  </si>
  <si>
    <t>%</t>
  </si>
  <si>
    <t>(**) En caso de agrupación, rellénense los datos de cada entidad.</t>
  </si>
  <si>
    <t>TIPO DE PROGRAMA</t>
  </si>
  <si>
    <t xml:space="preserve">Intersectorial </t>
  </si>
  <si>
    <t>Economía Social</t>
  </si>
  <si>
    <t>Personas con discapacidad</t>
  </si>
  <si>
    <t>Lodosa</t>
  </si>
  <si>
    <t>Tafalla</t>
  </si>
  <si>
    <r>
      <t xml:space="preserve">PONER </t>
    </r>
    <r>
      <rPr>
        <b/>
        <sz val="9"/>
        <color theme="1"/>
        <rFont val="Arial"/>
        <family val="2"/>
      </rPr>
      <t xml:space="preserve">X </t>
    </r>
    <r>
      <rPr>
        <sz val="9"/>
        <color theme="1"/>
        <rFont val="Arial"/>
        <family val="2"/>
      </rPr>
      <t>SI SE CUMPLE EL CRITERIO</t>
    </r>
  </si>
  <si>
    <t>A.2. SOLVENCIA FINANCIERA (10)**</t>
  </si>
  <si>
    <t>A.3. IGUALDAD (5)**</t>
  </si>
  <si>
    <t>9.3. INEJECUCIÓN SUBVENCIÓN CONCEDIDA (HASTA -10) **</t>
  </si>
  <si>
    <t>Personas autónomas</t>
  </si>
  <si>
    <t>B.2) ÁMBITO TERRITORIAL DE LAS PERSONAS PARTICIPANTES (20)</t>
  </si>
  <si>
    <t>Porcentaje personas participantes ámbito territorial de Navarra</t>
  </si>
  <si>
    <t>Porcentaje personas participantes prioritarias</t>
  </si>
  <si>
    <t>A.1.-PUNTUACIÓN OBTENIDA EN LAS ENCUESTAS DEL SERVICIO NAVARRO DE EMPLEO-NAFAR LANSARE (15)</t>
  </si>
  <si>
    <t>A.4.EFICACIA EN LA GESTIÓN DE LA SUBVENCIÓN (5)**</t>
  </si>
  <si>
    <t>% EJECUCIÓN</t>
  </si>
  <si>
    <t>10.3. INEJECUCIÓN SUBVENCIÓN CONCEDIDA (HASTA -10)**</t>
  </si>
  <si>
    <t>SUBVENCIÓN  ABONADA</t>
  </si>
  <si>
    <t>OCUPADAS 2024 - RESUMEN - MEMORIA CRITERIOS DE VALORACIÓN - PRESUPUESTO</t>
  </si>
  <si>
    <t>Zona</t>
  </si>
  <si>
    <t>Euskera</t>
  </si>
  <si>
    <t>Aoiz / Agoitz</t>
  </si>
  <si>
    <t>Altsasu / Alsasua</t>
  </si>
  <si>
    <t>Doneztebe / Santesteban</t>
  </si>
  <si>
    <t>Estella-Lizarra</t>
  </si>
  <si>
    <t>EN CASO DE ENTIDAD CREADA EN 2022, PONGA "0" EN VOLUMEN DE NEGOCIO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</si>
</sst>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9.5"/>
      <color theme="1"/>
      <name val="Arial"/>
      <family val="2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1F84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3" fillId="0" borderId="0"/>
  </cellStyleXfs>
  <cellXfs count="175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 vertical="center"/>
    </xf>
    <xf numFmtId="4" fontId="5" fillId="3" borderId="3" xfId="0" applyNumberFormat="1" applyFont="1" applyFill="1" applyBorder="1" applyAlignment="1" applyProtection="1">
      <alignment horizontal="right" vertical="center"/>
    </xf>
    <xf numFmtId="1" fontId="5" fillId="3" borderId="16" xfId="0" applyNumberFormat="1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Alignment="1" applyProtection="1">
      <alignment horizontal="center" vertical="center"/>
    </xf>
    <xf numFmtId="1" fontId="5" fillId="3" borderId="7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 wrapText="1"/>
      <protection hidden="1"/>
    </xf>
    <xf numFmtId="164" fontId="12" fillId="12" borderId="5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  <protection hidden="1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6" borderId="8" xfId="0" applyFont="1" applyFill="1" applyBorder="1" applyAlignment="1" applyProtection="1">
      <alignment vertical="center" wrapText="1"/>
      <protection hidden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4" fontId="5" fillId="3" borderId="2" xfId="0" applyNumberFormat="1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 wrapText="1"/>
    </xf>
    <xf numFmtId="4" fontId="6" fillId="2" borderId="16" xfId="0" applyNumberFormat="1" applyFont="1" applyFill="1" applyBorder="1" applyAlignment="1" applyProtection="1">
      <alignment horizontal="center" vertical="center"/>
      <protection locked="0"/>
    </xf>
    <xf numFmtId="10" fontId="5" fillId="3" borderId="16" xfId="0" applyNumberFormat="1" applyFont="1" applyFill="1" applyBorder="1" applyAlignment="1" applyProtection="1">
      <alignment horizontal="center" vertical="center"/>
    </xf>
    <xf numFmtId="2" fontId="5" fillId="3" borderId="16" xfId="0" applyNumberFormat="1" applyFont="1" applyFill="1" applyBorder="1" applyAlignment="1" applyProtection="1">
      <alignment horizontal="center" vertical="center"/>
    </xf>
    <xf numFmtId="4" fontId="6" fillId="2" borderId="16" xfId="0" applyNumberFormat="1" applyFont="1" applyFill="1" applyBorder="1" applyAlignment="1" applyProtection="1">
      <alignment horizontal="right" vertical="center"/>
      <protection locked="0"/>
    </xf>
    <xf numFmtId="10" fontId="6" fillId="3" borderId="16" xfId="0" applyNumberFormat="1" applyFont="1" applyFill="1" applyBorder="1" applyAlignment="1" applyProtection="1">
      <alignment horizontal="center" vertical="center"/>
    </xf>
    <xf numFmtId="2" fontId="5" fillId="3" borderId="17" xfId="0" applyNumberFormat="1" applyFont="1" applyFill="1" applyBorder="1" applyAlignment="1" applyProtection="1">
      <alignment horizontal="center" vertical="center" wrapText="1"/>
    </xf>
    <xf numFmtId="4" fontId="6" fillId="2" borderId="5" xfId="0" applyNumberFormat="1" applyFont="1" applyFill="1" applyBorder="1" applyAlignment="1" applyProtection="1">
      <alignment horizontal="center" vertical="center"/>
      <protection locked="0"/>
    </xf>
    <xf numFmtId="10" fontId="5" fillId="3" borderId="5" xfId="0" applyNumberFormat="1" applyFont="1" applyFill="1" applyBorder="1" applyAlignment="1" applyProtection="1">
      <alignment horizontal="center" vertical="center"/>
    </xf>
    <xf numFmtId="2" fontId="5" fillId="3" borderId="5" xfId="0" applyNumberFormat="1" applyFont="1" applyFill="1" applyBorder="1" applyAlignment="1" applyProtection="1">
      <alignment horizontal="center" vertical="center"/>
    </xf>
    <xf numFmtId="4" fontId="6" fillId="2" borderId="5" xfId="0" applyNumberFormat="1" applyFont="1" applyFill="1" applyBorder="1" applyAlignment="1" applyProtection="1">
      <alignment horizontal="right" vertical="center"/>
      <protection locked="0"/>
    </xf>
    <xf numFmtId="10" fontId="6" fillId="3" borderId="5" xfId="0" applyNumberFormat="1" applyFont="1" applyFill="1" applyBorder="1" applyAlignment="1" applyProtection="1">
      <alignment horizontal="center" vertical="center"/>
    </xf>
    <xf numFmtId="2" fontId="5" fillId="3" borderId="12" xfId="0" applyNumberFormat="1" applyFont="1" applyFill="1" applyBorder="1" applyAlignment="1" applyProtection="1">
      <alignment horizontal="center" vertical="center" wrapText="1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10" fontId="5" fillId="3" borderId="7" xfId="0" applyNumberFormat="1" applyFont="1" applyFill="1" applyBorder="1" applyAlignment="1" applyProtection="1">
      <alignment horizontal="center" vertical="center"/>
    </xf>
    <xf numFmtId="2" fontId="5" fillId="3" borderId="7" xfId="0" applyNumberFormat="1" applyFont="1" applyFill="1" applyBorder="1" applyAlignment="1" applyProtection="1">
      <alignment horizontal="center" vertical="center"/>
    </xf>
    <xf numFmtId="4" fontId="6" fillId="2" borderId="7" xfId="0" applyNumberFormat="1" applyFont="1" applyFill="1" applyBorder="1" applyAlignment="1" applyProtection="1">
      <alignment horizontal="right" vertical="center"/>
      <protection locked="0"/>
    </xf>
    <xf numFmtId="10" fontId="6" fillId="3" borderId="7" xfId="0" applyNumberFormat="1" applyFont="1" applyFill="1" applyBorder="1" applyAlignment="1" applyProtection="1">
      <alignment horizontal="center" vertical="center"/>
    </xf>
    <xf numFmtId="2" fontId="5" fillId="3" borderId="1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10" fontId="5" fillId="3" borderId="3" xfId="0" applyNumberFormat="1" applyFont="1" applyFill="1" applyBorder="1" applyAlignment="1" applyProtection="1">
      <alignment vertical="center"/>
    </xf>
    <xf numFmtId="2" fontId="5" fillId="3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10" fontId="6" fillId="2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10" fontId="6" fillId="3" borderId="16" xfId="0" applyNumberFormat="1" applyFont="1" applyFill="1" applyBorder="1" applyAlignment="1" applyProtection="1">
      <alignment horizontal="center" vertical="center" wrapText="1"/>
    </xf>
    <xf numFmtId="2" fontId="5" fillId="3" borderId="16" xfId="0" applyNumberFormat="1" applyFont="1" applyFill="1" applyBorder="1" applyAlignment="1" applyProtection="1">
      <alignment horizontal="center" vertical="center" wrapText="1"/>
    </xf>
    <xf numFmtId="10" fontId="5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10" fontId="6" fillId="3" borderId="5" xfId="0" applyNumberFormat="1" applyFont="1" applyFill="1" applyBorder="1" applyAlignment="1" applyProtection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</xf>
    <xf numFmtId="10" fontId="5" fillId="3" borderId="5" xfId="0" applyNumberFormat="1" applyFont="1" applyFill="1" applyBorder="1" applyAlignment="1" applyProtection="1">
      <alignment horizontal="right" vertical="center"/>
    </xf>
    <xf numFmtId="10" fontId="6" fillId="3" borderId="7" xfId="0" applyNumberFormat="1" applyFont="1" applyFill="1" applyBorder="1" applyAlignment="1" applyProtection="1">
      <alignment horizontal="center" vertical="center" wrapText="1"/>
    </xf>
    <xf numFmtId="2" fontId="5" fillId="3" borderId="7" xfId="0" applyNumberFormat="1" applyFont="1" applyFill="1" applyBorder="1" applyAlignment="1" applyProtection="1">
      <alignment horizontal="center" vertical="center" wrapText="1"/>
    </xf>
    <xf numFmtId="10" fontId="5" fillId="3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  <protection locked="0"/>
    </xf>
    <xf numFmtId="44" fontId="5" fillId="0" borderId="18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4" fontId="16" fillId="4" borderId="3" xfId="0" applyNumberFormat="1" applyFont="1" applyFill="1" applyBorder="1" applyAlignment="1" applyProtection="1">
      <alignment horizontal="center" vertical="center" wrapText="1"/>
    </xf>
    <xf numFmtId="4" fontId="6" fillId="3" borderId="25" xfId="0" applyNumberFormat="1" applyFont="1" applyFill="1" applyBorder="1" applyAlignment="1" applyProtection="1">
      <alignment horizontal="center"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1" fontId="5" fillId="3" borderId="25" xfId="0" applyNumberFormat="1" applyFont="1" applyFill="1" applyBorder="1" applyAlignment="1" applyProtection="1">
      <alignment horizontal="center" vertical="center"/>
    </xf>
    <xf numFmtId="2" fontId="5" fillId="3" borderId="26" xfId="0" applyNumberFormat="1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" fontId="6" fillId="12" borderId="25" xfId="0" applyNumberFormat="1" applyFont="1" applyFill="1" applyBorder="1" applyAlignment="1" applyProtection="1">
      <alignment horizontal="center" vertical="center" wrapText="1"/>
    </xf>
    <xf numFmtId="4" fontId="6" fillId="12" borderId="5" xfId="0" applyNumberFormat="1" applyFont="1" applyFill="1" applyBorder="1" applyAlignment="1" applyProtection="1">
      <alignment horizontal="center" vertical="center" wrapText="1"/>
    </xf>
    <xf numFmtId="4" fontId="6" fillId="12" borderId="7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2" fontId="3" fillId="12" borderId="1" xfId="0" applyNumberFormat="1" applyFont="1" applyFill="1" applyBorder="1" applyAlignment="1" applyProtection="1">
      <alignment horizontal="center" vertical="center" wrapText="1"/>
    </xf>
    <xf numFmtId="4" fontId="5" fillId="3" borderId="33" xfId="0" applyNumberFormat="1" applyFont="1" applyFill="1" applyBorder="1" applyAlignment="1" applyProtection="1">
      <alignment horizontal="center" vertical="center" wrapText="1"/>
    </xf>
    <xf numFmtId="4" fontId="5" fillId="3" borderId="34" xfId="0" applyNumberFormat="1" applyFont="1" applyFill="1" applyBorder="1" applyAlignment="1" applyProtection="1">
      <alignment horizontal="center" vertical="center" wrapText="1"/>
    </xf>
    <xf numFmtId="4" fontId="5" fillId="3" borderId="35" xfId="0" applyNumberFormat="1" applyFont="1" applyFill="1" applyBorder="1" applyAlignment="1" applyProtection="1">
      <alignment horizontal="center" vertical="center" wrapText="1"/>
    </xf>
    <xf numFmtId="4" fontId="5" fillId="3" borderId="36" xfId="0" applyNumberFormat="1" applyFont="1" applyFill="1" applyBorder="1" applyAlignment="1" applyProtection="1">
      <alignment horizontal="center" vertical="center" wrapText="1"/>
    </xf>
    <xf numFmtId="0" fontId="5" fillId="8" borderId="8" xfId="0" applyFont="1" applyFill="1" applyBorder="1" applyAlignment="1" applyProtection="1">
      <alignment horizontal="left" vertical="center" wrapText="1"/>
    </xf>
    <xf numFmtId="0" fontId="5" fillId="8" borderId="2" xfId="0" applyFont="1" applyFill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  <protection hidden="1"/>
    </xf>
    <xf numFmtId="0" fontId="8" fillId="6" borderId="24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5" fillId="10" borderId="8" xfId="0" applyFont="1" applyFill="1" applyBorder="1" applyAlignment="1" applyProtection="1">
      <alignment horizontal="left" vertical="center" wrapText="1"/>
      <protection hidden="1"/>
    </xf>
    <xf numFmtId="0" fontId="5" fillId="10" borderId="2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Border="1" applyAlignment="1" applyProtection="1">
      <alignment horizontal="center" vertical="center"/>
      <protection locked="0" hidden="1"/>
    </xf>
    <xf numFmtId="0" fontId="6" fillId="7" borderId="19" xfId="0" applyFont="1" applyFill="1" applyBorder="1" applyAlignment="1" applyProtection="1">
      <alignment horizontal="left" vertical="center" wrapText="1"/>
    </xf>
    <xf numFmtId="0" fontId="6" fillId="7" borderId="31" xfId="0" applyFont="1" applyFill="1" applyBorder="1" applyAlignment="1" applyProtection="1">
      <alignment horizontal="left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left" vertical="center" wrapText="1"/>
    </xf>
    <xf numFmtId="0" fontId="5" fillId="7" borderId="2" xfId="0" applyFont="1" applyFill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5" fillId="5" borderId="2" xfId="0" applyFont="1" applyFill="1" applyBorder="1" applyAlignment="1" applyProtection="1">
      <alignment horizontal="left" vertical="center" wrapText="1"/>
    </xf>
    <xf numFmtId="44" fontId="5" fillId="0" borderId="20" xfId="1" applyFont="1" applyFill="1" applyBorder="1" applyAlignment="1" applyProtection="1">
      <alignment horizontal="center" vertical="center" wrapText="1"/>
    </xf>
    <xf numFmtId="44" fontId="5" fillId="0" borderId="30" xfId="1" applyFont="1" applyFill="1" applyBorder="1" applyAlignment="1" applyProtection="1">
      <alignment horizontal="center" vertical="center" wrapText="1"/>
    </xf>
    <xf numFmtId="0" fontId="6" fillId="10" borderId="20" xfId="0" applyFont="1" applyFill="1" applyBorder="1" applyAlignment="1" applyProtection="1">
      <alignment horizontal="left" vertical="center" wrapText="1"/>
      <protection hidden="1"/>
    </xf>
    <xf numFmtId="0" fontId="6" fillId="10" borderId="30" xfId="0" applyFont="1" applyFill="1" applyBorder="1" applyAlignment="1" applyProtection="1">
      <alignment horizontal="left" vertical="center" wrapText="1"/>
      <protection hidden="1"/>
    </xf>
    <xf numFmtId="0" fontId="6" fillId="8" borderId="19" xfId="0" applyFont="1" applyFill="1" applyBorder="1" applyAlignment="1" applyProtection="1">
      <alignment horizontal="left" vertical="center" wrapText="1"/>
    </xf>
    <xf numFmtId="0" fontId="6" fillId="8" borderId="31" xfId="0" applyFont="1" applyFill="1" applyBorder="1" applyAlignment="1" applyProtection="1">
      <alignment horizontal="left" vertical="center" wrapText="1"/>
    </xf>
    <xf numFmtId="0" fontId="6" fillId="11" borderId="19" xfId="0" applyFont="1" applyFill="1" applyBorder="1" applyAlignment="1" applyProtection="1">
      <alignment horizontal="left" vertical="center" wrapText="1"/>
    </xf>
    <xf numFmtId="0" fontId="6" fillId="11" borderId="31" xfId="0" applyFont="1" applyFill="1" applyBorder="1" applyAlignment="1" applyProtection="1">
      <alignment horizontal="left" vertical="center" wrapText="1"/>
    </xf>
    <xf numFmtId="0" fontId="5" fillId="11" borderId="9" xfId="0" applyFont="1" applyFill="1" applyBorder="1" applyAlignment="1" applyProtection="1">
      <alignment horizontal="left" vertical="center" wrapText="1"/>
    </xf>
    <xf numFmtId="0" fontId="5" fillId="11" borderId="11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6" fillId="5" borderId="27" xfId="0" applyFont="1" applyFill="1" applyBorder="1" applyAlignment="1" applyProtection="1">
      <alignment horizontal="left" vertical="center" wrapText="1"/>
    </xf>
    <xf numFmtId="0" fontId="6" fillId="5" borderId="32" xfId="0" applyFont="1" applyFill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right" vertical="center"/>
    </xf>
    <xf numFmtId="0" fontId="5" fillId="0" borderId="31" xfId="0" applyFont="1" applyBorder="1" applyAlignment="1" applyProtection="1">
      <alignment horizontal="right" vertical="center"/>
    </xf>
    <xf numFmtId="0" fontId="6" fillId="9" borderId="29" xfId="0" applyFont="1" applyFill="1" applyBorder="1" applyAlignment="1" applyProtection="1">
      <alignment horizontal="left" vertical="center" wrapText="1"/>
      <protection hidden="1"/>
    </xf>
    <xf numFmtId="0" fontId="6" fillId="9" borderId="32" xfId="0" applyFont="1" applyFill="1" applyBorder="1" applyAlignment="1" applyProtection="1">
      <alignment horizontal="left" vertical="center" wrapText="1"/>
      <protection hidden="1"/>
    </xf>
    <xf numFmtId="0" fontId="16" fillId="0" borderId="8" xfId="0" applyFont="1" applyBorder="1" applyAlignment="1" applyProtection="1">
      <alignment horizontal="right" vertical="center"/>
    </xf>
    <xf numFmtId="0" fontId="16" fillId="0" borderId="21" xfId="0" applyFont="1" applyBorder="1" applyAlignment="1" applyProtection="1">
      <alignment horizontal="right" vertical="center"/>
    </xf>
    <xf numFmtId="0" fontId="5" fillId="13" borderId="9" xfId="0" applyFont="1" applyFill="1" applyBorder="1" applyAlignment="1" applyProtection="1">
      <alignment horizontal="left" vertical="center" wrapText="1"/>
    </xf>
    <xf numFmtId="0" fontId="5" fillId="13" borderId="11" xfId="0" applyFont="1" applyFill="1" applyBorder="1" applyAlignment="1" applyProtection="1">
      <alignment horizontal="left" vertical="center" wrapText="1"/>
    </xf>
    <xf numFmtId="0" fontId="6" fillId="13" borderId="19" xfId="0" applyFont="1" applyFill="1" applyBorder="1" applyAlignment="1" applyProtection="1">
      <alignment horizontal="left" vertical="center" wrapText="1"/>
    </xf>
    <xf numFmtId="0" fontId="6" fillId="13" borderId="31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Normal 5" xfId="2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381002</xdr:colOff>
      <xdr:row>0</xdr:row>
      <xdr:rowOff>381001</xdr:rowOff>
    </xdr:from>
    <xdr:to>
      <xdr:col>9</xdr:col>
      <xdr:colOff>225745</xdr:colOff>
      <xdr:row>0</xdr:row>
      <xdr:rowOff>1166812</xdr:rowOff>
    </xdr:to>
    <xdr:pic>
      <xdr:nvPicPr>
        <xdr:cNvPr id="8" name="8 Imagen" descr="GOB+MTES+SEPE_H_COLOR_EU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2" y="381001"/>
          <a:ext cx="3809524" cy="78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0</xdr:row>
      <xdr:rowOff>97811</xdr:rowOff>
    </xdr:from>
    <xdr:to>
      <xdr:col>1</xdr:col>
      <xdr:colOff>1047750</xdr:colOff>
      <xdr:row>0</xdr:row>
      <xdr:rowOff>1396813</xdr:rowOff>
    </xdr:to>
    <xdr:pic>
      <xdr:nvPicPr>
        <xdr:cNvPr id="5" name="Imagen 15" descr="GOB + Agenda 2030-2 c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97811"/>
          <a:ext cx="2869406" cy="1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MODELOS%20DOCUMENTOS/Modelos%20impresos%20convocatorias/Impresos%20espec&#237;ficos%20convocatoria%20-%20medida/Ocupadas/Solicitud/Resumen%20Programa-Valoracion_Ocup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2019"/>
      <sheetName val="PROGRAMA 2020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topLeftCell="A10" zoomScale="80" zoomScaleNormal="80" workbookViewId="0">
      <selection activeCell="A20" sqref="A20:A22"/>
    </sheetView>
  </sheetViews>
  <sheetFormatPr baseColWidth="10" defaultColWidth="11.42578125" defaultRowHeight="14.25" x14ac:dyDescent="0.25"/>
  <cols>
    <col min="1" max="1" width="34.42578125" style="1" customWidth="1"/>
    <col min="2" max="2" width="26.28515625" style="1" customWidth="1"/>
    <col min="3" max="3" width="19.42578125" style="1" customWidth="1"/>
    <col min="4" max="4" width="15.5703125" style="1" customWidth="1"/>
    <col min="5" max="5" width="15.42578125" style="1" customWidth="1"/>
    <col min="6" max="6" width="27.5703125" style="1" customWidth="1"/>
    <col min="7" max="7" width="27.28515625" style="1" customWidth="1"/>
    <col min="8" max="8" width="14.85546875" style="1" customWidth="1"/>
    <col min="9" max="9" width="17.28515625" style="1" customWidth="1"/>
    <col min="10" max="10" width="7.85546875" style="1" customWidth="1"/>
    <col min="11" max="11" width="14.140625" style="1" customWidth="1"/>
    <col min="12" max="12" width="10.42578125" style="1" customWidth="1"/>
    <col min="13" max="13" width="8.42578125" style="1" customWidth="1"/>
    <col min="14" max="14" width="16.42578125" style="1" customWidth="1"/>
    <col min="15" max="15" width="10" style="1" customWidth="1"/>
    <col min="16" max="16" width="13.5703125" style="1" customWidth="1"/>
    <col min="17" max="17" width="13.28515625" style="1" customWidth="1"/>
    <col min="18" max="18" width="15.5703125" style="1" customWidth="1"/>
    <col min="19" max="19" width="14.5703125" style="1" customWidth="1"/>
    <col min="20" max="20" width="17.5703125" style="1" customWidth="1"/>
    <col min="21" max="21" width="19.28515625" style="1" customWidth="1"/>
    <col min="22" max="22" width="15.42578125" style="1" customWidth="1"/>
    <col min="23" max="16384" width="11.42578125" style="1"/>
  </cols>
  <sheetData>
    <row r="1" spans="1:19" ht="111.75" customHeight="1" x14ac:dyDescent="0.25"/>
    <row r="2" spans="1:19" ht="27.75" customHeight="1" x14ac:dyDescent="0.25">
      <c r="A2" s="134" t="s">
        <v>56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6"/>
      <c r="O2" s="14"/>
      <c r="P2" s="14"/>
      <c r="Q2" s="14"/>
      <c r="R2" s="17"/>
      <c r="S2" s="18"/>
    </row>
    <row r="3" spans="1:19" ht="20.2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5"/>
      <c r="K3" s="15"/>
      <c r="L3" s="15"/>
      <c r="M3" s="14"/>
      <c r="N3" s="16"/>
      <c r="O3" s="14"/>
      <c r="P3" s="14"/>
      <c r="Q3" s="14"/>
      <c r="R3" s="17"/>
      <c r="S3" s="18"/>
    </row>
    <row r="4" spans="1:19" ht="20.25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5"/>
      <c r="K4" s="15"/>
      <c r="N4" s="16"/>
      <c r="O4" s="14"/>
      <c r="P4" s="14"/>
      <c r="Q4" s="14"/>
      <c r="R4" s="17"/>
      <c r="S4" s="18"/>
    </row>
    <row r="5" spans="1:19" ht="23.25" customHeight="1" thickBot="1" x14ac:dyDescent="0.3">
      <c r="A5" s="19" t="s">
        <v>22</v>
      </c>
      <c r="B5" s="160"/>
      <c r="C5" s="161"/>
      <c r="D5" s="5"/>
      <c r="E5" s="6"/>
      <c r="F5" s="6"/>
      <c r="G5" s="6"/>
      <c r="H5" s="20"/>
      <c r="I5" s="21" t="s">
        <v>20</v>
      </c>
      <c r="J5" s="22"/>
      <c r="L5" s="23"/>
      <c r="M5" s="24"/>
      <c r="N5" s="16"/>
    </row>
    <row r="6" spans="1:19" ht="23.25" customHeight="1" thickBot="1" x14ac:dyDescent="0.3">
      <c r="A6" s="19" t="s">
        <v>0</v>
      </c>
      <c r="B6" s="160"/>
      <c r="C6" s="161"/>
      <c r="D6" s="6"/>
      <c r="E6" s="6"/>
      <c r="F6" s="6"/>
      <c r="G6" s="6"/>
      <c r="H6" s="25"/>
      <c r="I6" s="21" t="s">
        <v>21</v>
      </c>
      <c r="J6" s="7"/>
      <c r="K6" s="7"/>
      <c r="L6" s="23"/>
      <c r="M6" s="24"/>
      <c r="N6" s="16"/>
    </row>
    <row r="7" spans="1:19" ht="25.5" customHeight="1" thickBot="1" x14ac:dyDescent="0.3">
      <c r="A7" s="6"/>
      <c r="B7" s="6"/>
      <c r="C7" s="6"/>
      <c r="D7" s="6"/>
      <c r="E7" s="6"/>
      <c r="F7" s="6"/>
      <c r="G7" s="6"/>
      <c r="H7" s="26"/>
      <c r="I7" s="21" t="s">
        <v>27</v>
      </c>
      <c r="J7" s="7"/>
      <c r="L7" s="23"/>
      <c r="M7" s="7"/>
      <c r="N7" s="16"/>
    </row>
    <row r="8" spans="1:19" ht="33.75" customHeight="1" thickBot="1" x14ac:dyDescent="0.3">
      <c r="A8" s="27" t="s">
        <v>23</v>
      </c>
      <c r="B8" s="28">
        <v>2024</v>
      </c>
      <c r="C8" s="7"/>
      <c r="D8" s="7"/>
      <c r="E8" s="7"/>
      <c r="F8" s="7"/>
      <c r="G8" s="6"/>
      <c r="H8" s="29"/>
      <c r="I8" s="110"/>
      <c r="J8" s="105"/>
      <c r="K8" s="111"/>
      <c r="L8" s="106"/>
      <c r="M8" s="106"/>
      <c r="N8" s="107"/>
      <c r="O8" s="106"/>
      <c r="P8" s="108"/>
      <c r="Q8" s="106"/>
    </row>
    <row r="9" spans="1:19" ht="38.25" customHeight="1" thickBot="1" x14ac:dyDescent="0.3">
      <c r="A9" s="124" t="s">
        <v>37</v>
      </c>
      <c r="B9" s="30" t="s">
        <v>38</v>
      </c>
      <c r="C9" s="31"/>
      <c r="D9" s="32" t="s">
        <v>57</v>
      </c>
      <c r="E9" s="127"/>
      <c r="F9" s="128"/>
      <c r="G9" s="6"/>
      <c r="H9" s="29"/>
      <c r="I9" s="110"/>
      <c r="J9" s="105"/>
      <c r="K9" s="113" t="s">
        <v>12</v>
      </c>
      <c r="L9" s="106"/>
      <c r="M9" s="106"/>
      <c r="N9" s="107"/>
      <c r="O9" s="106"/>
      <c r="P9" s="108"/>
      <c r="Q9" s="106"/>
    </row>
    <row r="10" spans="1:19" ht="29.25" customHeight="1" thickBot="1" x14ac:dyDescent="0.3">
      <c r="A10" s="125"/>
      <c r="B10" s="30" t="s">
        <v>39</v>
      </c>
      <c r="C10" s="31"/>
      <c r="D10" s="33"/>
      <c r="E10" s="33"/>
      <c r="F10" s="33"/>
      <c r="G10" s="6"/>
      <c r="H10" s="29"/>
      <c r="I10" s="110"/>
      <c r="J10" s="105"/>
      <c r="K10" s="4"/>
      <c r="L10" s="106"/>
      <c r="M10" s="106"/>
      <c r="N10" s="107"/>
      <c r="O10" s="106"/>
      <c r="P10" s="108"/>
      <c r="Q10" s="106"/>
    </row>
    <row r="11" spans="1:19" ht="29.25" customHeight="1" thickBot="1" x14ac:dyDescent="0.3">
      <c r="A11" s="125"/>
      <c r="B11" s="30" t="s">
        <v>47</v>
      </c>
      <c r="C11" s="31"/>
      <c r="D11" s="33"/>
      <c r="E11" s="33"/>
      <c r="F11" s="33"/>
      <c r="G11" s="6"/>
      <c r="H11" s="29"/>
      <c r="I11" s="110"/>
      <c r="J11" s="105"/>
      <c r="K11" s="13" t="s">
        <v>30</v>
      </c>
      <c r="L11" s="106"/>
      <c r="M11" s="106"/>
      <c r="N11" s="107"/>
      <c r="O11" s="106"/>
      <c r="P11" s="108"/>
      <c r="Q11" s="106"/>
    </row>
    <row r="12" spans="1:19" ht="35.25" customHeight="1" thickBot="1" x14ac:dyDescent="0.3">
      <c r="A12" s="126"/>
      <c r="B12" s="34" t="s">
        <v>40</v>
      </c>
      <c r="C12" s="35"/>
      <c r="D12" s="33"/>
      <c r="E12" s="33"/>
      <c r="F12" s="33"/>
      <c r="G12" s="6"/>
      <c r="H12" s="6"/>
      <c r="I12" s="112"/>
      <c r="J12" s="105"/>
      <c r="K12" s="4" t="s">
        <v>58</v>
      </c>
      <c r="L12" s="106"/>
      <c r="M12" s="108"/>
      <c r="N12" s="109"/>
      <c r="O12" s="106"/>
      <c r="P12" s="106"/>
      <c r="Q12" s="106"/>
    </row>
    <row r="13" spans="1:19" ht="17.25" customHeight="1" thickBot="1" x14ac:dyDescent="0.3">
      <c r="A13" s="6"/>
      <c r="B13" s="6"/>
      <c r="C13" s="6"/>
      <c r="D13" s="6"/>
      <c r="E13" s="6"/>
      <c r="F13" s="6"/>
      <c r="G13" s="6"/>
      <c r="H13" s="6"/>
      <c r="I13" s="112"/>
      <c r="J13" s="105"/>
      <c r="K13" s="13" t="s">
        <v>60</v>
      </c>
      <c r="L13" s="106"/>
      <c r="M13" s="108"/>
      <c r="N13" s="109"/>
      <c r="O13" s="106"/>
      <c r="P13" s="106"/>
      <c r="Q13" s="106"/>
    </row>
    <row r="14" spans="1:19" ht="40.5" customHeight="1" thickBot="1" x14ac:dyDescent="0.3">
      <c r="A14" s="36" t="s">
        <v>32</v>
      </c>
      <c r="B14" s="37"/>
      <c r="C14" s="7"/>
      <c r="D14" s="129" t="s">
        <v>33</v>
      </c>
      <c r="E14" s="130"/>
      <c r="F14" s="130"/>
      <c r="G14" s="131"/>
      <c r="H14" s="6"/>
      <c r="I14" s="112"/>
      <c r="J14" s="105"/>
      <c r="K14" s="4" t="s">
        <v>59</v>
      </c>
      <c r="L14" s="106"/>
      <c r="M14" s="106"/>
      <c r="N14" s="109"/>
      <c r="O14" s="106"/>
      <c r="P14" s="106"/>
      <c r="Q14" s="106"/>
    </row>
    <row r="15" spans="1:19" ht="28.5" customHeight="1" thickBot="1" x14ac:dyDescent="0.3">
      <c r="A15" s="6"/>
      <c r="B15" s="6"/>
      <c r="C15" s="6"/>
      <c r="D15" s="6"/>
      <c r="E15" s="6"/>
      <c r="F15" s="6"/>
      <c r="G15" s="6"/>
      <c r="H15" s="6"/>
      <c r="I15" s="112"/>
      <c r="J15" s="105"/>
      <c r="K15" s="13" t="s">
        <v>61</v>
      </c>
      <c r="L15" s="106"/>
      <c r="M15" s="106"/>
      <c r="N15" s="108"/>
      <c r="O15" s="106"/>
      <c r="P15" s="106"/>
      <c r="Q15" s="106"/>
    </row>
    <row r="16" spans="1:19" ht="39" customHeight="1" thickBot="1" x14ac:dyDescent="0.3">
      <c r="A16" s="132" t="s">
        <v>51</v>
      </c>
      <c r="B16" s="133"/>
      <c r="C16" s="38" t="s">
        <v>15</v>
      </c>
      <c r="D16" s="39" t="s">
        <v>3</v>
      </c>
      <c r="E16" s="6"/>
      <c r="F16" s="6"/>
      <c r="G16" s="6"/>
      <c r="H16" s="6"/>
      <c r="I16" s="112"/>
      <c r="J16" s="105"/>
      <c r="K16" s="13" t="s">
        <v>62</v>
      </c>
      <c r="L16" s="106"/>
      <c r="M16" s="106"/>
      <c r="N16" s="106"/>
      <c r="O16" s="106"/>
      <c r="P16" s="106"/>
      <c r="Q16" s="106"/>
    </row>
    <row r="17" spans="1:17" ht="40.5" customHeight="1" thickBot="1" x14ac:dyDescent="0.3">
      <c r="A17" s="146" t="s">
        <v>19</v>
      </c>
      <c r="B17" s="147"/>
      <c r="C17" s="114"/>
      <c r="D17" s="40">
        <f>IF(C17&lt;=3,0,IF(AND(C17&gt;3,C17&lt;=4),(C17-3)*15,IF(C17&gt;4,15)))</f>
        <v>0</v>
      </c>
      <c r="E17" s="6"/>
      <c r="I17" s="106"/>
      <c r="J17" s="105"/>
      <c r="K17" s="13" t="s">
        <v>41</v>
      </c>
      <c r="L17" s="106"/>
      <c r="M17" s="106"/>
      <c r="N17" s="106"/>
      <c r="O17" s="106"/>
      <c r="P17" s="106"/>
      <c r="Q17" s="106"/>
    </row>
    <row r="18" spans="1:17" ht="25.5" customHeight="1" thickBot="1" x14ac:dyDescent="0.3">
      <c r="A18" s="6"/>
      <c r="B18" s="6"/>
      <c r="C18" s="6"/>
      <c r="D18" s="6"/>
      <c r="E18" s="6"/>
      <c r="F18" s="6"/>
      <c r="G18" s="6"/>
      <c r="H18" s="6"/>
      <c r="I18" s="112"/>
      <c r="J18" s="105"/>
      <c r="K18" s="13" t="s">
        <v>42</v>
      </c>
      <c r="L18" s="105"/>
      <c r="M18" s="105"/>
      <c r="N18" s="106"/>
      <c r="O18" s="106"/>
      <c r="P18" s="106"/>
      <c r="Q18" s="106"/>
    </row>
    <row r="19" spans="1:17" ht="26.25" customHeight="1" thickBot="1" x14ac:dyDescent="0.3">
      <c r="A19" s="119" t="s">
        <v>44</v>
      </c>
      <c r="B19" s="120"/>
      <c r="C19" s="41" t="s">
        <v>4</v>
      </c>
      <c r="D19" s="41" t="s">
        <v>14</v>
      </c>
      <c r="E19" s="41" t="s">
        <v>13</v>
      </c>
      <c r="F19" s="41" t="s">
        <v>7</v>
      </c>
      <c r="G19" s="41" t="s">
        <v>28</v>
      </c>
      <c r="H19" s="41" t="s">
        <v>6</v>
      </c>
      <c r="I19" s="41" t="s">
        <v>8</v>
      </c>
      <c r="J19" s="106"/>
      <c r="K19" s="13" t="s">
        <v>31</v>
      </c>
      <c r="L19" s="106"/>
      <c r="M19" s="106"/>
      <c r="N19" s="106"/>
      <c r="O19" s="106"/>
      <c r="P19" s="106"/>
    </row>
    <row r="20" spans="1:17" ht="23.25" customHeight="1" x14ac:dyDescent="0.25">
      <c r="A20" s="121" t="s">
        <v>63</v>
      </c>
      <c r="B20" s="64" t="s">
        <v>9</v>
      </c>
      <c r="C20" s="42"/>
      <c r="D20" s="42"/>
      <c r="E20" s="43" t="str">
        <f>IF(C20="","",IF(C20=0,100%,+D20/C20))</f>
        <v/>
      </c>
      <c r="F20" s="44">
        <f>+IF(E20&gt;50%,0,IF(E20=50%,1,IF(AND(E20&lt;50%,E20&gt;=10%),((((50%-E20)*0.225))*100)+1,IF(E20&lt;10%,10))))</f>
        <v>0</v>
      </c>
      <c r="G20" s="45"/>
      <c r="H20" s="46" t="str">
        <f>IF(C20="","",+G20/$B$14)</f>
        <v/>
      </c>
      <c r="I20" s="47" t="str">
        <f>IF(C20="","",F20*H20)</f>
        <v/>
      </c>
      <c r="J20" s="106"/>
      <c r="K20" s="106"/>
      <c r="L20" s="106"/>
      <c r="M20" s="106"/>
      <c r="N20" s="106"/>
      <c r="O20" s="106"/>
      <c r="P20" s="106"/>
    </row>
    <row r="21" spans="1:17" ht="23.25" customHeight="1" x14ac:dyDescent="0.25">
      <c r="A21" s="122"/>
      <c r="B21" s="66" t="s">
        <v>10</v>
      </c>
      <c r="C21" s="48"/>
      <c r="D21" s="48"/>
      <c r="E21" s="49" t="str">
        <f t="shared" ref="E21:E22" si="0">IF(C21="","",IF(C21=0,100%,+D21/C21))</f>
        <v/>
      </c>
      <c r="F21" s="50">
        <f>+IF(E21&gt;50%,0,IF(E21=50%,1,IF(AND(E21&lt;50%,E21&gt;=10%),((((50%-E21)*0.225))*100)+1,IF(E21&lt;10%,10))))</f>
        <v>0</v>
      </c>
      <c r="G21" s="51"/>
      <c r="H21" s="52" t="str">
        <f t="shared" ref="H21:H22" si="1">IF(C21="","",+G21/$B$14)</f>
        <v/>
      </c>
      <c r="I21" s="53" t="str">
        <f t="shared" ref="I21:I22" si="2">IF(C21="","",F21*H21)</f>
        <v/>
      </c>
      <c r="J21" s="106"/>
      <c r="K21" s="106"/>
      <c r="L21" s="106"/>
      <c r="M21" s="106"/>
      <c r="N21" s="106"/>
      <c r="O21" s="106"/>
      <c r="P21" s="106"/>
    </row>
    <row r="22" spans="1:17" ht="27.75" customHeight="1" thickBot="1" x14ac:dyDescent="0.3">
      <c r="A22" s="123"/>
      <c r="B22" s="68" t="s">
        <v>11</v>
      </c>
      <c r="C22" s="54"/>
      <c r="D22" s="54"/>
      <c r="E22" s="55" t="str">
        <f t="shared" si="0"/>
        <v/>
      </c>
      <c r="F22" s="56">
        <f>+IF(E22&gt;50%,0,IF(E22=50%,1,IF(AND(E22&lt;50%,E22&gt;=10%),((((50%-E22)*0.225))*100)+1,IF(E22&lt;10%,10))))</f>
        <v>0</v>
      </c>
      <c r="G22" s="57"/>
      <c r="H22" s="58" t="str">
        <f t="shared" si="1"/>
        <v/>
      </c>
      <c r="I22" s="59" t="str">
        <f t="shared" si="2"/>
        <v/>
      </c>
    </row>
    <row r="23" spans="1:17" ht="27.75" customHeight="1" thickBot="1" x14ac:dyDescent="0.3">
      <c r="A23" s="3"/>
      <c r="B23" s="3"/>
      <c r="C23" s="3"/>
      <c r="D23" s="3"/>
      <c r="E23" s="3"/>
      <c r="F23" s="60" t="s">
        <v>2</v>
      </c>
      <c r="G23" s="9">
        <f>+SUM(G20:G22)</f>
        <v>0</v>
      </c>
      <c r="H23" s="61">
        <f>+SUM(H20:H22)</f>
        <v>0</v>
      </c>
      <c r="I23" s="62">
        <f>+SUM(I20:I22)</f>
        <v>0</v>
      </c>
    </row>
    <row r="24" spans="1:17" ht="24" customHeight="1" thickBot="1" x14ac:dyDescent="0.3">
      <c r="G24" s="8"/>
      <c r="H24" s="3"/>
      <c r="I24" s="3"/>
    </row>
    <row r="25" spans="1:17" ht="31.5" customHeight="1" thickBot="1" x14ac:dyDescent="0.3">
      <c r="A25" s="158" t="s">
        <v>45</v>
      </c>
      <c r="B25" s="159"/>
      <c r="C25" s="41" t="s">
        <v>43</v>
      </c>
      <c r="D25" s="41" t="s">
        <v>7</v>
      </c>
      <c r="E25" s="41" t="s">
        <v>6</v>
      </c>
      <c r="F25" s="71" t="s">
        <v>8</v>
      </c>
      <c r="G25" s="3"/>
      <c r="H25" s="3"/>
      <c r="I25" s="3"/>
    </row>
    <row r="26" spans="1:17" ht="27" customHeight="1" x14ac:dyDescent="0.25">
      <c r="A26" s="138" t="s">
        <v>9</v>
      </c>
      <c r="B26" s="139"/>
      <c r="C26" s="65"/>
      <c r="D26" s="10">
        <f>+IF(C26="X",5,0)</f>
        <v>0</v>
      </c>
      <c r="E26" s="43" t="str">
        <f>+H20</f>
        <v/>
      </c>
      <c r="F26" s="99" t="str">
        <f>IF(E26="","",+E26*D26)</f>
        <v/>
      </c>
      <c r="G26" s="3"/>
      <c r="H26" s="3"/>
      <c r="I26" s="3"/>
    </row>
    <row r="27" spans="1:17" ht="27.75" customHeight="1" x14ac:dyDescent="0.25">
      <c r="A27" s="140" t="s">
        <v>10</v>
      </c>
      <c r="B27" s="141"/>
      <c r="C27" s="67"/>
      <c r="D27" s="11">
        <f>+IF(C27="X",5,0)</f>
        <v>0</v>
      </c>
      <c r="E27" s="49" t="str">
        <f>+H21</f>
        <v/>
      </c>
      <c r="F27" s="53" t="str">
        <f>IF(E27="","",+E27*D27)</f>
        <v/>
      </c>
      <c r="G27" s="3"/>
      <c r="H27" s="3"/>
      <c r="I27" s="3"/>
    </row>
    <row r="28" spans="1:17" ht="30.75" customHeight="1" thickBot="1" x14ac:dyDescent="0.3">
      <c r="A28" s="142" t="s">
        <v>11</v>
      </c>
      <c r="B28" s="143"/>
      <c r="C28" s="69"/>
      <c r="D28" s="12">
        <f>+IF(C28="X",5,0)</f>
        <v>0</v>
      </c>
      <c r="E28" s="55" t="str">
        <f>+H22</f>
        <v/>
      </c>
      <c r="F28" s="59" t="str">
        <f>IF(E28="","",+E28*D28)</f>
        <v/>
      </c>
      <c r="G28" s="3"/>
      <c r="H28" s="3"/>
      <c r="I28" s="3"/>
    </row>
    <row r="29" spans="1:17" ht="23.25" customHeight="1" thickBot="1" x14ac:dyDescent="0.3">
      <c r="A29" s="3"/>
      <c r="B29" s="3"/>
      <c r="C29" s="3"/>
      <c r="D29" s="70" t="s">
        <v>2</v>
      </c>
      <c r="E29" s="61">
        <f>+SUM(E26:E28)</f>
        <v>0</v>
      </c>
      <c r="F29" s="62">
        <f>+SUM(F26:F28)</f>
        <v>0</v>
      </c>
      <c r="G29" s="3"/>
      <c r="H29" s="3"/>
      <c r="I29" s="3"/>
    </row>
    <row r="30" spans="1:17" ht="23.25" customHeight="1" thickBot="1" x14ac:dyDescent="0.3">
      <c r="G30" s="3"/>
      <c r="H30" s="3"/>
      <c r="I30" s="3"/>
    </row>
    <row r="31" spans="1:17" ht="29.25" customHeight="1" thickBot="1" x14ac:dyDescent="0.3">
      <c r="A31" s="171" t="s">
        <v>52</v>
      </c>
      <c r="B31" s="172"/>
      <c r="C31" s="74" t="s">
        <v>16</v>
      </c>
      <c r="D31" s="74" t="s">
        <v>55</v>
      </c>
      <c r="E31" s="41" t="s">
        <v>53</v>
      </c>
      <c r="F31" s="74" t="s">
        <v>7</v>
      </c>
      <c r="G31" s="41" t="s">
        <v>6</v>
      </c>
      <c r="H31" s="71" t="s">
        <v>8</v>
      </c>
      <c r="I31" s="3"/>
    </row>
    <row r="32" spans="1:17" ht="23.25" customHeight="1" x14ac:dyDescent="0.25">
      <c r="A32" s="138" t="s">
        <v>9</v>
      </c>
      <c r="B32" s="139"/>
      <c r="C32" s="102"/>
      <c r="D32" s="102"/>
      <c r="E32" s="43" t="str">
        <f>IF(C32="","",IF(C32=0,"",+D32/C32))</f>
        <v/>
      </c>
      <c r="F32" s="98" t="str">
        <f>+IF(E32="","",IF(E32&gt;=90%,5,0))</f>
        <v/>
      </c>
      <c r="G32" s="43" t="str">
        <f>+H20</f>
        <v/>
      </c>
      <c r="H32" s="47" t="str">
        <f>IF(C32="","",+G32*F32)</f>
        <v/>
      </c>
      <c r="I32" s="3"/>
    </row>
    <row r="33" spans="1:16" ht="23.25" customHeight="1" x14ac:dyDescent="0.25">
      <c r="A33" s="140" t="s">
        <v>10</v>
      </c>
      <c r="B33" s="141"/>
      <c r="C33" s="103"/>
      <c r="D33" s="103"/>
      <c r="E33" s="49" t="str">
        <f t="shared" ref="E33:E34" si="3">IF(C33="","",IF(C33=0,"",+D33/C33))</f>
        <v/>
      </c>
      <c r="F33" s="11" t="str">
        <f>+IF(E33="","",IF(E33&gt;=90%,5,0))</f>
        <v/>
      </c>
      <c r="G33" s="49" t="str">
        <f>+H21</f>
        <v/>
      </c>
      <c r="H33" s="53" t="str">
        <f t="shared" ref="H33:H34" si="4">IF(C33="","",+G33*F33)</f>
        <v/>
      </c>
      <c r="I33" s="3"/>
    </row>
    <row r="34" spans="1:16" ht="23.25" customHeight="1" thickBot="1" x14ac:dyDescent="0.3">
      <c r="A34" s="142" t="s">
        <v>11</v>
      </c>
      <c r="B34" s="143"/>
      <c r="C34" s="104"/>
      <c r="D34" s="104"/>
      <c r="E34" s="55" t="str">
        <f t="shared" si="3"/>
        <v/>
      </c>
      <c r="F34" s="12" t="str">
        <f>+IF(E34="","",IF(E34&gt;=90%,5,0))</f>
        <v/>
      </c>
      <c r="G34" s="55" t="str">
        <f>+H22</f>
        <v/>
      </c>
      <c r="H34" s="59" t="str">
        <f t="shared" si="4"/>
        <v/>
      </c>
      <c r="I34" s="3"/>
    </row>
    <row r="35" spans="1:16" ht="23.25" customHeight="1" thickBot="1" x14ac:dyDescent="0.3">
      <c r="A35" s="3"/>
      <c r="B35" s="3"/>
      <c r="E35" s="3"/>
      <c r="F35" s="70" t="s">
        <v>2</v>
      </c>
      <c r="G35" s="61">
        <f>+SUM(G32:G34)</f>
        <v>0</v>
      </c>
      <c r="H35" s="62">
        <f>+SUM(H32:H34)</f>
        <v>0</v>
      </c>
      <c r="I35" s="3"/>
    </row>
    <row r="36" spans="1:16" ht="23.25" customHeight="1" thickBot="1" x14ac:dyDescent="0.3">
      <c r="G36" s="3"/>
      <c r="H36" s="3"/>
      <c r="I36" s="3"/>
    </row>
    <row r="37" spans="1:16" ht="31.5" customHeight="1" thickBot="1" x14ac:dyDescent="0.3">
      <c r="A37" s="144" t="s">
        <v>34</v>
      </c>
      <c r="B37" s="145"/>
      <c r="C37" s="71" t="s">
        <v>35</v>
      </c>
      <c r="D37" s="71" t="s">
        <v>3</v>
      </c>
      <c r="E37" s="3"/>
      <c r="F37" s="3"/>
      <c r="G37" s="3"/>
      <c r="H37" s="3"/>
      <c r="I37" s="3"/>
    </row>
    <row r="38" spans="1:16" ht="33" customHeight="1" thickBot="1" x14ac:dyDescent="0.3">
      <c r="A38" s="146" t="s">
        <v>50</v>
      </c>
      <c r="B38" s="147"/>
      <c r="C38" s="72"/>
      <c r="D38" s="73">
        <f>+IF(C38&lt;=30%,0,IF(AND(C38&gt;30%,C38&lt;=90%),((C38-30%)*0.25)*100,IF(C38&gt;90%,15)))</f>
        <v>0</v>
      </c>
      <c r="E38" s="3"/>
      <c r="F38" s="3"/>
      <c r="G38" s="3"/>
      <c r="H38" s="3"/>
      <c r="I38" s="3"/>
    </row>
    <row r="39" spans="1:16" ht="23.25" customHeight="1" thickBot="1" x14ac:dyDescent="0.3">
      <c r="G39" s="3"/>
      <c r="H39" s="3"/>
      <c r="I39" s="3"/>
    </row>
    <row r="40" spans="1:16" ht="33.75" customHeight="1" thickBot="1" x14ac:dyDescent="0.3">
      <c r="A40" s="148" t="s">
        <v>48</v>
      </c>
      <c r="B40" s="149"/>
      <c r="C40" s="71" t="s">
        <v>35</v>
      </c>
      <c r="D40" s="71" t="s">
        <v>3</v>
      </c>
      <c r="G40" s="3"/>
      <c r="H40" s="3"/>
      <c r="I40" s="3"/>
    </row>
    <row r="41" spans="1:16" ht="35.25" customHeight="1" thickBot="1" x14ac:dyDescent="0.3">
      <c r="A41" s="146" t="s">
        <v>49</v>
      </c>
      <c r="B41" s="147"/>
      <c r="C41" s="72"/>
      <c r="D41" s="73">
        <f>+IF(C41&lt;50%,0,IF(C41=50%,1,IF(AND(C41&gt;50%,C41&lt;=90%),((((C41-50%)*0.475))*100)+1,IF(C41&gt;90%,20))))</f>
        <v>0</v>
      </c>
      <c r="G41" s="3"/>
      <c r="H41" s="3"/>
      <c r="I41" s="3"/>
    </row>
    <row r="42" spans="1:16" ht="23.25" customHeight="1" x14ac:dyDescent="0.25">
      <c r="G42" s="3"/>
      <c r="H42" s="3"/>
      <c r="I42" s="3"/>
    </row>
    <row r="43" spans="1:16" s="75" customFormat="1" ht="26.25" customHeight="1" thickBot="1" x14ac:dyDescent="0.3">
      <c r="A43" s="3"/>
      <c r="B43" s="3"/>
      <c r="C43" s="3"/>
      <c r="D43" s="76"/>
      <c r="E43" s="3"/>
      <c r="F43" s="3"/>
      <c r="G43" s="3"/>
      <c r="H43" s="3"/>
      <c r="I43" s="3"/>
    </row>
    <row r="44" spans="1:16" ht="38.25" customHeight="1" thickBot="1" x14ac:dyDescent="0.3">
      <c r="A44" s="100" t="s">
        <v>54</v>
      </c>
      <c r="B44" s="101" t="s">
        <v>16</v>
      </c>
      <c r="C44" s="101" t="s">
        <v>17</v>
      </c>
      <c r="D44" s="101" t="s">
        <v>24</v>
      </c>
      <c r="E44" s="101" t="s">
        <v>25</v>
      </c>
      <c r="F44" s="74" t="s">
        <v>6</v>
      </c>
      <c r="G44" s="71" t="s">
        <v>8</v>
      </c>
      <c r="H44" s="6"/>
      <c r="I44" s="6"/>
      <c r="J44" s="22"/>
      <c r="K44" s="22"/>
      <c r="L44" s="63"/>
      <c r="M44" s="63"/>
      <c r="N44" s="18"/>
      <c r="O44" s="18"/>
      <c r="P44" s="18"/>
    </row>
    <row r="45" spans="1:16" ht="30" customHeight="1" x14ac:dyDescent="0.25">
      <c r="A45" s="64" t="s">
        <v>9</v>
      </c>
      <c r="B45" s="96" t="str">
        <f t="shared" ref="B45:C47" si="5">+IF(C32="","",C32)</f>
        <v/>
      </c>
      <c r="C45" s="96" t="str">
        <f t="shared" si="5"/>
        <v/>
      </c>
      <c r="D45" s="77">
        <f t="shared" ref="D45:D47" si="6">+IF(B45="",0%,100%-(C45/B45))</f>
        <v>0</v>
      </c>
      <c r="E45" s="78">
        <f>+IF(D45="",0,IF(D45=0,0,IF(D45&lt;=10%,0,IF(AND(D45&gt;10%,D45&lt;=100%),(D45*0.0999999)*100))))</f>
        <v>0</v>
      </c>
      <c r="F45" s="79" t="str">
        <f>+H20</f>
        <v/>
      </c>
      <c r="G45" s="47" t="str">
        <f>IF(F45="","",+F45*E45)</f>
        <v/>
      </c>
      <c r="J45" s="80"/>
      <c r="K45" s="22"/>
      <c r="M45" s="63"/>
      <c r="N45" s="18"/>
      <c r="O45" s="18"/>
      <c r="P45" s="18"/>
    </row>
    <row r="46" spans="1:16" ht="32.25" customHeight="1" x14ac:dyDescent="0.25">
      <c r="A46" s="66" t="s">
        <v>10</v>
      </c>
      <c r="B46" s="96" t="str">
        <f t="shared" si="5"/>
        <v/>
      </c>
      <c r="C46" s="96" t="str">
        <f t="shared" si="5"/>
        <v/>
      </c>
      <c r="D46" s="81">
        <f t="shared" si="6"/>
        <v>0</v>
      </c>
      <c r="E46" s="82">
        <f>+IF(D46="",0,IF(D46=0,0,IF(D46&lt;=10%,0,IF(AND(D46&gt;10%,D46&lt;=100%),(D46*0.0999999)*100))))</f>
        <v>0</v>
      </c>
      <c r="F46" s="83" t="str">
        <f>+H21</f>
        <v/>
      </c>
      <c r="G46" s="53" t="str">
        <f>IF(F46="","",+F46*E46)</f>
        <v/>
      </c>
      <c r="J46" s="22"/>
      <c r="K46" s="22"/>
      <c r="L46" s="63"/>
      <c r="M46" s="63"/>
      <c r="N46" s="18"/>
      <c r="O46" s="18"/>
      <c r="P46" s="18"/>
    </row>
    <row r="47" spans="1:16" ht="30" customHeight="1" thickBot="1" x14ac:dyDescent="0.3">
      <c r="A47" s="68" t="s">
        <v>11</v>
      </c>
      <c r="B47" s="97" t="str">
        <f t="shared" si="5"/>
        <v/>
      </c>
      <c r="C47" s="97" t="str">
        <f t="shared" si="5"/>
        <v/>
      </c>
      <c r="D47" s="84">
        <f t="shared" si="6"/>
        <v>0</v>
      </c>
      <c r="E47" s="85">
        <f>+IF(D47="",0,IF(D47=0,0,IF(D47&lt;=10%,0,IF(AND(D47&gt;10%,D47&lt;=100%),(D47*0.0999999)*100))))</f>
        <v>0</v>
      </c>
      <c r="F47" s="86" t="str">
        <f>+H22</f>
        <v/>
      </c>
      <c r="G47" s="59" t="str">
        <f>IF(F47="","",+F47*E47)</f>
        <v/>
      </c>
      <c r="H47" s="6"/>
      <c r="I47" s="6"/>
      <c r="J47" s="22"/>
      <c r="K47" s="22"/>
      <c r="L47" s="63"/>
      <c r="M47" s="63"/>
      <c r="N47" s="18"/>
      <c r="O47" s="18"/>
      <c r="P47" s="18"/>
    </row>
    <row r="48" spans="1:16" ht="34.5" customHeight="1" thickBot="1" x14ac:dyDescent="0.3">
      <c r="A48" s="3"/>
      <c r="B48" s="3"/>
      <c r="C48" s="3"/>
      <c r="D48" s="3"/>
      <c r="E48" s="60" t="s">
        <v>2</v>
      </c>
      <c r="F48" s="61">
        <f>+SUM(F45:F47)</f>
        <v>0</v>
      </c>
      <c r="G48" s="62">
        <f>+SUM(G45:G47)</f>
        <v>0</v>
      </c>
      <c r="H48" s="87"/>
      <c r="I48" s="87"/>
      <c r="J48" s="22"/>
      <c r="K48" s="22"/>
      <c r="L48" s="63"/>
      <c r="M48" s="63"/>
      <c r="N48" s="18"/>
      <c r="O48" s="18"/>
      <c r="P48" s="18"/>
    </row>
    <row r="49" spans="1:11" ht="27.75" customHeight="1" thickBot="1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11" s="75" customFormat="1" ht="31.5" customHeight="1" thickBot="1" x14ac:dyDescent="0.3">
      <c r="A50" s="150" t="s">
        <v>5</v>
      </c>
      <c r="B50" s="151"/>
      <c r="C50" s="88" t="s">
        <v>3</v>
      </c>
      <c r="D50" s="3"/>
      <c r="E50" s="3"/>
      <c r="F50" s="3"/>
      <c r="G50" s="3"/>
      <c r="H50" s="3"/>
      <c r="I50" s="3"/>
    </row>
    <row r="51" spans="1:11" s="75" customFormat="1" ht="42.75" customHeight="1" x14ac:dyDescent="0.25">
      <c r="A51" s="152" t="str">
        <f>+A16</f>
        <v>A.1.-PUNTUACIÓN OBTENIDA EN LAS ENCUESTAS DEL SERVICIO NAVARRO DE EMPLEO-NAFAR LANSARE (15)</v>
      </c>
      <c r="B51" s="153"/>
      <c r="C51" s="115">
        <f>+D17</f>
        <v>0</v>
      </c>
      <c r="D51" s="3"/>
      <c r="E51" s="3"/>
      <c r="F51" s="89"/>
      <c r="G51" s="3"/>
      <c r="H51" s="3"/>
      <c r="I51" s="3"/>
      <c r="J51" s="1"/>
    </row>
    <row r="52" spans="1:11" s="75" customFormat="1" ht="34.5" customHeight="1" x14ac:dyDescent="0.25">
      <c r="A52" s="154" t="str">
        <f>+A19</f>
        <v>A.2. SOLVENCIA FINANCIERA (10)**</v>
      </c>
      <c r="B52" s="155"/>
      <c r="C52" s="116">
        <f>+I23</f>
        <v>0</v>
      </c>
      <c r="D52" s="3"/>
      <c r="E52" s="3"/>
      <c r="F52" s="3"/>
      <c r="G52" s="3"/>
      <c r="H52" s="3"/>
      <c r="I52" s="3"/>
    </row>
    <row r="53" spans="1:11" s="75" customFormat="1" ht="39.75" customHeight="1" x14ac:dyDescent="0.25">
      <c r="A53" s="156" t="str">
        <f>+A25</f>
        <v>A.3. IGUALDAD (5)**</v>
      </c>
      <c r="B53" s="157"/>
      <c r="C53" s="116">
        <f>+F29</f>
        <v>0</v>
      </c>
      <c r="D53" s="3"/>
      <c r="E53" s="3"/>
      <c r="F53" s="3"/>
      <c r="G53" s="3"/>
      <c r="H53" s="3"/>
      <c r="I53" s="3"/>
      <c r="K53" s="1"/>
    </row>
    <row r="54" spans="1:11" s="75" customFormat="1" ht="39.75" customHeight="1" x14ac:dyDescent="0.25">
      <c r="A54" s="173" t="str">
        <f>+A31</f>
        <v>A.4.EFICACIA EN LA GESTIÓN DE LA SUBVENCIÓN (5)**</v>
      </c>
      <c r="B54" s="174"/>
      <c r="C54" s="116">
        <f>+H35</f>
        <v>0</v>
      </c>
      <c r="D54" s="3"/>
      <c r="E54" s="3"/>
      <c r="F54" s="3"/>
      <c r="G54" s="3"/>
      <c r="H54" s="3"/>
      <c r="I54" s="3"/>
      <c r="K54" s="1"/>
    </row>
    <row r="55" spans="1:11" ht="39" customHeight="1" x14ac:dyDescent="0.25">
      <c r="A55" s="136" t="str">
        <f>+A37</f>
        <v>B.1) PERSONAS PRIORITARIAS (15)</v>
      </c>
      <c r="B55" s="137"/>
      <c r="C55" s="116">
        <f>+D38</f>
        <v>0</v>
      </c>
      <c r="D55" s="3"/>
      <c r="E55" s="3"/>
      <c r="F55" s="3"/>
      <c r="G55" s="3"/>
      <c r="H55" s="3"/>
      <c r="I55" s="3"/>
    </row>
    <row r="56" spans="1:11" s="75" customFormat="1" ht="40.5" customHeight="1" x14ac:dyDescent="0.25">
      <c r="A56" s="163" t="str">
        <f>+A40</f>
        <v>B.2) ÁMBITO TERRITORIAL DE LAS PERSONAS PARTICIPANTES (20)</v>
      </c>
      <c r="B56" s="164"/>
      <c r="C56" s="116">
        <f>+D41</f>
        <v>0</v>
      </c>
      <c r="D56" s="3"/>
      <c r="E56" s="3"/>
      <c r="F56" s="3"/>
      <c r="G56" s="3"/>
      <c r="H56" s="3"/>
      <c r="I56" s="3"/>
      <c r="K56" s="1"/>
    </row>
    <row r="57" spans="1:11" ht="23.25" customHeight="1" x14ac:dyDescent="0.25">
      <c r="A57" s="165" t="s">
        <v>26</v>
      </c>
      <c r="B57" s="166"/>
      <c r="C57" s="117">
        <f>+SUM(C51:C56)</f>
        <v>0</v>
      </c>
      <c r="D57" s="3"/>
      <c r="E57" s="3"/>
      <c r="F57" s="3"/>
      <c r="G57" s="3"/>
      <c r="H57" s="3"/>
      <c r="I57" s="3"/>
    </row>
    <row r="58" spans="1:11" ht="36" customHeight="1" thickBot="1" x14ac:dyDescent="0.3">
      <c r="A58" s="167" t="s">
        <v>46</v>
      </c>
      <c r="B58" s="168"/>
      <c r="C58" s="118">
        <f>+G48</f>
        <v>0</v>
      </c>
      <c r="D58" s="3"/>
      <c r="E58" s="3"/>
      <c r="F58" s="3"/>
      <c r="G58" s="3"/>
      <c r="H58" s="3"/>
      <c r="I58" s="3"/>
    </row>
    <row r="59" spans="1:11" ht="34.5" customHeight="1" thickBot="1" x14ac:dyDescent="0.3">
      <c r="A59" s="169" t="s">
        <v>29</v>
      </c>
      <c r="B59" s="170"/>
      <c r="C59" s="95">
        <f>+C57-C58</f>
        <v>0</v>
      </c>
      <c r="D59" s="3"/>
      <c r="E59" s="3"/>
      <c r="F59" s="3"/>
      <c r="G59" s="3"/>
      <c r="H59" s="3"/>
      <c r="I59" s="3"/>
    </row>
    <row r="60" spans="1:11" ht="21" customHeight="1" x14ac:dyDescent="0.25"/>
    <row r="61" spans="1:11" x14ac:dyDescent="0.25">
      <c r="A61" s="162" t="s">
        <v>1</v>
      </c>
      <c r="B61" s="162"/>
      <c r="C61" s="162"/>
      <c r="D61" s="162"/>
      <c r="E61" s="2"/>
      <c r="F61" s="2"/>
      <c r="G61" s="2"/>
      <c r="H61" s="2"/>
      <c r="I61" s="2"/>
      <c r="J61" s="2"/>
      <c r="K61" s="2"/>
    </row>
    <row r="62" spans="1:11" ht="20.25" customHeight="1" x14ac:dyDescent="0.25">
      <c r="A62" s="162" t="s">
        <v>36</v>
      </c>
      <c r="B62" s="162"/>
      <c r="C62" s="162"/>
      <c r="D62" s="90"/>
      <c r="E62" s="90"/>
      <c r="F62" s="90"/>
      <c r="G62" s="90"/>
      <c r="H62" s="91"/>
      <c r="I62" s="2"/>
      <c r="J62" s="2"/>
      <c r="K62" s="2"/>
    </row>
    <row r="63" spans="1:11" ht="15" customHeight="1" x14ac:dyDescent="0.25">
      <c r="A63" s="162" t="s">
        <v>18</v>
      </c>
      <c r="B63" s="162"/>
      <c r="C63" s="92"/>
      <c r="D63" s="90"/>
      <c r="E63" s="90"/>
      <c r="F63" s="90"/>
      <c r="G63" s="90"/>
      <c r="H63" s="91"/>
      <c r="I63" s="2"/>
      <c r="J63" s="2"/>
      <c r="K63" s="2"/>
    </row>
    <row r="64" spans="1:11" ht="15" customHeight="1" x14ac:dyDescent="0.25">
      <c r="A64" s="92"/>
      <c r="B64" s="92"/>
      <c r="C64" s="90"/>
      <c r="D64" s="93"/>
      <c r="E64" s="93"/>
      <c r="F64" s="93"/>
      <c r="G64" s="93"/>
      <c r="H64" s="2"/>
      <c r="I64" s="2"/>
      <c r="J64" s="2"/>
      <c r="K64" s="2"/>
    </row>
    <row r="65" spans="1:11" x14ac:dyDescent="0.25">
      <c r="A65" s="2"/>
      <c r="B65" s="2"/>
      <c r="C65" s="94"/>
      <c r="D65" s="94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</sheetData>
  <sheetProtection algorithmName="SHA-512" hashValue="NAMNe5igt/iPd1sFsC0EdYq0Prl4AvlEsKWJ4fv1LPrtChL2bca3/G2s4rgd/DWs4FBrhu2ENG7720wOsvLvkw==" saltValue="9JCBwAqYW+mwWV5swdtUVQ==" spinCount="100000" sheet="1" objects="1" scenarios="1"/>
  <mergeCells count="35">
    <mergeCell ref="A31:B31"/>
    <mergeCell ref="A32:B32"/>
    <mergeCell ref="A33:B33"/>
    <mergeCell ref="A34:B34"/>
    <mergeCell ref="A54:B54"/>
    <mergeCell ref="A41:B41"/>
    <mergeCell ref="A62:C62"/>
    <mergeCell ref="A63:B63"/>
    <mergeCell ref="A56:B56"/>
    <mergeCell ref="A57:B57"/>
    <mergeCell ref="A58:B58"/>
    <mergeCell ref="A59:B59"/>
    <mergeCell ref="A61:D61"/>
    <mergeCell ref="A2:M2"/>
    <mergeCell ref="A55:B55"/>
    <mergeCell ref="A26:B26"/>
    <mergeCell ref="A27:B27"/>
    <mergeCell ref="A28:B28"/>
    <mergeCell ref="A37:B37"/>
    <mergeCell ref="A38:B38"/>
    <mergeCell ref="A40:B40"/>
    <mergeCell ref="A50:B50"/>
    <mergeCell ref="A51:B51"/>
    <mergeCell ref="A52:B52"/>
    <mergeCell ref="A53:B53"/>
    <mergeCell ref="A25:B25"/>
    <mergeCell ref="B5:C5"/>
    <mergeCell ref="B6:C6"/>
    <mergeCell ref="A17:B17"/>
    <mergeCell ref="A19:B19"/>
    <mergeCell ref="A20:A22"/>
    <mergeCell ref="A9:A12"/>
    <mergeCell ref="E9:F9"/>
    <mergeCell ref="D14:G14"/>
    <mergeCell ref="A16:B16"/>
  </mergeCells>
  <conditionalFormatting sqref="C59 C57">
    <cfRule type="cellIs" dxfId="31" priority="33" operator="greaterThan">
      <formula>80</formula>
    </cfRule>
  </conditionalFormatting>
  <conditionalFormatting sqref="C51">
    <cfRule type="cellIs" dxfId="30" priority="25" operator="notEqual">
      <formula>$D$17</formula>
    </cfRule>
    <cfRule type="cellIs" dxfId="29" priority="32" operator="greaterThan">
      <formula>15</formula>
    </cfRule>
  </conditionalFormatting>
  <conditionalFormatting sqref="F20:F22">
    <cfRule type="cellIs" dxfId="28" priority="41" stopIfTrue="1" operator="greaterThan">
      <formula>30</formula>
    </cfRule>
  </conditionalFormatting>
  <conditionalFormatting sqref="I23">
    <cfRule type="cellIs" dxfId="27" priority="35" operator="greaterThan">
      <formula>10</formula>
    </cfRule>
    <cfRule type="cellIs" dxfId="26" priority="40" stopIfTrue="1" operator="greaterThan">
      <formula>10</formula>
    </cfRule>
  </conditionalFormatting>
  <conditionalFormatting sqref="H23">
    <cfRule type="cellIs" dxfId="25" priority="39" stopIfTrue="1" operator="notEqual">
      <formula>1</formula>
    </cfRule>
  </conditionalFormatting>
  <conditionalFormatting sqref="F29">
    <cfRule type="cellIs" dxfId="24" priority="34" operator="greaterThan">
      <formula>5</formula>
    </cfRule>
  </conditionalFormatting>
  <conditionalFormatting sqref="E29">
    <cfRule type="cellIs" dxfId="23" priority="37" stopIfTrue="1" operator="notEqual">
      <formula>1</formula>
    </cfRule>
  </conditionalFormatting>
  <conditionalFormatting sqref="D26:D28">
    <cfRule type="cellIs" dxfId="22" priority="36" stopIfTrue="1" operator="greaterThan">
      <formula>5</formula>
    </cfRule>
  </conditionalFormatting>
  <conditionalFormatting sqref="C58">
    <cfRule type="cellIs" dxfId="21" priority="30" operator="notEqual">
      <formula>$G$48</formula>
    </cfRule>
    <cfRule type="cellIs" dxfId="20" priority="31" operator="greaterThan">
      <formula>10</formula>
    </cfRule>
  </conditionalFormatting>
  <conditionalFormatting sqref="D17">
    <cfRule type="cellIs" dxfId="19" priority="29" stopIfTrue="1" operator="greaterThan">
      <formula>15</formula>
    </cfRule>
  </conditionalFormatting>
  <conditionalFormatting sqref="G48">
    <cfRule type="cellIs" dxfId="18" priority="27" operator="greaterThan">
      <formula>10</formula>
    </cfRule>
    <cfRule type="cellIs" dxfId="17" priority="28" stopIfTrue="1" operator="greaterThan">
      <formula>10</formula>
    </cfRule>
  </conditionalFormatting>
  <conditionalFormatting sqref="F48">
    <cfRule type="cellIs" dxfId="16" priority="26" stopIfTrue="1" operator="notEqual">
      <formula>1</formula>
    </cfRule>
  </conditionalFormatting>
  <conditionalFormatting sqref="C52">
    <cfRule type="cellIs" dxfId="15" priority="42" operator="greaterThan">
      <formula>10</formula>
    </cfRule>
    <cfRule type="cellIs" dxfId="14" priority="43" operator="notEqual">
      <formula>$I$23</formula>
    </cfRule>
  </conditionalFormatting>
  <conditionalFormatting sqref="C53:C54 C56">
    <cfRule type="cellIs" dxfId="13" priority="44" operator="greaterThan">
      <formula>20</formula>
    </cfRule>
  </conditionalFormatting>
  <conditionalFormatting sqref="G23">
    <cfRule type="cellIs" dxfId="12" priority="45" operator="notEqual">
      <formula>$B$14</formula>
    </cfRule>
  </conditionalFormatting>
  <conditionalFormatting sqref="C55">
    <cfRule type="cellIs" dxfId="11" priority="46" operator="notEqual">
      <formula>#REF!</formula>
    </cfRule>
    <cfRule type="cellIs" dxfId="10" priority="47" operator="greaterThan">
      <formula>15</formula>
    </cfRule>
  </conditionalFormatting>
  <conditionalFormatting sqref="C56">
    <cfRule type="cellIs" dxfId="9" priority="23" operator="notEqual">
      <formula>$D$41</formula>
    </cfRule>
  </conditionalFormatting>
  <conditionalFormatting sqref="H7">
    <cfRule type="cellIs" dxfId="8" priority="22" stopIfTrue="1" operator="greaterThan">
      <formula>4</formula>
    </cfRule>
  </conditionalFormatting>
  <conditionalFormatting sqref="C38">
    <cfRule type="cellIs" dxfId="7" priority="20" stopIfTrue="1" operator="greaterThan">
      <formula>1</formula>
    </cfRule>
  </conditionalFormatting>
  <conditionalFormatting sqref="D38">
    <cfRule type="cellIs" dxfId="6" priority="19" stopIfTrue="1" operator="greaterThan">
      <formula>15</formula>
    </cfRule>
  </conditionalFormatting>
  <conditionalFormatting sqref="C41">
    <cfRule type="cellIs" dxfId="5" priority="16" stopIfTrue="1" operator="greaterThan">
      <formula>1</formula>
    </cfRule>
  </conditionalFormatting>
  <conditionalFormatting sqref="D41">
    <cfRule type="cellIs" dxfId="4" priority="15" stopIfTrue="1" operator="greaterThan">
      <formula>20</formula>
    </cfRule>
  </conditionalFormatting>
  <conditionalFormatting sqref="B14">
    <cfRule type="cellIs" dxfId="3" priority="13" operator="greaterThan">
      <formula>50000</formula>
    </cfRule>
  </conditionalFormatting>
  <conditionalFormatting sqref="H35">
    <cfRule type="cellIs" dxfId="2" priority="9" operator="greaterThan">
      <formula>5</formula>
    </cfRule>
  </conditionalFormatting>
  <conditionalFormatting sqref="G35">
    <cfRule type="cellIs" dxfId="1" priority="11" stopIfTrue="1" operator="notEqual">
      <formula>1</formula>
    </cfRule>
  </conditionalFormatting>
  <conditionalFormatting sqref="L1">
    <cfRule type="cellIs" dxfId="0" priority="4" operator="greaterThan">
      <formula>5</formula>
    </cfRule>
  </conditionalFormatting>
  <dataValidations count="5">
    <dataValidation type="list" allowBlank="1" showInputMessage="1" showErrorMessage="1" sqref="C9:C12 C26:C28">
      <formula1>$K$9</formula1>
    </dataValidation>
    <dataValidation type="list" allowBlank="1" showInputMessage="1" showErrorMessage="1" sqref="E13:F13">
      <formula1>$P$7:$P$10</formula1>
    </dataValidation>
    <dataValidation type="list" allowBlank="1" showInputMessage="1" showErrorMessage="1" sqref="C13">
      <formula1>$N$5</formula1>
    </dataValidation>
    <dataValidation type="list" allowBlank="1" showInputMessage="1" showErrorMessage="1" sqref="C23 C29:C30 E35 C36">
      <formula1>#REF!</formula1>
    </dataValidation>
    <dataValidation type="list" allowBlank="1" showInputMessage="1" showErrorMessage="1" sqref="E9:F9">
      <formula1>$K$11:$K$19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'I:\9 MODELOS DOCUMENTOS\Modelos impresos convocatorias\Impresos específicos convocatoria - medida\Ocupadas\Solicitud\[Resumen Programa-Valoracion_Ocupadas.xlsx]Hoja1'!#REF!</xm:f>
          </x14:formula1>
          <xm:sqref>C15 E15:E17 F15:F16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Programa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Agüero Goñi, Maialen (Serv. Navarro de Empleo)</dc:creator>
  <cp:lastModifiedBy>x052472</cp:lastModifiedBy>
  <cp:lastPrinted>2020-06-12T06:39:33Z</cp:lastPrinted>
  <dcterms:created xsi:type="dcterms:W3CDTF">2013-05-17T08:46:16Z</dcterms:created>
  <dcterms:modified xsi:type="dcterms:W3CDTF">2024-04-25T10:59:33Z</dcterms:modified>
</cp:coreProperties>
</file>