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 Procesos\2024\01 COLABORATIVOS SINAI\03. Plantillas solicitud\"/>
    </mc:Choice>
  </mc:AlternateContent>
  <bookViews>
    <workbookView xWindow="0" yWindow="0" windowWidth="25200" windowHeight="11700" activeTab="2"/>
  </bookViews>
  <sheets>
    <sheet name="DATOS GENERALES" sheetId="3" r:id="rId1"/>
    <sheet name="CÓDIGOS ASOCIADOS" sheetId="2" r:id="rId2"/>
    <sheet name="PERSONAL" sheetId="4" r:id="rId3"/>
    <sheet name="MATERIALES" sheetId="5" r:id="rId4"/>
    <sheet name="COLABORACIONES" sheetId="6" r:id="rId5"/>
    <sheet name="OTROS GASTOS" sheetId="7" r:id="rId6"/>
    <sheet name="PRESUPUESTO TOTAL" sheetId="8" r:id="rId7"/>
  </sheets>
  <definedNames>
    <definedName name="_xlnm._FilterDatabase" localSheetId="2" hidden="1">PERSONAL!#REF!</definedName>
    <definedName name="A030601MATINVER" localSheetId="4">#REF!</definedName>
    <definedName name="A030601MATINVER" localSheetId="3">#REF!</definedName>
    <definedName name="A030601MATINVER" localSheetId="5">#REF!</definedName>
    <definedName name="A030601MATINVER" localSheetId="2">#REF!</definedName>
    <definedName name="A030601MATINVER" localSheetId="6">#REF!</definedName>
    <definedName name="A030601MATINVER">#REF!</definedName>
    <definedName name="A030602COLCOSTES" localSheetId="4">#REF!</definedName>
    <definedName name="A030602COLCOSTES" localSheetId="3">#REF!</definedName>
    <definedName name="A030602COLCOSTES" localSheetId="5">#REF!</definedName>
    <definedName name="A030602COLCOSTES" localSheetId="2">PERSONAL!#REF!</definedName>
    <definedName name="A030602COLCOSTES" localSheetId="6">#REF!</definedName>
    <definedName name="A030602COLCOSTES">#REF!</definedName>
    <definedName name="A030602COLHOMMUJ" localSheetId="4">#REF!</definedName>
    <definedName name="A030602COLHOMMUJ" localSheetId="3">#REF!</definedName>
    <definedName name="A030602COLHOMMUJ" localSheetId="5">#REF!</definedName>
    <definedName name="A030602COLHOMMUJ" localSheetId="2">PERSONAL!$Q$18:$Q$47</definedName>
    <definedName name="A030602COLHOMMUJ" localSheetId="6">#REF!</definedName>
    <definedName name="A030602COLHOMMUJ">#REF!</definedName>
    <definedName name="A030602COLHOMMUJ2" localSheetId="4">#REF!</definedName>
    <definedName name="A030602COLHOMMUJ2" localSheetId="3">#REF!</definedName>
    <definedName name="A030602COLHOMMUJ2" localSheetId="5">#REF!</definedName>
    <definedName name="A030602COLHOMMUJ2" localSheetId="2">#REF!</definedName>
    <definedName name="A030602COLHOMMUJ2" localSheetId="6">#REF!</definedName>
    <definedName name="A030602COLHOMMUJ2">#REF!</definedName>
    <definedName name="A030602COLTITUL" localSheetId="4">#REF!</definedName>
    <definedName name="A030602COLTITUL" localSheetId="3">#REF!</definedName>
    <definedName name="A030602COLTITUL" localSheetId="5">#REF!</definedName>
    <definedName name="A030602COLTITUL" localSheetId="2">PERSONAL!$R$18:$R$47</definedName>
    <definedName name="A030602COLTITUL" localSheetId="6">#REF!</definedName>
    <definedName name="A030602COLTITUL">#REF!</definedName>
    <definedName name="A030602COLTITUL2" localSheetId="4">#REF!</definedName>
    <definedName name="A030602COLTITUL2" localSheetId="3">#REF!</definedName>
    <definedName name="A030602COLTITUL2" localSheetId="5">#REF!</definedName>
    <definedName name="A030602COLTITUL2" localSheetId="2">#REF!</definedName>
    <definedName name="A030602COLTITUL2" localSheetId="6">#REF!</definedName>
    <definedName name="A030602COLTITUL2">#REF!</definedName>
    <definedName name="A030602MATHORAS" localSheetId="4">#REF!</definedName>
    <definedName name="A030602MATHORAS" localSheetId="3">#REF!</definedName>
    <definedName name="A030602MATHORAS" localSheetId="5">#REF!</definedName>
    <definedName name="A030602MATHORAS" localSheetId="2">PERSONAL!$Z$18:$Z$47</definedName>
    <definedName name="A030602MATHORAS" localSheetId="6">#REF!</definedName>
    <definedName name="A030602MATHORAS">#REF!</definedName>
    <definedName name="A030602MATNOMCARGO" localSheetId="4">#REF!</definedName>
    <definedName name="A030602MATNOMCARGO" localSheetId="3">#REF!</definedName>
    <definedName name="A030602MATNOMCARGO" localSheetId="5">#REF!</definedName>
    <definedName name="A030602MATNOMCARGO" localSheetId="2">PERSONAL!$C$18:$X$47</definedName>
    <definedName name="A030602MATNOMCARGO" localSheetId="6">#REF!</definedName>
    <definedName name="A030602MATNOMCARGO">#REF!</definedName>
    <definedName name="A030602MATNOMCARGO2" localSheetId="4">#REF!</definedName>
    <definedName name="A030602MATNOMCARGO2" localSheetId="3">#REF!</definedName>
    <definedName name="A030602MATNOMCARGO2" localSheetId="5">#REF!</definedName>
    <definedName name="A030602MATNOMCARGO2" localSheetId="2">#REF!</definedName>
    <definedName name="A030602MATNOMCARGO2" localSheetId="6">#REF!</definedName>
    <definedName name="A030602MATNOMCARGO2">#REF!</definedName>
    <definedName name="A030603COLDESCRIP" localSheetId="4">#REF!</definedName>
    <definedName name="A030603COLDESCRIP" localSheetId="3">#REF!</definedName>
    <definedName name="A030603COLDESCRIP" localSheetId="5">#REF!</definedName>
    <definedName name="A030603COLDESCRIP" localSheetId="2">#REF!</definedName>
    <definedName name="A030603COLDESCRIP" localSheetId="6">#REF!</definedName>
    <definedName name="A030603COLDESCRIP">#REF!</definedName>
    <definedName name="A040000CASVERGR01" localSheetId="4">#REF!</definedName>
    <definedName name="A040000CASVERGR01" localSheetId="3">#REF!</definedName>
    <definedName name="A040000CASVERGR01" localSheetId="5">#REF!</definedName>
    <definedName name="A040000CASVERGR01" localSheetId="2">#REF!</definedName>
    <definedName name="A040000CASVERGR01" localSheetId="6">#REF!</definedName>
    <definedName name="A040000CASVERGR01">#REF!</definedName>
    <definedName name="Agentes">'DATOS GENERALES'!$B$67:$H$85</definedName>
    <definedName name="AnioFirma" localSheetId="4">#REF!</definedName>
    <definedName name="AnioFirma" localSheetId="3">#REF!</definedName>
    <definedName name="AnioFirma" localSheetId="5">#REF!</definedName>
    <definedName name="AnioFirma" localSheetId="2">#REF!</definedName>
    <definedName name="AnioFirma" localSheetId="6">#REF!</definedName>
    <definedName name="AnioFirma">#REF!</definedName>
    <definedName name="_xlnm.Print_Area" localSheetId="4">COLABORACIONES!$A$1:$L$38</definedName>
    <definedName name="_xlnm.Print_Area" localSheetId="0">'DATOS GENERALES'!$A$1:$M$57</definedName>
    <definedName name="_xlnm.Print_Area" localSheetId="3">MATERIALES!$A$1:$H$36</definedName>
    <definedName name="_xlnm.Print_Area" localSheetId="5">'OTROS GASTOS'!$A$1:$I$34</definedName>
    <definedName name="_xlnm.Print_Area" localSheetId="2">PERSONAL!$B$2:$AF$58</definedName>
    <definedName name="_xlnm.Print_Area" localSheetId="6">'PRESUPUESTO TOTAL'!$A$1:$I$28</definedName>
    <definedName name="CIF" localSheetId="4">#REF!</definedName>
    <definedName name="CIF" localSheetId="3">#REF!</definedName>
    <definedName name="CIF" localSheetId="5">#REF!</definedName>
    <definedName name="CIF" localSheetId="2">#REF!</definedName>
    <definedName name="CIF" localSheetId="6">#REF!</definedName>
    <definedName name="CIF">#REF!</definedName>
    <definedName name="DiaFirma" localSheetId="4">#REF!</definedName>
    <definedName name="DiaFirma" localSheetId="3">#REF!</definedName>
    <definedName name="DiaFirma" localSheetId="5">#REF!</definedName>
    <definedName name="DiaFirma" localSheetId="2">#REF!</definedName>
    <definedName name="DiaFirma" localSheetId="6">#REF!</definedName>
    <definedName name="DiaFirma">#REF!</definedName>
    <definedName name="FechaFin" localSheetId="4">#REF!</definedName>
    <definedName name="FechaFin" localSheetId="3">#REF!</definedName>
    <definedName name="FechaFin" localSheetId="5">#REF!</definedName>
    <definedName name="FechaFin" localSheetId="2">#REF!</definedName>
    <definedName name="FechaFin" localSheetId="6">#REF!</definedName>
    <definedName name="FechaFin">#REF!</definedName>
    <definedName name="FechaInicio" localSheetId="4">#REF!</definedName>
    <definedName name="FechaInicio" localSheetId="3">#REF!</definedName>
    <definedName name="FechaInicio" localSheetId="5">#REF!</definedName>
    <definedName name="FechaInicio" localSheetId="2">#REF!</definedName>
    <definedName name="FechaInicio" localSheetId="6">#REF!</definedName>
    <definedName name="FechaInicio">#REF!</definedName>
    <definedName name="hombresmujeres" localSheetId="4">#REF!</definedName>
    <definedName name="hombresmujeres" localSheetId="3">#REF!</definedName>
    <definedName name="hombresmujeres" localSheetId="5">#REF!</definedName>
    <definedName name="hombresmujeres" localSheetId="2">PERSONAL!#REF!</definedName>
    <definedName name="hombresmujeres" localSheetId="6">#REF!</definedName>
    <definedName name="hombresmujeres">#REF!</definedName>
    <definedName name="Identificador" localSheetId="4">#REF!</definedName>
    <definedName name="Identificador" localSheetId="3">#REF!</definedName>
    <definedName name="Identificador" localSheetId="5">#REF!</definedName>
    <definedName name="Identificador" localSheetId="2">#REF!</definedName>
    <definedName name="Identificador" localSheetId="6">#REF!</definedName>
    <definedName name="Identificador">#REF!</definedName>
    <definedName name="MesFirma" localSheetId="4">#REF!</definedName>
    <definedName name="MesFirma" localSheetId="3">#REF!</definedName>
    <definedName name="MesFirma" localSheetId="5">#REF!</definedName>
    <definedName name="MesFirma" localSheetId="2">#REF!</definedName>
    <definedName name="MesFirma" localSheetId="6">#REF!</definedName>
    <definedName name="MesFirma">#REF!</definedName>
    <definedName name="Titulo" localSheetId="4">#REF!</definedName>
    <definedName name="Titulo" localSheetId="3">#REF!</definedName>
    <definedName name="Titulo" localSheetId="5">#REF!</definedName>
    <definedName name="Titulo" localSheetId="2">#REF!</definedName>
    <definedName name="Titulo" localSheetId="6">#REF!</definedName>
    <definedName name="Titulo">#REF!</definedName>
  </definedNames>
  <calcPr calcId="162913"/>
</workbook>
</file>

<file path=xl/calcChain.xml><?xml version="1.0" encoding="utf-8"?>
<calcChain xmlns="http://schemas.openxmlformats.org/spreadsheetml/2006/main">
  <c r="S19" i="4" l="1"/>
  <c r="S18" i="4"/>
  <c r="AD37" i="4" l="1"/>
  <c r="AC37" i="4"/>
  <c r="AD36" i="4"/>
  <c r="AC36" i="4"/>
  <c r="AD35" i="4"/>
  <c r="AC35" i="4"/>
  <c r="AD34" i="4"/>
  <c r="AC34" i="4"/>
  <c r="AD33" i="4"/>
  <c r="AC33" i="4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G12" i="8" l="1"/>
  <c r="F12" i="8"/>
  <c r="J31" i="6"/>
  <c r="J32" i="6"/>
  <c r="J33" i="6"/>
  <c r="I31" i="6"/>
  <c r="I32" i="6"/>
  <c r="I33" i="6"/>
  <c r="I30" i="6"/>
  <c r="J30" i="6"/>
  <c r="H31" i="6"/>
  <c r="H32" i="6"/>
  <c r="H33" i="6"/>
  <c r="H30" i="6"/>
  <c r="T31" i="4" l="1"/>
  <c r="U31" i="4" s="1"/>
  <c r="T20" i="4"/>
  <c r="V20" i="4" s="1"/>
  <c r="T21" i="4"/>
  <c r="V21" i="4" s="1"/>
  <c r="T22" i="4"/>
  <c r="AA22" i="4" s="1"/>
  <c r="T23" i="4"/>
  <c r="U23" i="4" s="1"/>
  <c r="T24" i="4"/>
  <c r="V24" i="4" s="1"/>
  <c r="AA24" i="4"/>
  <c r="T25" i="4"/>
  <c r="AA25" i="4" s="1"/>
  <c r="T26" i="4"/>
  <c r="U26" i="4" s="1"/>
  <c r="T27" i="4"/>
  <c r="W27" i="4" s="1"/>
  <c r="T28" i="4"/>
  <c r="U28" i="4" s="1"/>
  <c r="T29" i="4"/>
  <c r="W29" i="4" s="1"/>
  <c r="T30" i="4"/>
  <c r="U30" i="4" s="1"/>
  <c r="T32" i="4"/>
  <c r="V32" i="4" s="1"/>
  <c r="T33" i="4"/>
  <c r="AA33" i="4" s="1"/>
  <c r="T34" i="4"/>
  <c r="U34" i="4" s="1"/>
  <c r="R14" i="4"/>
  <c r="Q14" i="4"/>
  <c r="P14" i="4"/>
  <c r="I35" i="6"/>
  <c r="H35" i="6"/>
  <c r="J34" i="6"/>
  <c r="I34" i="6"/>
  <c r="H34" i="6"/>
  <c r="E31" i="7"/>
  <c r="E30" i="7"/>
  <c r="E29" i="7"/>
  <c r="H29" i="7"/>
  <c r="E28" i="7"/>
  <c r="E15" i="8" a="1"/>
  <c r="F15" i="8" s="1"/>
  <c r="E14" i="8" a="1"/>
  <c r="F14" i="8" s="1"/>
  <c r="C6" i="8" a="1"/>
  <c r="C8" i="8" s="1"/>
  <c r="E33" i="7"/>
  <c r="G32" i="7"/>
  <c r="F32" i="7"/>
  <c r="E32" i="7"/>
  <c r="H32" i="7"/>
  <c r="G31" i="7"/>
  <c r="F31" i="7"/>
  <c r="H31" i="7"/>
  <c r="G30" i="7"/>
  <c r="F30" i="7"/>
  <c r="H30" i="7"/>
  <c r="G29" i="7"/>
  <c r="F29" i="7"/>
  <c r="G28" i="7"/>
  <c r="H28" i="7"/>
  <c r="F28" i="7"/>
  <c r="F5" i="8"/>
  <c r="F23" i="8" s="1"/>
  <c r="G5" i="8"/>
  <c r="G23" i="8" s="1"/>
  <c r="F5" i="7"/>
  <c r="G5" i="7" s="1"/>
  <c r="I5" i="6"/>
  <c r="J5" i="6" s="1"/>
  <c r="F14" i="5"/>
  <c r="G14" i="5"/>
  <c r="L9" i="8"/>
  <c r="L8" i="8"/>
  <c r="L7" i="8"/>
  <c r="L6" i="8"/>
  <c r="E23" i="8"/>
  <c r="G33" i="7"/>
  <c r="H33" i="7"/>
  <c r="F33" i="7"/>
  <c r="G26" i="7"/>
  <c r="G15" i="8"/>
  <c r="F26" i="7"/>
  <c r="E26" i="7"/>
  <c r="E15" i="8"/>
  <c r="H15" i="8" s="1"/>
  <c r="H25" i="7"/>
  <c r="H26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J35" i="6"/>
  <c r="J26" i="6"/>
  <c r="I26" i="6"/>
  <c r="H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G35" i="5"/>
  <c r="F35" i="5"/>
  <c r="F13" i="8"/>
  <c r="E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E13" i="8" a="1"/>
  <c r="E13" i="8" s="1"/>
  <c r="G13" i="8"/>
  <c r="H35" i="5"/>
  <c r="E12" i="8"/>
  <c r="E20" i="8"/>
  <c r="C61" i="4"/>
  <c r="C62" i="4" s="1"/>
  <c r="P17" i="4"/>
  <c r="R74" i="4"/>
  <c r="Q74" i="4"/>
  <c r="P74" i="4"/>
  <c r="R73" i="4"/>
  <c r="Q73" i="4"/>
  <c r="P73" i="4"/>
  <c r="R72" i="4"/>
  <c r="Q72" i="4"/>
  <c r="P72" i="4"/>
  <c r="R71" i="4"/>
  <c r="Q71" i="4"/>
  <c r="P71" i="4"/>
  <c r="AD69" i="4"/>
  <c r="AC69" i="4"/>
  <c r="AB69" i="4"/>
  <c r="Z69" i="4"/>
  <c r="Y69" i="4"/>
  <c r="X69" i="4"/>
  <c r="R69" i="4"/>
  <c r="Q69" i="4"/>
  <c r="P69" i="4"/>
  <c r="AD68" i="4"/>
  <c r="AC68" i="4"/>
  <c r="AB68" i="4"/>
  <c r="Z68" i="4"/>
  <c r="Y68" i="4"/>
  <c r="X68" i="4"/>
  <c r="R68" i="4"/>
  <c r="R54" i="4" s="1"/>
  <c r="Q68" i="4"/>
  <c r="P68" i="4"/>
  <c r="AD67" i="4"/>
  <c r="AC67" i="4"/>
  <c r="AB67" i="4"/>
  <c r="Z67" i="4"/>
  <c r="Y67" i="4"/>
  <c r="X67" i="4"/>
  <c r="R67" i="4"/>
  <c r="Q67" i="4"/>
  <c r="Q53" i="4" s="1"/>
  <c r="P67" i="4"/>
  <c r="N67" i="4"/>
  <c r="M67" i="4"/>
  <c r="L67" i="4"/>
  <c r="R66" i="4"/>
  <c r="Q66" i="4"/>
  <c r="P66" i="4"/>
  <c r="N66" i="4"/>
  <c r="M66" i="4"/>
  <c r="L66" i="4"/>
  <c r="AD64" i="4"/>
  <c r="AC64" i="4"/>
  <c r="AB64" i="4"/>
  <c r="Z64" i="4"/>
  <c r="Y64" i="4"/>
  <c r="X64" i="4"/>
  <c r="R64" i="4"/>
  <c r="Q64" i="4"/>
  <c r="P64" i="4"/>
  <c r="N64" i="4"/>
  <c r="M64" i="4"/>
  <c r="L64" i="4"/>
  <c r="R63" i="4"/>
  <c r="Q63" i="4"/>
  <c r="P63" i="4"/>
  <c r="N63" i="4"/>
  <c r="M63" i="4"/>
  <c r="L63" i="4"/>
  <c r="R62" i="4"/>
  <c r="Q62" i="4"/>
  <c r="P62" i="4"/>
  <c r="N62" i="4"/>
  <c r="M62" i="4"/>
  <c r="L62" i="4"/>
  <c r="R61" i="4"/>
  <c r="Q61" i="4"/>
  <c r="P61" i="4"/>
  <c r="N61" i="4"/>
  <c r="M61" i="4"/>
  <c r="L61" i="4"/>
  <c r="AE51" i="4"/>
  <c r="AA51" i="4"/>
  <c r="R48" i="4"/>
  <c r="Q48" i="4"/>
  <c r="P48" i="4"/>
  <c r="Z47" i="4"/>
  <c r="AD47" i="4" s="1"/>
  <c r="Y47" i="4"/>
  <c r="AC47" i="4" s="1"/>
  <c r="X47" i="4"/>
  <c r="AB47" i="4" s="1"/>
  <c r="T47" i="4"/>
  <c r="AA47" i="4" s="1"/>
  <c r="AE47" i="4" s="1"/>
  <c r="S47" i="4"/>
  <c r="Z46" i="4"/>
  <c r="AD46" i="4" s="1"/>
  <c r="Y46" i="4"/>
  <c r="AC46" i="4" s="1"/>
  <c r="X46" i="4"/>
  <c r="AB46" i="4" s="1"/>
  <c r="T46" i="4"/>
  <c r="W46" i="4" s="1"/>
  <c r="S46" i="4"/>
  <c r="Z45" i="4"/>
  <c r="AD45" i="4" s="1"/>
  <c r="Y45" i="4"/>
  <c r="AC45" i="4" s="1"/>
  <c r="X45" i="4"/>
  <c r="AB45" i="4" s="1"/>
  <c r="T45" i="4"/>
  <c r="V45" i="4" s="1"/>
  <c r="S45" i="4"/>
  <c r="Z44" i="4"/>
  <c r="AD44" i="4" s="1"/>
  <c r="Y44" i="4"/>
  <c r="AC44" i="4" s="1"/>
  <c r="X44" i="4"/>
  <c r="AB44" i="4" s="1"/>
  <c r="T44" i="4"/>
  <c r="V44" i="4" s="1"/>
  <c r="S44" i="4"/>
  <c r="T43" i="4"/>
  <c r="S43" i="4"/>
  <c r="AE42" i="4"/>
  <c r="AA42" i="4"/>
  <c r="P42" i="4"/>
  <c r="R38" i="4"/>
  <c r="Q38" i="4"/>
  <c r="P38" i="4"/>
  <c r="Z37" i="4"/>
  <c r="Y37" i="4"/>
  <c r="X37" i="4"/>
  <c r="T37" i="4"/>
  <c r="U37" i="4" s="1"/>
  <c r="S37" i="4"/>
  <c r="Z36" i="4"/>
  <c r="Y36" i="4"/>
  <c r="X36" i="4"/>
  <c r="T36" i="4"/>
  <c r="V36" i="4" s="1"/>
  <c r="S36" i="4"/>
  <c r="Z35" i="4"/>
  <c r="Y35" i="4"/>
  <c r="X35" i="4"/>
  <c r="T35" i="4"/>
  <c r="U35" i="4" s="1"/>
  <c r="S35" i="4"/>
  <c r="Z34" i="4"/>
  <c r="Y34" i="4"/>
  <c r="X34" i="4"/>
  <c r="S34" i="4"/>
  <c r="Z33" i="4"/>
  <c r="Y33" i="4"/>
  <c r="X33" i="4"/>
  <c r="S33" i="4"/>
  <c r="Y32" i="4"/>
  <c r="S32" i="4"/>
  <c r="X31" i="4"/>
  <c r="S31" i="4"/>
  <c r="Y30" i="4"/>
  <c r="S30" i="4"/>
  <c r="Z29" i="4"/>
  <c r="Y29" i="4"/>
  <c r="X29" i="4"/>
  <c r="AA29" i="4"/>
  <c r="S29" i="4"/>
  <c r="Z28" i="4"/>
  <c r="Y28" i="4"/>
  <c r="X28" i="4"/>
  <c r="S28" i="4"/>
  <c r="Z27" i="4"/>
  <c r="Y27" i="4"/>
  <c r="X27" i="4"/>
  <c r="S27" i="4"/>
  <c r="Z26" i="4"/>
  <c r="Y26" i="4"/>
  <c r="X26" i="4"/>
  <c r="V26" i="4"/>
  <c r="S26" i="4"/>
  <c r="Z25" i="4"/>
  <c r="Y25" i="4"/>
  <c r="X25" i="4"/>
  <c r="S25" i="4"/>
  <c r="Z24" i="4"/>
  <c r="Y24" i="4"/>
  <c r="X24" i="4"/>
  <c r="S24" i="4"/>
  <c r="Z23" i="4"/>
  <c r="Y23" i="4"/>
  <c r="X23" i="4"/>
  <c r="S23" i="4"/>
  <c r="Z22" i="4"/>
  <c r="Y22" i="4"/>
  <c r="X22" i="4"/>
  <c r="V22" i="4"/>
  <c r="S22" i="4"/>
  <c r="Z21" i="4"/>
  <c r="Y21" i="4"/>
  <c r="X21" i="4"/>
  <c r="S21" i="4"/>
  <c r="Z20" i="4"/>
  <c r="Y20" i="4"/>
  <c r="X20" i="4"/>
  <c r="S20" i="4"/>
  <c r="T19" i="4"/>
  <c r="U19" i="4" s="1"/>
  <c r="X19" i="4" s="1"/>
  <c r="AB19" i="4" s="1"/>
  <c r="T18" i="4"/>
  <c r="V18" i="4" s="1"/>
  <c r="Y18" i="4" s="1"/>
  <c r="R17" i="4"/>
  <c r="R51" i="4" s="1"/>
  <c r="Q17" i="4"/>
  <c r="Q51" i="4" s="1"/>
  <c r="P51" i="4"/>
  <c r="O10" i="4"/>
  <c r="K10" i="4"/>
  <c r="O9" i="4"/>
  <c r="K9" i="4"/>
  <c r="O8" i="4"/>
  <c r="K8" i="4"/>
  <c r="O7" i="4"/>
  <c r="K7" i="4"/>
  <c r="R6" i="4"/>
  <c r="AD17" i="4" s="1"/>
  <c r="Q6" i="4"/>
  <c r="AC17" i="4" s="1"/>
  <c r="P6" i="4"/>
  <c r="AB17" i="4" s="1"/>
  <c r="O1" i="4"/>
  <c r="P1" i="4" s="1"/>
  <c r="W20" i="4"/>
  <c r="Z32" i="4"/>
  <c r="X32" i="4"/>
  <c r="V31" i="4"/>
  <c r="Y31" i="4"/>
  <c r="AA26" i="4"/>
  <c r="Z30" i="4"/>
  <c r="U22" i="4"/>
  <c r="X30" i="4"/>
  <c r="U21" i="4"/>
  <c r="U29" i="4"/>
  <c r="Z31" i="4"/>
  <c r="W21" i="4"/>
  <c r="X61" i="3"/>
  <c r="R61" i="3"/>
  <c r="T61" i="3" s="1"/>
  <c r="M61" i="3"/>
  <c r="D61" i="3"/>
  <c r="N61" i="3"/>
  <c r="P61" i="3"/>
  <c r="O61" i="3"/>
  <c r="B3" i="2"/>
  <c r="C3" i="2" s="1"/>
  <c r="B8" i="2"/>
  <c r="B23" i="3"/>
  <c r="G87" i="3"/>
  <c r="B387" i="2"/>
  <c r="H23" i="3"/>
  <c r="J61" i="3" s="1"/>
  <c r="B434" i="2"/>
  <c r="J23" i="3"/>
  <c r="K61" i="3" s="1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B171" i="2"/>
  <c r="F23" i="3"/>
  <c r="I61" i="3" s="1"/>
  <c r="B42" i="2"/>
  <c r="D23" i="3"/>
  <c r="H61" i="3" s="1"/>
  <c r="V46" i="4"/>
  <c r="U46" i="4"/>
  <c r="AA31" i="4"/>
  <c r="AA27" i="4"/>
  <c r="V27" i="4"/>
  <c r="U20" i="4"/>
  <c r="U27" i="4"/>
  <c r="U47" i="4"/>
  <c r="W26" i="4"/>
  <c r="W31" i="4"/>
  <c r="AA20" i="4"/>
  <c r="AA28" i="4"/>
  <c r="V28" i="4"/>
  <c r="W24" i="4"/>
  <c r="W36" i="4" l="1"/>
  <c r="AC18" i="4"/>
  <c r="AA21" i="4"/>
  <c r="W34" i="4"/>
  <c r="AA36" i="4"/>
  <c r="U24" i="4"/>
  <c r="V29" i="4"/>
  <c r="W22" i="4"/>
  <c r="U44" i="4"/>
  <c r="V19" i="4"/>
  <c r="Y19" i="4" s="1"/>
  <c r="Y61" i="4" s="1"/>
  <c r="Y63" i="4"/>
  <c r="Y54" i="4" s="1"/>
  <c r="Y62" i="4"/>
  <c r="Y53" i="4" s="1"/>
  <c r="AA45" i="4"/>
  <c r="AE45" i="4" s="1"/>
  <c r="W33" i="4"/>
  <c r="W45" i="4"/>
  <c r="W44" i="4"/>
  <c r="AA46" i="4"/>
  <c r="AE46" i="4" s="1"/>
  <c r="U36" i="4"/>
  <c r="W28" i="4"/>
  <c r="U45" i="4"/>
  <c r="V34" i="4"/>
  <c r="N63" i="3"/>
  <c r="K26" i="6"/>
  <c r="K30" i="6"/>
  <c r="K35" i="6"/>
  <c r="K33" i="6"/>
  <c r="K32" i="6"/>
  <c r="K34" i="6"/>
  <c r="K31" i="6"/>
  <c r="I53" i="4"/>
  <c r="R53" i="4"/>
  <c r="AD8" i="4"/>
  <c r="AD7" i="4" s="1"/>
  <c r="Q55" i="4"/>
  <c r="H13" i="8"/>
  <c r="D13" i="8"/>
  <c r="E14" i="8"/>
  <c r="D15" i="8"/>
  <c r="G14" i="8"/>
  <c r="G20" i="8"/>
  <c r="F20" i="8"/>
  <c r="W43" i="4"/>
  <c r="Z43" i="4" s="1"/>
  <c r="AD43" i="4" s="1"/>
  <c r="AD66" i="4" s="1"/>
  <c r="P55" i="4"/>
  <c r="AC8" i="4"/>
  <c r="AC7" i="4" s="1"/>
  <c r="Z17" i="4"/>
  <c r="Z42" i="4" s="1"/>
  <c r="V61" i="3"/>
  <c r="Q61" i="3"/>
  <c r="S61" i="3"/>
  <c r="Y61" i="3"/>
  <c r="AC55" i="4"/>
  <c r="AB55" i="4"/>
  <c r="AD55" i="4"/>
  <c r="U18" i="4"/>
  <c r="X18" i="4" s="1"/>
  <c r="AB18" i="4" s="1"/>
  <c r="W47" i="4"/>
  <c r="Q42" i="4"/>
  <c r="AA34" i="4"/>
  <c r="AA30" i="4"/>
  <c r="V23" i="4"/>
  <c r="AA19" i="4"/>
  <c r="V35" i="4"/>
  <c r="AA23" i="4"/>
  <c r="W23" i="4"/>
  <c r="V47" i="4"/>
  <c r="AA35" i="4"/>
  <c r="P52" i="4"/>
  <c r="W35" i="4"/>
  <c r="C6" i="8"/>
  <c r="C7" i="8"/>
  <c r="C9" i="8"/>
  <c r="AD51" i="4"/>
  <c r="AD42" i="4"/>
  <c r="W18" i="4"/>
  <c r="Z18" i="4" s="1"/>
  <c r="X55" i="4"/>
  <c r="W19" i="4"/>
  <c r="Z19" i="4" s="1"/>
  <c r="S48" i="4"/>
  <c r="Y55" i="4"/>
  <c r="U33" i="4"/>
  <c r="W37" i="4"/>
  <c r="Z55" i="4"/>
  <c r="Q52" i="4"/>
  <c r="Q54" i="4"/>
  <c r="S38" i="4"/>
  <c r="V33" i="4"/>
  <c r="I54" i="4"/>
  <c r="W32" i="4"/>
  <c r="U43" i="4"/>
  <c r="X43" i="4" s="1"/>
  <c r="AB43" i="4" s="1"/>
  <c r="AB66" i="4" s="1"/>
  <c r="AE8" i="4"/>
  <c r="AE7" i="4" s="1"/>
  <c r="R52" i="4"/>
  <c r="AA37" i="4"/>
  <c r="V43" i="4"/>
  <c r="Y43" i="4" s="1"/>
  <c r="AC43" i="4" s="1"/>
  <c r="AC66" i="4" s="1"/>
  <c r="V25" i="4"/>
  <c r="AA32" i="4"/>
  <c r="U25" i="4"/>
  <c r="P54" i="4"/>
  <c r="V37" i="4"/>
  <c r="W25" i="4"/>
  <c r="V30" i="4"/>
  <c r="W30" i="4"/>
  <c r="U32" i="4"/>
  <c r="Y17" i="4"/>
  <c r="P53" i="4"/>
  <c r="R55" i="4"/>
  <c r="AC51" i="4"/>
  <c r="AC42" i="4"/>
  <c r="AB51" i="4"/>
  <c r="AB42" i="4"/>
  <c r="AC63" i="4"/>
  <c r="AC54" i="4" s="1"/>
  <c r="R42" i="4"/>
  <c r="X17" i="4"/>
  <c r="AA44" i="4"/>
  <c r="Y38" i="4" l="1"/>
  <c r="Z63" i="4"/>
  <c r="Z54" i="4" s="1"/>
  <c r="AD18" i="4"/>
  <c r="X63" i="4"/>
  <c r="X54" i="4" s="1"/>
  <c r="S53" i="4"/>
  <c r="AC61" i="4"/>
  <c r="AC52" i="4" s="1"/>
  <c r="AC62" i="4"/>
  <c r="AC53" i="4" s="1"/>
  <c r="Z61" i="4"/>
  <c r="Z62" i="4"/>
  <c r="Z53" i="4" s="1"/>
  <c r="X61" i="4"/>
  <c r="X62" i="4"/>
  <c r="X53" i="4" s="1"/>
  <c r="S55" i="4"/>
  <c r="I55" i="4"/>
  <c r="H54" i="4" s="1"/>
  <c r="D14" i="8"/>
  <c r="H14" i="8"/>
  <c r="AD48" i="4"/>
  <c r="Z48" i="4"/>
  <c r="Z66" i="4"/>
  <c r="Y48" i="4"/>
  <c r="AC48" i="4"/>
  <c r="AB48" i="4"/>
  <c r="AA43" i="4"/>
  <c r="AE43" i="4" s="1"/>
  <c r="X48" i="4"/>
  <c r="X66" i="4"/>
  <c r="Y66" i="4"/>
  <c r="Y52" i="4" s="1"/>
  <c r="Y56" i="4" s="1"/>
  <c r="Z38" i="4"/>
  <c r="AD63" i="4"/>
  <c r="AD54" i="4" s="1"/>
  <c r="AA18" i="4"/>
  <c r="AA38" i="4" s="1"/>
  <c r="AB63" i="4"/>
  <c r="AB54" i="4" s="1"/>
  <c r="X38" i="4"/>
  <c r="S54" i="4"/>
  <c r="AC10" i="4"/>
  <c r="Z51" i="4"/>
  <c r="AE55" i="4"/>
  <c r="AE26" i="4"/>
  <c r="AE33" i="4"/>
  <c r="AA55" i="4"/>
  <c r="AE28" i="4"/>
  <c r="D6" i="8" a="1"/>
  <c r="R56" i="4"/>
  <c r="R13" i="4" s="1"/>
  <c r="S52" i="4"/>
  <c r="Q56" i="4"/>
  <c r="Q13" i="4" s="1"/>
  <c r="AE22" i="4"/>
  <c r="AE34" i="4"/>
  <c r="E6" i="8" a="1"/>
  <c r="F9" i="8" s="1"/>
  <c r="Y51" i="4"/>
  <c r="Y42" i="4"/>
  <c r="AE36" i="4"/>
  <c r="P56" i="4"/>
  <c r="P13" i="4" s="1"/>
  <c r="AE29" i="4"/>
  <c r="AE24" i="4"/>
  <c r="AE19" i="4"/>
  <c r="AE25" i="4"/>
  <c r="AE21" i="4"/>
  <c r="AE32" i="4"/>
  <c r="AE20" i="4"/>
  <c r="AE27" i="4"/>
  <c r="AE31" i="4"/>
  <c r="AE35" i="4"/>
  <c r="AE37" i="4"/>
  <c r="AE44" i="4"/>
  <c r="AC38" i="4"/>
  <c r="X42" i="4"/>
  <c r="X51" i="4"/>
  <c r="AE30" i="4"/>
  <c r="AE23" i="4"/>
  <c r="AA54" i="4" l="1"/>
  <c r="Z52" i="4"/>
  <c r="Z56" i="4" s="1"/>
  <c r="AE54" i="4"/>
  <c r="AA53" i="4"/>
  <c r="D7" i="8" s="1"/>
  <c r="AC56" i="4"/>
  <c r="AD61" i="4"/>
  <c r="AD52" i="4" s="1"/>
  <c r="G6" i="8" s="1"/>
  <c r="AD62" i="4"/>
  <c r="AD53" i="4" s="1"/>
  <c r="G7" i="8" s="1"/>
  <c r="X52" i="4"/>
  <c r="X56" i="4" s="1"/>
  <c r="AB61" i="4"/>
  <c r="AB52" i="4" s="1"/>
  <c r="AB62" i="4"/>
  <c r="AB53" i="4" s="1"/>
  <c r="H53" i="4"/>
  <c r="AA48" i="4"/>
  <c r="AE48" i="4" s="1"/>
  <c r="AD38" i="4"/>
  <c r="AE18" i="4"/>
  <c r="AE38" i="4" s="1"/>
  <c r="AB38" i="4"/>
  <c r="S56" i="4"/>
  <c r="D8" i="8"/>
  <c r="D9" i="8"/>
  <c r="F6" i="8"/>
  <c r="E8" i="8"/>
  <c r="G9" i="8"/>
  <c r="F7" i="8"/>
  <c r="G8" i="8"/>
  <c r="F8" i="8"/>
  <c r="E9" i="8"/>
  <c r="AA56" i="4" l="1"/>
  <c r="AE73" i="4" s="1"/>
  <c r="AE52" i="4"/>
  <c r="AE53" i="4"/>
  <c r="E6" i="8"/>
  <c r="H6" i="8" s="1"/>
  <c r="E7" i="8"/>
  <c r="H7" i="8" s="1"/>
  <c r="AB56" i="4"/>
  <c r="AA52" i="4"/>
  <c r="D6" i="8" s="1"/>
  <c r="D10" i="8" s="1"/>
  <c r="D17" i="8" s="1"/>
  <c r="AD56" i="4"/>
  <c r="H9" i="8"/>
  <c r="F10" i="8"/>
  <c r="F17" i="8" s="1"/>
  <c r="F19" i="8" s="1"/>
  <c r="F24" i="8" s="1"/>
  <c r="E29" i="8" s="1"/>
  <c r="G10" i="8"/>
  <c r="G17" i="8" s="1"/>
  <c r="G19" i="8" s="1"/>
  <c r="G24" i="8" s="1"/>
  <c r="E30" i="8" s="1"/>
  <c r="H8" i="8"/>
  <c r="AE56" i="4" l="1"/>
  <c r="E10" i="8"/>
  <c r="E17" i="8" s="1"/>
  <c r="E19" i="8" s="1"/>
  <c r="H19" i="8" s="1"/>
  <c r="E26" i="8" s="1"/>
  <c r="H10" i="8" l="1"/>
  <c r="H17" i="8" s="1"/>
  <c r="D23" i="8"/>
  <c r="E24" i="8"/>
  <c r="H24" i="8" l="1"/>
  <c r="E27" i="8" s="1"/>
  <c r="E28" i="8"/>
</calcChain>
</file>

<file path=xl/sharedStrings.xml><?xml version="1.0" encoding="utf-8"?>
<sst xmlns="http://schemas.openxmlformats.org/spreadsheetml/2006/main" count="805" uniqueCount="627">
  <si>
    <t>ÁREA TEMÁTICA DE LA AGENCIA ESTATAL DE INVESTIGACIÓN (AEI) CORRESPONDIENTE AL PROYECTO</t>
  </si>
  <si>
    <t>1. CSO</t>
  </si>
  <si>
    <t>1. CSO / Ciencias Sociales</t>
  </si>
  <si>
    <t>2. DER</t>
  </si>
  <si>
    <t>2. DER / Derecho</t>
  </si>
  <si>
    <t>3. ECO</t>
  </si>
  <si>
    <t>3. ECO / Economía</t>
  </si>
  <si>
    <t>4. MLP</t>
  </si>
  <si>
    <t>4. MLP / Mente, lenguaje y pensamiento</t>
  </si>
  <si>
    <t>5. FLA</t>
  </si>
  <si>
    <t>5. FLA / Cultura: Filología, literatura y arte</t>
  </si>
  <si>
    <t>6. PHA</t>
  </si>
  <si>
    <t>6. PHA / Estudios del pasado: Historia y arqueología</t>
  </si>
  <si>
    <t>7. EDU</t>
  </si>
  <si>
    <t>7. EDU / Ciencias de la educación</t>
  </si>
  <si>
    <t>8. PSI</t>
  </si>
  <si>
    <t>8. PSI / Psicología</t>
  </si>
  <si>
    <t>9. MTM</t>
  </si>
  <si>
    <t>9. MTM / Ciencias matemáticas</t>
  </si>
  <si>
    <t>10. FIS</t>
  </si>
  <si>
    <t>10. FIS / Ciencias físicas</t>
  </si>
  <si>
    <t>11. PIN</t>
  </si>
  <si>
    <t>11. PIN / Producción industrial, ingeniería civil e ingenierías de la sociedad</t>
  </si>
  <si>
    <t>12. TIC</t>
  </si>
  <si>
    <t>12. TIC / Tecnologías de la información y de las comunicaciones</t>
  </si>
  <si>
    <t>13. EYT</t>
  </si>
  <si>
    <t>13. EYT / Energía y transporte</t>
  </si>
  <si>
    <t>14. CTQ</t>
  </si>
  <si>
    <t>14. CTQ / Ciencias y tecnologías químicas</t>
  </si>
  <si>
    <t>15. MAT</t>
  </si>
  <si>
    <t>15. MAT / Ciencias y tecnologías materiales</t>
  </si>
  <si>
    <t>16. CTM</t>
  </si>
  <si>
    <t>16. CTM / Ciencias y tecnologías mediambientales</t>
  </si>
  <si>
    <t>17. CAA</t>
  </si>
  <si>
    <t>17. CAA / Ciencias agrarias y agroalimentarias</t>
  </si>
  <si>
    <t>18. BIO</t>
  </si>
  <si>
    <t>18. BIO / Biociencias y biotecnología</t>
  </si>
  <si>
    <t>19. BME</t>
  </si>
  <si>
    <t>19. BME / Biomedicina</t>
  </si>
  <si>
    <t>Si su entidad LIDERA el proyecto, seleccione el código que mejor se ajuste a él.</t>
  </si>
  <si>
    <t>CÓDIGO ANEP (SCE) CORRESPONDIENTE AL PROYECTO</t>
  </si>
  <si>
    <t>Ciencias y tecnologías químicas</t>
  </si>
  <si>
    <t>Clasificación nueva (áreas temáticas)</t>
  </si>
  <si>
    <t>Ingeniería química</t>
  </si>
  <si>
    <t>Química</t>
  </si>
  <si>
    <t>Energía y transporte</t>
  </si>
  <si>
    <t>Energia</t>
  </si>
  <si>
    <t>Transporte</t>
  </si>
  <si>
    <t>Ciencias físicas</t>
  </si>
  <si>
    <t>Astronomía y astrofísica</t>
  </si>
  <si>
    <t>Investigación espacial</t>
  </si>
  <si>
    <t>Física de partículas y nuclear</t>
  </si>
  <si>
    <t>Física y sus aplicaciones</t>
  </si>
  <si>
    <t>Ciencias y tecnologías de materiales</t>
  </si>
  <si>
    <t>Materiales para biomedicina</t>
  </si>
  <si>
    <t>Producción industrial, ingeniería civil e ingenierías para la sociedad</t>
  </si>
  <si>
    <t>Tecnologías de la información y de las comunicaciones</t>
  </si>
  <si>
    <t>Ciencias sociales</t>
  </si>
  <si>
    <t>Economía</t>
  </si>
  <si>
    <t>Cultura: filología, literatura y arte</t>
  </si>
  <si>
    <t>Mente, lenguaje y pensamiento</t>
  </si>
  <si>
    <t>Estudios del pasado: historia y arqueología</t>
  </si>
  <si>
    <t>Biociencias y biotecnología</t>
  </si>
  <si>
    <t>Biomedicina</t>
  </si>
  <si>
    <t>Ciencias agrarias y agroalimentarias</t>
  </si>
  <si>
    <t>Ciencias y tecnologías medioambientales</t>
  </si>
  <si>
    <t>Materiales para la energía y el medioambiente</t>
  </si>
  <si>
    <t>Materiales estructurales</t>
  </si>
  <si>
    <t>Materiales con funcionalidad eléctrica, magnética, óptica o térmica</t>
  </si>
  <si>
    <t>Ciencias matemáticas</t>
  </si>
  <si>
    <t>Ingeniería biomédica</t>
  </si>
  <si>
    <t>Ingeniería civil y arquitectura</t>
  </si>
  <si>
    <t>Ingeniería eléctrica, electrónica y automática</t>
  </si>
  <si>
    <t>Ingeniería mecánica, naval y aeronáutica</t>
  </si>
  <si>
    <t>Ciencias de la computación y tecnología informática</t>
  </si>
  <si>
    <t>Microelectrónica, nanotecnología y fotónica</t>
  </si>
  <si>
    <t>Tecnologías de las comunicaciones</t>
  </si>
  <si>
    <t>Comunicación</t>
  </si>
  <si>
    <t>Ciencia política</t>
  </si>
  <si>
    <t>Estudios feministas, de las mujeres y de género</t>
  </si>
  <si>
    <t>Geografía</t>
  </si>
  <si>
    <t>Sociología y antropología social</t>
  </si>
  <si>
    <t>Derecho</t>
  </si>
  <si>
    <t>Economía y sus aplicaciones</t>
  </si>
  <si>
    <t>Empresas y finanzas</t>
  </si>
  <si>
    <t>Métodos de análisis económico</t>
  </si>
  <si>
    <t>Ciencias de la educación</t>
  </si>
  <si>
    <t>Arte, bellas artes, museística</t>
  </si>
  <si>
    <t>Literatura, filología, lenguas y culturas antiguas y estudios culturales</t>
  </si>
  <si>
    <t>Filosofía</t>
  </si>
  <si>
    <t>Lingüística y lenguas</t>
  </si>
  <si>
    <t>Arqueología</t>
  </si>
  <si>
    <t>Historia</t>
  </si>
  <si>
    <t>Psicología</t>
  </si>
  <si>
    <t>Biología integrativa y fisiología</t>
  </si>
  <si>
    <t>Biología molecular y celular</t>
  </si>
  <si>
    <t>Biotecnología</t>
  </si>
  <si>
    <t>Cáncer</t>
  </si>
  <si>
    <t>Herramientas diagnósticas, pronósticas y terapéuticas</t>
  </si>
  <si>
    <t>Enfermedades del sistema nervioso</t>
  </si>
  <si>
    <t>Fisiopatología de órganos y sistemas</t>
  </si>
  <si>
    <t>Inmunidad, infección y nuevas terapias</t>
  </si>
  <si>
    <t>Ciencias y tecnologías de alimentos</t>
  </si>
  <si>
    <t>Agricultura y forestal</t>
  </si>
  <si>
    <t>Ganadería y acuicultura</t>
  </si>
  <si>
    <t>Biodiversidad</t>
  </si>
  <si>
    <t>Ciencias de la Tierra y del agua</t>
  </si>
  <si>
    <t>Clima y atmósfera</t>
  </si>
  <si>
    <t>Ciencias y tecnologías marinas</t>
  </si>
  <si>
    <t>Investigación polar</t>
  </si>
  <si>
    <t>Tecnologías medioambientales</t>
  </si>
  <si>
    <t>Área Física y Ciencias del Espacio (FI)</t>
  </si>
  <si>
    <t>Clasificación antigua (ANEP)</t>
  </si>
  <si>
    <t>Área Ciencias de la Tierra (CT)</t>
  </si>
  <si>
    <t>Área Química (QMC)</t>
  </si>
  <si>
    <t>Área Matemáticas (MTM)</t>
  </si>
  <si>
    <t>Área Biología Vegetal y Animal, Ecología (BVAE)</t>
  </si>
  <si>
    <t>Área Agricultura (AGR)</t>
  </si>
  <si>
    <t>Área Ganadería y pesca (GAN)</t>
  </si>
  <si>
    <t>Área Ciencia y Tecnología de Alimentos (TA)</t>
  </si>
  <si>
    <t>Área Biología Molecular, Celular y Genética (BMC)</t>
  </si>
  <si>
    <t>Área Fisiología y Farmacología (FFA)</t>
  </si>
  <si>
    <t>Área de Biomedicina (BMED)</t>
  </si>
  <si>
    <t>Área de Medicina Clínica y Epidemiología (MCLI)</t>
  </si>
  <si>
    <t>Área Biología Fundamental y de Sistemas (BFS)</t>
  </si>
  <si>
    <t>Área Ingeniería Mecánica, Naval y Aeronáutica (IME)</t>
  </si>
  <si>
    <t>Área Ciencia y Tecnología de Materiales (TM )</t>
  </si>
  <si>
    <t>Área Ingeniería Eléctrica, Electrónica y Automática (IEL)</t>
  </si>
  <si>
    <t>Área Tecnología Química (TQ)</t>
  </si>
  <si>
    <t>Área Ingeniería Civil y Arquitectura (ICI)</t>
  </si>
  <si>
    <t>Área Ciencias de la Computación y Tecnología Informática (INF)</t>
  </si>
  <si>
    <t>Área Tecnología electrónica y de las comunicaciones (COM)</t>
  </si>
  <si>
    <t>Área de Transferencia de Tecnología (IND)</t>
  </si>
  <si>
    <t>Área Economía (ECO)</t>
  </si>
  <si>
    <t>Área Derecho (DER)</t>
  </si>
  <si>
    <t>Área Ciencias Sociales (CS)</t>
  </si>
  <si>
    <t>Área Filología y Filosofía (FFI)</t>
  </si>
  <si>
    <t>Área Historia y Arte (HA)</t>
  </si>
  <si>
    <t>Área Psicología (PS)</t>
  </si>
  <si>
    <t>Área Ciencias de la Educación (EDUC)</t>
  </si>
  <si>
    <t>CÓDIGO UNESCO CORRESPONDIENTE AL PROYECTO</t>
  </si>
  <si>
    <t>OTRO CÓDIGO:</t>
  </si>
  <si>
    <t>Álgebra</t>
  </si>
  <si>
    <t>Análisis y análisis funcional</t>
  </si>
  <si>
    <t>Ciencia de los ordenadores</t>
  </si>
  <si>
    <t>Geometría</t>
  </si>
  <si>
    <t>Teoría de números</t>
  </si>
  <si>
    <t>Análisis numérico</t>
  </si>
  <si>
    <t>Investigación operativa</t>
  </si>
  <si>
    <t>Probabilidad</t>
  </si>
  <si>
    <t>Estadística</t>
  </si>
  <si>
    <t>Topología</t>
  </si>
  <si>
    <t>Otras especialidades matemáticas</t>
  </si>
  <si>
    <t>Cosmología y cosmogonía</t>
  </si>
  <si>
    <t>Medio interplanetario</t>
  </si>
  <si>
    <t>Astronomía óptica</t>
  </si>
  <si>
    <t>Plan etología</t>
  </si>
  <si>
    <t>Radioastronomía</t>
  </si>
  <si>
    <t>Sistema solar</t>
  </si>
  <si>
    <t>Otras especialidades astronómicas</t>
  </si>
  <si>
    <t>Acústica</t>
  </si>
  <si>
    <t>Electromagnetismo</t>
  </si>
  <si>
    <t>Electrónica</t>
  </si>
  <si>
    <t>Física de fluidos</t>
  </si>
  <si>
    <t>Mecánica</t>
  </si>
  <si>
    <t>Física molecular</t>
  </si>
  <si>
    <t>Física atómica y nuclear</t>
  </si>
  <si>
    <t>Nucleónica</t>
  </si>
  <si>
    <t>Óptica</t>
  </si>
  <si>
    <t>Química física</t>
  </si>
  <si>
    <t>Física del estado sólido</t>
  </si>
  <si>
    <t>Física teórica</t>
  </si>
  <si>
    <t>Termodinámica</t>
  </si>
  <si>
    <t>Unidades y constantes</t>
  </si>
  <si>
    <t>Física de altas energías</t>
  </si>
  <si>
    <t>Otras especialidades físicas</t>
  </si>
  <si>
    <t>Química analítica</t>
  </si>
  <si>
    <t>Bioquímica</t>
  </si>
  <si>
    <t>Química inorgánica</t>
  </si>
  <si>
    <t>Química macromolecular</t>
  </si>
  <si>
    <t>Química nuclear</t>
  </si>
  <si>
    <t>Química orgánica</t>
  </si>
  <si>
    <t>Química farmacéutica</t>
  </si>
  <si>
    <t>Química ambiental</t>
  </si>
  <si>
    <t>Otras especialidades químicas</t>
  </si>
  <si>
    <t>Biología animal (zoología)</t>
  </si>
  <si>
    <t>Antropología (física)</t>
  </si>
  <si>
    <t>Bioma temáticas</t>
  </si>
  <si>
    <t>Biometría</t>
  </si>
  <si>
    <t>Biofísica</t>
  </si>
  <si>
    <t>Biología celular</t>
  </si>
  <si>
    <t>Etología</t>
  </si>
  <si>
    <t>Genética</t>
  </si>
  <si>
    <t>Biología humana</t>
  </si>
  <si>
    <t>Fisiología humana</t>
  </si>
  <si>
    <t>Inmunología</t>
  </si>
  <si>
    <t>Biología de insectos (entomología</t>
  </si>
  <si>
    <t>Microbiología</t>
  </si>
  <si>
    <t>Biología molecular</t>
  </si>
  <si>
    <t>Paleontología</t>
  </si>
  <si>
    <t>Biología vegetal (botánica)</t>
  </si>
  <si>
    <t>Radiobiología</t>
  </si>
  <si>
    <t>Simbiosis</t>
  </si>
  <si>
    <t>Virología</t>
  </si>
  <si>
    <t>Neurociencias</t>
  </si>
  <si>
    <t>Otras especialidades biológicas</t>
  </si>
  <si>
    <t>Ciencias de la atmosfera</t>
  </si>
  <si>
    <t>Climatología</t>
  </si>
  <si>
    <t>Geoquímica</t>
  </si>
  <si>
    <t>Geodesia</t>
  </si>
  <si>
    <t>Geología</t>
  </si>
  <si>
    <t>Geofísica</t>
  </si>
  <si>
    <t>Hidrología</t>
  </si>
  <si>
    <t>Meteorología</t>
  </si>
  <si>
    <t>Oceanografía</t>
  </si>
  <si>
    <t>Ciencias del suelo (edafología)</t>
  </si>
  <si>
    <t>Ciencias del espacio</t>
  </si>
  <si>
    <t>Otras especialidades de la tierra, espacio o entorno</t>
  </si>
  <si>
    <t>Agroquímica</t>
  </si>
  <si>
    <t>Ingeniería agrícola</t>
  </si>
  <si>
    <t>Agronomía</t>
  </si>
  <si>
    <t>Producción animal</t>
  </si>
  <si>
    <t>Peces y fauna silvestre</t>
  </si>
  <si>
    <t>Ciencia forestal</t>
  </si>
  <si>
    <t>Horticultura</t>
  </si>
  <si>
    <t>Fitopatología</t>
  </si>
  <si>
    <t>Ciencias veterinarias</t>
  </si>
  <si>
    <t>Otras especialidades agrarias</t>
  </si>
  <si>
    <t>Ciencias clínicas</t>
  </si>
  <si>
    <t>Epidemiología</t>
  </si>
  <si>
    <t>Medicina forense</t>
  </si>
  <si>
    <t>Medicina del trabajo</t>
  </si>
  <si>
    <t>Medicina interna</t>
  </si>
  <si>
    <t>Ciencias de la nutrición</t>
  </si>
  <si>
    <t>Patología</t>
  </si>
  <si>
    <t>Farmacodinamia</t>
  </si>
  <si>
    <t>Farmacología</t>
  </si>
  <si>
    <t>Medicina preventiva</t>
  </si>
  <si>
    <t>Psiquiatría</t>
  </si>
  <si>
    <t>Salud pública</t>
  </si>
  <si>
    <t>Cirugía</t>
  </si>
  <si>
    <t>Toxicología</t>
  </si>
  <si>
    <t>Otras especialidades médicas</t>
  </si>
  <si>
    <t>Ingeniería y tecnología aeronáutica</t>
  </si>
  <si>
    <t>Tecnología bioquímica</t>
  </si>
  <si>
    <t>Ingeniería y tecnología química</t>
  </si>
  <si>
    <t>Tecnología de los ordenadores</t>
  </si>
  <si>
    <t>Tecnología de la construcción</t>
  </si>
  <si>
    <t>Ingeniería y tecnología eléctricas</t>
  </si>
  <si>
    <t>Tecnología electrónica</t>
  </si>
  <si>
    <t>Ingeniería y tecnología del medio ambiente</t>
  </si>
  <si>
    <t>Tecnología de los alimentos</t>
  </si>
  <si>
    <t>Tecnología industrial</t>
  </si>
  <si>
    <t>Tecnología de la instrumentación</t>
  </si>
  <si>
    <t>Tecnología de materiales</t>
  </si>
  <si>
    <t>Tecnología e ingeniería mecánicas</t>
  </si>
  <si>
    <t>Tecnología médica</t>
  </si>
  <si>
    <t>Tecnología metalúrgica</t>
  </si>
  <si>
    <t>Tecnología de productos metálicos</t>
  </si>
  <si>
    <t>Tecnología de vehículos de motor</t>
  </si>
  <si>
    <t>Tecnología minera</t>
  </si>
  <si>
    <t>Tecnología naval</t>
  </si>
  <si>
    <t>Tecnología nuclear</t>
  </si>
  <si>
    <t>Tecnología del carbón y del petróleo</t>
  </si>
  <si>
    <t>Tecnología energética</t>
  </si>
  <si>
    <t>Tecnología de los ferrocarriles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</si>
  <si>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</si>
  <si>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</si>
  <si>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</si>
  <si>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</si>
  <si>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</si>
  <si>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Planificación urbana</t>
  </si>
  <si>
    <t>Otras especialidades tecnológicas</t>
  </si>
  <si>
    <t>Lógica</t>
  </si>
  <si>
    <t>Matemáticas</t>
  </si>
  <si>
    <t>Física</t>
  </si>
  <si>
    <t>Ciencias de la vida</t>
  </si>
  <si>
    <t>Ciencias de la tierra y el espacio</t>
  </si>
  <si>
    <t>Ciencias agrarias</t>
  </si>
  <si>
    <t>Ciencias médicas</t>
  </si>
  <si>
    <t>Ciencias tecnológicas</t>
  </si>
  <si>
    <t>Antropología</t>
  </si>
  <si>
    <t>Demografía</t>
  </si>
  <si>
    <t>Ciencias económicas</t>
  </si>
  <si>
    <t>Ciencias jurídicas y derecho</t>
  </si>
  <si>
    <t>Lingüística</t>
  </si>
  <si>
    <t>Pedagogía</t>
  </si>
  <si>
    <t>Ciencias de las artes y las letras</t>
  </si>
  <si>
    <t>Sociología</t>
  </si>
  <si>
    <t>Ética</t>
  </si>
  <si>
    <t>CÓDIGO FORD CORRESPONDIENTE AL PROYECTO</t>
  </si>
  <si>
    <t>Matemática</t>
  </si>
  <si>
    <t>Computación y ciencias de la información</t>
  </si>
  <si>
    <t>Ciencias químicas</t>
  </si>
  <si>
    <t>Ciencias de la tierra y medioambientales</t>
  </si>
  <si>
    <t>Ciencias biológicas</t>
  </si>
  <si>
    <t>Otras ciencias naturales</t>
  </si>
  <si>
    <t>Ingeniería Civil</t>
  </si>
  <si>
    <t>Ingeniería eléctrica, electrónica e informática</t>
  </si>
  <si>
    <t>Ingeniería Mecánica</t>
  </si>
  <si>
    <t>Ingeniería Química</t>
  </si>
  <si>
    <t>Ingeniería de los Materiales</t>
  </si>
  <si>
    <t>Ingeniería Médica</t>
  </si>
  <si>
    <t>Ingeniería Medioambiental</t>
  </si>
  <si>
    <t>Biotecnología Ambiental</t>
  </si>
  <si>
    <t>Biotecnología Industrial</t>
  </si>
  <si>
    <t>Nanotecnología</t>
  </si>
  <si>
    <t>Otras Ingenierías y Tecnologías</t>
  </si>
  <si>
    <t>Medicina básica</t>
  </si>
  <si>
    <t>Medicina Clínica</t>
  </si>
  <si>
    <t>Ciencias de la Salud</t>
  </si>
  <si>
    <t>Biotecnología en Salud</t>
  </si>
  <si>
    <t>Otras Ciencias Médicas</t>
  </si>
  <si>
    <t>Agricultura, Silvicultura y Pesca</t>
  </si>
  <si>
    <t>Ciencias animales y lechería</t>
  </si>
  <si>
    <t>Ciencias Veterinarias</t>
  </si>
  <si>
    <t>Biotecnología Agrícola</t>
  </si>
  <si>
    <t>Otras Ciencias Agrícolas</t>
  </si>
  <si>
    <t>Psicología y ciencias cognoscitivas</t>
  </si>
  <si>
    <t>Economía y Negocios</t>
  </si>
  <si>
    <t>Ciencias de la Educación</t>
  </si>
  <si>
    <t>Ciencias Políticas</t>
  </si>
  <si>
    <t>Geografía Social y Económica</t>
  </si>
  <si>
    <t>Periodismo y Comunicaciones</t>
  </si>
  <si>
    <t>Otras Ciencias Sociales</t>
  </si>
  <si>
    <t>Historia y Arqueología</t>
  </si>
  <si>
    <t>Idiomas y Literatura</t>
  </si>
  <si>
    <t>Filosofía, Ética y Religión</t>
  </si>
  <si>
    <t>Arte</t>
  </si>
  <si>
    <t>Otras Humanidades</t>
  </si>
  <si>
    <t>CÓDIGO NABS CORRESPONDIENTE AL PROYECTO</t>
  </si>
  <si>
    <t>Exploración y explotación del Medio Terrestre y de la Atmosféra</t>
  </si>
  <si>
    <t>Medio ambiente</t>
  </si>
  <si>
    <t>Exploración y explotación del espacio</t>
  </si>
  <si>
    <t>Transporte, telecomunicaciones y otras infraestruturas</t>
  </si>
  <si>
    <t>Energía</t>
  </si>
  <si>
    <t>Producción y tecnología industrial</t>
  </si>
  <si>
    <t>Salud</t>
  </si>
  <si>
    <t>Agricultura</t>
  </si>
  <si>
    <t>Educación</t>
  </si>
  <si>
    <t>Cultura, ocio, religión y medios  de comunicación</t>
  </si>
  <si>
    <t>Sistemas, estruturas y procesos políticos y sociales,</t>
  </si>
  <si>
    <t>Avance general del conocimiento: financiado por los FGU</t>
  </si>
  <si>
    <t>I+D en relación con las Ciencias naturales</t>
  </si>
  <si>
    <t>I+D en relación con la Ingeniería</t>
  </si>
  <si>
    <t>I+D en relación con las Ciencias médicas</t>
  </si>
  <si>
    <t>I+D en relación con las Ciencias agrícolas</t>
  </si>
  <si>
    <t>I+D en relación con las Ciencias sociales</t>
  </si>
  <si>
    <t>I+D en relación con las Ciencias humanas</t>
  </si>
  <si>
    <t>Avance general del conocimiento: financiado por otros fondos</t>
  </si>
  <si>
    <t>Defensa</t>
  </si>
  <si>
    <r>
      <t>1.1. ENTIDAD SOLICITANTE
(</t>
    </r>
    <r>
      <rPr>
        <b/>
        <sz val="10"/>
        <color indexed="12"/>
        <rFont val="Arial"/>
        <family val="2"/>
      </rPr>
      <t>OBLIGATORIO</t>
    </r>
    <r>
      <rPr>
        <b/>
        <sz val="10"/>
        <rFont val="Arial"/>
        <family val="2"/>
      </rPr>
      <t>)</t>
    </r>
  </si>
  <si>
    <r>
      <t>ROL DENTRO DEL PROYECTO
(</t>
    </r>
    <r>
      <rPr>
        <b/>
        <sz val="9"/>
        <color indexed="12"/>
        <rFont val="Arial"/>
        <family val="2"/>
      </rPr>
      <t>OBLIGATORIO</t>
    </r>
    <r>
      <rPr>
        <b/>
        <sz val="9"/>
        <rFont val="Arial"/>
        <family val="2"/>
      </rPr>
      <t>)</t>
    </r>
  </si>
  <si>
    <r>
      <t>1.2. TÍTULO DEL PROYECTO (</t>
    </r>
    <r>
      <rPr>
        <b/>
        <sz val="11"/>
        <color indexed="12"/>
        <rFont val="Arial Narrow"/>
        <family val="2"/>
      </rPr>
      <t>OBLIGATORIO</t>
    </r>
    <r>
      <rPr>
        <b/>
        <sz val="11"/>
        <rFont val="Arial Narrow"/>
        <family val="2"/>
      </rPr>
      <t>)</t>
    </r>
  </si>
  <si>
    <r>
      <t>ACRÓNIMO (</t>
    </r>
    <r>
      <rPr>
        <b/>
        <sz val="11"/>
        <color indexed="12"/>
        <rFont val="Arial Narrow"/>
        <family val="2"/>
      </rPr>
      <t>OBLIGATORIO</t>
    </r>
    <r>
      <rPr>
        <b/>
        <sz val="11"/>
        <rFont val="Arial Narrow"/>
        <family val="2"/>
      </rPr>
      <t>)</t>
    </r>
  </si>
  <si>
    <r>
      <t>PRINCIPAL PRIORIDAD TEMÁTICA donde se
encuadra el proyecto (base 3.2)
(</t>
    </r>
    <r>
      <rPr>
        <b/>
        <sz val="10"/>
        <color indexed="12"/>
        <rFont val="Arial Narrow"/>
        <family val="2"/>
      </rPr>
      <t>OBLIGATORIO</t>
    </r>
    <r>
      <rPr>
        <b/>
        <sz val="10"/>
        <rFont val="Arial Narrow"/>
        <family val="2"/>
      </rPr>
      <t>)</t>
    </r>
  </si>
  <si>
    <t>Código AEI</t>
  </si>
  <si>
    <t>Código ANEP (SCE)</t>
  </si>
  <si>
    <t>Código UNESCO</t>
  </si>
  <si>
    <t>Código NABS</t>
  </si>
  <si>
    <t>Código FORD</t>
  </si>
  <si>
    <t>1.4. ¿SE HA SOLICITADO/RECIBIDO FINANCIACIÓN PARA ESTE PROYECTO A ALGÚN OTRO ORGANISMO PÚBLICO O PRIVADO?</t>
  </si>
  <si>
    <t>ORGANISMO</t>
  </si>
  <si>
    <t>Convocatoria</t>
  </si>
  <si>
    <t>AÑO</t>
  </si>
  <si>
    <t>Importe de la ayuda</t>
  </si>
  <si>
    <t>1.5. RESUMEN DEL PROYECTO</t>
  </si>
  <si>
    <t xml:space="preserve">para incluir un salto de párrafo presione simultáneamente ALT +INTRO </t>
  </si>
  <si>
    <t>1.5. PERSONA RESPONSABLE DEL PROYECTO</t>
  </si>
  <si>
    <t>Nombre</t>
  </si>
  <si>
    <t>Cargo</t>
  </si>
  <si>
    <t>e-mail:</t>
  </si>
  <si>
    <t>Tfno. Directo:</t>
  </si>
  <si>
    <t>1.6. PERSONA DE CONTACTO PARA CONSULTAS RELACIONADAS CON LA SOLICITUD Y CON LOS FORMULARIOS</t>
  </si>
  <si>
    <t>1.7. DURACIÓN DEL PROYECTO</t>
  </si>
  <si>
    <t>Fecha de inicio</t>
  </si>
  <si>
    <t>Fecha de fin</t>
  </si>
  <si>
    <t>ASOCIACIÓN DE LA INDUSTRIA NAVARRA (AIN)</t>
  </si>
  <si>
    <t>SI</t>
  </si>
  <si>
    <t>CS CENTRO STIRLING, S. COOP.</t>
  </si>
  <si>
    <t>NO</t>
  </si>
  <si>
    <t>FLORETTE INNOVA IBERICA SL</t>
  </si>
  <si>
    <t>FUNDACIÓN ADITECH</t>
  </si>
  <si>
    <t>FUNDACIÓN CENER (CENER)</t>
  </si>
  <si>
    <t>FUNDACIÓN I+D AUTOMOCIÓN Y MECATRÓNICA (NAITEC)</t>
  </si>
  <si>
    <t>FUNDACIÓN PARA LA INVESTIGACIÓN MÉDICA APLICADA (CIMA)</t>
  </si>
  <si>
    <t>FUNDACIÓN PÚBLICA MIGUEL SERVET</t>
  </si>
  <si>
    <t>GLOBAL AND LOCAL SOLUTIONS SLU</t>
  </si>
  <si>
    <t>IED RESEARCH and TECHNOLOGY SLU</t>
  </si>
  <si>
    <t>INSTITUTO NAVARRO DE TECNOLOGÍAS E INFRAESTRUCTURAS AGROALIMENTARIAS S.A. (INTIA)</t>
  </si>
  <si>
    <t>L'UREDERRA FUNDACIÓN PARA EL DESARROLLO TECNOLÓGICO Y SOCIAL</t>
  </si>
  <si>
    <t>UNIVERSIDAD DE NAVARRA</t>
  </si>
  <si>
    <t>UNIVERSIDAD PÚBLICA DE NAVARRA</t>
  </si>
  <si>
    <t>LIDER DEL PROYECTO</t>
  </si>
  <si>
    <t>SOCIO DEL PROYECTO</t>
  </si>
  <si>
    <t>COLABORATIVO</t>
  </si>
  <si>
    <t>TRACTOR (última anualidad)</t>
  </si>
  <si>
    <t>MOVILIDAD ELÉCTRICA Y CONECTADA</t>
  </si>
  <si>
    <t>ALIMENTACIÓN SALUDABLE Y SOSTENIBLE</t>
  </si>
  <si>
    <t>INDUSTRIA DE LA ENERGÍA VERDE</t>
  </si>
  <si>
    <t>MEDICINA PERSONALIZADA</t>
  </si>
  <si>
    <t>TURISMO SOSTENIBLE</t>
  </si>
  <si>
    <t>INDUSTRIA AUDIOVISUAL</t>
  </si>
  <si>
    <t>TRANSICIÓN ECOLÓGICA</t>
  </si>
  <si>
    <t>TRANSICIÓN DIGITAL</t>
  </si>
  <si>
    <t>Sicti 4-H</t>
  </si>
  <si>
    <t>Sicti 4-N</t>
  </si>
  <si>
    <t>Sicti 4-O</t>
  </si>
  <si>
    <t>Sicti 4-P</t>
  </si>
  <si>
    <t>Sicti 4-D</t>
  </si>
  <si>
    <t>Sicti 4-I</t>
  </si>
  <si>
    <t>Sicti 4-J</t>
  </si>
  <si>
    <t>Sicti 4-K</t>
  </si>
  <si>
    <t>Sicti 4-M</t>
  </si>
  <si>
    <t>Sicti 4-R</t>
  </si>
  <si>
    <t>AIN</t>
  </si>
  <si>
    <t>CENTRO TECNOLÓGICO</t>
  </si>
  <si>
    <t>G31024706</t>
  </si>
  <si>
    <t>CENTRO NACIONAL DE TECNOLOGÍA Y SEGURIDAD ALIMENTARIA (CNTA)</t>
  </si>
  <si>
    <t>CNTA</t>
  </si>
  <si>
    <t>G31096928</t>
  </si>
  <si>
    <t>CONSEJO SUPERIOR DE INVESTIGACIONES CIENTÍFICAS - INSTITUTO DE AGROBIOTECNOLOGÍA (IDAB)</t>
  </si>
  <si>
    <t>CSIC-IDAB</t>
  </si>
  <si>
    <t>CENTRO de INVESTIGACIÓN</t>
  </si>
  <si>
    <t>Q2818002D</t>
  </si>
  <si>
    <t>STIRLING</t>
  </si>
  <si>
    <t>UNIDAD de I+D+i EMPRESARIAL</t>
  </si>
  <si>
    <t>F20982138</t>
  </si>
  <si>
    <t>FLORETTE</t>
  </si>
  <si>
    <t>B71407134</t>
  </si>
  <si>
    <t>ADITECH</t>
  </si>
  <si>
    <t>CORDINADOR de AGENTES de EJECUCIÓN</t>
  </si>
  <si>
    <t>G71149397</t>
  </si>
  <si>
    <t>CENER</t>
  </si>
  <si>
    <t>G31679889</t>
  </si>
  <si>
    <t>NAITEC</t>
  </si>
  <si>
    <t>G31704232</t>
  </si>
  <si>
    <t>CIMA</t>
  </si>
  <si>
    <t>G82198524</t>
  </si>
  <si>
    <t>FMS</t>
  </si>
  <si>
    <t>G31187420</t>
  </si>
  <si>
    <t>GLS</t>
  </si>
  <si>
    <t>B71349591</t>
  </si>
  <si>
    <t>IED R&amp;T</t>
  </si>
  <si>
    <t>B71428452</t>
  </si>
  <si>
    <t>INTIA</t>
  </si>
  <si>
    <t>A31864572</t>
  </si>
  <si>
    <t>LUREDERRA</t>
  </si>
  <si>
    <t>G31667850</t>
  </si>
  <si>
    <t>UNAV</t>
  </si>
  <si>
    <t>UNIVERSIDAD</t>
  </si>
  <si>
    <t>R3168001J</t>
  </si>
  <si>
    <t>UPNA</t>
  </si>
  <si>
    <t>Q3150012G</t>
  </si>
  <si>
    <t>Sicti 4-Q</t>
  </si>
  <si>
    <t>Sicti 4-S</t>
  </si>
  <si>
    <t>Sicti 4-L</t>
  </si>
  <si>
    <t>Sicti 4-T</t>
  </si>
  <si>
    <t>Sicti 4-U</t>
  </si>
  <si>
    <t>Sicti 4-V</t>
  </si>
  <si>
    <t>Sicti 4-W</t>
  </si>
  <si>
    <t>Sicti 4-X</t>
  </si>
  <si>
    <t>Sicti 4-Y</t>
  </si>
  <si>
    <t>Sicti 4-AC</t>
  </si>
  <si>
    <t>Sicti 4-AD</t>
  </si>
  <si>
    <t>Sicti 4-AE</t>
  </si>
  <si>
    <t>Sicti 4-Z</t>
  </si>
  <si>
    <t>Sicti 4-AA</t>
  </si>
  <si>
    <t>Sicti 4-AB</t>
  </si>
  <si>
    <t>Sicti 4-C</t>
  </si>
  <si>
    <t>Sicti 4-B</t>
  </si>
  <si>
    <t>Sicti 4-E</t>
  </si>
  <si>
    <t>Sicti 4-F</t>
  </si>
  <si>
    <t>Sicti 4-G</t>
  </si>
  <si>
    <r>
      <t>Otro prioridad con el que tenga relación (base 3.2)
(</t>
    </r>
    <r>
      <rPr>
        <b/>
        <sz val="10"/>
        <color indexed="12"/>
        <rFont val="Arial Narrow"/>
        <family val="2"/>
      </rPr>
      <t>OPCIONAL</t>
    </r>
    <r>
      <rPr>
        <b/>
        <sz val="10"/>
        <rFont val="Arial Narrow"/>
        <family val="2"/>
      </rPr>
      <t>)</t>
    </r>
  </si>
  <si>
    <t>2.1. PERSONAL DE LA ENTIDAD SOLICITANTE Y NUEVAS CONTRATACIONES QUE PARTICIPAN EN EL PROYECTO (Base 4.1.a)</t>
  </si>
  <si>
    <t xml:space="preserve"> </t>
  </si>
  <si>
    <r>
      <t>Nº de horas anuales trabajadas según convenio (</t>
    </r>
    <r>
      <rPr>
        <b/>
        <sz val="10"/>
        <color indexed="12"/>
        <rFont val="Arial"/>
        <family val="2"/>
      </rPr>
      <t>OBLIGATORIO</t>
    </r>
    <r>
      <rPr>
        <b/>
        <sz val="10"/>
        <rFont val="Arial"/>
        <family val="2"/>
      </rPr>
      <t>)</t>
    </r>
  </si>
  <si>
    <r>
      <t xml:space="preserve">COSTE HORA MEDIO ESTIMADO (€/h)
</t>
    </r>
    <r>
      <rPr>
        <b/>
        <sz val="12"/>
        <color indexed="30"/>
        <rFont val="Arial"/>
        <family val="2"/>
      </rPr>
      <t>PERSONAL PROPIO</t>
    </r>
  </si>
  <si>
    <r>
      <t xml:space="preserve">COSTE HORA MEDIO ESTIMADO (€/h)
</t>
    </r>
    <r>
      <rPr>
        <b/>
        <sz val="12"/>
        <color indexed="17"/>
        <rFont val="Arial"/>
        <family val="2"/>
      </rPr>
      <t>NUEVAS CONTRATACIONES</t>
    </r>
  </si>
  <si>
    <t>Equivalentes a jornada completa (EJC) proyecto</t>
  </si>
  <si>
    <t>Total horas imputadas al proyecto:</t>
  </si>
  <si>
    <t>HORAS POR ANUALIDAD (2) y TOTALES</t>
  </si>
  <si>
    <t>PRESUPUESTO DE PERSONAL PROPIO:</t>
  </si>
  <si>
    <t>Nº:</t>
  </si>
  <si>
    <t>Primer Apellido</t>
  </si>
  <si>
    <t>Segundo Apellido</t>
  </si>
  <si>
    <t>D.N.I.</t>
  </si>
  <si>
    <t>Sexo:
Hombre (H)
Mujer (M)</t>
  </si>
  <si>
    <t>TITULACIÓN</t>
  </si>
  <si>
    <t>ROL (1)</t>
  </si>
  <si>
    <t>CATEGORÍA</t>
  </si>
  <si>
    <t>TOTAL</t>
  </si>
  <si>
    <t>ROL (1):</t>
  </si>
  <si>
    <t>I.P.</t>
  </si>
  <si>
    <t>Investigador/a Principal</t>
  </si>
  <si>
    <t>CoIP</t>
  </si>
  <si>
    <t>Co Investigador/a principal</t>
  </si>
  <si>
    <t>Otros</t>
  </si>
  <si>
    <t>Otros participantes en el proyecto</t>
  </si>
  <si>
    <r>
      <rPr>
        <b/>
        <sz val="10"/>
        <color indexed="60"/>
        <rFont val="Arial"/>
        <family val="2"/>
      </rPr>
      <t>NUEVAS CONTRATACIONES</t>
    </r>
    <r>
      <rPr>
        <b/>
        <sz val="10"/>
        <rFont val="Arial"/>
        <family val="2"/>
      </rPr>
      <t xml:space="preserve"> PREVISTAS PARA LA EJECUCIÓN DEL PROYECTO:</t>
    </r>
  </si>
  <si>
    <t>PRESUPUESTO DE PERSONAL CONTRATADO:</t>
  </si>
  <si>
    <t>IDENTIFICATIVO</t>
  </si>
  <si>
    <t>TITULACIÓN O TITULACIONES PREVISTAS</t>
  </si>
  <si>
    <t>NUEVA CONTRATACIÓN 1:</t>
  </si>
  <si>
    <t>NUEVA CONTRATACIÓN 2:</t>
  </si>
  <si>
    <t>NUEVA CONTRATACIÓN 3:</t>
  </si>
  <si>
    <t>NUEVA CONTRATACIÓN 4:</t>
  </si>
  <si>
    <t>NUEVA CONTRATACIÓN 5:</t>
  </si>
  <si>
    <t>Indicar su labor fundamental dentro del proyecto (Ej. Ayudante de laboratorio, programador, desarrollador prototipos, técnico auxiliar de montaje, colaborador general,...)</t>
  </si>
  <si>
    <t>PRESUPUESTO DE PERSONAL:</t>
  </si>
  <si>
    <t>Horas</t>
  </si>
  <si>
    <t>Doctores/as</t>
  </si>
  <si>
    <t>Total horas de hombres:</t>
  </si>
  <si>
    <t>Titulados/as superiores</t>
  </si>
  <si>
    <t>Total horas de mujeres:</t>
  </si>
  <si>
    <t>Titulados/as medios/as</t>
  </si>
  <si>
    <t>TOTAL:</t>
  </si>
  <si>
    <t>Sin titulación universitaria</t>
  </si>
  <si>
    <t>%</t>
  </si>
  <si>
    <t>H</t>
  </si>
  <si>
    <t>Doctor/a</t>
  </si>
  <si>
    <t>horas</t>
  </si>
  <si>
    <t>M</t>
  </si>
  <si>
    <t>Titulación superior</t>
  </si>
  <si>
    <t>Personal con intensificación:</t>
  </si>
  <si>
    <t>Titulación media</t>
  </si>
  <si>
    <t>Coste Real Proyecto:</t>
  </si>
  <si>
    <t>Este dato quedaría oculto, pero ya dispondríamos de él.</t>
  </si>
  <si>
    <t>Otros agentes participantes:</t>
  </si>
  <si>
    <t>1.3 PRIORIDAD TEMÁTICA según la Estrategiade Especialización Inteligente de Navarra (S4) en la que se ENCUADRA EL PROYECTO (base 3.2)</t>
  </si>
  <si>
    <t>2.2. MATERIALES EMPLEADOS EN EL PROYECTO (Base 4.1.b)</t>
  </si>
  <si>
    <r>
      <t xml:space="preserve">Ejemplos, </t>
    </r>
    <r>
      <rPr>
        <b/>
        <sz val="11"/>
        <rFont val="Arial"/>
        <family val="2"/>
      </rPr>
      <t>grupo de materiales</t>
    </r>
    <r>
      <rPr>
        <sz val="11"/>
        <rFont val="Arial"/>
        <family val="2"/>
      </rPr>
      <t>.</t>
    </r>
  </si>
  <si>
    <r>
      <t xml:space="preserve">Ejemplos, </t>
    </r>
    <r>
      <rPr>
        <b/>
        <sz val="11"/>
        <rFont val="Arial"/>
        <family val="2"/>
      </rPr>
      <t>relación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de principales materiales incluidos</t>
    </r>
    <r>
      <rPr>
        <sz val="11"/>
        <rFont val="Arial"/>
        <family val="2"/>
      </rPr>
      <t>.</t>
    </r>
  </si>
  <si>
    <t>Componentes mecánicos prototipo.</t>
  </si>
  <si>
    <t>Bancada, soportes, perfilería, tornillería,…</t>
  </si>
  <si>
    <t>Componentes eléctricos prototipo.</t>
  </si>
  <si>
    <t>Relés, motores, cableado, sensores, cableado…</t>
  </si>
  <si>
    <t>Material para pruebas de laboratorio.</t>
  </si>
  <si>
    <t>Material para realizar ensayos mecánicos.</t>
  </si>
  <si>
    <t>Probetas, montajes diversos, subconjuntos para ensayo,…</t>
  </si>
  <si>
    <t>Material fungible de laboratorio.</t>
  </si>
  <si>
    <t>Disolventes, gases, compuestos químicos, reactivos,…</t>
  </si>
  <si>
    <r>
      <rPr>
        <b/>
        <u/>
        <sz val="10"/>
        <rFont val="Arial"/>
        <family val="2"/>
      </rPr>
      <t>NOTA IMPORTANTE:</t>
    </r>
    <r>
      <rPr>
        <sz val="10"/>
        <rFont val="Arial"/>
        <family val="2"/>
      </rPr>
      <t xml:space="preserve"> Es en la </t>
    </r>
    <r>
      <rPr>
        <b/>
        <u/>
        <sz val="10"/>
        <rFont val="Arial"/>
        <family val="2"/>
      </rPr>
      <t>memoria</t>
    </r>
    <r>
      <rPr>
        <sz val="10"/>
        <rFont val="Arial"/>
        <family val="2"/>
      </rPr>
      <t xml:space="preserve"> del proyecto donde </t>
    </r>
    <r>
      <rPr>
        <b/>
        <u/>
        <sz val="10"/>
        <rFont val="Arial"/>
        <family val="2"/>
      </rPr>
      <t>se deberá detallar con mayor profundidad</t>
    </r>
    <r>
      <rPr>
        <sz val="10"/>
        <rFont val="Arial"/>
        <family val="2"/>
      </rPr>
      <t xml:space="preserve"> las cantidades, precios unitarios y forma de calcular el presupuesto estimado para grupo de materiales.</t>
    </r>
  </si>
  <si>
    <t>PRESUPUESTO DE MATERIALES:</t>
  </si>
  <si>
    <t>Nº</t>
  </si>
  <si>
    <t>GRUPO DE MATERIALES</t>
  </si>
  <si>
    <t>RELACIÓN DE PRINCIPALES MATERIALES QUE LO COMPONEN</t>
  </si>
  <si>
    <r>
      <rPr>
        <b/>
        <u/>
        <sz val="10"/>
        <rFont val="Arial"/>
        <family val="2"/>
      </rPr>
      <t>NOTA IMPORTANTE:</t>
    </r>
    <r>
      <rPr>
        <sz val="10"/>
        <rFont val="Arial"/>
        <family val="2"/>
      </rPr>
      <t xml:space="preserve"> En la </t>
    </r>
    <r>
      <rPr>
        <b/>
        <u/>
        <sz val="10"/>
        <rFont val="Arial"/>
        <family val="2"/>
      </rPr>
      <t>memoria</t>
    </r>
    <r>
      <rPr>
        <sz val="10"/>
        <rFont val="Arial"/>
        <family val="2"/>
      </rPr>
      <t xml:space="preserve"> del proyecto </t>
    </r>
    <r>
      <rPr>
        <b/>
        <u/>
        <sz val="10"/>
        <rFont val="Arial"/>
        <family val="2"/>
      </rPr>
      <t>se deberá detallar con mayor profundidad</t>
    </r>
    <r>
      <rPr>
        <sz val="10"/>
        <rFont val="Arial"/>
        <family val="2"/>
      </rPr>
      <t xml:space="preserve"> el objeto y el alcance de cada una de las colaboraciones previstas.</t>
    </r>
  </si>
  <si>
    <t>PRESUPUESTO COLABORACIONES EXTERNAS:</t>
  </si>
  <si>
    <t>OBJETO DE LA COLABORACIÓN</t>
  </si>
  <si>
    <t>Vinculada
Sí/No</t>
  </si>
  <si>
    <t>Empresa</t>
  </si>
  <si>
    <t>Centro tecnológico</t>
  </si>
  <si>
    <t>Universidad</t>
  </si>
  <si>
    <t>PRESUPUESTO OTROS COSTES:</t>
  </si>
  <si>
    <t>TIPO DE GASTO</t>
  </si>
  <si>
    <t>2.5. PRESUPUESTO TOTAL DEL PROYECTO</t>
  </si>
  <si>
    <t>COSTE TOTAL</t>
  </si>
  <si>
    <t>PERSONAL</t>
  </si>
  <si>
    <t>Acrónimo del proyecto:</t>
  </si>
  <si>
    <t>Tipo de proyecto:</t>
  </si>
  <si>
    <t>Rol desempeñado en el proyecto:</t>
  </si>
  <si>
    <t>TOTAL COSTE PERSONAL:</t>
  </si>
  <si>
    <t>MATERIALES</t>
  </si>
  <si>
    <t>COLABORACIONES EXTERNAS</t>
  </si>
  <si>
    <t>TOTAL COSTES DIRECTOS</t>
  </si>
  <si>
    <t>GASTOS GENERALES INDIRECTOS</t>
  </si>
  <si>
    <t>Introducir los % que la entidad desea aplicar en cada anualidad.</t>
  </si>
  <si>
    <t>PRESUPUESTO TOTAL SUBVENCIONABLE:</t>
  </si>
  <si>
    <t>2.3. COLABORACIONES EXTERNAS (Base 4.1.c)</t>
  </si>
  <si>
    <t>2.4. OTROS GASTOS (Base 4.1.d)</t>
  </si>
  <si>
    <t>Porcentaje de aplicación (Base 4.1.e): El porcentaje máximo admitido es el 25% de los costes directos subvencionables; no obstante, este porcentaje se puede ajustar (a la baja).</t>
  </si>
  <si>
    <t>PRIORIDAD TEMÁTICA</t>
  </si>
  <si>
    <t>Gastos por intensificación de personal (Base 4.1.d.1º)</t>
  </si>
  <si>
    <t>Servicios de áreas propias de la entidad (Base 4.1.d.2º)</t>
  </si>
  <si>
    <t>Renovación de licencias informáticas (Base 4.1.d.6º)</t>
  </si>
  <si>
    <t>Solicitud de patentes generadas en el proyecto (Base 4.1.d.3º)</t>
  </si>
  <si>
    <t>Publicación (abierta) artículos científicos del proyecto (Base 4.1.d.4º)</t>
  </si>
  <si>
    <t>Inscripción congresos/reuniones científicas (Base 4.1.d.5º)</t>
  </si>
  <si>
    <t>ICTS (Base 4.1.c)</t>
  </si>
  <si>
    <t>SIESS (Base 4.1.c)</t>
  </si>
  <si>
    <r>
      <rPr>
        <b/>
        <sz val="10"/>
        <rFont val="Arial"/>
        <family val="2"/>
      </rPr>
      <t>Nota importante:</t>
    </r>
    <r>
      <rPr>
        <sz val="10"/>
        <rFont val="Arial"/>
        <family val="2"/>
      </rPr>
      <t xml:space="preserve"> Los servicios prestados entre diferentes departamentos o áreas de la propia entidad no se consideran colaboraciones externas y por tanto deben incluirse en esta pestaña.</t>
    </r>
  </si>
  <si>
    <t>ENTIDAD</t>
  </si>
  <si>
    <t>Centro de investigación</t>
  </si>
  <si>
    <r>
      <rPr>
        <b/>
        <sz val="10"/>
        <rFont val="Arial"/>
        <family val="2"/>
      </rPr>
      <t>Nota IMPORTANTE:</t>
    </r>
    <r>
      <rPr>
        <sz val="10"/>
        <rFont val="Arial"/>
        <family val="2"/>
      </rPr>
      <t xml:space="preserve"> En caso de que se imputen gastos en la categoría de "Servicios de áreas propias de la entidad", deberán quedar perfectamente descritos en la memoria y se deberá justificar que se trata de un </t>
    </r>
    <r>
      <rPr>
        <b/>
        <sz val="10"/>
        <rFont val="Arial"/>
        <family val="2"/>
      </rPr>
      <t>servicio propio del agente solicitante</t>
    </r>
    <r>
      <rPr>
        <sz val="10"/>
        <rFont val="Arial"/>
        <family val="2"/>
      </rPr>
      <t>; en caso contrario, no se considerará gasto elegible.</t>
    </r>
  </si>
  <si>
    <t>CONCEPTO DEL GASTO / ÁREA PROPIA QUE PRESTA EL SERVICIO</t>
  </si>
  <si>
    <t>Personal del HUN / NUO</t>
  </si>
  <si>
    <t>Personal HUN / NUO</t>
  </si>
  <si>
    <t>HORAS DE LA ENTIDAD</t>
  </si>
  <si>
    <t>1. DATOS DEL PROYECTO Y DEL AGENTE DEL SINAI SOLICITANTE</t>
  </si>
  <si>
    <t>1ª Anualidad</t>
  </si>
  <si>
    <t>2ª Anualidad</t>
  </si>
  <si>
    <t>3ª Anualidad</t>
  </si>
  <si>
    <t>Reactivos y fungible para microbiología</t>
  </si>
  <si>
    <t>ELISA, PCR, extracción de ácidos nucleicos,...</t>
  </si>
  <si>
    <t>Ratas (estimado: 80 animales)</t>
  </si>
  <si>
    <t>Medios de cultivo, nutrientes, material autoclavable, material volumétrico, etc</t>
  </si>
  <si>
    <t xml:space="preserve">Animales para estudios farmacocinéticos </t>
  </si>
  <si>
    <t>Material de invernadero</t>
  </si>
  <si>
    <t>Sustratos, macetas,  sales minerales, tubos y goteros, tutores, lámparas, fitos, etc.</t>
  </si>
  <si>
    <r>
      <rPr>
        <b/>
        <sz val="12"/>
        <color indexed="8"/>
        <rFont val="Calibri"/>
        <family val="2"/>
      </rPr>
      <t>Si</t>
    </r>
    <r>
      <rPr>
        <sz val="12"/>
        <color indexed="8"/>
        <rFont val="Calibri"/>
        <family val="2"/>
      </rPr>
      <t xml:space="preserve"> su entidad </t>
    </r>
    <r>
      <rPr>
        <b/>
        <sz val="12"/>
        <color indexed="8"/>
        <rFont val="Calibri"/>
        <family val="2"/>
      </rPr>
      <t>LIDERA el proyecto</t>
    </r>
    <r>
      <rPr>
        <sz val="12"/>
        <color indexed="8"/>
        <rFont val="Calibri"/>
        <family val="2"/>
      </rPr>
      <t xml:space="preserve">, deberá marcar el </t>
    </r>
    <r>
      <rPr>
        <b/>
        <sz val="12"/>
        <color indexed="8"/>
        <rFont val="Calibri"/>
        <family val="2"/>
      </rPr>
      <t>código</t>
    </r>
    <r>
      <rPr>
        <sz val="12"/>
        <color indexed="8"/>
        <rFont val="Calibri"/>
        <family val="2"/>
      </rPr>
      <t xml:space="preserve"> que mejor se corresponda con el proyecto </t>
    </r>
    <r>
      <rPr>
        <b/>
        <sz val="12"/>
        <color indexed="8"/>
        <rFont val="Calibri"/>
        <family val="2"/>
      </rPr>
      <t>en cada uno de los 5 cuadros</t>
    </r>
    <r>
      <rPr>
        <sz val="12"/>
        <color indexed="8"/>
        <rFont val="Calibri"/>
        <family val="2"/>
      </rPr>
      <t>.</t>
    </r>
  </si>
  <si>
    <t>HORAS POR ANUALIDAD</t>
  </si>
  <si>
    <t>Personal Propio y N.C.</t>
  </si>
  <si>
    <r>
      <t xml:space="preserve">LISTADO DE </t>
    </r>
    <r>
      <rPr>
        <b/>
        <sz val="10"/>
        <color indexed="12"/>
        <rFont val="Arial"/>
        <family val="2"/>
      </rPr>
      <t xml:space="preserve">PERSONAL </t>
    </r>
    <r>
      <rPr>
        <b/>
        <sz val="10"/>
        <rFont val="Arial"/>
        <family val="2"/>
      </rPr>
      <t>DE LA ENTIDAD QUE PARTICIPA EN EL PROYECTO:</t>
    </r>
  </si>
  <si>
    <t>(Base 4.1.a.1: Máximo 50% de las horas por año)</t>
  </si>
  <si>
    <t>OTROS GASTOS</t>
  </si>
  <si>
    <r>
      <rPr>
        <b/>
        <sz val="10"/>
        <rFont val="Arial"/>
        <family val="2"/>
      </rPr>
      <t>Nota importante:</t>
    </r>
    <r>
      <rPr>
        <sz val="10"/>
        <rFont val="Arial"/>
        <family val="2"/>
      </rPr>
      <t xml:space="preserve"> Los servicios prestados entre diferentes departamentos o áreas de la propia entidad no se consideran colaboraciones externas y por tanto deben incluirse en la pestaña de "OTROS GASTOS".</t>
    </r>
  </si>
  <si>
    <t>Tipo de colaboración o de entidad</t>
  </si>
  <si>
    <r>
      <t>Estas 4 celdas deberían de ser las que se introducen en el apartado identificativo del proyecto de la excel del "</t>
    </r>
    <r>
      <rPr>
        <b/>
        <sz val="10"/>
        <rFont val="Arial"/>
        <family val="2"/>
      </rPr>
      <t>LISTADO DE PROYECTOS Y PRESUPUESTO 2024</t>
    </r>
    <r>
      <rPr>
        <sz val="10"/>
        <rFont val="Arial"/>
        <family val="2"/>
      </rPr>
      <t>" presentados a la presente convocatoria.</t>
    </r>
    <r>
      <rPr>
        <sz val="10"/>
        <color indexed="30"/>
        <rFont val="Arial"/>
        <family val="2"/>
      </rPr>
      <t xml:space="preserve">
Antes de copiarlas en la excel mencionada, </t>
    </r>
    <r>
      <rPr>
        <b/>
        <sz val="10"/>
        <color indexed="30"/>
        <rFont val="Arial"/>
        <family val="2"/>
      </rPr>
      <t>primero</t>
    </r>
    <r>
      <rPr>
        <sz val="10"/>
        <color indexed="30"/>
        <rFont val="Arial"/>
        <family val="2"/>
      </rPr>
      <t xml:space="preserve"> hay que copiar las 4 celdas y hacer "</t>
    </r>
    <r>
      <rPr>
        <b/>
        <sz val="10"/>
        <color indexed="30"/>
        <rFont val="Arial"/>
        <family val="2"/>
      </rPr>
      <t>pegado especial-valores</t>
    </r>
    <r>
      <rPr>
        <sz val="10"/>
        <color indexed="30"/>
        <rFont val="Arial"/>
        <family val="2"/>
      </rPr>
      <t xml:space="preserve">" </t>
    </r>
    <r>
      <rPr>
        <b/>
        <sz val="10"/>
        <color indexed="30"/>
        <rFont val="Arial"/>
        <family val="2"/>
      </rPr>
      <t>sobre si mismas</t>
    </r>
    <r>
      <rPr>
        <sz val="10"/>
        <color indexed="30"/>
        <rFont val="Arial"/>
        <family val="2"/>
      </rPr>
      <t>, para romper las fórmulas existentes.
Una vez hecho esto, basta con copiar y pegar en la otra excel.</t>
    </r>
  </si>
  <si>
    <t>HORAS ANUALES y TOTALES</t>
  </si>
  <si>
    <r>
      <rPr>
        <b/>
        <sz val="10"/>
        <color indexed="9"/>
        <rFont val="Arial"/>
        <family val="2"/>
      </rPr>
      <t xml:space="preserve">ANUALIDAD (2): </t>
    </r>
    <r>
      <rPr>
        <sz val="10"/>
        <color indexed="9"/>
        <rFont val="Arial"/>
        <family val="2"/>
      </rPr>
      <t>cada anualidad engloba las horas del año natural</t>
    </r>
  </si>
  <si>
    <r>
      <t xml:space="preserve">Estas 5 casillas deberían de ser las que se introducen en el apartado de presupuesto de la excel del </t>
    </r>
    <r>
      <rPr>
        <b/>
        <sz val="10"/>
        <rFont val="Arial"/>
        <family val="2"/>
      </rPr>
      <t>"LISTADO DE PROYECTOS Y PRESUPUESTO 2024"</t>
    </r>
    <r>
      <rPr>
        <sz val="10"/>
        <rFont val="Arial"/>
        <family val="2"/>
      </rPr>
      <t xml:space="preserve"> presentados a la presente convocatoria.
</t>
    </r>
    <r>
      <rPr>
        <sz val="10"/>
        <color rgb="FF00B0F0"/>
        <rFont val="Arial"/>
        <family val="2"/>
      </rPr>
      <t>Copiar y pegar "valores"</t>
    </r>
    <r>
      <rPr>
        <sz val="10"/>
        <rFont val="Arial"/>
        <family val="2"/>
      </rPr>
      <t xml:space="preserve">
</t>
    </r>
  </si>
  <si>
    <t xml:space="preserve">COSTE TOTAL DEL PROYECTO (€) </t>
  </si>
  <si>
    <t>PRESUPUESTO TOTAL SOLICITADO (€)</t>
  </si>
  <si>
    <t>COSMOS INNOVA SL</t>
  </si>
  <si>
    <t>PROFESSOR OCTOPUS AI LAB SL</t>
  </si>
  <si>
    <t>B71456222</t>
  </si>
  <si>
    <t>SOLIDUS SOLUTIONS INNOVA SLU</t>
  </si>
  <si>
    <t>B71469845</t>
  </si>
  <si>
    <t>B71487490</t>
  </si>
  <si>
    <t>COSTE PROYECTO</t>
  </si>
  <si>
    <t>TOTAL SOLICITADO</t>
  </si>
  <si>
    <t>ICTS/SIESS
Si/No</t>
  </si>
  <si>
    <t>PRESUPUESTO SUBVENCIONABLE</t>
  </si>
  <si>
    <r>
      <t xml:space="preserve">Convocatoria de 2024 de Ayudas a Agentes del SINAI para la realización de proyectos de I+D colaborativos.
</t>
    </r>
    <r>
      <rPr>
        <b/>
        <sz val="12"/>
        <rFont val="Inherit"/>
      </rPr>
      <t>(</t>
    </r>
    <r>
      <rPr>
        <b/>
        <sz val="12"/>
        <color indexed="12"/>
        <rFont val="Inherit"/>
      </rPr>
      <t>RESOLUCIÓN 60E/2024, de 3 de junio</t>
    </r>
    <r>
      <rPr>
        <b/>
        <sz val="12"/>
        <rFont val="Inherit"/>
      </rPr>
      <t>)</t>
    </r>
  </si>
  <si>
    <t>¿Está financiado/a por otras ayudas?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</si>
</sst>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mmyyyy"/>
    <numFmt numFmtId="165" formatCode="General\ &quot;EJC&quot;"/>
    <numFmt numFmtId="166" formatCode="General\ &quot;horas&quot;"/>
    <numFmt numFmtId="167" formatCode="#,##0\ &quot;horas&quot;"/>
  </numFmts>
  <fonts count="68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2"/>
      <color indexed="63"/>
      <name val="Inherit"/>
    </font>
    <font>
      <b/>
      <sz val="12"/>
      <name val="Inherit"/>
    </font>
    <font>
      <b/>
      <sz val="12"/>
      <color indexed="12"/>
      <name val="Inherit"/>
    </font>
    <font>
      <b/>
      <sz val="14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 Narrow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1"/>
      <color indexed="12"/>
      <name val="Arial Narrow"/>
      <family val="2"/>
    </font>
    <font>
      <b/>
      <sz val="10"/>
      <color indexed="12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1"/>
      <color indexed="22"/>
      <name val="Arial Narrow"/>
      <family val="2"/>
    </font>
    <font>
      <sz val="9"/>
      <color indexed="22"/>
      <name val="Arial Narrow"/>
      <family val="2"/>
    </font>
    <font>
      <sz val="11"/>
      <color indexed="55"/>
      <name val="Arial Narrow"/>
      <family val="2"/>
    </font>
    <font>
      <sz val="9"/>
      <color indexed="9"/>
      <name val="Arial Narrow"/>
      <family val="2"/>
    </font>
    <font>
      <b/>
      <sz val="12"/>
      <color indexed="30"/>
      <name val="Arial"/>
      <family val="2"/>
    </font>
    <font>
      <b/>
      <sz val="12"/>
      <color indexed="17"/>
      <name val="Arial"/>
      <family val="2"/>
    </font>
    <font>
      <b/>
      <sz val="11"/>
      <name val="Arial"/>
      <family val="2"/>
    </font>
    <font>
      <sz val="11"/>
      <color indexed="22"/>
      <name val="Arial"/>
      <family val="2"/>
    </font>
    <font>
      <sz val="11"/>
      <color indexed="31"/>
      <name val="Arial"/>
      <family val="2"/>
    </font>
    <font>
      <sz val="11"/>
      <color indexed="42"/>
      <name val="Arial"/>
      <family val="2"/>
    </font>
    <font>
      <sz val="9"/>
      <color indexed="22"/>
      <name val="Arial"/>
      <family val="2"/>
    </font>
    <font>
      <sz val="9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b/>
      <sz val="12"/>
      <color indexed="9"/>
      <name val="Arial Narrow"/>
      <family val="2"/>
    </font>
    <font>
      <sz val="11"/>
      <color indexed="9"/>
      <name val="Arial Narrow"/>
      <family val="2"/>
    </font>
    <font>
      <b/>
      <sz val="10"/>
      <color indexed="60"/>
      <name val="Arial"/>
      <family val="2"/>
    </font>
    <font>
      <sz val="10"/>
      <color indexed="22"/>
      <name val="Arial Narrow"/>
      <family val="2"/>
    </font>
    <font>
      <sz val="10"/>
      <color indexed="9"/>
      <name val="Arial Narrow"/>
      <family val="2"/>
    </font>
    <font>
      <b/>
      <u/>
      <sz val="10"/>
      <name val="Arial"/>
      <family val="2"/>
    </font>
    <font>
      <sz val="10"/>
      <color indexed="30"/>
      <name val="Arial"/>
      <family val="2"/>
    </font>
    <font>
      <b/>
      <sz val="10"/>
      <color indexed="30"/>
      <name val="Arial"/>
      <family val="2"/>
    </font>
    <font>
      <b/>
      <sz val="12"/>
      <color indexed="9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B050"/>
      <name val="Calibri"/>
      <family val="2"/>
    </font>
    <font>
      <sz val="11"/>
      <color rgb="FFC0000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10"/>
      <color rgb="FF0070C0"/>
      <name val="Arial"/>
      <family val="2"/>
    </font>
    <font>
      <sz val="8"/>
      <color rgb="FF000000"/>
      <name val="Segoe UI"/>
      <family val="2"/>
    </font>
    <font>
      <sz val="10"/>
      <color rgb="FF00B0F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7" fillId="0" borderId="0"/>
    <xf numFmtId="0" fontId="2" fillId="0" borderId="0"/>
  </cellStyleXfs>
  <cellXfs count="950">
    <xf numFmtId="0" fontId="0" fillId="0" borderId="0" xfId="0"/>
    <xf numFmtId="0" fontId="57" fillId="0" borderId="0" xfId="2"/>
    <xf numFmtId="0" fontId="58" fillId="0" borderId="0" xfId="2" applyFont="1"/>
    <xf numFmtId="0" fontId="57" fillId="23" borderId="0" xfId="2" applyFill="1"/>
    <xf numFmtId="0" fontId="59" fillId="0" borderId="0" xfId="2" applyNumberFormat="1" applyFont="1"/>
    <xf numFmtId="0" fontId="59" fillId="0" borderId="0" xfId="2" applyFont="1"/>
    <xf numFmtId="3" fontId="57" fillId="0" borderId="0" xfId="2" applyNumberFormat="1" applyFont="1" applyFill="1" applyAlignment="1" applyProtection="1"/>
    <xf numFmtId="0" fontId="57" fillId="0" borderId="0" xfId="2" applyNumberFormat="1" applyFont="1" applyFill="1" applyAlignment="1" applyProtection="1"/>
    <xf numFmtId="0" fontId="60" fillId="0" borderId="0" xfId="2" applyFont="1"/>
    <xf numFmtId="0" fontId="57" fillId="0" borderId="0" xfId="2" applyFill="1"/>
    <xf numFmtId="3" fontId="1" fillId="0" borderId="0" xfId="2" applyNumberFormat="1" applyFont="1" applyFill="1" applyAlignment="1" applyProtection="1"/>
    <xf numFmtId="0" fontId="1" fillId="0" borderId="0" xfId="2" applyNumberFormat="1" applyFont="1" applyFill="1" applyAlignment="1" applyProtection="1"/>
    <xf numFmtId="0" fontId="1" fillId="0" borderId="0" xfId="2" applyFont="1" applyFill="1"/>
    <xf numFmtId="3" fontId="57" fillId="0" borderId="0" xfId="2" quotePrefix="1" applyNumberFormat="1" applyFont="1" applyFill="1" applyAlignment="1" applyProtection="1">
      <alignment horizontal="right"/>
    </xf>
    <xf numFmtId="0" fontId="57" fillId="0" borderId="1" xfId="2" applyBorder="1"/>
    <xf numFmtId="0" fontId="2" fillId="3" borderId="2" xfId="1" applyFill="1" applyBorder="1" applyProtection="1"/>
    <xf numFmtId="0" fontId="2" fillId="3" borderId="3" xfId="1" applyFill="1" applyBorder="1" applyProtection="1"/>
    <xf numFmtId="0" fontId="2" fillId="3" borderId="4" xfId="1" applyFill="1" applyBorder="1" applyProtection="1"/>
    <xf numFmtId="0" fontId="2" fillId="0" borderId="0" xfId="1" applyProtection="1"/>
    <xf numFmtId="0" fontId="2" fillId="3" borderId="5" xfId="1" applyFill="1" applyBorder="1" applyProtection="1"/>
    <xf numFmtId="0" fontId="2" fillId="3" borderId="6" xfId="1" applyFill="1" applyBorder="1" applyProtection="1"/>
    <xf numFmtId="0" fontId="2" fillId="3" borderId="0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 wrapText="1"/>
    </xf>
    <xf numFmtId="0" fontId="2" fillId="0" borderId="0" xfId="1" applyFill="1" applyBorder="1" applyProtection="1"/>
    <xf numFmtId="0" fontId="2" fillId="3" borderId="5" xfId="1" applyFill="1" applyBorder="1" applyAlignment="1" applyProtection="1">
      <alignment horizontal="left"/>
    </xf>
    <xf numFmtId="0" fontId="2" fillId="3" borderId="6" xfId="1" applyFill="1" applyBorder="1" applyAlignment="1" applyProtection="1">
      <alignment horizontal="left"/>
    </xf>
    <xf numFmtId="0" fontId="2" fillId="0" borderId="0" xfId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7" fillId="3" borderId="0" xfId="1" applyFont="1" applyFill="1" applyBorder="1" applyAlignment="1" applyProtection="1">
      <alignment vertical="center"/>
    </xf>
    <xf numFmtId="0" fontId="2" fillId="3" borderId="0" xfId="1" applyFill="1" applyBorder="1" applyAlignment="1" applyProtection="1">
      <alignment horizontal="justify" vertical="top" wrapText="1"/>
    </xf>
    <xf numFmtId="0" fontId="2" fillId="0" borderId="0" xfId="1" applyBorder="1" applyProtection="1"/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9" fillId="3" borderId="9" xfId="1" applyFont="1" applyFill="1" applyBorder="1" applyAlignment="1" applyProtection="1">
      <alignment horizontal="left" vertical="top" wrapText="1"/>
    </xf>
    <xf numFmtId="0" fontId="7" fillId="3" borderId="9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0" xfId="1" applyFont="1" applyFill="1" applyBorder="1" applyAlignment="1" applyProtection="1">
      <alignment horizontal="left" vertical="center" wrapText="1"/>
    </xf>
    <xf numFmtId="0" fontId="2" fillId="4" borderId="11" xfId="1" applyFont="1" applyFill="1" applyBorder="1" applyAlignment="1" applyProtection="1">
      <alignment vertical="center" wrapText="1"/>
    </xf>
    <xf numFmtId="0" fontId="2" fillId="4" borderId="7" xfId="1" applyFont="1" applyFill="1" applyBorder="1" applyAlignment="1" applyProtection="1">
      <alignment vertical="center"/>
    </xf>
    <xf numFmtId="0" fontId="2" fillId="4" borderId="12" xfId="1" applyFont="1" applyFill="1" applyBorder="1" applyAlignment="1" applyProtection="1">
      <alignment vertical="center" wrapText="1"/>
    </xf>
    <xf numFmtId="0" fontId="2" fillId="4" borderId="8" xfId="1" applyFont="1" applyFill="1" applyBorder="1" applyAlignment="1" applyProtection="1">
      <alignment vertical="center" wrapText="1"/>
    </xf>
    <xf numFmtId="0" fontId="21" fillId="3" borderId="10" xfId="1" applyFont="1" applyFill="1" applyBorder="1" applyAlignment="1" applyProtection="1">
      <alignment vertical="center" wrapText="1"/>
    </xf>
    <xf numFmtId="0" fontId="21" fillId="3" borderId="3" xfId="1" applyFont="1" applyFill="1" applyBorder="1" applyAlignment="1" applyProtection="1">
      <alignment vertical="center" wrapText="1"/>
    </xf>
    <xf numFmtId="0" fontId="2" fillId="3" borderId="13" xfId="1" applyFill="1" applyBorder="1" applyProtection="1"/>
    <xf numFmtId="0" fontId="2" fillId="3" borderId="9" xfId="1" applyFill="1" applyBorder="1" applyAlignment="1" applyProtection="1">
      <alignment vertical="center"/>
    </xf>
    <xf numFmtId="0" fontId="2" fillId="3" borderId="14" xfId="1" applyFill="1" applyBorder="1" applyProtection="1"/>
    <xf numFmtId="0" fontId="2" fillId="0" borderId="0" xfId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Alignment="1">
      <alignment vertical="center"/>
    </xf>
    <xf numFmtId="0" fontId="22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2" fillId="0" borderId="0" xfId="1" applyAlignment="1" applyProtection="1">
      <alignment vertical="center"/>
    </xf>
    <xf numFmtId="0" fontId="9" fillId="0" borderId="0" xfId="1" applyFont="1" applyFill="1" applyProtection="1"/>
    <xf numFmtId="0" fontId="23" fillId="0" borderId="0" xfId="1" applyFont="1" applyFill="1" applyAlignment="1" applyProtection="1">
      <alignment horizontal="left" indent="1"/>
    </xf>
    <xf numFmtId="0" fontId="23" fillId="0" borderId="0" xfId="1" applyFont="1" applyFill="1" applyProtection="1"/>
    <xf numFmtId="0" fontId="2" fillId="0" borderId="0" xfId="1" applyFill="1" applyProtection="1"/>
    <xf numFmtId="0" fontId="58" fillId="0" borderId="0" xfId="3" applyNumberFormat="1" applyFont="1" applyFill="1" applyAlignment="1" applyProtection="1"/>
    <xf numFmtId="1" fontId="58" fillId="0" borderId="0" xfId="3" applyNumberFormat="1" applyFont="1" applyFill="1" applyAlignment="1" applyProtection="1"/>
    <xf numFmtId="3" fontId="57" fillId="0" borderId="0" xfId="3" applyNumberFormat="1" applyFont="1" applyFill="1" applyAlignment="1" applyProtection="1"/>
    <xf numFmtId="0" fontId="57" fillId="0" borderId="0" xfId="3" applyNumberFormat="1" applyFont="1" applyFill="1" applyAlignment="1" applyProtection="1"/>
    <xf numFmtId="1" fontId="57" fillId="0" borderId="0" xfId="3" applyNumberFormat="1" applyFont="1" applyFill="1" applyAlignment="1" applyProtection="1"/>
    <xf numFmtId="3" fontId="1" fillId="0" borderId="0" xfId="3" applyNumberFormat="1" applyFont="1" applyFill="1" applyAlignment="1" applyProtection="1"/>
    <xf numFmtId="0" fontId="1" fillId="0" borderId="0" xfId="3" applyNumberFormat="1" applyFont="1" applyFill="1" applyAlignment="1" applyProtection="1"/>
    <xf numFmtId="3" fontId="57" fillId="0" borderId="0" xfId="3" quotePrefix="1" applyNumberFormat="1" applyFont="1" applyFill="1" applyAlignment="1" applyProtection="1">
      <alignment horizontal="right"/>
    </xf>
    <xf numFmtId="0" fontId="2" fillId="0" borderId="0" xfId="1" applyFill="1" applyAlignment="1" applyProtection="1">
      <alignment horizontal="center" vertical="center"/>
    </xf>
    <xf numFmtId="164" fontId="2" fillId="0" borderId="0" xfId="1" applyNumberFormat="1" applyFill="1" applyAlignment="1" applyProtection="1">
      <alignment horizontal="center" vertical="center"/>
    </xf>
    <xf numFmtId="0" fontId="2" fillId="0" borderId="0" xfId="1" applyAlignment="1" applyProtection="1">
      <alignment horizontal="center"/>
    </xf>
    <xf numFmtId="0" fontId="2" fillId="0" borderId="0" xfId="1" applyFill="1" applyBorder="1" applyAlignment="1" applyProtection="1">
      <alignment vertical="center"/>
    </xf>
    <xf numFmtId="49" fontId="2" fillId="0" borderId="0" xfId="1" applyNumberFormat="1" applyProtection="1"/>
    <xf numFmtId="0" fontId="2" fillId="0" borderId="0" xfId="1" applyNumberFormat="1" applyAlignment="1" applyProtection="1">
      <alignment horizontal="center"/>
    </xf>
    <xf numFmtId="0" fontId="2" fillId="24" borderId="7" xfId="1" applyFill="1" applyBorder="1" applyProtection="1"/>
    <xf numFmtId="0" fontId="2" fillId="25" borderId="0" xfId="1" applyFill="1" applyAlignment="1" applyProtection="1">
      <alignment vertical="center"/>
    </xf>
    <xf numFmtId="0" fontId="2" fillId="25" borderId="0" xfId="1" applyFill="1" applyProtection="1"/>
    <xf numFmtId="0" fontId="2" fillId="26" borderId="0" xfId="1" applyFill="1" applyProtection="1"/>
    <xf numFmtId="0" fontId="57" fillId="27" borderId="15" xfId="2" applyFill="1" applyBorder="1"/>
    <xf numFmtId="0" fontId="57" fillId="23" borderId="16" xfId="2" applyFill="1" applyBorder="1"/>
    <xf numFmtId="0" fontId="57" fillId="23" borderId="17" xfId="2" applyFill="1" applyBorder="1"/>
    <xf numFmtId="0" fontId="57" fillId="23" borderId="18" xfId="2" applyFill="1" applyBorder="1"/>
    <xf numFmtId="0" fontId="57" fillId="23" borderId="19" xfId="2" applyFill="1" applyBorder="1"/>
    <xf numFmtId="0" fontId="57" fillId="28" borderId="16" xfId="2" applyFill="1" applyBorder="1"/>
    <xf numFmtId="0" fontId="57" fillId="28" borderId="17" xfId="2" applyFill="1" applyBorder="1"/>
    <xf numFmtId="0" fontId="57" fillId="28" borderId="18" xfId="2" applyFill="1" applyBorder="1"/>
    <xf numFmtId="0" fontId="57" fillId="28" borderId="19" xfId="2" applyFill="1" applyBorder="1"/>
    <xf numFmtId="0" fontId="57" fillId="25" borderId="15" xfId="2" applyFill="1" applyBorder="1"/>
    <xf numFmtId="0" fontId="57" fillId="25" borderId="7" xfId="2" applyFill="1" applyBorder="1"/>
    <xf numFmtId="0" fontId="25" fillId="9" borderId="0" xfId="1" applyFont="1" applyFill="1" applyBorder="1" applyProtection="1"/>
    <xf numFmtId="0" fontId="25" fillId="9" borderId="0" xfId="1" applyFont="1" applyFill="1" applyProtection="1"/>
    <xf numFmtId="1" fontId="25" fillId="9" borderId="0" xfId="1" applyNumberFormat="1" applyFont="1" applyFill="1" applyBorder="1" applyProtection="1"/>
    <xf numFmtId="0" fontId="26" fillId="9" borderId="0" xfId="1" applyFont="1" applyFill="1" applyProtection="1"/>
    <xf numFmtId="0" fontId="27" fillId="0" borderId="0" xfId="1" applyFont="1" applyProtection="1"/>
    <xf numFmtId="0" fontId="25" fillId="9" borderId="0" xfId="1" applyFont="1" applyFill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Protection="1"/>
    <xf numFmtId="0" fontId="7" fillId="0" borderId="4" xfId="1" applyFont="1" applyBorder="1" applyProtection="1"/>
    <xf numFmtId="0" fontId="26" fillId="9" borderId="0" xfId="1" applyFont="1" applyFill="1" applyBorder="1" applyProtection="1"/>
    <xf numFmtId="0" fontId="28" fillId="0" borderId="0" xfId="1" applyFont="1" applyProtection="1"/>
    <xf numFmtId="0" fontId="7" fillId="0" borderId="0" xfId="1" applyFont="1" applyProtection="1"/>
    <xf numFmtId="0" fontId="25" fillId="9" borderId="0" xfId="1" applyFont="1" applyFill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0" fontId="26" fillId="9" borderId="0" xfId="1" applyFont="1" applyFill="1" applyAlignment="1" applyProtection="1">
      <alignment vertical="center"/>
    </xf>
    <xf numFmtId="0" fontId="28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5" fillId="9" borderId="5" xfId="1" applyFont="1" applyFill="1" applyBorder="1" applyAlignment="1" applyProtection="1"/>
    <xf numFmtId="0" fontId="7" fillId="0" borderId="5" xfId="1" applyFont="1" applyBorder="1" applyAlignment="1" applyProtection="1"/>
    <xf numFmtId="0" fontId="7" fillId="0" borderId="0" xfId="1" applyFont="1" applyBorder="1" applyAlignment="1" applyProtection="1"/>
    <xf numFmtId="0" fontId="7" fillId="0" borderId="6" xfId="1" applyFont="1" applyBorder="1" applyAlignment="1" applyProtection="1"/>
    <xf numFmtId="0" fontId="26" fillId="9" borderId="0" xfId="1" applyFont="1" applyFill="1" applyBorder="1" applyAlignment="1" applyProtection="1"/>
    <xf numFmtId="0" fontId="25" fillId="9" borderId="5" xfId="1" applyFont="1" applyFill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8" fillId="0" borderId="0" xfId="1" applyFont="1" applyFill="1" applyBorder="1" applyAlignment="1" applyProtection="1">
      <alignment vertical="center" wrapText="1"/>
    </xf>
    <xf numFmtId="0" fontId="24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center"/>
    </xf>
    <xf numFmtId="0" fontId="32" fillId="9" borderId="5" xfId="1" applyFont="1" applyFill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33" fillId="10" borderId="5" xfId="1" applyFont="1" applyFill="1" applyBorder="1" applyAlignment="1" applyProtection="1">
      <alignment horizontal="center" vertical="center"/>
    </xf>
    <xf numFmtId="0" fontId="31" fillId="10" borderId="20" xfId="1" applyFont="1" applyFill="1" applyBorder="1" applyAlignment="1" applyProtection="1">
      <alignment horizontal="center" vertical="center"/>
    </xf>
    <xf numFmtId="0" fontId="31" fillId="10" borderId="21" xfId="1" applyFont="1" applyFill="1" applyBorder="1" applyAlignment="1" applyProtection="1">
      <alignment horizontal="center" vertical="center"/>
    </xf>
    <xf numFmtId="0" fontId="31" fillId="10" borderId="22" xfId="1" applyFont="1" applyFill="1" applyBorder="1" applyAlignment="1" applyProtection="1">
      <alignment horizontal="center" vertical="center"/>
    </xf>
    <xf numFmtId="0" fontId="34" fillId="4" borderId="5" xfId="1" applyFont="1" applyFill="1" applyBorder="1" applyAlignment="1" applyProtection="1">
      <alignment horizontal="center" vertical="center"/>
    </xf>
    <xf numFmtId="0" fontId="31" fillId="11" borderId="20" xfId="1" applyFont="1" applyFill="1" applyBorder="1" applyAlignment="1" applyProtection="1">
      <alignment horizontal="center" vertical="center"/>
    </xf>
    <xf numFmtId="0" fontId="31" fillId="11" borderId="21" xfId="1" applyFont="1" applyFill="1" applyBorder="1" applyAlignment="1" applyProtection="1">
      <alignment horizontal="center" vertical="center"/>
    </xf>
    <xf numFmtId="0" fontId="31" fillId="11" borderId="22" xfId="1" applyFont="1" applyFill="1" applyBorder="1" applyAlignment="1" applyProtection="1">
      <alignment horizontal="center" vertical="center"/>
    </xf>
    <xf numFmtId="0" fontId="31" fillId="0" borderId="0" xfId="1" applyFont="1" applyFill="1" applyBorder="1" applyAlignment="1" applyProtection="1">
      <alignment horizontal="center" vertical="center"/>
    </xf>
    <xf numFmtId="2" fontId="2" fillId="0" borderId="0" xfId="1" applyNumberFormat="1" applyFont="1" applyBorder="1" applyAlignment="1" applyProtection="1">
      <alignment horizontal="center" vertical="center"/>
    </xf>
    <xf numFmtId="0" fontId="22" fillId="0" borderId="0" xfId="1" applyFont="1" applyAlignment="1" applyProtection="1">
      <alignment vertical="center"/>
    </xf>
    <xf numFmtId="0" fontId="22" fillId="0" borderId="6" xfId="1" applyFont="1" applyBorder="1" applyAlignment="1" applyProtection="1">
      <alignment horizontal="center" vertical="center"/>
    </xf>
    <xf numFmtId="0" fontId="35" fillId="9" borderId="0" xfId="1" applyFont="1" applyFill="1" applyBorder="1" applyAlignment="1" applyProtection="1">
      <alignment vertical="center"/>
    </xf>
    <xf numFmtId="0" fontId="36" fillId="0" borderId="0" xfId="1" applyFont="1" applyAlignment="1" applyProtection="1">
      <alignment vertical="center"/>
    </xf>
    <xf numFmtId="0" fontId="37" fillId="9" borderId="5" xfId="1" applyFont="1" applyFill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/>
    </xf>
    <xf numFmtId="0" fontId="2" fillId="10" borderId="23" xfId="1" applyFont="1" applyFill="1" applyBorder="1" applyAlignment="1" applyProtection="1">
      <alignment horizontal="left" vertical="center"/>
    </xf>
    <xf numFmtId="2" fontId="2" fillId="0" borderId="19" xfId="3" applyNumberFormat="1" applyFont="1" applyFill="1" applyBorder="1" applyAlignment="1" applyProtection="1">
      <alignment horizontal="center" vertical="center"/>
      <protection locked="0"/>
    </xf>
    <xf numFmtId="2" fontId="2" fillId="0" borderId="17" xfId="3" applyNumberFormat="1" applyFont="1" applyFill="1" applyBorder="1" applyAlignment="1" applyProtection="1">
      <alignment horizontal="center" vertical="center"/>
      <protection locked="0"/>
    </xf>
    <xf numFmtId="2" fontId="2" fillId="0" borderId="24" xfId="3" applyNumberFormat="1" applyFont="1" applyFill="1" applyBorder="1" applyAlignment="1" applyProtection="1">
      <alignment horizontal="center" vertical="center"/>
      <protection locked="0"/>
    </xf>
    <xf numFmtId="0" fontId="2" fillId="11" borderId="23" xfId="1" applyFont="1" applyFill="1" applyBorder="1" applyAlignment="1" applyProtection="1">
      <alignment horizontal="left" vertical="center"/>
    </xf>
    <xf numFmtId="2" fontId="2" fillId="0" borderId="25" xfId="3" applyNumberFormat="1" applyFont="1" applyFill="1" applyBorder="1" applyAlignment="1" applyProtection="1">
      <alignment horizontal="center" vertical="center"/>
      <protection locked="0"/>
    </xf>
    <xf numFmtId="2" fontId="2" fillId="0" borderId="26" xfId="3" applyNumberFormat="1" applyFont="1" applyFill="1" applyBorder="1" applyAlignment="1" applyProtection="1">
      <alignment horizontal="center" vertical="center"/>
      <protection locked="0"/>
    </xf>
    <xf numFmtId="2" fontId="2" fillId="0" borderId="27" xfId="3" applyNumberFormat="1" applyFont="1" applyFill="1" applyBorder="1" applyAlignment="1" applyProtection="1">
      <alignment horizontal="center" vertical="center"/>
      <protection locked="0"/>
    </xf>
    <xf numFmtId="2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</xf>
    <xf numFmtId="165" fontId="11" fillId="8" borderId="28" xfId="1" applyNumberFormat="1" applyFont="1" applyFill="1" applyBorder="1" applyAlignment="1" applyProtection="1">
      <alignment horizontal="center" vertical="center"/>
    </xf>
    <xf numFmtId="165" fontId="11" fillId="8" borderId="1" xfId="1" applyNumberFormat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37" fillId="9" borderId="0" xfId="1" applyFont="1" applyFill="1" applyBorder="1" applyAlignment="1" applyProtection="1">
      <alignment vertical="center"/>
    </xf>
    <xf numFmtId="0" fontId="39" fillId="0" borderId="0" xfId="1" applyFont="1" applyAlignment="1" applyProtection="1">
      <alignment vertical="center"/>
    </xf>
    <xf numFmtId="0" fontId="40" fillId="7" borderId="7" xfId="1" applyFont="1" applyFill="1" applyBorder="1" applyAlignment="1" applyProtection="1">
      <alignment horizontal="left" vertical="center"/>
      <protection locked="0"/>
    </xf>
    <xf numFmtId="0" fontId="40" fillId="7" borderId="7" xfId="1" applyFont="1" applyFill="1" applyBorder="1" applyAlignment="1" applyProtection="1">
      <alignment horizontal="center" vertical="center"/>
      <protection locked="0"/>
    </xf>
    <xf numFmtId="0" fontId="2" fillId="10" borderId="29" xfId="1" applyFont="1" applyFill="1" applyBorder="1" applyAlignment="1" applyProtection="1">
      <alignment horizontal="left" vertical="center"/>
    </xf>
    <xf numFmtId="2" fontId="2" fillId="0" borderId="30" xfId="3" applyNumberFormat="1" applyFont="1" applyFill="1" applyBorder="1" applyAlignment="1" applyProtection="1">
      <alignment horizontal="center" vertical="center"/>
      <protection locked="0"/>
    </xf>
    <xf numFmtId="2" fontId="2" fillId="0" borderId="7" xfId="3" applyNumberFormat="1" applyFont="1" applyFill="1" applyBorder="1" applyAlignment="1" applyProtection="1">
      <alignment horizontal="center" vertical="center"/>
      <protection locked="0"/>
    </xf>
    <xf numFmtId="2" fontId="2" fillId="0" borderId="31" xfId="3" applyNumberFormat="1" applyFont="1" applyFill="1" applyBorder="1" applyAlignment="1" applyProtection="1">
      <alignment horizontal="center" vertical="center"/>
      <protection locked="0"/>
    </xf>
    <xf numFmtId="0" fontId="2" fillId="11" borderId="29" xfId="1" applyFont="1" applyFill="1" applyBorder="1" applyAlignment="1" applyProtection="1">
      <alignment horizontal="left" vertical="center"/>
    </xf>
    <xf numFmtId="2" fontId="2" fillId="0" borderId="32" xfId="3" applyNumberFormat="1" applyFont="1" applyFill="1" applyBorder="1" applyAlignment="1" applyProtection="1">
      <alignment horizontal="center" vertical="center"/>
      <protection locked="0"/>
    </xf>
    <xf numFmtId="166" fontId="41" fillId="0" borderId="0" xfId="1" applyNumberFormat="1" applyFont="1" applyBorder="1" applyAlignment="1" applyProtection="1">
      <alignment horizontal="center" vertical="center"/>
    </xf>
    <xf numFmtId="0" fontId="2" fillId="10" borderId="33" xfId="1" applyFont="1" applyFill="1" applyBorder="1" applyAlignment="1" applyProtection="1">
      <alignment horizontal="left" vertical="center"/>
    </xf>
    <xf numFmtId="2" fontId="2" fillId="0" borderId="34" xfId="3" applyNumberFormat="1" applyFont="1" applyFill="1" applyBorder="1" applyAlignment="1" applyProtection="1">
      <alignment horizontal="center" vertical="center"/>
      <protection locked="0"/>
    </xf>
    <xf numFmtId="2" fontId="2" fillId="0" borderId="8" xfId="3" applyNumberFormat="1" applyFont="1" applyFill="1" applyBorder="1" applyAlignment="1" applyProtection="1">
      <alignment horizontal="center" vertical="center"/>
      <protection locked="0"/>
    </xf>
    <xf numFmtId="2" fontId="2" fillId="0" borderId="35" xfId="3" applyNumberFormat="1" applyFont="1" applyFill="1" applyBorder="1" applyAlignment="1" applyProtection="1">
      <alignment horizontal="center" vertical="center"/>
      <protection locked="0"/>
    </xf>
    <xf numFmtId="0" fontId="2" fillId="11" borderId="33" xfId="1" applyFont="1" applyFill="1" applyBorder="1" applyAlignment="1" applyProtection="1">
      <alignment horizontal="left" vertical="center"/>
    </xf>
    <xf numFmtId="2" fontId="2" fillId="0" borderId="20" xfId="3" applyNumberFormat="1" applyFont="1" applyFill="1" applyBorder="1" applyAlignment="1" applyProtection="1">
      <alignment horizontal="center" vertical="center"/>
      <protection locked="0"/>
    </xf>
    <xf numFmtId="2" fontId="2" fillId="0" borderId="21" xfId="3" applyNumberFormat="1" applyFont="1" applyFill="1" applyBorder="1" applyAlignment="1" applyProtection="1">
      <alignment horizontal="center" vertical="center"/>
      <protection locked="0"/>
    </xf>
    <xf numFmtId="2" fontId="2" fillId="0" borderId="22" xfId="3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/>
    </xf>
    <xf numFmtId="0" fontId="37" fillId="9" borderId="5" xfId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vertical="center"/>
    </xf>
    <xf numFmtId="0" fontId="11" fillId="10" borderId="3" xfId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vertical="center"/>
    </xf>
    <xf numFmtId="0" fontId="37" fillId="9" borderId="0" xfId="1" applyFont="1" applyFill="1" applyAlignment="1" applyProtection="1">
      <alignment vertical="center"/>
    </xf>
    <xf numFmtId="0" fontId="37" fillId="9" borderId="5" xfId="1" applyFont="1" applyFill="1" applyBorder="1" applyAlignment="1" applyProtection="1"/>
    <xf numFmtId="0" fontId="2" fillId="0" borderId="5" xfId="1" applyFont="1" applyBorder="1" applyAlignment="1" applyProtection="1"/>
    <xf numFmtId="0" fontId="8" fillId="10" borderId="28" xfId="1" applyFont="1" applyFill="1" applyBorder="1" applyAlignment="1" applyProtection="1">
      <alignment horizontal="center" vertical="center"/>
    </xf>
    <xf numFmtId="0" fontId="8" fillId="10" borderId="36" xfId="1" applyFont="1" applyFill="1" applyBorder="1" applyAlignment="1" applyProtection="1">
      <alignment vertical="center"/>
    </xf>
    <xf numFmtId="0" fontId="44" fillId="10" borderId="37" xfId="1" applyFont="1" applyFill="1" applyBorder="1" applyAlignment="1" applyProtection="1">
      <alignment horizontal="left" vertical="center" wrapText="1"/>
    </xf>
    <xf numFmtId="0" fontId="38" fillId="12" borderId="1" xfId="1" applyFont="1" applyFill="1" applyBorder="1" applyAlignment="1" applyProtection="1">
      <alignment horizontal="center" vertical="center"/>
    </xf>
    <xf numFmtId="0" fontId="8" fillId="10" borderId="4" xfId="1" applyFont="1" applyFill="1" applyBorder="1" applyAlignment="1" applyProtection="1">
      <alignment horizontal="center" vertical="center"/>
    </xf>
    <xf numFmtId="0" fontId="38" fillId="12" borderId="28" xfId="1" applyFont="1" applyFill="1" applyBorder="1" applyAlignment="1" applyProtection="1">
      <alignment horizontal="center" vertical="center" wrapText="1"/>
    </xf>
    <xf numFmtId="0" fontId="38" fillId="12" borderId="36" xfId="1" applyFont="1" applyFill="1" applyBorder="1" applyAlignment="1" applyProtection="1">
      <alignment horizontal="center" vertical="center" wrapText="1"/>
    </xf>
    <xf numFmtId="0" fontId="38" fillId="12" borderId="37" xfId="1" applyFont="1" applyFill="1" applyBorder="1" applyAlignment="1" applyProtection="1">
      <alignment horizontal="center" vertical="center" wrapText="1"/>
    </xf>
    <xf numFmtId="0" fontId="38" fillId="13" borderId="1" xfId="1" applyFont="1" applyFill="1" applyBorder="1" applyAlignment="1" applyProtection="1">
      <alignment horizontal="center" vertical="center" wrapText="1"/>
    </xf>
    <xf numFmtId="0" fontId="8" fillId="10" borderId="3" xfId="1" applyFont="1" applyFill="1" applyBorder="1" applyAlignment="1" applyProtection="1">
      <alignment horizontal="center" vertical="center" wrapText="1"/>
    </xf>
    <xf numFmtId="0" fontId="8" fillId="10" borderId="4" xfId="1" applyFont="1" applyFill="1" applyBorder="1" applyAlignment="1" applyProtection="1">
      <alignment horizontal="center" vertical="center" wrapText="1"/>
    </xf>
    <xf numFmtId="0" fontId="8" fillId="14" borderId="38" xfId="1" applyFont="1" applyFill="1" applyBorder="1" applyAlignment="1" applyProtection="1">
      <alignment horizontal="center" vertical="center" wrapText="1"/>
    </xf>
    <xf numFmtId="0" fontId="8" fillId="14" borderId="39" xfId="1" applyFont="1" applyFill="1" applyBorder="1" applyAlignment="1" applyProtection="1">
      <alignment horizontal="center" vertical="center" wrapText="1"/>
    </xf>
    <xf numFmtId="0" fontId="8" fillId="14" borderId="40" xfId="1" applyFont="1" applyFill="1" applyBorder="1" applyAlignment="1" applyProtection="1">
      <alignment horizontal="center" vertical="center" wrapText="1"/>
    </xf>
    <xf numFmtId="0" fontId="8" fillId="15" borderId="10" xfId="1" applyFont="1" applyFill="1" applyBorder="1" applyAlignment="1" applyProtection="1">
      <alignment horizontal="center" vertical="center" wrapText="1"/>
    </xf>
    <xf numFmtId="0" fontId="8" fillId="16" borderId="28" xfId="1" applyFont="1" applyFill="1" applyBorder="1" applyAlignment="1" applyProtection="1">
      <alignment horizontal="center" vertical="center" wrapText="1"/>
    </xf>
    <xf numFmtId="0" fontId="8" fillId="16" borderId="36" xfId="1" applyFont="1" applyFill="1" applyBorder="1" applyAlignment="1" applyProtection="1">
      <alignment horizontal="center" vertical="center" wrapText="1"/>
    </xf>
    <xf numFmtId="0" fontId="8" fillId="16" borderId="37" xfId="1" applyFont="1" applyFill="1" applyBorder="1" applyAlignment="1" applyProtection="1">
      <alignment horizontal="center" vertical="center" wrapText="1"/>
    </xf>
    <xf numFmtId="0" fontId="8" fillId="14" borderId="41" xfId="1" applyFont="1" applyFill="1" applyBorder="1" applyAlignment="1" applyProtection="1">
      <alignment horizontal="center" vertical="center" wrapText="1"/>
    </xf>
    <xf numFmtId="0" fontId="2" fillId="0" borderId="6" xfId="1" applyFont="1" applyBorder="1" applyAlignment="1" applyProtection="1"/>
    <xf numFmtId="0" fontId="37" fillId="9" borderId="0" xfId="1" applyFont="1" applyFill="1" applyProtection="1"/>
    <xf numFmtId="0" fontId="39" fillId="0" borderId="0" xfId="1" applyFont="1" applyProtection="1"/>
    <xf numFmtId="0" fontId="2" fillId="0" borderId="0" xfId="1" applyFont="1" applyProtection="1"/>
    <xf numFmtId="0" fontId="40" fillId="8" borderId="42" xfId="1" applyFont="1" applyFill="1" applyBorder="1" applyAlignment="1" applyProtection="1">
      <alignment horizontal="center"/>
    </xf>
    <xf numFmtId="0" fontId="40" fillId="0" borderId="17" xfId="3" applyFont="1" applyFill="1" applyBorder="1" applyProtection="1">
      <protection locked="0"/>
    </xf>
    <xf numFmtId="0" fontId="40" fillId="0" borderId="17" xfId="1" applyFont="1" applyFill="1" applyBorder="1" applyProtection="1">
      <protection locked="0"/>
    </xf>
    <xf numFmtId="0" fontId="45" fillId="0" borderId="24" xfId="1" applyFont="1" applyFill="1" applyBorder="1" applyAlignment="1" applyProtection="1">
      <alignment horizontal="center"/>
      <protection locked="0"/>
    </xf>
    <xf numFmtId="0" fontId="40" fillId="0" borderId="26" xfId="1" applyFont="1" applyFill="1" applyBorder="1" applyAlignment="1" applyProtection="1">
      <alignment horizontal="center"/>
      <protection locked="0"/>
    </xf>
    <xf numFmtId="0" fontId="40" fillId="0" borderId="27" xfId="1" applyFont="1" applyFill="1" applyBorder="1" applyAlignment="1" applyProtection="1">
      <protection locked="0"/>
    </xf>
    <xf numFmtId="1" fontId="2" fillId="0" borderId="32" xfId="3" applyNumberFormat="1" applyFont="1" applyFill="1" applyBorder="1" applyAlignment="1" applyProtection="1">
      <alignment horizontal="center"/>
      <protection locked="0"/>
    </xf>
    <xf numFmtId="1" fontId="2" fillId="0" borderId="19" xfId="3" applyNumberFormat="1" applyFont="1" applyFill="1" applyBorder="1" applyAlignment="1" applyProtection="1">
      <alignment horizontal="center"/>
      <protection locked="0"/>
    </xf>
    <xf numFmtId="1" fontId="2" fillId="0" borderId="43" xfId="3" applyNumberFormat="1" applyFont="1" applyFill="1" applyBorder="1" applyAlignment="1" applyProtection="1">
      <alignment horizontal="center"/>
      <protection locked="0"/>
    </xf>
    <xf numFmtId="1" fontId="2" fillId="17" borderId="44" xfId="1" applyNumberFormat="1" applyFont="1" applyFill="1" applyBorder="1" applyAlignment="1" applyProtection="1">
      <alignment horizontal="center"/>
    </xf>
    <xf numFmtId="1" fontId="40" fillId="0" borderId="45" xfId="1" applyNumberFormat="1" applyFont="1" applyFill="1" applyBorder="1" applyAlignment="1" applyProtection="1">
      <alignment horizontal="center"/>
    </xf>
    <xf numFmtId="2" fontId="40" fillId="0" borderId="26" xfId="1" applyNumberFormat="1" applyFont="1" applyFill="1" applyBorder="1" applyAlignment="1" applyProtection="1">
      <alignment horizontal="center"/>
    </xf>
    <xf numFmtId="2" fontId="40" fillId="0" borderId="46" xfId="1" applyNumberFormat="1" applyFont="1" applyFill="1" applyBorder="1" applyAlignment="1" applyProtection="1">
      <alignment horizontal="center"/>
    </xf>
    <xf numFmtId="4" fontId="40" fillId="8" borderId="25" xfId="1" applyNumberFormat="1" applyFont="1" applyFill="1" applyBorder="1" applyAlignment="1" applyProtection="1">
      <alignment horizontal="right"/>
    </xf>
    <xf numFmtId="4" fontId="40" fillId="8" borderId="26" xfId="1" applyNumberFormat="1" applyFont="1" applyFill="1" applyBorder="1" applyAlignment="1" applyProtection="1">
      <alignment horizontal="right"/>
    </xf>
    <xf numFmtId="4" fontId="40" fillId="8" borderId="27" xfId="1" applyNumberFormat="1" applyFont="1" applyFill="1" applyBorder="1" applyAlignment="1" applyProtection="1">
      <alignment horizontal="right"/>
    </xf>
    <xf numFmtId="4" fontId="2" fillId="9" borderId="47" xfId="1" applyNumberFormat="1" applyFont="1" applyFill="1" applyBorder="1" applyAlignment="1" applyProtection="1">
      <alignment horizontal="right"/>
    </xf>
    <xf numFmtId="4" fontId="2" fillId="18" borderId="32" xfId="1" applyNumberFormat="1" applyFont="1" applyFill="1" applyBorder="1" applyAlignment="1" applyProtection="1">
      <alignment horizontal="right"/>
    </xf>
    <xf numFmtId="4" fontId="2" fillId="18" borderId="19" xfId="1" applyNumberFormat="1" applyFont="1" applyFill="1" applyBorder="1" applyAlignment="1" applyProtection="1">
      <alignment horizontal="right"/>
    </xf>
    <xf numFmtId="4" fontId="2" fillId="18" borderId="43" xfId="1" applyNumberFormat="1" applyFont="1" applyFill="1" applyBorder="1" applyAlignment="1" applyProtection="1">
      <alignment horizontal="right"/>
    </xf>
    <xf numFmtId="4" fontId="2" fillId="16" borderId="23" xfId="1" applyNumberFormat="1" applyFont="1" applyFill="1" applyBorder="1" applyAlignment="1" applyProtection="1">
      <alignment horizontal="right"/>
    </xf>
    <xf numFmtId="0" fontId="45" fillId="0" borderId="0" xfId="1" applyFont="1" applyProtection="1"/>
    <xf numFmtId="0" fontId="40" fillId="8" borderId="48" xfId="1" applyFont="1" applyFill="1" applyBorder="1" applyAlignment="1" applyProtection="1">
      <alignment horizontal="center"/>
    </xf>
    <xf numFmtId="0" fontId="40" fillId="0" borderId="11" xfId="3" applyFont="1" applyFill="1" applyBorder="1" applyProtection="1">
      <protection locked="0"/>
    </xf>
    <xf numFmtId="0" fontId="40" fillId="0" borderId="7" xfId="1" applyFont="1" applyFill="1" applyBorder="1" applyAlignment="1" applyProtection="1">
      <alignment horizontal="center"/>
      <protection locked="0"/>
    </xf>
    <xf numFmtId="0" fontId="40" fillId="0" borderId="31" xfId="1" applyFont="1" applyFill="1" applyBorder="1" applyAlignment="1" applyProtection="1">
      <protection locked="0"/>
    </xf>
    <xf numFmtId="1" fontId="2" fillId="17" borderId="29" xfId="1" applyNumberFormat="1" applyFont="1" applyFill="1" applyBorder="1" applyAlignment="1" applyProtection="1">
      <alignment horizontal="center"/>
    </xf>
    <xf numFmtId="1" fontId="40" fillId="0" borderId="49" xfId="1" applyNumberFormat="1" applyFont="1" applyFill="1" applyBorder="1" applyAlignment="1" applyProtection="1">
      <alignment horizontal="center"/>
    </xf>
    <xf numFmtId="2" fontId="40" fillId="0" borderId="7" xfId="1" applyNumberFormat="1" applyFont="1" applyFill="1" applyBorder="1" applyAlignment="1" applyProtection="1">
      <alignment horizontal="center"/>
    </xf>
    <xf numFmtId="2" fontId="40" fillId="0" borderId="50" xfId="1" applyNumberFormat="1" applyFont="1" applyFill="1" applyBorder="1" applyAlignment="1" applyProtection="1">
      <alignment horizontal="center"/>
    </xf>
    <xf numFmtId="4" fontId="40" fillId="8" borderId="11" xfId="1" applyNumberFormat="1" applyFont="1" applyFill="1" applyBorder="1" applyAlignment="1" applyProtection="1">
      <alignment horizontal="right"/>
    </xf>
    <xf numFmtId="4" fontId="40" fillId="8" borderId="7" xfId="1" applyNumberFormat="1" applyFont="1" applyFill="1" applyBorder="1" applyAlignment="1" applyProtection="1">
      <alignment horizontal="right"/>
    </xf>
    <xf numFmtId="4" fontId="40" fillId="8" borderId="31" xfId="1" applyNumberFormat="1" applyFont="1" applyFill="1" applyBorder="1" applyAlignment="1" applyProtection="1">
      <alignment horizontal="right"/>
    </xf>
    <xf numFmtId="4" fontId="2" fillId="9" borderId="51" xfId="1" applyNumberFormat="1" applyFont="1" applyFill="1" applyBorder="1" applyAlignment="1" applyProtection="1">
      <alignment horizontal="right"/>
    </xf>
    <xf numFmtId="4" fontId="2" fillId="18" borderId="11" xfId="1" applyNumberFormat="1" applyFont="1" applyFill="1" applyBorder="1" applyAlignment="1" applyProtection="1">
      <alignment horizontal="right"/>
    </xf>
    <xf numFmtId="4" fontId="2" fillId="18" borderId="30" xfId="1" applyNumberFormat="1" applyFont="1" applyFill="1" applyBorder="1" applyAlignment="1" applyProtection="1">
      <alignment horizontal="right"/>
    </xf>
    <xf numFmtId="4" fontId="2" fillId="18" borderId="51" xfId="1" applyNumberFormat="1" applyFont="1" applyFill="1" applyBorder="1" applyAlignment="1" applyProtection="1">
      <alignment horizontal="right"/>
    </xf>
    <xf numFmtId="4" fontId="2" fillId="16" borderId="29" xfId="1" applyNumberFormat="1" applyFont="1" applyFill="1" applyBorder="1" applyAlignment="1" applyProtection="1">
      <alignment horizontal="right"/>
    </xf>
    <xf numFmtId="1" fontId="2" fillId="0" borderId="32" xfId="1" applyNumberFormat="1" applyFont="1" applyFill="1" applyBorder="1" applyAlignment="1" applyProtection="1">
      <alignment horizontal="center"/>
      <protection locked="0"/>
    </xf>
    <xf numFmtId="1" fontId="2" fillId="0" borderId="19" xfId="1" applyNumberFormat="1" applyFont="1" applyFill="1" applyBorder="1" applyAlignment="1" applyProtection="1">
      <alignment horizontal="center"/>
      <protection locked="0"/>
    </xf>
    <xf numFmtId="1" fontId="2" fillId="0" borderId="43" xfId="1" applyNumberFormat="1" applyFont="1" applyFill="1" applyBorder="1" applyAlignment="1" applyProtection="1">
      <alignment horizontal="center"/>
      <protection locked="0"/>
    </xf>
    <xf numFmtId="0" fontId="40" fillId="8" borderId="52" xfId="1" applyFont="1" applyFill="1" applyBorder="1" applyAlignment="1" applyProtection="1">
      <alignment horizontal="center"/>
    </xf>
    <xf numFmtId="0" fontId="40" fillId="0" borderId="15" xfId="1" applyFont="1" applyFill="1" applyBorder="1" applyAlignment="1" applyProtection="1">
      <alignment horizontal="center"/>
      <protection locked="0"/>
    </xf>
    <xf numFmtId="0" fontId="40" fillId="0" borderId="53" xfId="1" applyFont="1" applyFill="1" applyBorder="1" applyAlignment="1" applyProtection="1">
      <protection locked="0"/>
    </xf>
    <xf numFmtId="1" fontId="2" fillId="0" borderId="20" xfId="1" applyNumberFormat="1" applyFont="1" applyFill="1" applyBorder="1" applyAlignment="1" applyProtection="1">
      <alignment horizontal="center"/>
      <protection locked="0"/>
    </xf>
    <xf numFmtId="1" fontId="2" fillId="0" borderId="54" xfId="1" applyNumberFormat="1" applyFont="1" applyFill="1" applyBorder="1" applyAlignment="1" applyProtection="1">
      <alignment horizontal="center"/>
      <protection locked="0"/>
    </xf>
    <xf numFmtId="1" fontId="2" fillId="0" borderId="14" xfId="1" applyNumberFormat="1" applyFont="1" applyFill="1" applyBorder="1" applyAlignment="1" applyProtection="1">
      <alignment horizontal="center"/>
      <protection locked="0"/>
    </xf>
    <xf numFmtId="1" fontId="2" fillId="17" borderId="33" xfId="1" applyNumberFormat="1" applyFont="1" applyFill="1" applyBorder="1" applyAlignment="1" applyProtection="1">
      <alignment horizontal="center"/>
    </xf>
    <xf numFmtId="1" fontId="40" fillId="0" borderId="9" xfId="1" applyNumberFormat="1" applyFont="1" applyFill="1" applyBorder="1" applyAlignment="1" applyProtection="1">
      <alignment horizontal="center"/>
    </xf>
    <xf numFmtId="2" fontId="40" fillId="0" borderId="8" xfId="1" applyNumberFormat="1" applyFont="1" applyFill="1" applyBorder="1" applyAlignment="1" applyProtection="1">
      <alignment horizontal="center"/>
    </xf>
    <xf numFmtId="2" fontId="40" fillId="0" borderId="55" xfId="1" applyNumberFormat="1" applyFont="1" applyFill="1" applyBorder="1" applyAlignment="1" applyProtection="1">
      <alignment horizontal="center"/>
    </xf>
    <xf numFmtId="4" fontId="40" fillId="8" borderId="12" xfId="1" applyNumberFormat="1" applyFont="1" applyFill="1" applyBorder="1" applyAlignment="1" applyProtection="1">
      <alignment horizontal="right"/>
    </xf>
    <xf numFmtId="4" fontId="40" fillId="8" borderId="8" xfId="1" applyNumberFormat="1" applyFont="1" applyFill="1" applyBorder="1" applyAlignment="1" applyProtection="1">
      <alignment horizontal="right"/>
    </xf>
    <xf numFmtId="4" fontId="40" fillId="8" borderId="35" xfId="1" applyNumberFormat="1" applyFont="1" applyFill="1" applyBorder="1" applyAlignment="1" applyProtection="1">
      <alignment horizontal="right"/>
    </xf>
    <xf numFmtId="4" fontId="2" fillId="9" borderId="56" xfId="1" applyNumberFormat="1" applyFont="1" applyFill="1" applyBorder="1" applyAlignment="1" applyProtection="1">
      <alignment horizontal="right"/>
    </xf>
    <xf numFmtId="4" fontId="2" fillId="18" borderId="12" xfId="1" applyNumberFormat="1" applyFont="1" applyFill="1" applyBorder="1" applyAlignment="1" applyProtection="1">
      <alignment horizontal="right"/>
    </xf>
    <xf numFmtId="4" fontId="2" fillId="18" borderId="34" xfId="1" applyNumberFormat="1" applyFont="1" applyFill="1" applyBorder="1" applyAlignment="1" applyProtection="1">
      <alignment horizontal="right"/>
    </xf>
    <xf numFmtId="4" fontId="2" fillId="18" borderId="56" xfId="1" applyNumberFormat="1" applyFont="1" applyFill="1" applyBorder="1" applyAlignment="1" applyProtection="1">
      <alignment horizontal="right"/>
    </xf>
    <xf numFmtId="4" fontId="2" fillId="16" borderId="33" xfId="1" applyNumberFormat="1" applyFont="1" applyFill="1" applyBorder="1" applyAlignment="1" applyProtection="1">
      <alignment horizontal="right"/>
    </xf>
    <xf numFmtId="0" fontId="40" fillId="0" borderId="0" xfId="1" applyFont="1" applyFill="1" applyBorder="1" applyAlignment="1" applyProtection="1">
      <alignment horizontal="center"/>
    </xf>
    <xf numFmtId="0" fontId="40" fillId="0" borderId="0" xfId="1" applyFont="1" applyFill="1" applyBorder="1" applyProtection="1"/>
    <xf numFmtId="0" fontId="45" fillId="0" borderId="0" xfId="1" applyFont="1" applyFill="1" applyBorder="1" applyAlignment="1" applyProtection="1">
      <alignment horizontal="center"/>
    </xf>
    <xf numFmtId="0" fontId="47" fillId="12" borderId="3" xfId="1" applyFont="1" applyFill="1" applyBorder="1" applyAlignment="1" applyProtection="1">
      <alignment horizontal="center"/>
    </xf>
    <xf numFmtId="0" fontId="39" fillId="12" borderId="3" xfId="1" applyFont="1" applyFill="1" applyBorder="1" applyAlignment="1" applyProtection="1">
      <alignment horizontal="left" vertical="center"/>
    </xf>
    <xf numFmtId="0" fontId="39" fillId="12" borderId="4" xfId="1" applyFont="1" applyFill="1" applyBorder="1" applyAlignment="1" applyProtection="1">
      <alignment horizontal="right" vertical="center"/>
    </xf>
    <xf numFmtId="1" fontId="8" fillId="5" borderId="38" xfId="1" applyNumberFormat="1" applyFont="1" applyFill="1" applyBorder="1" applyAlignment="1" applyProtection="1">
      <alignment horizontal="center" vertical="center"/>
    </xf>
    <xf numFmtId="1" fontId="8" fillId="5" borderId="39" xfId="1" applyNumberFormat="1" applyFont="1" applyFill="1" applyBorder="1" applyAlignment="1" applyProtection="1">
      <alignment horizontal="center" vertical="center"/>
    </xf>
    <xf numFmtId="1" fontId="8" fillId="5" borderId="40" xfId="1" applyNumberFormat="1" applyFont="1" applyFill="1" applyBorder="1" applyAlignment="1" applyProtection="1">
      <alignment horizontal="center" vertical="center"/>
    </xf>
    <xf numFmtId="1" fontId="61" fillId="13" borderId="57" xfId="1" applyNumberFormat="1" applyFont="1" applyFill="1" applyBorder="1" applyAlignment="1" applyProtection="1">
      <alignment horizontal="center" vertical="center"/>
    </xf>
    <xf numFmtId="1" fontId="40" fillId="0" borderId="0" xfId="1" applyNumberFormat="1" applyFont="1" applyFill="1" applyBorder="1" applyAlignment="1" applyProtection="1">
      <alignment horizontal="center"/>
    </xf>
    <xf numFmtId="4" fontId="40" fillId="8" borderId="58" xfId="1" applyNumberFormat="1" applyFont="1" applyFill="1" applyBorder="1" applyAlignment="1" applyProtection="1">
      <alignment horizontal="right"/>
    </xf>
    <xf numFmtId="4" fontId="40" fillId="8" borderId="16" xfId="1" applyNumberFormat="1" applyFont="1" applyFill="1" applyBorder="1" applyAlignment="1" applyProtection="1">
      <alignment horizontal="right"/>
    </xf>
    <xf numFmtId="4" fontId="40" fillId="8" borderId="59" xfId="1" applyNumberFormat="1" applyFont="1" applyFill="1" applyBorder="1" applyAlignment="1" applyProtection="1">
      <alignment horizontal="right"/>
    </xf>
    <xf numFmtId="4" fontId="2" fillId="15" borderId="60" xfId="1" applyNumberFormat="1" applyFont="1" applyFill="1" applyBorder="1" applyAlignment="1" applyProtection="1">
      <alignment horizontal="right"/>
    </xf>
    <xf numFmtId="4" fontId="8" fillId="16" borderId="28" xfId="1" applyNumberFormat="1" applyFont="1" applyFill="1" applyBorder="1" applyAlignment="1" applyProtection="1">
      <alignment horizontal="right"/>
    </xf>
    <xf numFmtId="4" fontId="8" fillId="16" borderId="36" xfId="1" applyNumberFormat="1" applyFont="1" applyFill="1" applyBorder="1" applyAlignment="1" applyProtection="1">
      <alignment horizontal="right"/>
    </xf>
    <xf numFmtId="4" fontId="8" fillId="16" borderId="61" xfId="1" applyNumberFormat="1" applyFont="1" applyFill="1" applyBorder="1" applyAlignment="1" applyProtection="1">
      <alignment horizontal="right"/>
    </xf>
    <xf numFmtId="4" fontId="8" fillId="14" borderId="1" xfId="1" applyNumberFormat="1" applyFont="1" applyFill="1" applyBorder="1" applyAlignment="1" applyProtection="1">
      <alignment horizontal="right"/>
    </xf>
    <xf numFmtId="0" fontId="47" fillId="12" borderId="0" xfId="1" applyFont="1" applyFill="1" applyBorder="1" applyAlignment="1" applyProtection="1">
      <alignment horizontal="center"/>
    </xf>
    <xf numFmtId="0" fontId="39" fillId="12" borderId="0" xfId="1" applyFont="1" applyFill="1" applyBorder="1" applyAlignment="1" applyProtection="1">
      <alignment horizontal="left" vertical="center"/>
    </xf>
    <xf numFmtId="0" fontId="39" fillId="12" borderId="6" xfId="1" applyFont="1" applyFill="1" applyBorder="1" applyAlignment="1" applyProtection="1">
      <alignment horizontal="right" vertical="center"/>
    </xf>
    <xf numFmtId="4" fontId="40" fillId="0" borderId="0" xfId="1" applyNumberFormat="1" applyFont="1" applyFill="1" applyBorder="1" applyAlignment="1" applyProtection="1">
      <alignment horizontal="right"/>
    </xf>
    <xf numFmtId="0" fontId="47" fillId="12" borderId="9" xfId="1" applyFont="1" applyFill="1" applyBorder="1" applyAlignment="1" applyProtection="1">
      <alignment horizontal="center"/>
    </xf>
    <xf numFmtId="0" fontId="39" fillId="12" borderId="9" xfId="1" applyFont="1" applyFill="1" applyBorder="1" applyAlignment="1" applyProtection="1">
      <alignment horizontal="left" vertical="center"/>
    </xf>
    <xf numFmtId="0" fontId="39" fillId="12" borderId="14" xfId="1" applyFont="1" applyFill="1" applyBorder="1" applyAlignment="1" applyProtection="1">
      <alignment horizontal="right" vertical="center"/>
    </xf>
    <xf numFmtId="0" fontId="11" fillId="11" borderId="10" xfId="1" applyFont="1" applyFill="1" applyBorder="1" applyAlignment="1" applyProtection="1">
      <alignment horizontal="center" vertical="center"/>
    </xf>
    <xf numFmtId="0" fontId="8" fillId="11" borderId="38" xfId="1" applyFont="1" applyFill="1" applyBorder="1" applyAlignment="1" applyProtection="1">
      <alignment horizontal="center" vertical="center"/>
    </xf>
    <xf numFmtId="0" fontId="8" fillId="11" borderId="3" xfId="1" applyFont="1" applyFill="1" applyBorder="1" applyAlignment="1" applyProtection="1">
      <alignment horizontal="center" vertical="center" wrapText="1"/>
    </xf>
    <xf numFmtId="0" fontId="8" fillId="15" borderId="9" xfId="1" applyFont="1" applyFill="1" applyBorder="1" applyAlignment="1" applyProtection="1">
      <alignment horizontal="center" vertical="center" wrapText="1"/>
    </xf>
    <xf numFmtId="0" fontId="8" fillId="14" borderId="14" xfId="1" applyFont="1" applyFill="1" applyBorder="1" applyAlignment="1" applyProtection="1">
      <alignment horizontal="center" vertical="center" wrapText="1"/>
    </xf>
    <xf numFmtId="0" fontId="40" fillId="8" borderId="25" xfId="1" applyFont="1" applyFill="1" applyBorder="1" applyAlignment="1" applyProtection="1">
      <alignment horizontal="center"/>
    </xf>
    <xf numFmtId="0" fontId="45" fillId="8" borderId="26" xfId="1" applyFont="1" applyFill="1" applyBorder="1" applyAlignment="1" applyProtection="1"/>
    <xf numFmtId="0" fontId="40" fillId="0" borderId="46" xfId="1" applyFont="1" applyFill="1" applyBorder="1" applyAlignment="1" applyProtection="1">
      <protection locked="0"/>
    </xf>
    <xf numFmtId="1" fontId="2" fillId="0" borderId="25" xfId="1" applyNumberFormat="1" applyFont="1" applyFill="1" applyBorder="1" applyAlignment="1" applyProtection="1">
      <alignment horizontal="center"/>
      <protection locked="0"/>
    </xf>
    <xf numFmtId="1" fontId="2" fillId="0" borderId="26" xfId="1" applyNumberFormat="1" applyFont="1" applyFill="1" applyBorder="1" applyAlignment="1" applyProtection="1">
      <alignment horizontal="center"/>
      <protection locked="0"/>
    </xf>
    <xf numFmtId="1" fontId="2" fillId="0" borderId="27" xfId="1" applyNumberFormat="1" applyFont="1" applyFill="1" applyBorder="1" applyAlignment="1" applyProtection="1">
      <alignment horizontal="center"/>
      <protection locked="0"/>
    </xf>
    <xf numFmtId="1" fontId="40" fillId="0" borderId="62" xfId="1" applyNumberFormat="1" applyFont="1" applyFill="1" applyBorder="1" applyAlignment="1" applyProtection="1">
      <alignment horizontal="center"/>
    </xf>
    <xf numFmtId="4" fontId="2" fillId="9" borderId="23" xfId="1" applyNumberFormat="1" applyFont="1" applyFill="1" applyBorder="1" applyAlignment="1" applyProtection="1">
      <alignment horizontal="right"/>
    </xf>
    <xf numFmtId="4" fontId="2" fillId="18" borderId="17" xfId="1" applyNumberFormat="1" applyFont="1" applyFill="1" applyBorder="1" applyAlignment="1" applyProtection="1">
      <alignment horizontal="right"/>
    </xf>
    <xf numFmtId="4" fontId="2" fillId="18" borderId="24" xfId="1" applyNumberFormat="1" applyFont="1" applyFill="1" applyBorder="1" applyAlignment="1" applyProtection="1">
      <alignment horizontal="right"/>
    </xf>
    <xf numFmtId="4" fontId="2" fillId="16" borderId="43" xfId="1" applyNumberFormat="1" applyFont="1" applyFill="1" applyBorder="1" applyAlignment="1" applyProtection="1">
      <alignment horizontal="right"/>
    </xf>
    <xf numFmtId="0" fontId="40" fillId="8" borderId="11" xfId="1" applyFont="1" applyFill="1" applyBorder="1" applyAlignment="1" applyProtection="1">
      <alignment horizontal="center"/>
    </xf>
    <xf numFmtId="0" fontId="45" fillId="8" borderId="7" xfId="1" applyFont="1" applyFill="1" applyBorder="1" applyAlignment="1" applyProtection="1"/>
    <xf numFmtId="0" fontId="40" fillId="0" borderId="50" xfId="1" applyFont="1" applyFill="1" applyBorder="1" applyAlignment="1" applyProtection="1">
      <protection locked="0"/>
    </xf>
    <xf numFmtId="1" fontId="2" fillId="0" borderId="11" xfId="1" applyNumberFormat="1" applyFont="1" applyFill="1" applyBorder="1" applyAlignment="1" applyProtection="1">
      <alignment horizontal="center"/>
      <protection locked="0"/>
    </xf>
    <xf numFmtId="1" fontId="2" fillId="0" borderId="7" xfId="1" applyNumberFormat="1" applyFont="1" applyFill="1" applyBorder="1" applyAlignment="1" applyProtection="1">
      <alignment horizontal="center"/>
      <protection locked="0"/>
    </xf>
    <xf numFmtId="1" fontId="2" fillId="0" borderId="31" xfId="1" applyNumberFormat="1" applyFont="1" applyFill="1" applyBorder="1" applyAlignment="1" applyProtection="1">
      <alignment horizontal="center"/>
      <protection locked="0"/>
    </xf>
    <xf numFmtId="1" fontId="40" fillId="0" borderId="30" xfId="1" applyNumberFormat="1" applyFont="1" applyFill="1" applyBorder="1" applyAlignment="1" applyProtection="1">
      <alignment horizontal="center"/>
    </xf>
    <xf numFmtId="4" fontId="2" fillId="9" borderId="29" xfId="1" applyNumberFormat="1" applyFont="1" applyFill="1" applyBorder="1" applyAlignment="1" applyProtection="1">
      <alignment horizontal="right"/>
    </xf>
    <xf numFmtId="4" fontId="2" fillId="18" borderId="7" xfId="1" applyNumberFormat="1" applyFont="1" applyFill="1" applyBorder="1" applyAlignment="1" applyProtection="1">
      <alignment horizontal="right"/>
    </xf>
    <xf numFmtId="4" fontId="2" fillId="18" borderId="31" xfId="1" applyNumberFormat="1" applyFont="1" applyFill="1" applyBorder="1" applyAlignment="1" applyProtection="1">
      <alignment horizontal="right"/>
    </xf>
    <xf numFmtId="4" fontId="2" fillId="16" borderId="51" xfId="1" applyNumberFormat="1" applyFont="1" applyFill="1" applyBorder="1" applyAlignment="1" applyProtection="1">
      <alignment horizontal="right"/>
    </xf>
    <xf numFmtId="0" fontId="40" fillId="8" borderId="12" xfId="1" applyFont="1" applyFill="1" applyBorder="1" applyAlignment="1" applyProtection="1">
      <alignment horizontal="center"/>
    </xf>
    <xf numFmtId="0" fontId="45" fillId="8" borderId="8" xfId="1" applyFont="1" applyFill="1" applyBorder="1" applyAlignment="1" applyProtection="1"/>
    <xf numFmtId="0" fontId="40" fillId="0" borderId="55" xfId="1" applyFont="1" applyFill="1" applyBorder="1" applyAlignment="1" applyProtection="1">
      <protection locked="0"/>
    </xf>
    <xf numFmtId="1" fontId="2" fillId="0" borderId="63" xfId="1" applyNumberFormat="1" applyFont="1" applyFill="1" applyBorder="1" applyAlignment="1" applyProtection="1">
      <alignment horizontal="center"/>
      <protection locked="0"/>
    </xf>
    <xf numFmtId="1" fontId="2" fillId="0" borderId="15" xfId="1" applyNumberFormat="1" applyFont="1" applyFill="1" applyBorder="1" applyAlignment="1" applyProtection="1">
      <alignment horizontal="center"/>
      <protection locked="0"/>
    </xf>
    <xf numFmtId="1" fontId="2" fillId="0" borderId="53" xfId="1" applyNumberFormat="1" applyFont="1" applyFill="1" applyBorder="1" applyAlignment="1" applyProtection="1">
      <alignment horizontal="center"/>
      <protection locked="0"/>
    </xf>
    <xf numFmtId="1" fontId="40" fillId="0" borderId="34" xfId="1" applyNumberFormat="1" applyFont="1" applyFill="1" applyBorder="1" applyAlignment="1" applyProtection="1">
      <alignment horizontal="center"/>
    </xf>
    <xf numFmtId="4" fontId="2" fillId="9" borderId="33" xfId="1" applyNumberFormat="1" applyFont="1" applyFill="1" applyBorder="1" applyAlignment="1" applyProtection="1">
      <alignment horizontal="right"/>
    </xf>
    <xf numFmtId="4" fontId="2" fillId="18" borderId="8" xfId="1" applyNumberFormat="1" applyFont="1" applyFill="1" applyBorder="1" applyAlignment="1" applyProtection="1">
      <alignment horizontal="right"/>
    </xf>
    <xf numFmtId="4" fontId="2" fillId="18" borderId="35" xfId="1" applyNumberFormat="1" applyFont="1" applyFill="1" applyBorder="1" applyAlignment="1" applyProtection="1">
      <alignment horizontal="right"/>
    </xf>
    <xf numFmtId="4" fontId="2" fillId="16" borderId="56" xfId="1" applyNumberFormat="1" applyFont="1" applyFill="1" applyBorder="1" applyAlignment="1" applyProtection="1">
      <alignment horizontal="right"/>
    </xf>
    <xf numFmtId="0" fontId="45" fillId="0" borderId="0" xfId="1" applyFont="1" applyBorder="1" applyAlignment="1" applyProtection="1">
      <alignment horizontal="left"/>
    </xf>
    <xf numFmtId="0" fontId="40" fillId="0" borderId="0" xfId="1" applyFont="1" applyFill="1" applyBorder="1" applyAlignment="1" applyProtection="1"/>
    <xf numFmtId="1" fontId="8" fillId="5" borderId="28" xfId="1" applyNumberFormat="1" applyFont="1" applyFill="1" applyBorder="1" applyAlignment="1" applyProtection="1">
      <alignment horizontal="center" vertical="center"/>
    </xf>
    <xf numFmtId="1" fontId="8" fillId="5" borderId="36" xfId="1" applyNumberFormat="1" applyFont="1" applyFill="1" applyBorder="1" applyAlignment="1" applyProtection="1">
      <alignment horizontal="center" vertical="center"/>
    </xf>
    <xf numFmtId="1" fontId="8" fillId="5" borderId="37" xfId="1" applyNumberFormat="1" applyFont="1" applyFill="1" applyBorder="1" applyAlignment="1" applyProtection="1">
      <alignment horizontal="center" vertical="center"/>
    </xf>
    <xf numFmtId="4" fontId="40" fillId="8" borderId="20" xfId="1" applyNumberFormat="1" applyFont="1" applyFill="1" applyBorder="1" applyAlignment="1" applyProtection="1">
      <alignment horizontal="right"/>
    </xf>
    <xf numFmtId="4" fontId="40" fillId="8" borderId="21" xfId="1" applyNumberFormat="1" applyFont="1" applyFill="1" applyBorder="1" applyAlignment="1" applyProtection="1">
      <alignment horizontal="right"/>
    </xf>
    <xf numFmtId="4" fontId="40" fillId="8" borderId="64" xfId="1" applyNumberFormat="1" applyFont="1" applyFill="1" applyBorder="1" applyAlignment="1" applyProtection="1">
      <alignment horizontal="right"/>
    </xf>
    <xf numFmtId="4" fontId="2" fillId="15" borderId="1" xfId="1" applyNumberFormat="1" applyFont="1" applyFill="1" applyBorder="1" applyAlignment="1" applyProtection="1">
      <alignment horizontal="right"/>
    </xf>
    <xf numFmtId="4" fontId="8" fillId="16" borderId="20" xfId="1" applyNumberFormat="1" applyFont="1" applyFill="1" applyBorder="1" applyAlignment="1" applyProtection="1">
      <alignment horizontal="right"/>
    </xf>
    <xf numFmtId="4" fontId="8" fillId="16" borderId="21" xfId="1" applyNumberFormat="1" applyFont="1" applyFill="1" applyBorder="1" applyAlignment="1" applyProtection="1">
      <alignment horizontal="right"/>
    </xf>
    <xf numFmtId="4" fontId="8" fillId="16" borderId="64" xfId="1" applyNumberFormat="1" applyFont="1" applyFill="1" applyBorder="1" applyAlignment="1" applyProtection="1">
      <alignment horizontal="right"/>
    </xf>
    <xf numFmtId="0" fontId="7" fillId="0" borderId="5" xfId="1" applyFont="1" applyFill="1" applyBorder="1" applyAlignment="1" applyProtection="1"/>
    <xf numFmtId="0" fontId="45" fillId="0" borderId="0" xfId="1" applyFont="1" applyFill="1" applyBorder="1" applyAlignment="1" applyProtection="1"/>
    <xf numFmtId="0" fontId="45" fillId="0" borderId="0" xfId="1" applyFont="1" applyFill="1" applyProtection="1"/>
    <xf numFmtId="0" fontId="45" fillId="0" borderId="0" xfId="1" applyFont="1" applyFill="1" applyBorder="1" applyAlignment="1" applyProtection="1">
      <alignment vertical="center"/>
    </xf>
    <xf numFmtId="0" fontId="7" fillId="0" borderId="6" xfId="1" applyFont="1" applyFill="1" applyBorder="1" applyAlignment="1" applyProtection="1"/>
    <xf numFmtId="0" fontId="28" fillId="0" borderId="0" xfId="1" applyFont="1" applyFill="1" applyProtection="1"/>
    <xf numFmtId="0" fontId="49" fillId="9" borderId="5" xfId="1" applyFont="1" applyFill="1" applyBorder="1" applyAlignment="1" applyProtection="1"/>
    <xf numFmtId="0" fontId="19" fillId="0" borderId="5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/>
    </xf>
    <xf numFmtId="0" fontId="19" fillId="0" borderId="0" xfId="1" applyFont="1" applyFill="1" applyProtection="1"/>
    <xf numFmtId="0" fontId="19" fillId="0" borderId="0" xfId="1" applyFont="1" applyFill="1" applyBorder="1" applyAlignment="1" applyProtection="1">
      <alignment vertical="center"/>
    </xf>
    <xf numFmtId="0" fontId="19" fillId="0" borderId="6" xfId="1" applyFont="1" applyFill="1" applyBorder="1" applyAlignment="1" applyProtection="1"/>
    <xf numFmtId="0" fontId="50" fillId="0" borderId="0" xfId="1" applyFont="1" applyFill="1" applyProtection="1"/>
    <xf numFmtId="0" fontId="19" fillId="0" borderId="0" xfId="1" applyFont="1" applyFill="1" applyBorder="1" applyAlignment="1" applyProtection="1"/>
    <xf numFmtId="0" fontId="8" fillId="16" borderId="20" xfId="1" applyFont="1" applyFill="1" applyBorder="1" applyAlignment="1" applyProtection="1">
      <alignment horizontal="center" vertical="center" wrapText="1"/>
    </xf>
    <xf numFmtId="0" fontId="8" fillId="16" borderId="21" xfId="1" applyFont="1" applyFill="1" applyBorder="1" applyAlignment="1" applyProtection="1">
      <alignment horizontal="center" vertical="center" wrapText="1"/>
    </xf>
    <xf numFmtId="0" fontId="8" fillId="16" borderId="22" xfId="1" applyFont="1" applyFill="1" applyBorder="1" applyAlignment="1" applyProtection="1">
      <alignment horizontal="center" vertical="center" wrapText="1"/>
    </xf>
    <xf numFmtId="0" fontId="8" fillId="14" borderId="28" xfId="1" applyFont="1" applyFill="1" applyBorder="1" applyAlignment="1" applyProtection="1">
      <alignment horizontal="center" vertical="center" wrapText="1"/>
    </xf>
    <xf numFmtId="0" fontId="8" fillId="14" borderId="36" xfId="1" applyFont="1" applyFill="1" applyBorder="1" applyAlignment="1" applyProtection="1">
      <alignment horizontal="center" vertical="center" wrapText="1"/>
    </xf>
    <xf numFmtId="0" fontId="8" fillId="14" borderId="37" xfId="1" applyFont="1" applyFill="1" applyBorder="1" applyAlignment="1" applyProtection="1">
      <alignment horizontal="center" vertical="center" wrapText="1"/>
    </xf>
    <xf numFmtId="0" fontId="8" fillId="15" borderId="41" xfId="1" applyFont="1" applyFill="1" applyBorder="1" applyAlignment="1" applyProtection="1">
      <alignment horizontal="center" vertical="center" wrapText="1"/>
    </xf>
    <xf numFmtId="0" fontId="50" fillId="19" borderId="1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left"/>
    </xf>
    <xf numFmtId="0" fontId="19" fillId="16" borderId="23" xfId="1" applyFont="1" applyFill="1" applyBorder="1" applyAlignment="1" applyProtection="1">
      <alignment vertical="center"/>
    </xf>
    <xf numFmtId="1" fontId="2" fillId="18" borderId="19" xfId="1" applyNumberFormat="1" applyFont="1" applyFill="1" applyBorder="1" applyAlignment="1" applyProtection="1">
      <alignment horizontal="center" vertical="center"/>
    </xf>
    <xf numFmtId="1" fontId="2" fillId="18" borderId="17" xfId="1" applyNumberFormat="1" applyFont="1" applyFill="1" applyBorder="1" applyAlignment="1" applyProtection="1">
      <alignment horizontal="center" vertical="center"/>
    </xf>
    <xf numFmtId="1" fontId="2" fillId="18" borderId="24" xfId="1" applyNumberFormat="1" applyFont="1" applyFill="1" applyBorder="1" applyAlignment="1" applyProtection="1">
      <alignment horizontal="center" vertical="center"/>
    </xf>
    <xf numFmtId="4" fontId="2" fillId="8" borderId="32" xfId="1" applyNumberFormat="1" applyFont="1" applyFill="1" applyBorder="1" applyAlignment="1" applyProtection="1">
      <alignment horizontal="right"/>
    </xf>
    <xf numFmtId="4" fontId="2" fillId="8" borderId="17" xfId="1" applyNumberFormat="1" applyFont="1" applyFill="1" applyBorder="1" applyAlignment="1" applyProtection="1">
      <alignment horizontal="right"/>
    </xf>
    <xf numFmtId="4" fontId="2" fillId="8" borderId="65" xfId="1" applyNumberFormat="1" applyFont="1" applyFill="1" applyBorder="1" applyAlignment="1" applyProtection="1">
      <alignment horizontal="right"/>
    </xf>
    <xf numFmtId="4" fontId="2" fillId="18" borderId="25" xfId="1" applyNumberFormat="1" applyFont="1" applyFill="1" applyBorder="1" applyAlignment="1" applyProtection="1">
      <alignment horizontal="right"/>
    </xf>
    <xf numFmtId="4" fontId="2" fillId="18" borderId="26" xfId="1" applyNumberFormat="1" applyFont="1" applyFill="1" applyBorder="1" applyAlignment="1" applyProtection="1">
      <alignment horizontal="right"/>
    </xf>
    <xf numFmtId="4" fontId="2" fillId="18" borderId="27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right"/>
    </xf>
    <xf numFmtId="10" fontId="19" fillId="0" borderId="6" xfId="1" applyNumberFormat="1" applyFont="1" applyFill="1" applyBorder="1" applyAlignment="1" applyProtection="1">
      <alignment horizontal="right"/>
    </xf>
    <xf numFmtId="1" fontId="19" fillId="5" borderId="23" xfId="1" applyNumberFormat="1" applyFont="1" applyFill="1" applyBorder="1" applyAlignment="1" applyProtection="1">
      <alignment horizontal="center"/>
    </xf>
    <xf numFmtId="10" fontId="19" fillId="0" borderId="0" xfId="1" applyNumberFormat="1" applyFont="1" applyFill="1" applyBorder="1" applyAlignment="1" applyProtection="1">
      <alignment horizontal="left"/>
    </xf>
    <xf numFmtId="0" fontId="19" fillId="16" borderId="29" xfId="1" applyFont="1" applyFill="1" applyBorder="1" applyAlignment="1" applyProtection="1">
      <alignment vertical="center"/>
    </xf>
    <xf numFmtId="1" fontId="2" fillId="18" borderId="30" xfId="1" applyNumberFormat="1" applyFont="1" applyFill="1" applyBorder="1" applyAlignment="1" applyProtection="1">
      <alignment horizontal="center" vertical="center"/>
    </xf>
    <xf numFmtId="1" fontId="2" fillId="18" borderId="7" xfId="1" applyNumberFormat="1" applyFont="1" applyFill="1" applyBorder="1" applyAlignment="1" applyProtection="1">
      <alignment horizontal="center" vertical="center"/>
    </xf>
    <xf numFmtId="1" fontId="2" fillId="18" borderId="31" xfId="1" applyNumberFormat="1" applyFont="1" applyFill="1" applyBorder="1" applyAlignment="1" applyProtection="1">
      <alignment horizontal="center" vertical="center"/>
    </xf>
    <xf numFmtId="4" fontId="2" fillId="8" borderId="11" xfId="1" applyNumberFormat="1" applyFont="1" applyFill="1" applyBorder="1" applyAlignment="1" applyProtection="1">
      <alignment horizontal="right"/>
    </xf>
    <xf numFmtId="4" fontId="2" fillId="8" borderId="7" xfId="1" applyNumberFormat="1" applyFont="1" applyFill="1" applyBorder="1" applyAlignment="1" applyProtection="1">
      <alignment horizontal="right"/>
    </xf>
    <xf numFmtId="4" fontId="2" fillId="8" borderId="50" xfId="1" applyNumberFormat="1" applyFont="1" applyFill="1" applyBorder="1" applyAlignment="1" applyProtection="1">
      <alignment horizontal="right"/>
    </xf>
    <xf numFmtId="1" fontId="19" fillId="5" borderId="66" xfId="1" applyNumberFormat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  <xf numFmtId="1" fontId="50" fillId="19" borderId="1" xfId="1" applyNumberFormat="1" applyFont="1" applyFill="1" applyBorder="1" applyAlignment="1" applyProtection="1">
      <alignment horizontal="center"/>
    </xf>
    <xf numFmtId="0" fontId="19" fillId="16" borderId="33" xfId="1" applyFont="1" applyFill="1" applyBorder="1" applyAlignment="1" applyProtection="1">
      <alignment vertical="center"/>
    </xf>
    <xf numFmtId="1" fontId="2" fillId="18" borderId="67" xfId="1" applyNumberFormat="1" applyFont="1" applyFill="1" applyBorder="1" applyAlignment="1" applyProtection="1">
      <alignment horizontal="center" vertical="center"/>
    </xf>
    <xf numFmtId="1" fontId="2" fillId="18" borderId="15" xfId="1" applyNumberFormat="1" applyFont="1" applyFill="1" applyBorder="1" applyAlignment="1" applyProtection="1">
      <alignment horizontal="center" vertical="center"/>
    </xf>
    <xf numFmtId="1" fontId="2" fillId="18" borderId="53" xfId="1" applyNumberFormat="1" applyFont="1" applyFill="1" applyBorder="1" applyAlignment="1" applyProtection="1">
      <alignment horizontal="center" vertical="center"/>
    </xf>
    <xf numFmtId="4" fontId="2" fillId="8" borderId="12" xfId="1" applyNumberFormat="1" applyFont="1" applyFill="1" applyBorder="1" applyAlignment="1" applyProtection="1">
      <alignment horizontal="right"/>
    </xf>
    <xf numFmtId="4" fontId="2" fillId="8" borderId="8" xfId="1" applyNumberFormat="1" applyFont="1" applyFill="1" applyBorder="1" applyAlignment="1" applyProtection="1">
      <alignment horizontal="right"/>
    </xf>
    <xf numFmtId="4" fontId="2" fillId="8" borderId="55" xfId="1" applyNumberFormat="1" applyFont="1" applyFill="1" applyBorder="1" applyAlignment="1" applyProtection="1">
      <alignment horizontal="right"/>
    </xf>
    <xf numFmtId="4" fontId="2" fillId="8" borderId="28" xfId="1" applyNumberFormat="1" applyFont="1" applyFill="1" applyBorder="1" applyAlignment="1" applyProtection="1">
      <alignment horizontal="right"/>
    </xf>
    <xf numFmtId="4" fontId="2" fillId="8" borderId="36" xfId="1" applyNumberFormat="1" applyFont="1" applyFill="1" applyBorder="1" applyAlignment="1" applyProtection="1">
      <alignment horizontal="right"/>
    </xf>
    <xf numFmtId="4" fontId="2" fillId="8" borderId="61" xfId="1" applyNumberFormat="1" applyFont="1" applyFill="1" applyBorder="1" applyAlignment="1" applyProtection="1">
      <alignment horizontal="right"/>
    </xf>
    <xf numFmtId="4" fontId="8" fillId="15" borderId="1" xfId="1" applyNumberFormat="1" applyFont="1" applyFill="1" applyBorder="1" applyAlignment="1" applyProtection="1">
      <alignment horizontal="right"/>
    </xf>
    <xf numFmtId="4" fontId="8" fillId="16" borderId="37" xfId="1" applyNumberFormat="1" applyFont="1" applyFill="1" applyBorder="1" applyAlignment="1" applyProtection="1">
      <alignment horizontal="right"/>
    </xf>
    <xf numFmtId="0" fontId="7" fillId="0" borderId="13" xfId="1" applyFont="1" applyFill="1" applyBorder="1" applyAlignment="1" applyProtection="1"/>
    <xf numFmtId="0" fontId="40" fillId="0" borderId="9" xfId="1" applyFont="1" applyFill="1" applyBorder="1" applyAlignment="1" applyProtection="1">
      <alignment horizontal="center"/>
    </xf>
    <xf numFmtId="0" fontId="45" fillId="0" borderId="9" xfId="1" applyFont="1" applyFill="1" applyBorder="1" applyAlignment="1" applyProtection="1"/>
    <xf numFmtId="0" fontId="45" fillId="0" borderId="9" xfId="1" applyFont="1" applyFill="1" applyBorder="1" applyAlignment="1" applyProtection="1">
      <alignment horizontal="left"/>
    </xf>
    <xf numFmtId="0" fontId="45" fillId="0" borderId="9" xfId="1" applyFont="1" applyFill="1" applyBorder="1" applyAlignment="1" applyProtection="1">
      <alignment vertical="center"/>
    </xf>
    <xf numFmtId="0" fontId="45" fillId="0" borderId="9" xfId="1" applyFont="1" applyFill="1" applyBorder="1" applyProtection="1"/>
    <xf numFmtId="2" fontId="40" fillId="0" borderId="9" xfId="1" applyNumberFormat="1" applyFont="1" applyFill="1" applyBorder="1" applyAlignment="1" applyProtection="1">
      <alignment horizontal="center"/>
    </xf>
    <xf numFmtId="4" fontId="40" fillId="0" borderId="9" xfId="1" applyNumberFormat="1" applyFont="1" applyFill="1" applyBorder="1" applyAlignment="1" applyProtection="1">
      <alignment horizontal="right"/>
    </xf>
    <xf numFmtId="0" fontId="7" fillId="0" borderId="14" xfId="1" applyFont="1" applyFill="1" applyBorder="1" applyAlignment="1" applyProtection="1"/>
    <xf numFmtId="0" fontId="7" fillId="9" borderId="0" xfId="1" applyFont="1" applyFill="1" applyProtection="1"/>
    <xf numFmtId="0" fontId="7" fillId="9" borderId="0" xfId="1" applyFont="1" applyFill="1" applyAlignment="1" applyProtection="1">
      <alignment horizontal="center"/>
    </xf>
    <xf numFmtId="0" fontId="7" fillId="20" borderId="0" xfId="1" applyFont="1" applyFill="1" applyProtection="1"/>
    <xf numFmtId="0" fontId="7" fillId="9" borderId="0" xfId="1" applyFont="1" applyFill="1" applyAlignment="1" applyProtection="1">
      <alignment horizontal="right"/>
    </xf>
    <xf numFmtId="0" fontId="45" fillId="9" borderId="0" xfId="1" applyFont="1" applyFill="1" applyProtection="1"/>
    <xf numFmtId="1" fontId="40" fillId="0" borderId="7" xfId="1" applyNumberFormat="1" applyFont="1" applyFill="1" applyBorder="1" applyAlignment="1" applyProtection="1">
      <alignment horizontal="center"/>
    </xf>
    <xf numFmtId="0" fontId="7" fillId="20" borderId="0" xfId="1" applyFont="1" applyFill="1" applyAlignment="1" applyProtection="1">
      <alignment horizontal="center"/>
    </xf>
    <xf numFmtId="0" fontId="25" fillId="6" borderId="0" xfId="1" applyFont="1" applyFill="1" applyProtection="1"/>
    <xf numFmtId="0" fontId="7" fillId="6" borderId="0" xfId="1" applyFont="1" applyFill="1" applyAlignment="1" applyProtection="1">
      <alignment horizontal="right"/>
    </xf>
    <xf numFmtId="4" fontId="7" fillId="6" borderId="0" xfId="1" applyNumberFormat="1" applyFont="1" applyFill="1" applyProtection="1"/>
    <xf numFmtId="0" fontId="28" fillId="9" borderId="0" xfId="1" applyFont="1" applyFill="1" applyProtection="1"/>
    <xf numFmtId="0" fontId="25" fillId="26" borderId="0" xfId="1" applyFont="1" applyFill="1" applyProtection="1"/>
    <xf numFmtId="0" fontId="0" fillId="3" borderId="5" xfId="0" applyFill="1" applyBorder="1" applyProtection="1"/>
    <xf numFmtId="0" fontId="0" fillId="3" borderId="0" xfId="0" applyFill="1" applyBorder="1" applyAlignment="1" applyProtection="1">
      <alignment vertical="center"/>
    </xf>
    <xf numFmtId="0" fontId="0" fillId="3" borderId="6" xfId="0" applyFill="1" applyBorder="1" applyProtection="1"/>
    <xf numFmtId="0" fontId="0" fillId="0" borderId="0" xfId="0" applyProtection="1"/>
    <xf numFmtId="0" fontId="13" fillId="4" borderId="42" xfId="1" applyFont="1" applyFill="1" applyBorder="1" applyAlignment="1" applyProtection="1">
      <alignment horizontal="left" vertical="center" wrapText="1"/>
    </xf>
    <xf numFmtId="0" fontId="13" fillId="4" borderId="19" xfId="1" applyFont="1" applyFill="1" applyBorder="1" applyAlignment="1" applyProtection="1">
      <alignment horizontal="left" vertical="center" wrapText="1"/>
    </xf>
    <xf numFmtId="0" fontId="13" fillId="4" borderId="65" xfId="1" applyFont="1" applyFill="1" applyBorder="1" applyAlignment="1" applyProtection="1">
      <alignment horizontal="left" vertical="center" wrapText="1"/>
    </xf>
    <xf numFmtId="0" fontId="13" fillId="4" borderId="49" xfId="1" applyFont="1" applyFill="1" applyBorder="1" applyAlignment="1" applyProtection="1">
      <alignment horizontal="left" vertical="center" wrapText="1"/>
    </xf>
    <xf numFmtId="0" fontId="13" fillId="4" borderId="17" xfId="1" applyFont="1" applyFill="1" applyBorder="1" applyAlignment="1" applyProtection="1">
      <alignment horizontal="left" vertical="center" wrapText="1"/>
    </xf>
    <xf numFmtId="0" fontId="13" fillId="4" borderId="43" xfId="1" applyFont="1" applyFill="1" applyBorder="1" applyAlignment="1" applyProtection="1">
      <alignment horizontal="left" vertical="center" wrapText="1"/>
    </xf>
    <xf numFmtId="0" fontId="2" fillId="0" borderId="0" xfId="1"/>
    <xf numFmtId="0" fontId="22" fillId="0" borderId="0" xfId="1" applyFont="1" applyAlignment="1">
      <alignment vertical="center"/>
    </xf>
    <xf numFmtId="0" fontId="22" fillId="21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2" fillId="21" borderId="68" xfId="1" applyFont="1" applyFill="1" applyBorder="1"/>
    <xf numFmtId="0" fontId="2" fillId="2" borderId="60" xfId="1" applyFont="1" applyFill="1" applyBorder="1"/>
    <xf numFmtId="0" fontId="2" fillId="2" borderId="68" xfId="1" applyFont="1" applyFill="1" applyBorder="1"/>
    <xf numFmtId="0" fontId="2" fillId="21" borderId="57" xfId="1" applyFont="1" applyFill="1" applyBorder="1"/>
    <xf numFmtId="0" fontId="2" fillId="2" borderId="57" xfId="1" applyFont="1" applyFill="1" applyBorder="1"/>
    <xf numFmtId="0" fontId="8" fillId="0" borderId="69" xfId="1" applyFont="1" applyBorder="1" applyAlignment="1">
      <alignment horizontal="center" vertical="center"/>
    </xf>
    <xf numFmtId="0" fontId="8" fillId="21" borderId="69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16" borderId="28" xfId="1" applyFont="1" applyFill="1" applyBorder="1" applyAlignment="1">
      <alignment horizontal="center" vertical="center"/>
    </xf>
    <xf numFmtId="0" fontId="8" fillId="16" borderId="36" xfId="1" applyFont="1" applyFill="1" applyBorder="1" applyAlignment="1">
      <alignment horizontal="center" vertical="center"/>
    </xf>
    <xf numFmtId="0" fontId="8" fillId="16" borderId="6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11" fillId="8" borderId="42" xfId="1" applyFont="1" applyFill="1" applyBorder="1" applyAlignment="1" applyProtection="1">
      <alignment horizontal="center" vertical="center"/>
    </xf>
    <xf numFmtId="0" fontId="40" fillId="0" borderId="25" xfId="1" applyFont="1" applyBorder="1" applyAlignment="1" applyProtection="1">
      <alignment vertical="center"/>
      <protection locked="0"/>
    </xf>
    <xf numFmtId="0" fontId="40" fillId="0" borderId="27" xfId="1" applyFont="1" applyBorder="1" applyAlignment="1" applyProtection="1">
      <alignment vertical="center"/>
      <protection locked="0"/>
    </xf>
    <xf numFmtId="4" fontId="2" fillId="0" borderId="25" xfId="1" applyNumberFormat="1" applyFont="1" applyBorder="1" applyAlignment="1" applyProtection="1">
      <alignment vertical="center"/>
      <protection locked="0"/>
    </xf>
    <xf numFmtId="4" fontId="2" fillId="0" borderId="26" xfId="1" applyNumberFormat="1" applyFont="1" applyBorder="1" applyAlignment="1" applyProtection="1">
      <alignment vertical="center"/>
      <protection locked="0"/>
    </xf>
    <xf numFmtId="4" fontId="2" fillId="0" borderId="46" xfId="1" applyNumberFormat="1" applyFont="1" applyBorder="1" applyAlignment="1" applyProtection="1">
      <alignment vertical="center"/>
      <protection locked="0"/>
    </xf>
    <xf numFmtId="4" fontId="40" fillId="16" borderId="23" xfId="1" applyNumberFormat="1" applyFont="1" applyFill="1" applyBorder="1" applyAlignment="1">
      <alignment vertical="center"/>
    </xf>
    <xf numFmtId="0" fontId="2" fillId="0" borderId="0" xfId="1" applyAlignment="1">
      <alignment vertical="center"/>
    </xf>
    <xf numFmtId="0" fontId="11" fillId="8" borderId="48" xfId="1" applyFont="1" applyFill="1" applyBorder="1" applyAlignment="1" applyProtection="1">
      <alignment horizontal="center" vertical="center"/>
    </xf>
    <xf numFmtId="0" fontId="40" fillId="0" borderId="11" xfId="1" applyFont="1" applyBorder="1" applyAlignment="1" applyProtection="1">
      <alignment vertical="center"/>
      <protection locked="0"/>
    </xf>
    <xf numFmtId="0" fontId="40" fillId="0" borderId="31" xfId="1" applyFont="1" applyBorder="1" applyAlignment="1" applyProtection="1">
      <alignment vertical="center"/>
      <protection locked="0"/>
    </xf>
    <xf numFmtId="4" fontId="2" fillId="0" borderId="11" xfId="1" applyNumberFormat="1" applyFont="1" applyBorder="1" applyAlignment="1" applyProtection="1">
      <alignment vertical="center"/>
      <protection locked="0"/>
    </xf>
    <xf numFmtId="4" fontId="2" fillId="0" borderId="7" xfId="1" applyNumberFormat="1" applyFont="1" applyBorder="1" applyAlignment="1" applyProtection="1">
      <alignment vertical="center"/>
      <protection locked="0"/>
    </xf>
    <xf numFmtId="4" fontId="2" fillId="0" borderId="50" xfId="1" applyNumberFormat="1" applyFont="1" applyBorder="1" applyAlignment="1" applyProtection="1">
      <alignment vertical="center"/>
      <protection locked="0"/>
    </xf>
    <xf numFmtId="4" fontId="40" fillId="16" borderId="29" xfId="1" applyNumberFormat="1" applyFont="1" applyFill="1" applyBorder="1" applyAlignment="1">
      <alignment vertical="center"/>
    </xf>
    <xf numFmtId="0" fontId="11" fillId="8" borderId="52" xfId="1" applyFont="1" applyFill="1" applyBorder="1" applyAlignment="1" applyProtection="1">
      <alignment horizontal="center" vertical="center"/>
    </xf>
    <xf numFmtId="0" fontId="40" fillId="0" borderId="12" xfId="1" applyFont="1" applyBorder="1" applyAlignment="1" applyProtection="1">
      <alignment vertical="center"/>
      <protection locked="0"/>
    </xf>
    <xf numFmtId="0" fontId="40" fillId="0" borderId="35" xfId="1" applyFont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2" fillId="0" borderId="55" xfId="1" applyNumberFormat="1" applyFont="1" applyFill="1" applyBorder="1" applyAlignment="1" applyProtection="1">
      <alignment vertical="center"/>
      <protection locked="0"/>
    </xf>
    <xf numFmtId="4" fontId="40" fillId="16" borderId="33" xfId="1" applyNumberFormat="1" applyFont="1" applyFill="1" applyBorder="1" applyAlignment="1">
      <alignment vertical="center"/>
    </xf>
    <xf numFmtId="4" fontId="8" fillId="16" borderId="28" xfId="1" applyNumberFormat="1" applyFont="1" applyFill="1" applyBorder="1" applyAlignment="1">
      <alignment vertical="center"/>
    </xf>
    <xf numFmtId="4" fontId="8" fillId="16" borderId="36" xfId="1" applyNumberFormat="1" applyFont="1" applyFill="1" applyBorder="1" applyAlignment="1">
      <alignment vertical="center"/>
    </xf>
    <xf numFmtId="4" fontId="8" fillId="16" borderId="37" xfId="1" applyNumberFormat="1" applyFont="1" applyFill="1" applyBorder="1" applyAlignment="1">
      <alignment vertical="center"/>
    </xf>
    <xf numFmtId="4" fontId="11" fillId="14" borderId="1" xfId="1" applyNumberFormat="1" applyFont="1" applyFill="1" applyBorder="1" applyAlignment="1">
      <alignment vertical="center"/>
    </xf>
    <xf numFmtId="0" fontId="2" fillId="0" borderId="0" xfId="1" applyProtection="1">
      <protection locked="0"/>
    </xf>
    <xf numFmtId="0" fontId="8" fillId="2" borderId="69" xfId="1" applyFont="1" applyFill="1" applyBorder="1" applyAlignment="1">
      <alignment horizontal="center" vertical="center" wrapText="1"/>
    </xf>
    <xf numFmtId="0" fontId="8" fillId="21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40" fillId="0" borderId="32" xfId="1" applyFont="1" applyBorder="1" applyAlignment="1" applyProtection="1">
      <alignment vertical="center"/>
      <protection locked="0"/>
    </xf>
    <xf numFmtId="0" fontId="40" fillId="0" borderId="17" xfId="1" applyFont="1" applyBorder="1" applyAlignment="1" applyProtection="1">
      <alignment vertical="center"/>
      <protection locked="0"/>
    </xf>
    <xf numFmtId="4" fontId="40" fillId="0" borderId="62" xfId="1" applyNumberFormat="1" applyFont="1" applyBorder="1" applyAlignment="1" applyProtection="1">
      <alignment vertical="center"/>
      <protection locked="0"/>
    </xf>
    <xf numFmtId="4" fontId="40" fillId="0" borderId="26" xfId="1" applyNumberFormat="1" applyFont="1" applyBorder="1" applyAlignment="1" applyProtection="1">
      <alignment vertical="center"/>
      <protection locked="0"/>
    </xf>
    <xf numFmtId="4" fontId="40" fillId="0" borderId="27" xfId="1" applyNumberFormat="1" applyFont="1" applyBorder="1" applyAlignment="1" applyProtection="1">
      <alignment vertical="center"/>
      <protection locked="0"/>
    </xf>
    <xf numFmtId="4" fontId="40" fillId="16" borderId="44" xfId="1" applyNumberFormat="1" applyFont="1" applyFill="1" applyBorder="1" applyAlignment="1">
      <alignment vertical="center"/>
    </xf>
    <xf numFmtId="0" fontId="40" fillId="0" borderId="7" xfId="1" applyFont="1" applyBorder="1" applyAlignment="1" applyProtection="1">
      <alignment vertical="center"/>
      <protection locked="0"/>
    </xf>
    <xf numFmtId="4" fontId="40" fillId="0" borderId="30" xfId="1" applyNumberFormat="1" applyFont="1" applyBorder="1" applyAlignment="1" applyProtection="1">
      <alignment vertical="center"/>
      <protection locked="0"/>
    </xf>
    <xf numFmtId="4" fontId="40" fillId="0" borderId="7" xfId="1" applyNumberFormat="1" applyFont="1" applyBorder="1" applyAlignment="1" applyProtection="1">
      <alignment vertical="center"/>
      <protection locked="0"/>
    </xf>
    <xf numFmtId="4" fontId="40" fillId="0" borderId="31" xfId="1" applyNumberFormat="1" applyFont="1" applyBorder="1" applyAlignment="1" applyProtection="1">
      <alignment vertical="center"/>
      <protection locked="0"/>
    </xf>
    <xf numFmtId="0" fontId="40" fillId="0" borderId="8" xfId="1" applyFont="1" applyBorder="1" applyAlignment="1" applyProtection="1">
      <alignment vertical="center"/>
      <protection locked="0"/>
    </xf>
    <xf numFmtId="4" fontId="40" fillId="0" borderId="34" xfId="1" applyNumberFormat="1" applyFont="1" applyFill="1" applyBorder="1" applyAlignment="1" applyProtection="1">
      <alignment vertical="center"/>
      <protection locked="0"/>
    </xf>
    <xf numFmtId="4" fontId="40" fillId="0" borderId="8" xfId="1" applyNumberFormat="1" applyFont="1" applyFill="1" applyBorder="1" applyAlignment="1" applyProtection="1">
      <alignment vertical="center"/>
      <protection locked="0"/>
    </xf>
    <xf numFmtId="4" fontId="40" fillId="0" borderId="35" xfId="1" applyNumberFormat="1" applyFont="1" applyFill="1" applyBorder="1" applyAlignment="1" applyProtection="1">
      <alignment vertical="center"/>
      <protection locked="0"/>
    </xf>
    <xf numFmtId="4" fontId="11" fillId="16" borderId="20" xfId="1" applyNumberFormat="1" applyFont="1" applyFill="1" applyBorder="1" applyAlignment="1">
      <alignment vertical="center"/>
    </xf>
    <xf numFmtId="4" fontId="11" fillId="16" borderId="21" xfId="1" applyNumberFormat="1" applyFont="1" applyFill="1" applyBorder="1" applyAlignment="1">
      <alignment vertical="center"/>
    </xf>
    <xf numFmtId="4" fontId="11" fillId="16" borderId="22" xfId="1" applyNumberFormat="1" applyFont="1" applyFill="1" applyBorder="1" applyAlignment="1">
      <alignment vertical="center"/>
    </xf>
    <xf numFmtId="0" fontId="2" fillId="0" borderId="0" xfId="1" applyFont="1"/>
    <xf numFmtId="4" fontId="40" fillId="17" borderId="25" xfId="1" applyNumberFormat="1" applyFont="1" applyFill="1" applyBorder="1"/>
    <xf numFmtId="4" fontId="40" fillId="17" borderId="26" xfId="1" applyNumberFormat="1" applyFont="1" applyFill="1" applyBorder="1"/>
    <xf numFmtId="4" fontId="40" fillId="17" borderId="27" xfId="1" applyNumberFormat="1" applyFont="1" applyFill="1" applyBorder="1"/>
    <xf numFmtId="4" fontId="40" fillId="2" borderId="47" xfId="1" applyNumberFormat="1" applyFont="1" applyFill="1" applyBorder="1"/>
    <xf numFmtId="4" fontId="40" fillId="17" borderId="11" xfId="1" applyNumberFormat="1" applyFont="1" applyFill="1" applyBorder="1"/>
    <xf numFmtId="4" fontId="40" fillId="17" borderId="7" xfId="1" applyNumberFormat="1" applyFont="1" applyFill="1" applyBorder="1"/>
    <xf numFmtId="4" fontId="40" fillId="17" borderId="31" xfId="1" applyNumberFormat="1" applyFont="1" applyFill="1" applyBorder="1"/>
    <xf numFmtId="4" fontId="40" fillId="2" borderId="51" xfId="1" applyNumberFormat="1" applyFont="1" applyFill="1" applyBorder="1"/>
    <xf numFmtId="4" fontId="40" fillId="17" borderId="12" xfId="1" applyNumberFormat="1" applyFont="1" applyFill="1" applyBorder="1"/>
    <xf numFmtId="4" fontId="40" fillId="17" borderId="8" xfId="1" applyNumberFormat="1" applyFont="1" applyFill="1" applyBorder="1"/>
    <xf numFmtId="4" fontId="40" fillId="17" borderId="35" xfId="1" applyNumberFormat="1" applyFont="1" applyFill="1" applyBorder="1"/>
    <xf numFmtId="0" fontId="2" fillId="0" borderId="0" xfId="1" applyFont="1" applyAlignment="1">
      <alignment vertical="top" wrapText="1"/>
    </xf>
    <xf numFmtId="0" fontId="2" fillId="14" borderId="1" xfId="1" applyFont="1" applyFill="1" applyBorder="1" applyAlignment="1">
      <alignment horizontal="center" vertical="center"/>
    </xf>
    <xf numFmtId="4" fontId="2" fillId="0" borderId="62" xfId="1" applyNumberFormat="1" applyFont="1" applyBorder="1" applyAlignment="1" applyProtection="1">
      <alignment vertical="center"/>
      <protection locked="0"/>
    </xf>
    <xf numFmtId="4" fontId="2" fillId="0" borderId="27" xfId="1" applyNumberFormat="1" applyFont="1" applyBorder="1" applyAlignment="1" applyProtection="1">
      <alignment vertical="center"/>
      <protection locked="0"/>
    </xf>
    <xf numFmtId="4" fontId="2" fillId="16" borderId="44" xfId="1" applyNumberFormat="1" applyFont="1" applyFill="1" applyBorder="1" applyAlignment="1">
      <alignment vertical="center"/>
    </xf>
    <xf numFmtId="4" fontId="2" fillId="0" borderId="30" xfId="1" applyNumberFormat="1" applyFont="1" applyBorder="1" applyAlignment="1" applyProtection="1">
      <alignment vertical="center"/>
      <protection locked="0"/>
    </xf>
    <xf numFmtId="4" fontId="2" fillId="0" borderId="31" xfId="1" applyNumberFormat="1" applyFont="1" applyBorder="1" applyAlignment="1" applyProtection="1">
      <alignment vertical="center"/>
      <protection locked="0"/>
    </xf>
    <xf numFmtId="4" fontId="2" fillId="16" borderId="29" xfId="1" applyNumberFormat="1" applyFont="1" applyFill="1" applyBorder="1" applyAlignment="1">
      <alignment vertical="center"/>
    </xf>
    <xf numFmtId="4" fontId="2" fillId="0" borderId="34" xfId="1" applyNumberFormat="1" applyFont="1" applyFill="1" applyBorder="1" applyAlignment="1" applyProtection="1">
      <alignment vertical="center"/>
      <protection locked="0"/>
    </xf>
    <xf numFmtId="4" fontId="2" fillId="0" borderId="35" xfId="1" applyNumberFormat="1" applyFont="1" applyFill="1" applyBorder="1" applyAlignment="1" applyProtection="1">
      <alignment vertical="center"/>
      <protection locked="0"/>
    </xf>
    <xf numFmtId="4" fontId="2" fillId="16" borderId="33" xfId="1" applyNumberFormat="1" applyFont="1" applyFill="1" applyBorder="1" applyAlignment="1">
      <alignment vertical="center"/>
    </xf>
    <xf numFmtId="0" fontId="2" fillId="0" borderId="0" xfId="1" applyBorder="1" applyAlignment="1">
      <alignment horizontal="justify" vertical="top" wrapText="1"/>
    </xf>
    <xf numFmtId="4" fontId="8" fillId="16" borderId="20" xfId="1" applyNumberFormat="1" applyFont="1" applyFill="1" applyBorder="1" applyAlignment="1">
      <alignment vertical="center"/>
    </xf>
    <xf numFmtId="4" fontId="8" fillId="16" borderId="21" xfId="1" applyNumberFormat="1" applyFont="1" applyFill="1" applyBorder="1" applyAlignment="1">
      <alignment vertical="center"/>
    </xf>
    <xf numFmtId="4" fontId="8" fillId="16" borderId="22" xfId="1" applyNumberFormat="1" applyFont="1" applyFill="1" applyBorder="1" applyAlignment="1">
      <alignment vertical="center"/>
    </xf>
    <xf numFmtId="4" fontId="8" fillId="14" borderId="1" xfId="1" applyNumberFormat="1" applyFont="1" applyFill="1" applyBorder="1" applyAlignment="1">
      <alignment vertical="center"/>
    </xf>
    <xf numFmtId="0" fontId="2" fillId="0" borderId="0" xfId="1" applyFill="1" applyBorder="1" applyAlignment="1">
      <alignment vertical="top" wrapText="1"/>
    </xf>
    <xf numFmtId="4" fontId="2" fillId="17" borderId="26" xfId="1" applyNumberFormat="1" applyFill="1" applyBorder="1"/>
    <xf numFmtId="4" fontId="2" fillId="2" borderId="27" xfId="1" applyNumberFormat="1" applyFill="1" applyBorder="1"/>
    <xf numFmtId="0" fontId="2" fillId="0" borderId="0" xfId="1" applyAlignment="1">
      <alignment vertical="top" wrapText="1"/>
    </xf>
    <xf numFmtId="4" fontId="2" fillId="17" borderId="8" xfId="1" applyNumberFormat="1" applyFill="1" applyBorder="1"/>
    <xf numFmtId="4" fontId="2" fillId="2" borderId="35" xfId="1" applyNumberFormat="1" applyFill="1" applyBorder="1"/>
    <xf numFmtId="0" fontId="2" fillId="0" borderId="0" xfId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69" xfId="1" applyFont="1" applyFill="1" applyBorder="1" applyAlignment="1">
      <alignment horizontal="center" vertical="center"/>
    </xf>
    <xf numFmtId="0" fontId="8" fillId="8" borderId="23" xfId="1" applyFont="1" applyFill="1" applyBorder="1" applyAlignment="1" applyProtection="1">
      <alignment horizontal="center" vertical="center"/>
    </xf>
    <xf numFmtId="0" fontId="2" fillId="17" borderId="23" xfId="1" applyFont="1" applyFill="1" applyBorder="1" applyAlignment="1">
      <alignment vertical="center"/>
    </xf>
    <xf numFmtId="4" fontId="2" fillId="17" borderId="23" xfId="1" applyNumberFormat="1" applyFont="1" applyFill="1" applyBorder="1" applyAlignment="1">
      <alignment vertical="center"/>
    </xf>
    <xf numFmtId="4" fontId="2" fillId="18" borderId="19" xfId="1" applyNumberFormat="1" applyFont="1" applyFill="1" applyBorder="1" applyAlignment="1">
      <alignment vertical="center"/>
    </xf>
    <xf numFmtId="0" fontId="8" fillId="8" borderId="29" xfId="1" applyFont="1" applyFill="1" applyBorder="1" applyAlignment="1" applyProtection="1">
      <alignment horizontal="center" vertical="center"/>
    </xf>
    <xf numFmtId="0" fontId="2" fillId="17" borderId="29" xfId="1" applyFont="1" applyFill="1" applyBorder="1" applyAlignment="1">
      <alignment vertical="center"/>
    </xf>
    <xf numFmtId="4" fontId="2" fillId="17" borderId="44" xfId="1" applyNumberFormat="1" applyFont="1" applyFill="1" applyBorder="1" applyAlignment="1">
      <alignment vertical="center"/>
    </xf>
    <xf numFmtId="0" fontId="8" fillId="8" borderId="33" xfId="1" applyFont="1" applyFill="1" applyBorder="1" applyAlignment="1" applyProtection="1">
      <alignment horizontal="center" vertical="center"/>
    </xf>
    <xf numFmtId="0" fontId="2" fillId="17" borderId="66" xfId="1" applyFont="1" applyFill="1" applyBorder="1" applyAlignment="1">
      <alignment vertical="center"/>
    </xf>
    <xf numFmtId="4" fontId="2" fillId="17" borderId="68" xfId="1" applyNumberFormat="1" applyFont="1" applyFill="1" applyBorder="1" applyAlignment="1">
      <alignment vertical="center"/>
    </xf>
    <xf numFmtId="4" fontId="2" fillId="18" borderId="18" xfId="1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4" fontId="8" fillId="2" borderId="71" xfId="1" applyNumberFormat="1" applyFont="1" applyFill="1" applyBorder="1" applyAlignment="1">
      <alignment vertical="center"/>
    </xf>
    <xf numFmtId="4" fontId="8" fillId="16" borderId="71" xfId="1" applyNumberFormat="1" applyFont="1" applyFill="1" applyBorder="1" applyAlignment="1">
      <alignment vertical="center"/>
    </xf>
    <xf numFmtId="4" fontId="8" fillId="16" borderId="41" xfId="1" applyNumberFormat="1" applyFont="1" applyFill="1" applyBorder="1" applyAlignment="1">
      <alignment vertical="center"/>
    </xf>
    <xf numFmtId="4" fontId="8" fillId="14" borderId="1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8" fillId="2" borderId="60" xfId="1" applyFont="1" applyFill="1" applyBorder="1" applyAlignment="1">
      <alignment horizontal="center" vertical="center"/>
    </xf>
    <xf numFmtId="0" fontId="8" fillId="16" borderId="38" xfId="1" applyFont="1" applyFill="1" applyBorder="1" applyAlignment="1">
      <alignment horizontal="center" vertical="center"/>
    </xf>
    <xf numFmtId="0" fontId="2" fillId="14" borderId="60" xfId="1" applyFont="1" applyFill="1" applyBorder="1" applyAlignment="1">
      <alignment horizontal="center" vertical="center"/>
    </xf>
    <xf numFmtId="0" fontId="8" fillId="8" borderId="25" xfId="1" applyFont="1" applyFill="1" applyBorder="1" applyAlignment="1" applyProtection="1">
      <alignment horizontal="center" vertical="center"/>
    </xf>
    <xf numFmtId="0" fontId="8" fillId="2" borderId="27" xfId="1" applyFont="1" applyFill="1" applyBorder="1" applyAlignment="1">
      <alignment horizontal="left" vertical="center"/>
    </xf>
    <xf numFmtId="4" fontId="2" fillId="17" borderId="70" xfId="1" applyNumberFormat="1" applyFont="1" applyFill="1" applyBorder="1" applyAlignment="1">
      <alignment vertical="center"/>
    </xf>
    <xf numFmtId="4" fontId="2" fillId="18" borderId="25" xfId="1" applyNumberFormat="1" applyFont="1" applyFill="1" applyBorder="1" applyAlignment="1">
      <alignment vertical="center"/>
    </xf>
    <xf numFmtId="4" fontId="2" fillId="18" borderId="26" xfId="1" applyNumberFormat="1" applyFont="1" applyFill="1" applyBorder="1" applyAlignment="1">
      <alignment vertical="center"/>
    </xf>
    <xf numFmtId="4" fontId="2" fillId="18" borderId="27" xfId="1" applyNumberFormat="1" applyFont="1" applyFill="1" applyBorder="1" applyAlignment="1">
      <alignment vertical="center"/>
    </xf>
    <xf numFmtId="4" fontId="8" fillId="14" borderId="47" xfId="1" applyNumberFormat="1" applyFont="1" applyFill="1" applyBorder="1" applyAlignment="1">
      <alignment horizontal="right" vertical="center"/>
    </xf>
    <xf numFmtId="0" fontId="8" fillId="8" borderId="11" xfId="1" applyFont="1" applyFill="1" applyBorder="1" applyAlignment="1" applyProtection="1">
      <alignment horizontal="center" vertical="center"/>
    </xf>
    <xf numFmtId="0" fontId="8" fillId="2" borderId="31" xfId="1" applyFont="1" applyFill="1" applyBorder="1" applyAlignment="1">
      <alignment horizontal="left" vertical="center"/>
    </xf>
    <xf numFmtId="4" fontId="2" fillId="17" borderId="48" xfId="1" applyNumberFormat="1" applyFont="1" applyFill="1" applyBorder="1" applyAlignment="1">
      <alignment vertical="center"/>
    </xf>
    <xf numFmtId="4" fontId="2" fillId="18" borderId="11" xfId="1" applyNumberFormat="1" applyFont="1" applyFill="1" applyBorder="1" applyAlignment="1">
      <alignment vertical="center"/>
    </xf>
    <xf numFmtId="4" fontId="2" fillId="18" borderId="7" xfId="1" applyNumberFormat="1" applyFont="1" applyFill="1" applyBorder="1" applyAlignment="1">
      <alignment vertical="center"/>
    </xf>
    <xf numFmtId="4" fontId="2" fillId="18" borderId="31" xfId="1" applyNumberFormat="1" applyFont="1" applyFill="1" applyBorder="1" applyAlignment="1">
      <alignment vertical="center"/>
    </xf>
    <xf numFmtId="4" fontId="8" fillId="14" borderId="51" xfId="1" applyNumberFormat="1" applyFont="1" applyFill="1" applyBorder="1" applyAlignment="1">
      <alignment horizontal="right" vertical="center"/>
    </xf>
    <xf numFmtId="0" fontId="8" fillId="8" borderId="12" xfId="1" applyFont="1" applyFill="1" applyBorder="1" applyAlignment="1" applyProtection="1">
      <alignment horizontal="center" vertical="center"/>
    </xf>
    <xf numFmtId="0" fontId="8" fillId="2" borderId="35" xfId="1" applyFont="1" applyFill="1" applyBorder="1" applyAlignment="1">
      <alignment horizontal="left" vertical="center"/>
    </xf>
    <xf numFmtId="4" fontId="2" fillId="17" borderId="52" xfId="1" applyNumberFormat="1" applyFont="1" applyFill="1" applyBorder="1" applyAlignment="1">
      <alignment vertical="center"/>
    </xf>
    <xf numFmtId="4" fontId="2" fillId="18" borderId="12" xfId="1" applyNumberFormat="1" applyFont="1" applyFill="1" applyBorder="1" applyAlignment="1">
      <alignment vertical="center"/>
    </xf>
    <xf numFmtId="4" fontId="2" fillId="18" borderId="8" xfId="1" applyNumberFormat="1" applyFont="1" applyFill="1" applyBorder="1" applyAlignment="1">
      <alignment vertical="center"/>
    </xf>
    <xf numFmtId="4" fontId="2" fillId="18" borderId="35" xfId="1" applyNumberFormat="1" applyFont="1" applyFill="1" applyBorder="1" applyAlignment="1">
      <alignment vertical="center"/>
    </xf>
    <xf numFmtId="4" fontId="8" fillId="14" borderId="56" xfId="1" applyNumberFormat="1" applyFont="1" applyFill="1" applyBorder="1" applyAlignment="1">
      <alignment horizontal="right" vertical="center"/>
    </xf>
    <xf numFmtId="0" fontId="8" fillId="8" borderId="1" xfId="1" applyFont="1" applyFill="1" applyBorder="1" applyAlignment="1" applyProtection="1">
      <alignment horizontal="center" vertical="center"/>
    </xf>
    <xf numFmtId="0" fontId="8" fillId="30" borderId="1" xfId="1" applyFont="1" applyFill="1" applyBorder="1" applyAlignment="1">
      <alignment vertical="center"/>
    </xf>
    <xf numFmtId="4" fontId="8" fillId="30" borderId="10" xfId="1" applyNumberFormat="1" applyFont="1" applyFill="1" applyBorder="1" applyAlignment="1">
      <alignment vertical="center"/>
    </xf>
    <xf numFmtId="4" fontId="2" fillId="31" borderId="28" xfId="1" applyNumberFormat="1" applyFont="1" applyFill="1" applyBorder="1" applyAlignment="1">
      <alignment vertical="center"/>
    </xf>
    <xf numFmtId="4" fontId="2" fillId="31" borderId="36" xfId="1" applyNumberFormat="1" applyFont="1" applyFill="1" applyBorder="1" applyAlignment="1">
      <alignment vertical="center"/>
    </xf>
    <xf numFmtId="4" fontId="2" fillId="31" borderId="37" xfId="1" applyNumberFormat="1" applyFont="1" applyFill="1" applyBorder="1" applyAlignment="1">
      <alignment vertical="center"/>
    </xf>
    <xf numFmtId="4" fontId="8" fillId="30" borderId="41" xfId="1" applyNumberFormat="1" applyFont="1" applyFill="1" applyBorder="1" applyAlignment="1">
      <alignment horizontal="right" vertical="center"/>
    </xf>
    <xf numFmtId="0" fontId="8" fillId="21" borderId="69" xfId="1" applyFont="1" applyFill="1" applyBorder="1" applyAlignment="1">
      <alignment vertical="center"/>
    </xf>
    <xf numFmtId="0" fontId="8" fillId="21" borderId="10" xfId="1" applyFont="1" applyFill="1" applyBorder="1" applyAlignment="1">
      <alignment vertical="center"/>
    </xf>
    <xf numFmtId="4" fontId="2" fillId="16" borderId="28" xfId="1" applyNumberFormat="1" applyFont="1" applyFill="1" applyBorder="1" applyAlignment="1">
      <alignment vertical="center"/>
    </xf>
    <xf numFmtId="4" fontId="2" fillId="16" borderId="36" xfId="1" applyNumberFormat="1" applyFont="1" applyFill="1" applyBorder="1" applyAlignment="1">
      <alignment vertical="center"/>
    </xf>
    <xf numFmtId="4" fontId="2" fillId="16" borderId="37" xfId="1" applyNumberFormat="1" applyFont="1" applyFill="1" applyBorder="1" applyAlignment="1">
      <alignment vertical="center"/>
    </xf>
    <xf numFmtId="4" fontId="8" fillId="14" borderId="41" xfId="1" applyNumberFormat="1" applyFont="1" applyFill="1" applyBorder="1" applyAlignment="1">
      <alignment horizontal="right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10" fontId="8" fillId="20" borderId="12" xfId="1" applyNumberFormat="1" applyFont="1" applyFill="1" applyBorder="1" applyAlignment="1" applyProtection="1">
      <alignment horizontal="center" vertical="center"/>
      <protection locked="0"/>
    </xf>
    <xf numFmtId="10" fontId="8" fillId="20" borderId="8" xfId="1" applyNumberFormat="1" applyFont="1" applyFill="1" applyBorder="1" applyAlignment="1" applyProtection="1">
      <alignment horizontal="center" vertical="center"/>
      <protection locked="0"/>
    </xf>
    <xf numFmtId="10" fontId="8" fillId="20" borderId="35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vertical="top" wrapText="1"/>
    </xf>
    <xf numFmtId="4" fontId="62" fillId="0" borderId="0" xfId="1" applyNumberFormat="1" applyFont="1"/>
    <xf numFmtId="0" fontId="54" fillId="22" borderId="7" xfId="1" applyFont="1" applyFill="1" applyBorder="1" applyAlignment="1">
      <alignment horizontal="center" vertical="center"/>
    </xf>
    <xf numFmtId="0" fontId="11" fillId="8" borderId="69" xfId="1" applyFont="1" applyFill="1" applyBorder="1" applyAlignment="1" applyProtection="1">
      <alignment horizontal="center" vertical="center"/>
    </xf>
    <xf numFmtId="4" fontId="24" fillId="8" borderId="20" xfId="1" applyNumberFormat="1" applyFont="1" applyFill="1" applyBorder="1" applyAlignment="1">
      <alignment vertical="center"/>
    </xf>
    <xf numFmtId="4" fontId="54" fillId="12" borderId="1" xfId="1" applyNumberFormat="1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40" fillId="0" borderId="0" xfId="1" applyFont="1" applyFill="1" applyBorder="1" applyAlignment="1">
      <alignment vertical="center"/>
    </xf>
    <xf numFmtId="4" fontId="2" fillId="32" borderId="1" xfId="1" applyNumberFormat="1" applyFont="1" applyFill="1" applyBorder="1" applyAlignment="1">
      <alignment vertical="center"/>
    </xf>
    <xf numFmtId="4" fontId="2" fillId="17" borderId="17" xfId="1" applyNumberFormat="1" applyFill="1" applyBorder="1"/>
    <xf numFmtId="4" fontId="2" fillId="2" borderId="24" xfId="1" applyNumberFormat="1" applyFill="1" applyBorder="1"/>
    <xf numFmtId="0" fontId="2" fillId="2" borderId="25" xfId="1" applyFill="1" applyBorder="1" applyAlignment="1">
      <alignment horizontal="left" vertical="top" wrapText="1"/>
    </xf>
    <xf numFmtId="0" fontId="2" fillId="2" borderId="32" xfId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0" fontId="8" fillId="11" borderId="72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  <protection locked="0"/>
    </xf>
    <xf numFmtId="0" fontId="8" fillId="33" borderId="36" xfId="1" applyFont="1" applyFill="1" applyBorder="1" applyAlignment="1">
      <alignment horizontal="center" vertical="center" wrapText="1"/>
    </xf>
    <xf numFmtId="10" fontId="19" fillId="0" borderId="0" xfId="1" applyNumberFormat="1" applyFont="1" applyFill="1" applyBorder="1" applyAlignment="1" applyProtection="1">
      <alignment horizontal="right"/>
    </xf>
    <xf numFmtId="0" fontId="7" fillId="0" borderId="0" xfId="1" applyFont="1" applyBorder="1" applyProtection="1"/>
    <xf numFmtId="0" fontId="45" fillId="0" borderId="0" xfId="1" applyFont="1" applyBorder="1" applyProtection="1"/>
    <xf numFmtId="0" fontId="45" fillId="0" borderId="0" xfId="1" applyFont="1" applyFill="1" applyBorder="1" applyProtection="1"/>
    <xf numFmtId="0" fontId="19" fillId="0" borderId="0" xfId="1" applyFont="1" applyFill="1" applyBorder="1" applyProtection="1"/>
    <xf numFmtId="1" fontId="61" fillId="13" borderId="14" xfId="1" applyNumberFormat="1" applyFont="1" applyFill="1" applyBorder="1" applyAlignment="1" applyProtection="1">
      <alignment horizontal="center" vertical="center"/>
    </xf>
    <xf numFmtId="0" fontId="14" fillId="34" borderId="1" xfId="1" applyFont="1" applyFill="1" applyBorder="1" applyAlignment="1" applyProtection="1">
      <alignment horizontal="center" vertical="center"/>
    </xf>
    <xf numFmtId="0" fontId="11" fillId="5" borderId="28" xfId="0" applyFont="1" applyFill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/>
    </xf>
    <xf numFmtId="0" fontId="11" fillId="5" borderId="37" xfId="0" applyFont="1" applyFill="1" applyBorder="1" applyAlignment="1" applyProtection="1">
      <alignment horizontal="center" vertical="center"/>
    </xf>
    <xf numFmtId="0" fontId="40" fillId="0" borderId="12" xfId="1" applyFont="1" applyFill="1" applyBorder="1" applyProtection="1">
      <protection locked="0"/>
    </xf>
    <xf numFmtId="0" fontId="45" fillId="0" borderId="22" xfId="1" applyFont="1" applyFill="1" applyBorder="1" applyAlignment="1" applyProtection="1">
      <alignment horizontal="center"/>
      <protection locked="0"/>
    </xf>
    <xf numFmtId="0" fontId="13" fillId="4" borderId="10" xfId="1" applyFont="1" applyFill="1" applyBorder="1" applyAlignment="1" applyProtection="1">
      <alignment horizontal="left" vertical="center" wrapText="1"/>
    </xf>
    <xf numFmtId="0" fontId="10" fillId="4" borderId="26" xfId="1" applyFont="1" applyFill="1" applyBorder="1" applyAlignment="1" applyProtection="1">
      <alignment horizontal="center" vertical="center"/>
    </xf>
    <xf numFmtId="0" fontId="2" fillId="0" borderId="0" xfId="3" applyFill="1" applyProtection="1"/>
    <xf numFmtId="0" fontId="1" fillId="0" borderId="0" xfId="3" applyFont="1" applyFill="1" applyProtection="1"/>
    <xf numFmtId="0" fontId="2" fillId="0" borderId="0" xfId="3" applyNumberFormat="1" applyProtection="1"/>
    <xf numFmtId="0" fontId="2" fillId="0" borderId="0" xfId="3" applyProtection="1"/>
    <xf numFmtId="1" fontId="2" fillId="0" borderId="0" xfId="3" applyNumberFormat="1" applyProtection="1"/>
    <xf numFmtId="0" fontId="57" fillId="35" borderId="0" xfId="2" applyFill="1"/>
    <xf numFmtId="0" fontId="63" fillId="35" borderId="69" xfId="2" applyFont="1" applyFill="1" applyBorder="1"/>
    <xf numFmtId="0" fontId="63" fillId="35" borderId="41" xfId="2" applyFont="1" applyFill="1" applyBorder="1"/>
    <xf numFmtId="0" fontId="64" fillId="35" borderId="0" xfId="2" applyFont="1" applyFill="1" applyAlignment="1">
      <alignment horizontal="left"/>
    </xf>
    <xf numFmtId="0" fontId="57" fillId="25" borderId="67" xfId="2" applyFill="1" applyBorder="1"/>
    <xf numFmtId="1" fontId="8" fillId="16" borderId="28" xfId="1" applyNumberFormat="1" applyFont="1" applyFill="1" applyBorder="1" applyAlignment="1" applyProtection="1">
      <alignment horizontal="center"/>
    </xf>
    <xf numFmtId="1" fontId="8" fillId="16" borderId="36" xfId="1" applyNumberFormat="1" applyFont="1" applyFill="1" applyBorder="1" applyAlignment="1" applyProtection="1">
      <alignment horizontal="center"/>
    </xf>
    <xf numFmtId="1" fontId="8" fillId="16" borderId="37" xfId="1" applyNumberFormat="1" applyFont="1" applyFill="1" applyBorder="1" applyAlignment="1" applyProtection="1">
      <alignment horizontal="center"/>
    </xf>
    <xf numFmtId="0" fontId="13" fillId="31" borderId="69" xfId="1" applyFont="1" applyFill="1" applyBorder="1" applyAlignment="1" applyProtection="1">
      <alignment vertical="center"/>
    </xf>
    <xf numFmtId="1" fontId="13" fillId="36" borderId="28" xfId="1" applyNumberFormat="1" applyFont="1" applyFill="1" applyBorder="1" applyAlignment="1" applyProtection="1">
      <alignment horizontal="center"/>
    </xf>
    <xf numFmtId="1" fontId="13" fillId="36" borderId="36" xfId="1" applyNumberFormat="1" applyFont="1" applyFill="1" applyBorder="1" applyAlignment="1" applyProtection="1">
      <alignment horizontal="center"/>
    </xf>
    <xf numFmtId="1" fontId="13" fillId="36" borderId="37" xfId="1" applyNumberFormat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left"/>
    </xf>
    <xf numFmtId="1" fontId="13" fillId="36" borderId="20" xfId="1" applyNumberFormat="1" applyFont="1" applyFill="1" applyBorder="1" applyAlignment="1" applyProtection="1">
      <alignment horizontal="center" vertical="center"/>
    </xf>
    <xf numFmtId="1" fontId="13" fillId="36" borderId="21" xfId="1" applyNumberFormat="1" applyFont="1" applyFill="1" applyBorder="1" applyAlignment="1" applyProtection="1">
      <alignment horizontal="center" vertical="center"/>
    </xf>
    <xf numFmtId="1" fontId="13" fillId="36" borderId="22" xfId="1" applyNumberFormat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40" fillId="0" borderId="70" xfId="1" applyFont="1" applyBorder="1" applyAlignment="1" applyProtection="1">
      <alignment vertical="center"/>
      <protection locked="0"/>
    </xf>
    <xf numFmtId="0" fontId="40" fillId="0" borderId="48" xfId="1" applyFont="1" applyBorder="1" applyAlignment="1" applyProtection="1">
      <alignment vertical="center"/>
      <protection locked="0"/>
    </xf>
    <xf numFmtId="0" fontId="40" fillId="0" borderId="52" xfId="1" applyFont="1" applyBorder="1" applyAlignment="1" applyProtection="1">
      <alignment vertical="center"/>
      <protection locked="0"/>
    </xf>
    <xf numFmtId="0" fontId="8" fillId="16" borderId="71" xfId="1" applyFont="1" applyFill="1" applyBorder="1" applyAlignment="1">
      <alignment horizontal="center" vertical="center"/>
    </xf>
    <xf numFmtId="0" fontId="40" fillId="0" borderId="29" xfId="1" applyFont="1" applyBorder="1" applyAlignment="1" applyProtection="1">
      <alignment vertical="center"/>
      <protection locked="0"/>
    </xf>
    <xf numFmtId="0" fontId="40" fillId="0" borderId="33" xfId="1" applyFont="1" applyBorder="1" applyAlignment="1" applyProtection="1">
      <alignment vertical="center"/>
      <protection locked="0"/>
    </xf>
    <xf numFmtId="0" fontId="40" fillId="0" borderId="25" xfId="3" applyFont="1" applyFill="1" applyBorder="1" applyProtection="1">
      <protection locked="0"/>
    </xf>
    <xf numFmtId="0" fontId="40" fillId="0" borderId="26" xfId="3" applyFont="1" applyFill="1" applyBorder="1" applyProtection="1">
      <protection locked="0"/>
    </xf>
    <xf numFmtId="0" fontId="40" fillId="0" borderId="26" xfId="1" applyFont="1" applyFill="1" applyBorder="1" applyProtection="1">
      <protection locked="0"/>
    </xf>
    <xf numFmtId="0" fontId="45" fillId="0" borderId="27" xfId="1" applyFont="1" applyFill="1" applyBorder="1" applyAlignment="1" applyProtection="1">
      <alignment horizontal="center"/>
      <protection locked="0"/>
    </xf>
    <xf numFmtId="0" fontId="40" fillId="0" borderId="21" xfId="3" applyFont="1" applyFill="1" applyBorder="1" applyProtection="1">
      <protection locked="0"/>
    </xf>
    <xf numFmtId="0" fontId="40" fillId="0" borderId="21" xfId="1" applyFont="1" applyFill="1" applyBorder="1" applyProtection="1">
      <protection locked="0"/>
    </xf>
    <xf numFmtId="0" fontId="40" fillId="0" borderId="44" xfId="1" applyFont="1" applyBorder="1" applyAlignment="1" applyProtection="1">
      <alignment vertical="center"/>
      <protection locked="0"/>
    </xf>
    <xf numFmtId="0" fontId="8" fillId="17" borderId="1" xfId="1" quotePrefix="1" applyFont="1" applyFill="1" applyBorder="1" applyAlignment="1">
      <alignment horizontal="center" vertical="center"/>
    </xf>
    <xf numFmtId="0" fontId="19" fillId="3" borderId="0" xfId="1" applyFont="1" applyFill="1" applyBorder="1" applyAlignment="1" applyProtection="1">
      <alignment horizontal="justify" vertical="center" wrapText="1"/>
    </xf>
    <xf numFmtId="0" fontId="8" fillId="11" borderId="3" xfId="1" applyFont="1" applyFill="1" applyBorder="1" applyAlignment="1" applyProtection="1">
      <alignment horizontal="center" vertical="center"/>
    </xf>
    <xf numFmtId="0" fontId="50" fillId="19" borderId="0" xfId="1" applyFont="1" applyFill="1" applyBorder="1" applyAlignment="1" applyProtection="1">
      <alignment horizontal="center"/>
    </xf>
    <xf numFmtId="1" fontId="19" fillId="5" borderId="0" xfId="1" applyNumberFormat="1" applyFont="1" applyFill="1" applyBorder="1" applyAlignment="1" applyProtection="1">
      <alignment horizontal="center"/>
    </xf>
    <xf numFmtId="1" fontId="50" fillId="19" borderId="0" xfId="1" applyNumberFormat="1" applyFont="1" applyFill="1" applyBorder="1" applyAlignment="1" applyProtection="1">
      <alignment horizontal="center"/>
    </xf>
    <xf numFmtId="4" fontId="2" fillId="29" borderId="29" xfId="1" applyNumberFormat="1" applyFill="1" applyBorder="1" applyProtection="1"/>
    <xf numFmtId="0" fontId="14" fillId="29" borderId="23" xfId="1" applyFont="1" applyFill="1" applyBorder="1" applyAlignment="1" applyProtection="1">
      <alignment horizontal="center" vertical="center" wrapText="1"/>
    </xf>
    <xf numFmtId="0" fontId="14" fillId="29" borderId="6" xfId="1" applyFont="1" applyFill="1" applyBorder="1" applyAlignment="1" applyProtection="1">
      <alignment horizontal="center" vertical="center" wrapText="1"/>
    </xf>
    <xf numFmtId="0" fontId="14" fillId="29" borderId="29" xfId="1" applyFont="1" applyFill="1" applyBorder="1" applyAlignment="1" applyProtection="1">
      <alignment horizontal="center" vertical="center" wrapText="1"/>
    </xf>
    <xf numFmtId="0" fontId="14" fillId="29" borderId="33" xfId="1" applyFont="1" applyFill="1" applyBorder="1" applyAlignment="1" applyProtection="1">
      <alignment horizontal="center" vertical="center" wrapText="1"/>
    </xf>
    <xf numFmtId="0" fontId="40" fillId="24" borderId="52" xfId="1" applyFont="1" applyFill="1" applyBorder="1"/>
    <xf numFmtId="4" fontId="40" fillId="40" borderId="12" xfId="1" applyNumberFormat="1" applyFont="1" applyFill="1" applyBorder="1"/>
    <xf numFmtId="4" fontId="40" fillId="40" borderId="8" xfId="1" applyNumberFormat="1" applyFont="1" applyFill="1" applyBorder="1"/>
    <xf numFmtId="4" fontId="40" fillId="40" borderId="35" xfId="1" applyNumberFormat="1" applyFont="1" applyFill="1" applyBorder="1"/>
    <xf numFmtId="4" fontId="40" fillId="40" borderId="32" xfId="1" applyNumberFormat="1" applyFont="1" applyFill="1" applyBorder="1"/>
    <xf numFmtId="4" fontId="40" fillId="40" borderId="17" xfId="1" applyNumberFormat="1" applyFont="1" applyFill="1" applyBorder="1"/>
    <xf numFmtId="4" fontId="40" fillId="40" borderId="24" xfId="1" applyNumberFormat="1" applyFont="1" applyFill="1" applyBorder="1"/>
    <xf numFmtId="4" fontId="40" fillId="2" borderId="78" xfId="1" applyNumberFormat="1" applyFont="1" applyFill="1" applyBorder="1"/>
    <xf numFmtId="4" fontId="40" fillId="24" borderId="23" xfId="1" applyNumberFormat="1" applyFont="1" applyFill="1" applyBorder="1"/>
    <xf numFmtId="4" fontId="40" fillId="24" borderId="33" xfId="1" applyNumberFormat="1" applyFont="1" applyFill="1" applyBorder="1"/>
    <xf numFmtId="0" fontId="40" fillId="24" borderId="42" xfId="1" applyFont="1" applyFill="1" applyBorder="1"/>
    <xf numFmtId="0" fontId="40" fillId="2" borderId="23" xfId="1" applyFont="1" applyFill="1" applyBorder="1"/>
    <xf numFmtId="0" fontId="40" fillId="2" borderId="29" xfId="1" applyFont="1" applyFill="1" applyBorder="1"/>
    <xf numFmtId="0" fontId="40" fillId="2" borderId="33" xfId="1" applyFont="1" applyFill="1" applyBorder="1"/>
    <xf numFmtId="4" fontId="8" fillId="39" borderId="23" xfId="1" applyNumberFormat="1" applyFont="1" applyFill="1" applyBorder="1" applyProtection="1"/>
    <xf numFmtId="0" fontId="40" fillId="0" borderId="65" xfId="1" applyFont="1" applyFill="1" applyBorder="1" applyAlignment="1" applyProtection="1">
      <alignment horizontal="right"/>
      <protection locked="0"/>
    </xf>
    <xf numFmtId="0" fontId="44" fillId="29" borderId="10" xfId="1" applyFont="1" applyFill="1" applyBorder="1" applyAlignment="1" applyProtection="1">
      <alignment horizontal="left" vertical="center" wrapText="1"/>
    </xf>
    <xf numFmtId="14" fontId="24" fillId="0" borderId="61" xfId="1" applyNumberFormat="1" applyFont="1" applyBorder="1" applyAlignment="1" applyProtection="1">
      <alignment horizontal="center" vertical="center" wrapText="1"/>
      <protection locked="0"/>
    </xf>
    <xf numFmtId="14" fontId="24" fillId="0" borderId="10" xfId="1" applyNumberFormat="1" applyFont="1" applyBorder="1" applyAlignment="1" applyProtection="1">
      <alignment horizontal="center" vertical="center" wrapText="1"/>
      <protection locked="0"/>
    </xf>
    <xf numFmtId="14" fontId="24" fillId="0" borderId="41" xfId="1" applyNumberFormat="1" applyFont="1" applyBorder="1" applyAlignment="1" applyProtection="1">
      <alignment horizontal="center" vertical="center" wrapText="1"/>
      <protection locked="0"/>
    </xf>
    <xf numFmtId="0" fontId="2" fillId="0" borderId="50" xfId="1" applyFont="1" applyBorder="1" applyAlignment="1" applyProtection="1">
      <alignment horizontal="left" vertical="center" wrapText="1"/>
      <protection locked="0"/>
    </xf>
    <xf numFmtId="0" fontId="2" fillId="0" borderId="73" xfId="1" applyFont="1" applyBorder="1" applyAlignment="1" applyProtection="1">
      <alignment horizontal="left" vertical="center" wrapText="1"/>
      <protection locked="0"/>
    </xf>
    <xf numFmtId="0" fontId="2" fillId="0" borderId="30" xfId="1" applyFont="1" applyBorder="1" applyAlignment="1" applyProtection="1">
      <alignment horizontal="left" vertical="center" wrapText="1"/>
      <protection locked="0"/>
    </xf>
    <xf numFmtId="0" fontId="2" fillId="0" borderId="51" xfId="1" applyFont="1" applyBorder="1" applyAlignment="1" applyProtection="1">
      <alignment horizontal="left" vertical="center" wrapText="1"/>
      <protection locked="0"/>
    </xf>
    <xf numFmtId="0" fontId="2" fillId="0" borderId="55" xfId="1" applyFont="1" applyBorder="1" applyAlignment="1" applyProtection="1">
      <alignment horizontal="left" vertical="center" wrapText="1"/>
      <protection locked="0"/>
    </xf>
    <xf numFmtId="0" fontId="2" fillId="0" borderId="74" xfId="1" applyFont="1" applyBorder="1" applyAlignment="1" applyProtection="1">
      <alignment horizontal="left" vertical="center" wrapText="1"/>
      <protection locked="0"/>
    </xf>
    <xf numFmtId="0" fontId="2" fillId="0" borderId="34" xfId="1" applyFont="1" applyBorder="1" applyAlignment="1" applyProtection="1">
      <alignment horizontal="left" vertical="center" wrapText="1"/>
      <protection locked="0"/>
    </xf>
    <xf numFmtId="0" fontId="2" fillId="0" borderId="55" xfId="1" applyFont="1" applyBorder="1" applyAlignment="1" applyProtection="1">
      <alignment horizontal="center" vertical="center"/>
      <protection locked="0"/>
    </xf>
    <xf numFmtId="0" fontId="2" fillId="0" borderId="74" xfId="1" applyFont="1" applyBorder="1" applyAlignment="1" applyProtection="1">
      <alignment horizontal="center" vertical="center"/>
      <protection locked="0"/>
    </xf>
    <xf numFmtId="0" fontId="2" fillId="0" borderId="56" xfId="1" applyFont="1" applyBorder="1" applyAlignment="1" applyProtection="1">
      <alignment horizontal="center" vertical="center"/>
      <protection locked="0"/>
    </xf>
    <xf numFmtId="0" fontId="13" fillId="4" borderId="2" xfId="1" applyFont="1" applyFill="1" applyBorder="1" applyAlignment="1" applyProtection="1">
      <alignment horizontal="left" vertical="center" wrapText="1"/>
    </xf>
    <xf numFmtId="0" fontId="13" fillId="4" borderId="3" xfId="1" applyFont="1" applyFill="1" applyBorder="1" applyAlignment="1" applyProtection="1">
      <alignment horizontal="left" vertical="center" wrapText="1"/>
    </xf>
    <xf numFmtId="0" fontId="13" fillId="4" borderId="4" xfId="1" applyFont="1" applyFill="1" applyBorder="1" applyAlignment="1" applyProtection="1">
      <alignment horizontal="left" vertical="center" wrapText="1"/>
    </xf>
    <xf numFmtId="0" fontId="22" fillId="4" borderId="69" xfId="1" applyFont="1" applyFill="1" applyBorder="1" applyAlignment="1" applyProtection="1">
      <alignment horizontal="center" vertical="center" wrapText="1"/>
    </xf>
    <xf numFmtId="0" fontId="22" fillId="4" borderId="71" xfId="1" applyFont="1" applyFill="1" applyBorder="1" applyAlignment="1" applyProtection="1">
      <alignment horizontal="center" vertical="center" wrapText="1"/>
    </xf>
    <xf numFmtId="0" fontId="13" fillId="4" borderId="28" xfId="1" applyFont="1" applyFill="1" applyBorder="1" applyAlignment="1" applyProtection="1">
      <alignment horizontal="left" vertical="center" wrapText="1"/>
    </xf>
    <xf numFmtId="0" fontId="13" fillId="4" borderId="36" xfId="1" applyFont="1" applyFill="1" applyBorder="1" applyAlignment="1" applyProtection="1">
      <alignment horizontal="left" vertical="center" wrapText="1"/>
    </xf>
    <xf numFmtId="0" fontId="13" fillId="4" borderId="37" xfId="1" applyFont="1" applyFill="1" applyBorder="1" applyAlignment="1" applyProtection="1">
      <alignment horizontal="left" vertical="center" wrapText="1"/>
    </xf>
    <xf numFmtId="0" fontId="18" fillId="0" borderId="12" xfId="1" applyFont="1" applyFill="1" applyBorder="1" applyAlignment="1" applyProtection="1">
      <alignment horizontal="justify" vertical="center" wrapText="1"/>
      <protection locked="0"/>
    </xf>
    <xf numFmtId="0" fontId="18" fillId="0" borderId="8" xfId="1" applyFont="1" applyFill="1" applyBorder="1" applyAlignment="1" applyProtection="1">
      <alignment horizontal="justify" vertical="center" wrapText="1"/>
      <protection locked="0"/>
    </xf>
    <xf numFmtId="4" fontId="10" fillId="0" borderId="8" xfId="1" applyNumberFormat="1" applyFont="1" applyFill="1" applyBorder="1" applyAlignment="1" applyProtection="1">
      <alignment vertical="center" wrapText="1"/>
      <protection locked="0"/>
    </xf>
    <xf numFmtId="4" fontId="10" fillId="0" borderId="35" xfId="1" applyNumberFormat="1" applyFont="1" applyFill="1" applyBorder="1" applyAlignment="1" applyProtection="1">
      <alignment vertical="center" wrapText="1"/>
      <protection locked="0"/>
    </xf>
    <xf numFmtId="0" fontId="13" fillId="4" borderId="69" xfId="1" applyFont="1" applyFill="1" applyBorder="1" applyAlignment="1" applyProtection="1">
      <alignment horizontal="left" vertical="center" wrapText="1"/>
    </xf>
    <xf numFmtId="0" fontId="13" fillId="4" borderId="10" xfId="1" applyFont="1" applyFill="1" applyBorder="1" applyAlignment="1" applyProtection="1">
      <alignment horizontal="left" vertical="center" wrapText="1"/>
    </xf>
    <xf numFmtId="0" fontId="20" fillId="4" borderId="10" xfId="1" applyFont="1" applyFill="1" applyBorder="1" applyAlignment="1" applyProtection="1">
      <alignment horizontal="right" vertical="center" wrapText="1"/>
    </xf>
    <xf numFmtId="0" fontId="20" fillId="4" borderId="41" xfId="1" applyFont="1" applyFill="1" applyBorder="1" applyAlignment="1" applyProtection="1">
      <alignment horizontal="right" vertical="center" wrapText="1"/>
    </xf>
    <xf numFmtId="0" fontId="18" fillId="0" borderId="2" xfId="1" applyNumberFormat="1" applyFont="1" applyBorder="1" applyAlignment="1" applyProtection="1">
      <alignment horizontal="justify" vertical="top" wrapText="1"/>
    </xf>
    <xf numFmtId="0" fontId="18" fillId="0" borderId="3" xfId="1" applyNumberFormat="1" applyFont="1" applyBorder="1" applyAlignment="1" applyProtection="1">
      <alignment horizontal="justify" vertical="top" wrapText="1"/>
    </xf>
    <xf numFmtId="0" fontId="18" fillId="0" borderId="4" xfId="1" applyNumberFormat="1" applyFont="1" applyBorder="1" applyAlignment="1" applyProtection="1">
      <alignment horizontal="justify" vertical="top" wrapText="1"/>
    </xf>
    <xf numFmtId="0" fontId="18" fillId="0" borderId="5" xfId="1" applyNumberFormat="1" applyFont="1" applyBorder="1" applyAlignment="1" applyProtection="1">
      <alignment horizontal="justify" vertical="top" wrapText="1"/>
    </xf>
    <xf numFmtId="0" fontId="18" fillId="0" borderId="0" xfId="1" applyNumberFormat="1" applyFont="1" applyBorder="1" applyAlignment="1" applyProtection="1">
      <alignment horizontal="justify" vertical="top" wrapText="1"/>
    </xf>
    <xf numFmtId="0" fontId="18" fillId="0" borderId="6" xfId="1" applyNumberFormat="1" applyFont="1" applyBorder="1" applyAlignment="1" applyProtection="1">
      <alignment horizontal="justify" vertical="top" wrapText="1"/>
    </xf>
    <xf numFmtId="0" fontId="18" fillId="0" borderId="13" xfId="1" applyNumberFormat="1" applyFont="1" applyBorder="1" applyAlignment="1" applyProtection="1">
      <alignment horizontal="justify" vertical="top" wrapText="1"/>
    </xf>
    <xf numFmtId="0" fontId="18" fillId="0" borderId="9" xfId="1" applyNumberFormat="1" applyFont="1" applyBorder="1" applyAlignment="1" applyProtection="1">
      <alignment horizontal="justify" vertical="top" wrapText="1"/>
    </xf>
    <xf numFmtId="0" fontId="18" fillId="0" borderId="14" xfId="1" applyNumberFormat="1" applyFont="1" applyBorder="1" applyAlignment="1" applyProtection="1">
      <alignment horizontal="justify" vertical="top" wrapText="1"/>
    </xf>
    <xf numFmtId="0" fontId="18" fillId="0" borderId="11" xfId="1" applyFont="1" applyFill="1" applyBorder="1" applyAlignment="1" applyProtection="1">
      <alignment horizontal="justify" vertical="center" wrapText="1"/>
      <protection locked="0"/>
    </xf>
    <xf numFmtId="0" fontId="18" fillId="0" borderId="7" xfId="1" applyFont="1" applyFill="1" applyBorder="1" applyAlignment="1" applyProtection="1">
      <alignment horizontal="justify" vertical="center" wrapText="1"/>
      <protection locked="0"/>
    </xf>
    <xf numFmtId="4" fontId="10" fillId="0" borderId="7" xfId="1" applyNumberFormat="1" applyFont="1" applyFill="1" applyBorder="1" applyAlignment="1" applyProtection="1">
      <alignment vertical="center" wrapText="1"/>
      <protection locked="0"/>
    </xf>
    <xf numFmtId="4" fontId="10" fillId="0" borderId="31" xfId="1" applyNumberFormat="1" applyFont="1" applyFill="1" applyBorder="1" applyAlignment="1" applyProtection="1">
      <alignment vertical="center" wrapText="1"/>
      <protection locked="0"/>
    </xf>
    <xf numFmtId="0" fontId="13" fillId="4" borderId="2" xfId="1" applyFont="1" applyFill="1" applyBorder="1" applyAlignment="1" applyProtection="1">
      <alignment vertical="center" wrapText="1"/>
    </xf>
    <xf numFmtId="0" fontId="13" fillId="4" borderId="3" xfId="1" applyFont="1" applyFill="1" applyBorder="1" applyAlignment="1" applyProtection="1">
      <alignment vertical="center" wrapText="1"/>
    </xf>
    <xf numFmtId="0" fontId="13" fillId="4" borderId="4" xfId="1" applyFont="1" applyFill="1" applyBorder="1" applyAlignment="1" applyProtection="1">
      <alignment vertical="center" wrapText="1"/>
    </xf>
    <xf numFmtId="0" fontId="10" fillId="4" borderId="25" xfId="1" applyFont="1" applyFill="1" applyBorder="1" applyAlignment="1" applyProtection="1">
      <alignment horizontal="center" vertical="center"/>
    </xf>
    <xf numFmtId="0" fontId="10" fillId="4" borderId="26" xfId="1" applyFont="1" applyFill="1" applyBorder="1" applyAlignment="1" applyProtection="1">
      <alignment horizontal="center" vertical="center"/>
    </xf>
    <xf numFmtId="0" fontId="10" fillId="4" borderId="27" xfId="1" applyFont="1" applyFill="1" applyBorder="1" applyAlignment="1" applyProtection="1">
      <alignment horizontal="center" vertical="center"/>
    </xf>
    <xf numFmtId="0" fontId="10" fillId="17" borderId="70" xfId="1" applyFont="1" applyFill="1" applyBorder="1" applyAlignment="1" applyProtection="1">
      <alignment horizontal="center" vertical="center"/>
    </xf>
    <xf numFmtId="0" fontId="10" fillId="17" borderId="62" xfId="1" applyFont="1" applyFill="1" applyBorder="1" applyAlignment="1" applyProtection="1">
      <alignment horizontal="center" vertical="center"/>
    </xf>
    <xf numFmtId="0" fontId="10" fillId="17" borderId="46" xfId="1" applyFont="1" applyFill="1" applyBorder="1" applyAlignment="1" applyProtection="1">
      <alignment horizontal="center" vertical="center" wrapText="1"/>
    </xf>
    <xf numFmtId="0" fontId="10" fillId="17" borderId="62" xfId="1" applyFont="1" applyFill="1" applyBorder="1" applyAlignment="1" applyProtection="1">
      <alignment horizontal="center" vertical="center" wrapText="1"/>
    </xf>
    <xf numFmtId="0" fontId="10" fillId="17" borderId="46" xfId="1" applyFont="1" applyFill="1" applyBorder="1" applyAlignment="1" applyProtection="1">
      <alignment horizontal="center" vertical="center"/>
    </xf>
    <xf numFmtId="0" fontId="10" fillId="17" borderId="45" xfId="1" applyFont="1" applyFill="1" applyBorder="1" applyAlignment="1" applyProtection="1">
      <alignment horizontal="center" vertical="center" wrapText="1"/>
    </xf>
    <xf numFmtId="0" fontId="10" fillId="17" borderId="47" xfId="1" applyFont="1" applyFill="1" applyBorder="1" applyAlignment="1" applyProtection="1">
      <alignment horizontal="center" vertical="center" wrapText="1"/>
    </xf>
    <xf numFmtId="0" fontId="18" fillId="31" borderId="52" xfId="1" applyFont="1" applyFill="1" applyBorder="1" applyAlignment="1" applyProtection="1">
      <alignment horizontal="center" vertical="center" wrapText="1"/>
    </xf>
    <xf numFmtId="0" fontId="18" fillId="31" borderId="34" xfId="1" applyFont="1" applyFill="1" applyBorder="1" applyAlignment="1" applyProtection="1">
      <alignment horizontal="center" vertical="center" wrapText="1"/>
    </xf>
    <xf numFmtId="0" fontId="18" fillId="31" borderId="55" xfId="1" applyFont="1" applyFill="1" applyBorder="1" applyAlignment="1" applyProtection="1">
      <alignment horizontal="center" vertical="center" wrapText="1"/>
    </xf>
    <xf numFmtId="0" fontId="18" fillId="31" borderId="8" xfId="1" applyFont="1" applyFill="1" applyBorder="1" applyAlignment="1" applyProtection="1">
      <alignment horizontal="center" vertical="center" wrapText="1"/>
    </xf>
    <xf numFmtId="0" fontId="18" fillId="31" borderId="35" xfId="1" applyFont="1" applyFill="1" applyBorder="1" applyAlignment="1" applyProtection="1">
      <alignment horizontal="center" vertical="center" wrapText="1"/>
    </xf>
    <xf numFmtId="0" fontId="14" fillId="35" borderId="13" xfId="1" applyFont="1" applyFill="1" applyBorder="1" applyAlignment="1" applyProtection="1">
      <alignment horizontal="center" vertical="center" wrapText="1"/>
    </xf>
    <xf numFmtId="0" fontId="14" fillId="35" borderId="54" xfId="1" applyFont="1" applyFill="1" applyBorder="1" applyAlignment="1" applyProtection="1">
      <alignment horizontal="center" vertical="center" wrapText="1"/>
    </xf>
    <xf numFmtId="0" fontId="17" fillId="0" borderId="64" xfId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17" fillId="0" borderId="54" xfId="1" applyFont="1" applyFill="1" applyBorder="1" applyAlignment="1" applyProtection="1">
      <alignment horizontal="center" vertical="center" wrapText="1"/>
      <protection locked="0"/>
    </xf>
    <xf numFmtId="0" fontId="14" fillId="35" borderId="64" xfId="1" applyFont="1" applyFill="1" applyBorder="1" applyAlignment="1" applyProtection="1">
      <alignment horizontal="center" vertical="center" wrapText="1"/>
    </xf>
    <xf numFmtId="0" fontId="13" fillId="0" borderId="64" xfId="1" applyFont="1" applyFill="1" applyBorder="1" applyAlignment="1" applyProtection="1">
      <alignment horizontal="center" vertical="center" wrapText="1"/>
      <protection locked="0"/>
    </xf>
    <xf numFmtId="0" fontId="13" fillId="0" borderId="9" xfId="1" applyFont="1" applyFill="1" applyBorder="1" applyAlignment="1" applyProtection="1">
      <alignment horizontal="center" vertical="center" wrapText="1"/>
      <protection locked="0"/>
    </xf>
    <xf numFmtId="0" fontId="13" fillId="0" borderId="14" xfId="1" applyFont="1" applyFill="1" applyBorder="1" applyAlignment="1" applyProtection="1">
      <alignment horizontal="center" vertical="center" wrapText="1"/>
      <protection locked="0"/>
    </xf>
    <xf numFmtId="0" fontId="14" fillId="4" borderId="75" xfId="1" applyFont="1" applyFill="1" applyBorder="1" applyAlignment="1" applyProtection="1">
      <alignment horizontal="center" vertical="center" wrapText="1"/>
    </xf>
    <xf numFmtId="0" fontId="14" fillId="4" borderId="76" xfId="1" applyFont="1" applyFill="1" applyBorder="1" applyAlignment="1" applyProtection="1">
      <alignment horizontal="center" vertical="center" wrapText="1"/>
    </xf>
    <xf numFmtId="0" fontId="14" fillId="4" borderId="5" xfId="1" applyFont="1" applyFill="1" applyBorder="1" applyAlignment="1" applyProtection="1">
      <alignment horizontal="center" vertical="center" wrapText="1"/>
    </xf>
    <xf numFmtId="0" fontId="14" fillId="4" borderId="0" xfId="1" applyFont="1" applyFill="1" applyBorder="1" applyAlignment="1" applyProtection="1">
      <alignment horizontal="center" vertical="center" wrapText="1"/>
    </xf>
    <xf numFmtId="0" fontId="14" fillId="4" borderId="9" xfId="1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vertical="center" wrapText="1"/>
      <protection locked="0"/>
    </xf>
    <xf numFmtId="0" fontId="13" fillId="0" borderId="62" xfId="0" applyFont="1" applyFill="1" applyBorder="1" applyAlignment="1" applyProtection="1">
      <alignment vertical="center" wrapText="1"/>
      <protection locked="0"/>
    </xf>
    <xf numFmtId="0" fontId="13" fillId="0" borderId="26" xfId="0" applyFont="1" applyFill="1" applyBorder="1" applyAlignment="1" applyProtection="1">
      <alignment vertical="center" wrapText="1"/>
      <protection locked="0"/>
    </xf>
    <xf numFmtId="0" fontId="13" fillId="0" borderId="27" xfId="0" applyFont="1" applyFill="1" applyBorder="1" applyAlignment="1" applyProtection="1">
      <alignment vertical="center" wrapText="1"/>
      <protection locked="0"/>
    </xf>
    <xf numFmtId="0" fontId="13" fillId="0" borderId="11" xfId="0" applyFont="1" applyFill="1" applyBorder="1" applyAlignment="1" applyProtection="1">
      <alignment vertical="center" wrapText="1"/>
      <protection locked="0"/>
    </xf>
    <xf numFmtId="0" fontId="13" fillId="0" borderId="30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 applyProtection="1">
      <alignment vertical="center" wrapText="1"/>
      <protection locked="0"/>
    </xf>
    <xf numFmtId="0" fontId="13" fillId="0" borderId="31" xfId="0" applyFont="1" applyFill="1" applyBorder="1" applyAlignment="1" applyProtection="1">
      <alignment vertical="center" wrapText="1"/>
      <protection locked="0"/>
    </xf>
    <xf numFmtId="0" fontId="13" fillId="0" borderId="12" xfId="0" applyFont="1" applyFill="1" applyBorder="1" applyAlignment="1" applyProtection="1">
      <alignment vertical="center" wrapText="1"/>
      <protection locked="0"/>
    </xf>
    <xf numFmtId="0" fontId="13" fillId="0" borderId="34" xfId="0" applyFont="1" applyFill="1" applyBorder="1" applyAlignment="1" applyProtection="1">
      <alignment vertical="center" wrapText="1"/>
      <protection locked="0"/>
    </xf>
    <xf numFmtId="0" fontId="13" fillId="0" borderId="8" xfId="0" applyFont="1" applyFill="1" applyBorder="1" applyAlignment="1" applyProtection="1">
      <alignment vertical="center" wrapText="1"/>
      <protection locked="0"/>
    </xf>
    <xf numFmtId="0" fontId="13" fillId="0" borderId="35" xfId="0" applyFont="1" applyFill="1" applyBorder="1" applyAlignment="1" applyProtection="1">
      <alignment vertical="center" wrapText="1"/>
      <protection locked="0"/>
    </xf>
    <xf numFmtId="0" fontId="13" fillId="4" borderId="69" xfId="1" applyFont="1" applyFill="1" applyBorder="1" applyAlignment="1" applyProtection="1">
      <alignment horizontal="center" vertical="center" wrapText="1"/>
    </xf>
    <xf numFmtId="0" fontId="13" fillId="4" borderId="10" xfId="1" applyFont="1" applyFill="1" applyBorder="1" applyAlignment="1" applyProtection="1">
      <alignment horizontal="center" vertical="center" wrapText="1"/>
    </xf>
    <xf numFmtId="0" fontId="13" fillId="4" borderId="71" xfId="1" applyFont="1" applyFill="1" applyBorder="1" applyAlignment="1" applyProtection="1">
      <alignment horizontal="center" vertical="center" wrapText="1"/>
    </xf>
    <xf numFmtId="0" fontId="13" fillId="4" borderId="36" xfId="1" applyFont="1" applyFill="1" applyBorder="1" applyAlignment="1" applyProtection="1">
      <alignment horizontal="center" vertical="center" wrapText="1"/>
    </xf>
    <xf numFmtId="0" fontId="13" fillId="4" borderId="37" xfId="1" applyFont="1" applyFill="1" applyBorder="1" applyAlignment="1" applyProtection="1">
      <alignment horizontal="center" vertical="center" wrapText="1"/>
    </xf>
    <xf numFmtId="0" fontId="14" fillId="0" borderId="69" xfId="3" applyFont="1" applyBorder="1" applyAlignment="1" applyProtection="1">
      <alignment vertical="center" wrapText="1"/>
      <protection locked="0"/>
    </xf>
    <xf numFmtId="0" fontId="14" fillId="0" borderId="10" xfId="3" applyFont="1" applyBorder="1" applyAlignment="1" applyProtection="1">
      <alignment vertical="center" wrapText="1"/>
      <protection locked="0"/>
    </xf>
    <xf numFmtId="0" fontId="14" fillId="0" borderId="71" xfId="3" applyFont="1" applyBorder="1" applyAlignment="1" applyProtection="1">
      <alignment vertical="center" wrapText="1"/>
      <protection locked="0"/>
    </xf>
    <xf numFmtId="0" fontId="14" fillId="0" borderId="36" xfId="3" applyFont="1" applyBorder="1" applyAlignment="1" applyProtection="1">
      <alignment horizontal="center" vertical="center" wrapText="1"/>
      <protection locked="0"/>
    </xf>
    <xf numFmtId="0" fontId="14" fillId="0" borderId="37" xfId="3" applyFont="1" applyBorder="1" applyAlignment="1" applyProtection="1">
      <alignment horizontal="center" vertical="center" wrapText="1"/>
      <protection locked="0"/>
    </xf>
    <xf numFmtId="0" fontId="13" fillId="4" borderId="41" xfId="1" applyFont="1" applyFill="1" applyBorder="1" applyAlignment="1" applyProtection="1">
      <alignment horizontal="left" vertical="center" wrapText="1"/>
    </xf>
    <xf numFmtId="0" fontId="13" fillId="4" borderId="46" xfId="1" applyFont="1" applyFill="1" applyBorder="1" applyAlignment="1" applyProtection="1">
      <alignment horizontal="left" vertical="center" wrapText="1"/>
    </xf>
    <xf numFmtId="0" fontId="13" fillId="4" borderId="45" xfId="1" applyFont="1" applyFill="1" applyBorder="1" applyAlignment="1" applyProtection="1">
      <alignment horizontal="left" vertical="center" wrapText="1"/>
    </xf>
    <xf numFmtId="0" fontId="13" fillId="4" borderId="62" xfId="1" applyFont="1" applyFill="1" applyBorder="1" applyAlignment="1" applyProtection="1">
      <alignment horizontal="left" vertical="center" wrapText="1"/>
    </xf>
    <xf numFmtId="0" fontId="3" fillId="37" borderId="2" xfId="1" applyFont="1" applyFill="1" applyBorder="1" applyAlignment="1" applyProtection="1">
      <alignment horizontal="justify" vertical="center" wrapText="1"/>
    </xf>
    <xf numFmtId="0" fontId="3" fillId="37" borderId="3" xfId="1" applyFont="1" applyFill="1" applyBorder="1" applyAlignment="1" applyProtection="1">
      <alignment horizontal="justify" vertical="center" wrapText="1"/>
    </xf>
    <xf numFmtId="0" fontId="3" fillId="37" borderId="4" xfId="1" applyFont="1" applyFill="1" applyBorder="1" applyAlignment="1" applyProtection="1">
      <alignment horizontal="justify" vertical="center" wrapText="1"/>
    </xf>
    <xf numFmtId="0" fontId="3" fillId="37" borderId="5" xfId="1" applyFont="1" applyFill="1" applyBorder="1" applyAlignment="1" applyProtection="1">
      <alignment horizontal="justify" vertical="center" wrapText="1"/>
    </xf>
    <xf numFmtId="0" fontId="3" fillId="37" borderId="0" xfId="1" applyFont="1" applyFill="1" applyBorder="1" applyAlignment="1" applyProtection="1">
      <alignment horizontal="justify" vertical="center" wrapText="1"/>
    </xf>
    <xf numFmtId="0" fontId="3" fillId="37" borderId="6" xfId="1" applyFont="1" applyFill="1" applyBorder="1" applyAlignment="1" applyProtection="1">
      <alignment horizontal="justify" vertical="center" wrapText="1"/>
    </xf>
    <xf numFmtId="0" fontId="3" fillId="37" borderId="13" xfId="1" applyFont="1" applyFill="1" applyBorder="1" applyAlignment="1" applyProtection="1">
      <alignment horizontal="justify" vertical="center" wrapText="1"/>
    </xf>
    <xf numFmtId="0" fontId="3" fillId="37" borderId="9" xfId="1" applyFont="1" applyFill="1" applyBorder="1" applyAlignment="1" applyProtection="1">
      <alignment horizontal="justify" vertical="center" wrapText="1"/>
    </xf>
    <xf numFmtId="0" fontId="3" fillId="37" borderId="14" xfId="1" applyFont="1" applyFill="1" applyBorder="1" applyAlignment="1" applyProtection="1">
      <alignment horizontal="justify" vertical="center" wrapText="1"/>
    </xf>
    <xf numFmtId="0" fontId="6" fillId="4" borderId="6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8" fillId="4" borderId="25" xfId="1" applyFont="1" applyFill="1" applyBorder="1" applyAlignment="1" applyProtection="1">
      <alignment horizontal="center" vertical="center" wrapText="1"/>
    </xf>
    <xf numFmtId="0" fontId="8" fillId="4" borderId="46" xfId="1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vertical="center" wrapText="1"/>
      <protection locked="0"/>
    </xf>
    <xf numFmtId="0" fontId="10" fillId="0" borderId="62" xfId="0" applyFont="1" applyFill="1" applyBorder="1" applyAlignment="1" applyProtection="1">
      <alignment vertical="center" wrapText="1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0" fontId="10" fillId="0" borderId="27" xfId="0" applyFont="1" applyFill="1" applyBorder="1" applyAlignment="1" applyProtection="1">
      <alignment vertical="center" wrapText="1"/>
      <protection locked="0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4" borderId="55" xfId="1" applyFont="1" applyFill="1" applyBorder="1" applyAlignment="1" applyProtection="1">
      <alignment horizontal="center" vertical="center" wrapText="1"/>
    </xf>
    <xf numFmtId="0" fontId="6" fillId="4" borderId="69" xfId="1" applyFont="1" applyFill="1" applyBorder="1" applyAlignment="1" applyProtection="1">
      <alignment horizontal="center" vertical="center"/>
    </xf>
    <xf numFmtId="0" fontId="6" fillId="4" borderId="10" xfId="1" applyFont="1" applyFill="1" applyBorder="1" applyAlignment="1" applyProtection="1">
      <alignment horizontal="center" vertical="center"/>
    </xf>
    <xf numFmtId="0" fontId="6" fillId="4" borderId="41" xfId="1" applyFont="1" applyFill="1" applyBorder="1" applyAlignment="1" applyProtection="1">
      <alignment horizontal="center" vertical="center"/>
    </xf>
    <xf numFmtId="0" fontId="8" fillId="4" borderId="69" xfId="1" applyFont="1" applyFill="1" applyBorder="1" applyAlignment="1" applyProtection="1">
      <alignment horizontal="center" vertical="center" wrapText="1"/>
    </xf>
    <xf numFmtId="0" fontId="8" fillId="4" borderId="10" xfId="1" applyFont="1" applyFill="1" applyBorder="1" applyAlignment="1" applyProtection="1">
      <alignment horizontal="center" vertical="center" wrapText="1"/>
    </xf>
    <xf numFmtId="0" fontId="8" fillId="4" borderId="41" xfId="1" applyFont="1" applyFill="1" applyBorder="1" applyAlignment="1" applyProtection="1">
      <alignment horizontal="center" vertical="center" wrapText="1"/>
    </xf>
    <xf numFmtId="0" fontId="8" fillId="20" borderId="69" xfId="1" applyFont="1" applyFill="1" applyBorder="1" applyAlignment="1" applyProtection="1">
      <alignment horizontal="center" vertical="center" wrapText="1"/>
      <protection locked="0"/>
    </xf>
    <xf numFmtId="0" fontId="8" fillId="20" borderId="41" xfId="1" applyFont="1" applyFill="1" applyBorder="1" applyAlignment="1" applyProtection="1">
      <alignment horizontal="center" vertical="center" wrapText="1"/>
      <protection locked="0"/>
    </xf>
    <xf numFmtId="0" fontId="24" fillId="10" borderId="69" xfId="1" applyFont="1" applyFill="1" applyBorder="1" applyAlignment="1" applyProtection="1">
      <alignment horizontal="center" vertical="center" wrapText="1"/>
    </xf>
    <xf numFmtId="0" fontId="24" fillId="10" borderId="10" xfId="1" applyFont="1" applyFill="1" applyBorder="1" applyAlignment="1" applyProtection="1">
      <alignment horizontal="center" vertical="center" wrapText="1"/>
    </xf>
    <xf numFmtId="0" fontId="24" fillId="10" borderId="41" xfId="1" applyFont="1" applyFill="1" applyBorder="1" applyAlignment="1" applyProtection="1">
      <alignment horizontal="center" vertical="center" wrapText="1"/>
    </xf>
    <xf numFmtId="0" fontId="24" fillId="11" borderId="69" xfId="1" applyFont="1" applyFill="1" applyBorder="1" applyAlignment="1" applyProtection="1">
      <alignment horizontal="center" vertical="center" wrapText="1"/>
    </xf>
    <xf numFmtId="0" fontId="24" fillId="11" borderId="10" xfId="1" applyFont="1" applyFill="1" applyBorder="1" applyAlignment="1" applyProtection="1">
      <alignment horizontal="center" vertical="center" wrapText="1"/>
    </xf>
    <xf numFmtId="0" fontId="24" fillId="11" borderId="41" xfId="1" applyFont="1" applyFill="1" applyBorder="1" applyAlignment="1" applyProtection="1">
      <alignment horizontal="center" vertical="center" wrapText="1"/>
    </xf>
    <xf numFmtId="0" fontId="31" fillId="4" borderId="69" xfId="1" applyFont="1" applyFill="1" applyBorder="1" applyAlignment="1" applyProtection="1">
      <alignment horizontal="center" vertical="center" wrapText="1"/>
    </xf>
    <xf numFmtId="0" fontId="31" fillId="4" borderId="10" xfId="1" applyFont="1" applyFill="1" applyBorder="1" applyAlignment="1" applyProtection="1">
      <alignment horizontal="center" vertical="center" wrapText="1"/>
    </xf>
    <xf numFmtId="0" fontId="31" fillId="4" borderId="41" xfId="1" applyFont="1" applyFill="1" applyBorder="1" applyAlignment="1" applyProtection="1">
      <alignment horizontal="center" vertical="center" wrapText="1"/>
    </xf>
    <xf numFmtId="0" fontId="38" fillId="0" borderId="0" xfId="1" applyFont="1" applyFill="1" applyBorder="1" applyAlignment="1" applyProtection="1">
      <alignment horizontal="center" vertical="center"/>
      <protection locked="0"/>
    </xf>
    <xf numFmtId="0" fontId="42" fillId="11" borderId="2" xfId="1" applyFont="1" applyFill="1" applyBorder="1" applyAlignment="1" applyProtection="1">
      <alignment horizontal="center" vertical="center"/>
    </xf>
    <xf numFmtId="0" fontId="42" fillId="11" borderId="3" xfId="1" applyFont="1" applyFill="1" applyBorder="1" applyAlignment="1" applyProtection="1">
      <alignment horizontal="center" vertical="center"/>
    </xf>
    <xf numFmtId="0" fontId="42" fillId="11" borderId="4" xfId="1" applyFont="1" applyFill="1" applyBorder="1" applyAlignment="1" applyProtection="1">
      <alignment horizontal="center" vertical="center"/>
    </xf>
    <xf numFmtId="167" fontId="43" fillId="11" borderId="13" xfId="1" applyNumberFormat="1" applyFont="1" applyFill="1" applyBorder="1" applyAlignment="1" applyProtection="1">
      <alignment horizontal="center" vertical="center"/>
    </xf>
    <xf numFmtId="167" fontId="43" fillId="11" borderId="9" xfId="1" applyNumberFormat="1" applyFont="1" applyFill="1" applyBorder="1" applyAlignment="1" applyProtection="1">
      <alignment horizontal="center" vertical="center"/>
    </xf>
    <xf numFmtId="167" fontId="43" fillId="11" borderId="14" xfId="1" applyNumberFormat="1" applyFont="1" applyFill="1" applyBorder="1" applyAlignment="1" applyProtection="1">
      <alignment horizontal="center" vertical="center"/>
    </xf>
    <xf numFmtId="0" fontId="8" fillId="10" borderId="69" xfId="1" applyFont="1" applyFill="1" applyBorder="1" applyAlignment="1" applyProtection="1">
      <alignment horizontal="center" vertical="center"/>
    </xf>
    <xf numFmtId="0" fontId="8" fillId="10" borderId="10" xfId="1" applyFont="1" applyFill="1" applyBorder="1" applyAlignment="1" applyProtection="1">
      <alignment horizontal="center" vertical="center"/>
    </xf>
    <xf numFmtId="0" fontId="8" fillId="10" borderId="41" xfId="1" applyFont="1" applyFill="1" applyBorder="1" applyAlignment="1" applyProtection="1">
      <alignment horizontal="center" vertical="center"/>
    </xf>
    <xf numFmtId="0" fontId="38" fillId="12" borderId="69" xfId="1" applyFont="1" applyFill="1" applyBorder="1" applyAlignment="1" applyProtection="1">
      <alignment horizontal="center" vertical="center"/>
    </xf>
    <xf numFmtId="0" fontId="38" fillId="12" borderId="10" xfId="1" applyFont="1" applyFill="1" applyBorder="1" applyAlignment="1" applyProtection="1">
      <alignment horizontal="center" vertical="center"/>
    </xf>
    <xf numFmtId="0" fontId="38" fillId="12" borderId="41" xfId="1" applyFont="1" applyFill="1" applyBorder="1" applyAlignment="1" applyProtection="1">
      <alignment horizontal="center" vertical="center"/>
    </xf>
    <xf numFmtId="0" fontId="8" fillId="14" borderId="69" xfId="1" applyFont="1" applyFill="1" applyBorder="1" applyAlignment="1" applyProtection="1">
      <alignment horizontal="center" vertical="center"/>
    </xf>
    <xf numFmtId="0" fontId="8" fillId="14" borderId="10" xfId="1" applyFont="1" applyFill="1" applyBorder="1" applyAlignment="1" applyProtection="1">
      <alignment horizontal="center" vertical="center"/>
    </xf>
    <xf numFmtId="0" fontId="8" fillId="14" borderId="3" xfId="1" applyFont="1" applyFill="1" applyBorder="1" applyAlignment="1" applyProtection="1">
      <alignment horizontal="center" vertical="center"/>
    </xf>
    <xf numFmtId="0" fontId="8" fillId="14" borderId="41" xfId="1" applyFont="1" applyFill="1" applyBorder="1" applyAlignment="1" applyProtection="1">
      <alignment horizontal="center" vertical="center"/>
    </xf>
    <xf numFmtId="0" fontId="38" fillId="32" borderId="69" xfId="1" applyFont="1" applyFill="1" applyBorder="1" applyAlignment="1" applyProtection="1">
      <alignment horizontal="center" vertical="center"/>
    </xf>
    <xf numFmtId="0" fontId="38" fillId="32" borderId="10" xfId="1" applyFont="1" applyFill="1" applyBorder="1" applyAlignment="1" applyProtection="1">
      <alignment horizontal="center" vertical="center"/>
    </xf>
    <xf numFmtId="0" fontId="8" fillId="10" borderId="61" xfId="1" applyFont="1" applyFill="1" applyBorder="1" applyAlignment="1" applyProtection="1">
      <alignment horizontal="center" vertical="center" wrapText="1"/>
    </xf>
    <xf numFmtId="0" fontId="8" fillId="10" borderId="71" xfId="1" applyFont="1" applyFill="1" applyBorder="1" applyAlignment="1" applyProtection="1">
      <alignment horizontal="center" vertical="center" wrapText="1"/>
    </xf>
    <xf numFmtId="0" fontId="40" fillId="0" borderId="46" xfId="1" applyFont="1" applyFill="1" applyBorder="1" applyAlignment="1" applyProtection="1">
      <alignment horizontal="right"/>
      <protection locked="0"/>
    </xf>
    <xf numFmtId="0" fontId="40" fillId="0" borderId="62" xfId="1" applyFont="1" applyFill="1" applyBorder="1" applyAlignment="1" applyProtection="1">
      <alignment horizontal="right"/>
      <protection locked="0"/>
    </xf>
    <xf numFmtId="0" fontId="40" fillId="0" borderId="70" xfId="1" applyFont="1" applyFill="1" applyBorder="1" applyAlignment="1" applyProtection="1">
      <alignment horizontal="left"/>
      <protection locked="0"/>
    </xf>
    <xf numFmtId="0" fontId="40" fillId="0" borderId="45" xfId="1" applyFont="1" applyFill="1" applyBorder="1" applyAlignment="1" applyProtection="1">
      <alignment horizontal="left"/>
      <protection locked="0"/>
    </xf>
    <xf numFmtId="0" fontId="40" fillId="0" borderId="62" xfId="1" applyFont="1" applyFill="1" applyBorder="1" applyAlignment="1" applyProtection="1">
      <alignment horizontal="left"/>
      <protection locked="0"/>
    </xf>
    <xf numFmtId="0" fontId="40" fillId="0" borderId="65" xfId="1" applyFont="1" applyFill="1" applyBorder="1" applyAlignment="1" applyProtection="1">
      <alignment horizontal="right"/>
      <protection locked="0"/>
    </xf>
    <xf numFmtId="0" fontId="40" fillId="0" borderId="19" xfId="1" applyFont="1" applyFill="1" applyBorder="1" applyAlignment="1" applyProtection="1">
      <alignment horizontal="right"/>
      <protection locked="0"/>
    </xf>
    <xf numFmtId="0" fontId="40" fillId="0" borderId="48" xfId="1" applyFont="1" applyFill="1" applyBorder="1" applyAlignment="1" applyProtection="1">
      <alignment horizontal="left"/>
      <protection locked="0"/>
    </xf>
    <xf numFmtId="0" fontId="40" fillId="0" borderId="73" xfId="1" applyFont="1" applyFill="1" applyBorder="1" applyAlignment="1" applyProtection="1">
      <alignment horizontal="left"/>
      <protection locked="0"/>
    </xf>
    <xf numFmtId="0" fontId="40" fillId="0" borderId="30" xfId="1" applyFont="1" applyFill="1" applyBorder="1" applyAlignment="1" applyProtection="1">
      <alignment horizontal="left"/>
      <protection locked="0"/>
    </xf>
    <xf numFmtId="0" fontId="45" fillId="0" borderId="50" xfId="1" applyFont="1" applyFill="1" applyBorder="1" applyAlignment="1" applyProtection="1">
      <alignment horizontal="center"/>
      <protection locked="0"/>
    </xf>
    <xf numFmtId="0" fontId="45" fillId="0" borderId="73" xfId="1" applyFont="1" applyFill="1" applyBorder="1" applyAlignment="1" applyProtection="1">
      <alignment horizontal="center"/>
      <protection locked="0"/>
    </xf>
    <xf numFmtId="0" fontId="45" fillId="0" borderId="30" xfId="1" applyFont="1" applyFill="1" applyBorder="1" applyAlignment="1" applyProtection="1">
      <alignment horizontal="center"/>
      <protection locked="0"/>
    </xf>
    <xf numFmtId="0" fontId="45" fillId="0" borderId="55" xfId="1" applyFont="1" applyFill="1" applyBorder="1" applyAlignment="1" applyProtection="1">
      <alignment horizontal="center"/>
      <protection locked="0"/>
    </xf>
    <xf numFmtId="0" fontId="45" fillId="0" borderId="74" xfId="1" applyFont="1" applyFill="1" applyBorder="1" applyAlignment="1" applyProtection="1">
      <alignment horizontal="center"/>
      <protection locked="0"/>
    </xf>
    <xf numFmtId="0" fontId="45" fillId="0" borderId="34" xfId="1" applyFont="1" applyFill="1" applyBorder="1" applyAlignment="1" applyProtection="1">
      <alignment horizontal="center"/>
      <protection locked="0"/>
    </xf>
    <xf numFmtId="0" fontId="40" fillId="0" borderId="64" xfId="1" applyFont="1" applyFill="1" applyBorder="1" applyAlignment="1" applyProtection="1">
      <alignment horizontal="right"/>
      <protection locked="0"/>
    </xf>
    <xf numFmtId="0" fontId="40" fillId="0" borderId="54" xfId="1" applyFont="1" applyFill="1" applyBorder="1" applyAlignment="1" applyProtection="1">
      <alignment horizontal="right"/>
      <protection locked="0"/>
    </xf>
    <xf numFmtId="0" fontId="40" fillId="0" borderId="52" xfId="1" applyFont="1" applyFill="1" applyBorder="1" applyAlignment="1" applyProtection="1">
      <alignment horizontal="left"/>
      <protection locked="0"/>
    </xf>
    <xf numFmtId="0" fontId="40" fillId="0" borderId="76" xfId="1" applyFont="1" applyFill="1" applyBorder="1" applyAlignment="1" applyProtection="1">
      <alignment horizontal="left"/>
      <protection locked="0"/>
    </xf>
    <xf numFmtId="0" fontId="40" fillId="0" borderId="67" xfId="1" applyFont="1" applyFill="1" applyBorder="1" applyAlignment="1" applyProtection="1">
      <alignment horizontal="left"/>
      <protection locked="0"/>
    </xf>
    <xf numFmtId="0" fontId="45" fillId="0" borderId="30" xfId="1" applyFont="1" applyFill="1" applyBorder="1" applyAlignment="1" applyProtection="1">
      <alignment horizontal="left"/>
      <protection locked="0"/>
    </xf>
    <xf numFmtId="0" fontId="45" fillId="0" borderId="7" xfId="1" applyFont="1" applyFill="1" applyBorder="1" applyAlignment="1" applyProtection="1">
      <alignment horizontal="left"/>
      <protection locked="0"/>
    </xf>
    <xf numFmtId="0" fontId="45" fillId="0" borderId="34" xfId="1" applyFont="1" applyFill="1" applyBorder="1" applyAlignment="1" applyProtection="1">
      <alignment horizontal="left"/>
      <protection locked="0"/>
    </xf>
    <xf numFmtId="0" fontId="45" fillId="0" borderId="8" xfId="1" applyFont="1" applyFill="1" applyBorder="1" applyAlignment="1" applyProtection="1">
      <alignment horizontal="left"/>
      <protection locked="0"/>
    </xf>
    <xf numFmtId="0" fontId="19" fillId="3" borderId="5" xfId="1" applyFont="1" applyFill="1" applyBorder="1" applyAlignment="1" applyProtection="1">
      <alignment horizontal="justify" vertical="center" wrapText="1"/>
    </xf>
    <xf numFmtId="0" fontId="19" fillId="3" borderId="0" xfId="1" applyFont="1" applyFill="1" applyBorder="1" applyAlignment="1" applyProtection="1">
      <alignment horizontal="justify" vertical="center" wrapText="1"/>
    </xf>
    <xf numFmtId="0" fontId="19" fillId="3" borderId="6" xfId="1" applyFont="1" applyFill="1" applyBorder="1" applyAlignment="1" applyProtection="1">
      <alignment horizontal="justify" vertical="center" wrapText="1"/>
    </xf>
    <xf numFmtId="0" fontId="19" fillId="3" borderId="13" xfId="1" applyFont="1" applyFill="1" applyBorder="1" applyAlignment="1" applyProtection="1">
      <alignment horizontal="justify" vertical="center" wrapText="1"/>
    </xf>
    <xf numFmtId="0" fontId="19" fillId="3" borderId="9" xfId="1" applyFont="1" applyFill="1" applyBorder="1" applyAlignment="1" applyProtection="1">
      <alignment horizontal="justify" vertical="center" wrapText="1"/>
    </xf>
    <xf numFmtId="0" fontId="19" fillId="3" borderId="14" xfId="1" applyFont="1" applyFill="1" applyBorder="1" applyAlignment="1" applyProtection="1">
      <alignment horizontal="justify" vertical="center" wrapText="1"/>
    </xf>
    <xf numFmtId="1" fontId="39" fillId="12" borderId="2" xfId="1" quotePrefix="1" applyNumberFormat="1" applyFont="1" applyFill="1" applyBorder="1" applyAlignment="1" applyProtection="1">
      <alignment horizontal="justify" vertical="center" wrapText="1"/>
    </xf>
    <xf numFmtId="1" fontId="39" fillId="12" borderId="3" xfId="1" quotePrefix="1" applyNumberFormat="1" applyFont="1" applyFill="1" applyBorder="1" applyAlignment="1" applyProtection="1">
      <alignment horizontal="justify" vertical="center" wrapText="1"/>
    </xf>
    <xf numFmtId="1" fontId="39" fillId="12" borderId="4" xfId="1" quotePrefix="1" applyNumberFormat="1" applyFont="1" applyFill="1" applyBorder="1" applyAlignment="1" applyProtection="1">
      <alignment horizontal="justify" vertical="center" wrapText="1"/>
    </xf>
    <xf numFmtId="1" fontId="39" fillId="12" borderId="13" xfId="1" quotePrefix="1" applyNumberFormat="1" applyFont="1" applyFill="1" applyBorder="1" applyAlignment="1" applyProtection="1">
      <alignment horizontal="justify" vertical="center" wrapText="1"/>
    </xf>
    <xf numFmtId="1" fontId="39" fillId="12" borderId="9" xfId="1" quotePrefix="1" applyNumberFormat="1" applyFont="1" applyFill="1" applyBorder="1" applyAlignment="1" applyProtection="1">
      <alignment horizontal="justify" vertical="center" wrapText="1"/>
    </xf>
    <xf numFmtId="1" fontId="39" fillId="12" borderId="14" xfId="1" quotePrefix="1" applyNumberFormat="1" applyFont="1" applyFill="1" applyBorder="1" applyAlignment="1" applyProtection="1">
      <alignment horizontal="justify" vertical="center" wrapText="1"/>
    </xf>
    <xf numFmtId="0" fontId="9" fillId="11" borderId="69" xfId="1" applyFont="1" applyFill="1" applyBorder="1" applyAlignment="1" applyProtection="1">
      <alignment horizontal="center" vertical="center"/>
    </xf>
    <xf numFmtId="0" fontId="9" fillId="11" borderId="10" xfId="1" applyFont="1" applyFill="1" applyBorder="1" applyAlignment="1" applyProtection="1">
      <alignment horizontal="center" vertical="center"/>
    </xf>
    <xf numFmtId="0" fontId="9" fillId="11" borderId="9" xfId="1" applyFont="1" applyFill="1" applyBorder="1" applyAlignment="1" applyProtection="1">
      <alignment horizontal="center" vertical="center"/>
    </xf>
    <xf numFmtId="0" fontId="45" fillId="0" borderId="62" xfId="1" applyFont="1" applyFill="1" applyBorder="1" applyAlignment="1" applyProtection="1">
      <alignment horizontal="left"/>
      <protection locked="0"/>
    </xf>
    <xf numFmtId="0" fontId="45" fillId="0" borderId="26" xfId="1" applyFont="1" applyFill="1" applyBorder="1" applyAlignment="1" applyProtection="1">
      <alignment horizontal="left"/>
      <protection locked="0"/>
    </xf>
    <xf numFmtId="0" fontId="8" fillId="11" borderId="2" xfId="1" applyFont="1" applyFill="1" applyBorder="1" applyAlignment="1" applyProtection="1">
      <alignment horizontal="left" vertical="center"/>
    </xf>
    <xf numFmtId="0" fontId="8" fillId="11" borderId="3" xfId="1" applyFont="1" applyFill="1" applyBorder="1" applyAlignment="1" applyProtection="1">
      <alignment horizontal="left" vertical="center"/>
    </xf>
    <xf numFmtId="0" fontId="8" fillId="11" borderId="77" xfId="1" applyFont="1" applyFill="1" applyBorder="1" applyAlignment="1" applyProtection="1">
      <alignment horizontal="left" vertical="center"/>
    </xf>
    <xf numFmtId="0" fontId="46" fillId="12" borderId="2" xfId="1" applyFont="1" applyFill="1" applyBorder="1" applyAlignment="1" applyProtection="1">
      <alignment horizontal="center" vertical="center"/>
    </xf>
    <xf numFmtId="0" fontId="46" fillId="12" borderId="5" xfId="1" applyFont="1" applyFill="1" applyBorder="1" applyAlignment="1" applyProtection="1">
      <alignment horizontal="center" vertical="center"/>
    </xf>
    <xf numFmtId="0" fontId="46" fillId="12" borderId="13" xfId="1" applyFont="1" applyFill="1" applyBorder="1" applyAlignment="1" applyProtection="1">
      <alignment horizontal="center" vertical="center"/>
    </xf>
    <xf numFmtId="0" fontId="8" fillId="11" borderId="72" xfId="1" applyFont="1" applyFill="1" applyBorder="1" applyAlignment="1" applyProtection="1">
      <alignment horizontal="center" vertical="center"/>
    </xf>
    <xf numFmtId="0" fontId="8" fillId="11" borderId="3" xfId="1" applyFont="1" applyFill="1" applyBorder="1" applyAlignment="1" applyProtection="1">
      <alignment horizontal="center" vertical="center"/>
    </xf>
    <xf numFmtId="0" fontId="8" fillId="16" borderId="69" xfId="1" applyFont="1" applyFill="1" applyBorder="1" applyAlignment="1" applyProtection="1">
      <alignment horizontal="center" vertical="center"/>
    </xf>
    <xf numFmtId="0" fontId="8" fillId="16" borderId="10" xfId="1" applyFont="1" applyFill="1" applyBorder="1" applyAlignment="1" applyProtection="1">
      <alignment horizontal="center" vertical="center"/>
    </xf>
    <xf numFmtId="0" fontId="8" fillId="16" borderId="41" xfId="1" applyFont="1" applyFill="1" applyBorder="1" applyAlignment="1" applyProtection="1">
      <alignment horizontal="center" vertical="center"/>
    </xf>
    <xf numFmtId="0" fontId="45" fillId="0" borderId="46" xfId="1" applyFont="1" applyFill="1" applyBorder="1" applyAlignment="1" applyProtection="1">
      <alignment horizontal="center"/>
      <protection locked="0"/>
    </xf>
    <xf numFmtId="0" fontId="45" fillId="0" borderId="45" xfId="1" applyFont="1" applyFill="1" applyBorder="1" applyAlignment="1" applyProtection="1">
      <alignment horizontal="center"/>
      <protection locked="0"/>
    </xf>
    <xf numFmtId="0" fontId="45" fillId="0" borderId="62" xfId="1" applyFont="1" applyFill="1" applyBorder="1" applyAlignment="1" applyProtection="1">
      <alignment horizontal="center"/>
      <protection locked="0"/>
    </xf>
    <xf numFmtId="0" fontId="17" fillId="4" borderId="69" xfId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/>
    </xf>
    <xf numFmtId="0" fontId="17" fillId="4" borderId="41" xfId="1" applyFont="1" applyFill="1" applyBorder="1" applyAlignment="1">
      <alignment horizontal="center" vertical="center"/>
    </xf>
    <xf numFmtId="0" fontId="2" fillId="4" borderId="69" xfId="1" applyFont="1" applyFill="1" applyBorder="1" applyAlignment="1">
      <alignment horizontal="justify" vertical="center" wrapText="1"/>
    </xf>
    <xf numFmtId="0" fontId="2" fillId="4" borderId="41" xfId="1" applyFont="1" applyFill="1" applyBorder="1" applyAlignment="1">
      <alignment horizontal="justify" vertical="center" wrapText="1"/>
    </xf>
    <xf numFmtId="0" fontId="8" fillId="14" borderId="69" xfId="1" applyFont="1" applyFill="1" applyBorder="1" applyAlignment="1">
      <alignment horizontal="center" vertical="center" wrapText="1"/>
    </xf>
    <xf numFmtId="0" fontId="8" fillId="14" borderId="10" xfId="1" applyFont="1" applyFill="1" applyBorder="1" applyAlignment="1">
      <alignment horizontal="center" vertical="center" wrapText="1"/>
    </xf>
    <xf numFmtId="0" fontId="8" fillId="14" borderId="4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 wrapText="1"/>
    </xf>
    <xf numFmtId="0" fontId="2" fillId="4" borderId="4" xfId="1" applyFont="1" applyFill="1" applyBorder="1" applyAlignment="1">
      <alignment horizontal="justify" vertical="center" wrapText="1"/>
    </xf>
    <xf numFmtId="0" fontId="2" fillId="20" borderId="2" xfId="1" applyFont="1" applyFill="1" applyBorder="1" applyAlignment="1">
      <alignment horizontal="justify" vertical="top" wrapText="1"/>
    </xf>
    <xf numFmtId="0" fontId="2" fillId="20" borderId="4" xfId="1" applyFont="1" applyFill="1" applyBorder="1" applyAlignment="1">
      <alignment horizontal="justify" vertical="top" wrapText="1"/>
    </xf>
    <xf numFmtId="0" fontId="2" fillId="20" borderId="5" xfId="1" applyFont="1" applyFill="1" applyBorder="1" applyAlignment="1">
      <alignment horizontal="justify" vertical="top" wrapText="1"/>
    </xf>
    <xf numFmtId="0" fontId="2" fillId="20" borderId="6" xfId="1" applyFont="1" applyFill="1" applyBorder="1" applyAlignment="1">
      <alignment horizontal="justify" vertical="top" wrapText="1"/>
    </xf>
    <xf numFmtId="0" fontId="2" fillId="20" borderId="13" xfId="1" applyFont="1" applyFill="1" applyBorder="1" applyAlignment="1">
      <alignment horizontal="justify" vertical="top" wrapText="1"/>
    </xf>
    <xf numFmtId="0" fontId="2" fillId="20" borderId="14" xfId="1" applyFont="1" applyFill="1" applyBorder="1" applyAlignment="1">
      <alignment horizontal="justify" vertical="top" wrapText="1"/>
    </xf>
    <xf numFmtId="0" fontId="2" fillId="20" borderId="60" xfId="1" applyFont="1" applyFill="1" applyBorder="1" applyAlignment="1">
      <alignment horizontal="justify" vertical="top" wrapText="1"/>
    </xf>
    <xf numFmtId="0" fontId="2" fillId="20" borderId="57" xfId="1" applyFill="1" applyBorder="1" applyAlignment="1">
      <alignment horizontal="justify" vertical="top" wrapText="1"/>
    </xf>
    <xf numFmtId="0" fontId="2" fillId="29" borderId="69" xfId="1" applyFont="1" applyFill="1" applyBorder="1" applyAlignment="1">
      <alignment horizontal="justify" vertical="center" wrapText="1"/>
    </xf>
    <xf numFmtId="0" fontId="2" fillId="29" borderId="41" xfId="1" applyFont="1" applyFill="1" applyBorder="1" applyAlignment="1">
      <alignment horizontal="justify" vertical="center" wrapText="1"/>
    </xf>
    <xf numFmtId="0" fontId="14" fillId="6" borderId="12" xfId="1" applyFont="1" applyFill="1" applyBorder="1" applyAlignment="1" applyProtection="1">
      <alignment vertical="center" wrapText="1"/>
    </xf>
    <xf numFmtId="0" fontId="14" fillId="6" borderId="35" xfId="1" applyFont="1" applyFill="1" applyBorder="1" applyAlignment="1" applyProtection="1">
      <alignment vertical="center" wrapText="1"/>
    </xf>
    <xf numFmtId="0" fontId="8" fillId="6" borderId="25" xfId="1" applyFont="1" applyFill="1" applyBorder="1" applyAlignment="1" applyProtection="1">
      <alignment horizontal="left" vertical="center"/>
    </xf>
    <xf numFmtId="0" fontId="8" fillId="6" borderId="27" xfId="1" applyFont="1" applyFill="1" applyBorder="1" applyAlignment="1" applyProtection="1">
      <alignment horizontal="left" vertical="center"/>
    </xf>
    <xf numFmtId="0" fontId="8" fillId="6" borderId="11" xfId="1" applyFont="1" applyFill="1" applyBorder="1" applyAlignment="1" applyProtection="1">
      <alignment horizontal="left" vertical="center"/>
    </xf>
    <xf numFmtId="0" fontId="8" fillId="6" borderId="31" xfId="1" applyFont="1" applyFill="1" applyBorder="1" applyAlignment="1" applyProtection="1">
      <alignment horizontal="left" vertical="center"/>
    </xf>
    <xf numFmtId="0" fontId="8" fillId="6" borderId="48" xfId="1" applyFont="1" applyFill="1" applyBorder="1" applyAlignment="1" applyProtection="1">
      <alignment horizontal="left" vertical="center"/>
    </xf>
    <xf numFmtId="0" fontId="8" fillId="6" borderId="51" xfId="1" applyFont="1" applyFill="1" applyBorder="1" applyAlignment="1" applyProtection="1">
      <alignment horizontal="left" vertical="center"/>
    </xf>
    <xf numFmtId="0" fontId="14" fillId="4" borderId="11" xfId="1" applyFont="1" applyFill="1" applyBorder="1" applyAlignment="1" applyProtection="1">
      <alignment vertical="center" wrapText="1"/>
    </xf>
    <xf numFmtId="0" fontId="14" fillId="4" borderId="31" xfId="1" applyFont="1" applyFill="1" applyBorder="1" applyAlignment="1" applyProtection="1">
      <alignment vertical="center" wrapText="1"/>
    </xf>
    <xf numFmtId="0" fontId="2" fillId="0" borderId="60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justify" vertical="top" wrapText="1"/>
    </xf>
    <xf numFmtId="0" fontId="2" fillId="0" borderId="57" xfId="1" applyFont="1" applyBorder="1" applyAlignment="1">
      <alignment horizontal="justify" vertical="top" wrapText="1"/>
    </xf>
    <xf numFmtId="0" fontId="2" fillId="4" borderId="13" xfId="1" applyFont="1" applyFill="1" applyBorder="1" applyAlignment="1">
      <alignment horizontal="justify" vertical="center" wrapText="1"/>
    </xf>
    <xf numFmtId="0" fontId="2" fillId="4" borderId="9" xfId="1" applyFont="1" applyFill="1" applyBorder="1" applyAlignment="1">
      <alignment horizontal="justify" vertical="center" wrapText="1"/>
    </xf>
    <xf numFmtId="4" fontId="65" fillId="0" borderId="69" xfId="1" applyNumberFormat="1" applyFont="1" applyFill="1" applyBorder="1" applyAlignment="1">
      <alignment horizontal="justify" vertical="center" wrapText="1"/>
    </xf>
    <xf numFmtId="4" fontId="65" fillId="0" borderId="10" xfId="1" applyNumberFormat="1" applyFont="1" applyFill="1" applyBorder="1" applyAlignment="1">
      <alignment horizontal="justify" vertical="center" wrapText="1"/>
    </xf>
    <xf numFmtId="4" fontId="65" fillId="0" borderId="41" xfId="1" applyNumberFormat="1" applyFont="1" applyFill="1" applyBorder="1" applyAlignment="1">
      <alignment horizontal="justify" vertical="center" wrapText="1"/>
    </xf>
    <xf numFmtId="0" fontId="54" fillId="12" borderId="69" xfId="1" applyFont="1" applyFill="1" applyBorder="1" applyAlignment="1">
      <alignment horizontal="left" vertical="center"/>
    </xf>
    <xf numFmtId="0" fontId="54" fillId="12" borderId="41" xfId="1" applyFont="1" applyFill="1" applyBorder="1" applyAlignment="1">
      <alignment horizontal="left" vertical="center"/>
    </xf>
    <xf numFmtId="0" fontId="14" fillId="38" borderId="69" xfId="1" applyFont="1" applyFill="1" applyBorder="1" applyAlignment="1" applyProtection="1">
      <alignment vertical="center" wrapText="1"/>
    </xf>
    <xf numFmtId="0" fontId="14" fillId="38" borderId="41" xfId="1" applyFont="1" applyFill="1" applyBorder="1" applyAlignment="1" applyProtection="1">
      <alignment vertical="center" wrapText="1"/>
    </xf>
    <xf numFmtId="0" fontId="14" fillId="39" borderId="28" xfId="1" applyFont="1" applyFill="1" applyBorder="1" applyAlignment="1" applyProtection="1">
      <alignment vertical="center" wrapText="1"/>
    </xf>
    <xf numFmtId="0" fontId="14" fillId="39" borderId="61" xfId="1" applyFont="1" applyFill="1" applyBorder="1" applyAlignment="1" applyProtection="1">
      <alignment vertical="center" wrapText="1"/>
    </xf>
    <xf numFmtId="0" fontId="2" fillId="0" borderId="2" xfId="1" applyFont="1" applyBorder="1" applyAlignment="1">
      <alignment horizontal="justify" vertical="top" wrapText="1"/>
    </xf>
    <xf numFmtId="0" fontId="2" fillId="0" borderId="3" xfId="1" applyFont="1" applyBorder="1" applyAlignment="1">
      <alignment horizontal="justify" vertical="top" wrapText="1"/>
    </xf>
    <xf numFmtId="0" fontId="2" fillId="0" borderId="4" xfId="1" applyFont="1" applyBorder="1" applyAlignment="1">
      <alignment horizontal="justify" vertical="top" wrapText="1"/>
    </xf>
    <xf numFmtId="0" fontId="2" fillId="0" borderId="5" xfId="1" applyFont="1" applyBorder="1" applyAlignment="1">
      <alignment horizontal="justify" vertical="top" wrapText="1"/>
    </xf>
    <xf numFmtId="0" fontId="2" fillId="0" borderId="0" xfId="1" applyFont="1" applyBorder="1" applyAlignment="1">
      <alignment horizontal="justify" vertical="top" wrapText="1"/>
    </xf>
    <xf numFmtId="0" fontId="2" fillId="0" borderId="6" xfId="1" applyFont="1" applyBorder="1" applyAlignment="1">
      <alignment horizontal="justify" vertical="top" wrapText="1"/>
    </xf>
    <xf numFmtId="0" fontId="2" fillId="0" borderId="13" xfId="1" applyFont="1" applyBorder="1" applyAlignment="1">
      <alignment horizontal="justify" vertical="top" wrapText="1"/>
    </xf>
    <xf numFmtId="0" fontId="2" fillId="0" borderId="9" xfId="1" applyFont="1" applyBorder="1" applyAlignment="1">
      <alignment horizontal="justify" vertical="top" wrapText="1"/>
    </xf>
    <xf numFmtId="0" fontId="2" fillId="0" borderId="14" xfId="1" applyFont="1" applyBorder="1" applyAlignment="1">
      <alignment horizontal="justify" vertical="top" wrapText="1"/>
    </xf>
  </cellXfs>
  <cellStyles count="4">
    <cellStyle name="Normal" xfId="0" builtinId="0"/>
    <cellStyle name="Normal 2" xfId="1"/>
    <cellStyle name="Normal 3" xfId="2"/>
    <cellStyle name="Normal 3 2" xfId="3"/>
  </cellStyles>
  <dxfs count="2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auto="1"/>
      </font>
      <fill>
        <patternFill>
          <bgColor rgb="FFFFFF6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FF6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FF6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C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  <color indexed="9"/>
      </font>
      <fill>
        <patternFill>
          <bgColor indexed="46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lor rgb="FFFFFF00"/>
        <name val="Cambria"/>
        <scheme val="none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B$2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firstButton="1" fmlaLink="$B$68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Radio" firstButton="1" fmlaLink="$B$449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checked="Checked" lockText="1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Radio" firstButton="1" fmlaLink="$B$402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checked="Checked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Radio" checked="Checked" firstButton="1" fmlaLink="$B$17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0</xdr:rowOff>
        </xdr:from>
        <xdr:to>
          <xdr:col>1</xdr:col>
          <xdr:colOff>3571875</xdr:colOff>
          <xdr:row>174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1201 Álgebra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0</xdr:rowOff>
        </xdr:from>
        <xdr:to>
          <xdr:col>1</xdr:col>
          <xdr:colOff>3571875</xdr:colOff>
          <xdr:row>175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1202 Análisis y análisis funcional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0</xdr:rowOff>
        </xdr:from>
        <xdr:to>
          <xdr:col>1</xdr:col>
          <xdr:colOff>3571875</xdr:colOff>
          <xdr:row>176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1203 Ciencia de los ordenadores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0</xdr:rowOff>
        </xdr:from>
        <xdr:to>
          <xdr:col>1</xdr:col>
          <xdr:colOff>3571875</xdr:colOff>
          <xdr:row>177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1204 Geometría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0</xdr:rowOff>
        </xdr:from>
        <xdr:to>
          <xdr:col>1</xdr:col>
          <xdr:colOff>3571875</xdr:colOff>
          <xdr:row>178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1205 Teoría de números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0</xdr:rowOff>
        </xdr:from>
        <xdr:to>
          <xdr:col>1</xdr:col>
          <xdr:colOff>3571875</xdr:colOff>
          <xdr:row>179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1206 Análisis numérico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0</xdr:rowOff>
        </xdr:from>
        <xdr:to>
          <xdr:col>1</xdr:col>
          <xdr:colOff>3571875</xdr:colOff>
          <xdr:row>180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1207 Investigación operativa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180</xdr:row>
          <xdr:rowOff>0</xdr:rowOff>
        </xdr:from>
        <xdr:to>
          <xdr:col>1</xdr:col>
          <xdr:colOff>3571875</xdr:colOff>
          <xdr:row>181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1208 Probabilidad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181</xdr:row>
          <xdr:rowOff>0</xdr:rowOff>
        </xdr:from>
        <xdr:to>
          <xdr:col>1</xdr:col>
          <xdr:colOff>3571875</xdr:colOff>
          <xdr:row>182</xdr:row>
          <xdr:rowOff>19050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1209 Estadística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182</xdr:row>
          <xdr:rowOff>0</xdr:rowOff>
        </xdr:from>
        <xdr:to>
          <xdr:col>1</xdr:col>
          <xdr:colOff>3571875</xdr:colOff>
          <xdr:row>183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1210 Topología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0</xdr:rowOff>
        </xdr:from>
        <xdr:to>
          <xdr:col>1</xdr:col>
          <xdr:colOff>3571875</xdr:colOff>
          <xdr:row>184</xdr:row>
          <xdr:rowOff>19050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1299 Otras especialidades matemáticas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1</xdr:col>
          <xdr:colOff>3571875</xdr:colOff>
          <xdr:row>186</xdr:row>
          <xdr:rowOff>19050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2101 Cosmología y cosmogonía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1</xdr:col>
          <xdr:colOff>1809750</xdr:colOff>
          <xdr:row>187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2102 Medio interplanetario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0</xdr:rowOff>
        </xdr:from>
        <xdr:to>
          <xdr:col>1</xdr:col>
          <xdr:colOff>3590925</xdr:colOff>
          <xdr:row>188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2103 Astronomía óptica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0</xdr:rowOff>
        </xdr:from>
        <xdr:to>
          <xdr:col>1</xdr:col>
          <xdr:colOff>2905125</xdr:colOff>
          <xdr:row>189</xdr:row>
          <xdr:rowOff>9525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2104 Plan etología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0</xdr:rowOff>
        </xdr:from>
        <xdr:to>
          <xdr:col>1</xdr:col>
          <xdr:colOff>1809750</xdr:colOff>
          <xdr:row>190</xdr:row>
          <xdr:rowOff>19050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2105 Radioastronomía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0</xdr:rowOff>
        </xdr:from>
        <xdr:to>
          <xdr:col>1</xdr:col>
          <xdr:colOff>1809750</xdr:colOff>
          <xdr:row>191</xdr:row>
          <xdr:rowOff>19050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2106 Sistema solar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0</xdr:rowOff>
        </xdr:from>
        <xdr:to>
          <xdr:col>1</xdr:col>
          <xdr:colOff>1809750</xdr:colOff>
          <xdr:row>192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2199 Otras especialidades astronómicas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0</xdr:rowOff>
        </xdr:from>
        <xdr:to>
          <xdr:col>1</xdr:col>
          <xdr:colOff>1809750</xdr:colOff>
          <xdr:row>194</xdr:row>
          <xdr:rowOff>19050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2201 Acústica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2600325</xdr:colOff>
          <xdr:row>195</xdr:row>
          <xdr:rowOff>9525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2202 Electromagnetismo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1809750</xdr:colOff>
          <xdr:row>196</xdr:row>
          <xdr:rowOff>19050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2203 Electrónica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1809750</xdr:colOff>
          <xdr:row>197</xdr:row>
          <xdr:rowOff>19050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2204 Física de fluidos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2581275</xdr:colOff>
          <xdr:row>198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2205 Mecánica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198</xdr:row>
          <xdr:rowOff>0</xdr:rowOff>
        </xdr:from>
        <xdr:to>
          <xdr:col>1</xdr:col>
          <xdr:colOff>2381250</xdr:colOff>
          <xdr:row>199</xdr:row>
          <xdr:rowOff>9525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2206 Física molecular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199</xdr:row>
          <xdr:rowOff>0</xdr:rowOff>
        </xdr:from>
        <xdr:to>
          <xdr:col>1</xdr:col>
          <xdr:colOff>2743200</xdr:colOff>
          <xdr:row>200</xdr:row>
          <xdr:rowOff>9525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2207 Física atómica y nuclear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200</xdr:row>
          <xdr:rowOff>0</xdr:rowOff>
        </xdr:from>
        <xdr:to>
          <xdr:col>1</xdr:col>
          <xdr:colOff>1809750</xdr:colOff>
          <xdr:row>201</xdr:row>
          <xdr:rowOff>19050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2208 Nucleónica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200</xdr:row>
          <xdr:rowOff>190500</xdr:rowOff>
        </xdr:from>
        <xdr:to>
          <xdr:col>1</xdr:col>
          <xdr:colOff>3505200</xdr:colOff>
          <xdr:row>202</xdr:row>
          <xdr:rowOff>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2209 Óptica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202</xdr:row>
          <xdr:rowOff>0</xdr:rowOff>
        </xdr:from>
        <xdr:to>
          <xdr:col>1</xdr:col>
          <xdr:colOff>1809750</xdr:colOff>
          <xdr:row>203</xdr:row>
          <xdr:rowOff>19050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2210 Química física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203</xdr:row>
          <xdr:rowOff>0</xdr:rowOff>
        </xdr:from>
        <xdr:to>
          <xdr:col>1</xdr:col>
          <xdr:colOff>1809750</xdr:colOff>
          <xdr:row>204</xdr:row>
          <xdr:rowOff>19050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2211 Física del estado sólido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203</xdr:row>
          <xdr:rowOff>190500</xdr:rowOff>
        </xdr:from>
        <xdr:to>
          <xdr:col>1</xdr:col>
          <xdr:colOff>2743200</xdr:colOff>
          <xdr:row>205</xdr:row>
          <xdr:rowOff>47625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2212 Física teórica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205</xdr:row>
          <xdr:rowOff>0</xdr:rowOff>
        </xdr:from>
        <xdr:to>
          <xdr:col>1</xdr:col>
          <xdr:colOff>2486025</xdr:colOff>
          <xdr:row>206</xdr:row>
          <xdr:rowOff>19050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2213 Termodinámica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205</xdr:row>
          <xdr:rowOff>190500</xdr:rowOff>
        </xdr:from>
        <xdr:to>
          <xdr:col>1</xdr:col>
          <xdr:colOff>2362200</xdr:colOff>
          <xdr:row>206</xdr:row>
          <xdr:rowOff>180975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2214 Unidades y constantes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207</xdr:row>
          <xdr:rowOff>0</xdr:rowOff>
        </xdr:from>
        <xdr:to>
          <xdr:col>1</xdr:col>
          <xdr:colOff>2886075</xdr:colOff>
          <xdr:row>208</xdr:row>
          <xdr:rowOff>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2290 Física de altas energías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208</xdr:row>
          <xdr:rowOff>0</xdr:rowOff>
        </xdr:from>
        <xdr:to>
          <xdr:col>1</xdr:col>
          <xdr:colOff>2686050</xdr:colOff>
          <xdr:row>209</xdr:row>
          <xdr:rowOff>9525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2299 Otras especialidades físicas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210</xdr:row>
          <xdr:rowOff>0</xdr:rowOff>
        </xdr:from>
        <xdr:to>
          <xdr:col>1</xdr:col>
          <xdr:colOff>1809750</xdr:colOff>
          <xdr:row>211</xdr:row>
          <xdr:rowOff>19050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2301 Química analítica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211</xdr:row>
          <xdr:rowOff>0</xdr:rowOff>
        </xdr:from>
        <xdr:to>
          <xdr:col>1</xdr:col>
          <xdr:colOff>1809750</xdr:colOff>
          <xdr:row>212</xdr:row>
          <xdr:rowOff>19050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2302 Bioquímica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212</xdr:row>
          <xdr:rowOff>0</xdr:rowOff>
        </xdr:from>
        <xdr:to>
          <xdr:col>1</xdr:col>
          <xdr:colOff>1809750</xdr:colOff>
          <xdr:row>213</xdr:row>
          <xdr:rowOff>19050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2303 Química inorgánica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213</xdr:row>
          <xdr:rowOff>0</xdr:rowOff>
        </xdr:from>
        <xdr:to>
          <xdr:col>1</xdr:col>
          <xdr:colOff>2705100</xdr:colOff>
          <xdr:row>214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2304 Química macromolecular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214</xdr:row>
          <xdr:rowOff>0</xdr:rowOff>
        </xdr:from>
        <xdr:to>
          <xdr:col>1</xdr:col>
          <xdr:colOff>1809750</xdr:colOff>
          <xdr:row>215</xdr:row>
          <xdr:rowOff>19050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2305 Química nuclear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215</xdr:row>
          <xdr:rowOff>0</xdr:rowOff>
        </xdr:from>
        <xdr:to>
          <xdr:col>1</xdr:col>
          <xdr:colOff>1809750</xdr:colOff>
          <xdr:row>216</xdr:row>
          <xdr:rowOff>19050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2306 Química orgánica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216</xdr:row>
          <xdr:rowOff>0</xdr:rowOff>
        </xdr:from>
        <xdr:to>
          <xdr:col>1</xdr:col>
          <xdr:colOff>1809750</xdr:colOff>
          <xdr:row>217</xdr:row>
          <xdr:rowOff>19050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2307 Química física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217</xdr:row>
          <xdr:rowOff>0</xdr:rowOff>
        </xdr:from>
        <xdr:to>
          <xdr:col>1</xdr:col>
          <xdr:colOff>1809750</xdr:colOff>
          <xdr:row>218</xdr:row>
          <xdr:rowOff>19050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2390 Química farmacéutica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218</xdr:row>
          <xdr:rowOff>0</xdr:rowOff>
        </xdr:from>
        <xdr:to>
          <xdr:col>1</xdr:col>
          <xdr:colOff>1809750</xdr:colOff>
          <xdr:row>219</xdr:row>
          <xdr:rowOff>19050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2391 Química ambiental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1</xdr:col>
          <xdr:colOff>1943100</xdr:colOff>
          <xdr:row>220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2399 Otras especialidades químicas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173</xdr:row>
          <xdr:rowOff>0</xdr:rowOff>
        </xdr:from>
        <xdr:to>
          <xdr:col>2</xdr:col>
          <xdr:colOff>1809750</xdr:colOff>
          <xdr:row>174</xdr:row>
          <xdr:rowOff>19050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2401 Biología animal (zoología)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174</xdr:row>
          <xdr:rowOff>0</xdr:rowOff>
        </xdr:from>
        <xdr:to>
          <xdr:col>2</xdr:col>
          <xdr:colOff>1809750</xdr:colOff>
          <xdr:row>175</xdr:row>
          <xdr:rowOff>19050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2402 Antropología (física)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175</xdr:row>
          <xdr:rowOff>0</xdr:rowOff>
        </xdr:from>
        <xdr:to>
          <xdr:col>2</xdr:col>
          <xdr:colOff>4038600</xdr:colOff>
          <xdr:row>176</xdr:row>
          <xdr:rowOff>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2403 Bioquímica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176</xdr:row>
          <xdr:rowOff>0</xdr:rowOff>
        </xdr:from>
        <xdr:to>
          <xdr:col>2</xdr:col>
          <xdr:colOff>1809750</xdr:colOff>
          <xdr:row>177</xdr:row>
          <xdr:rowOff>19050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2404 Biomatemáticas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177</xdr:row>
          <xdr:rowOff>0</xdr:rowOff>
        </xdr:from>
        <xdr:to>
          <xdr:col>2</xdr:col>
          <xdr:colOff>1809750</xdr:colOff>
          <xdr:row>178</xdr:row>
          <xdr:rowOff>19050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2405 Biometría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178</xdr:row>
          <xdr:rowOff>0</xdr:rowOff>
        </xdr:from>
        <xdr:to>
          <xdr:col>2</xdr:col>
          <xdr:colOff>1809750</xdr:colOff>
          <xdr:row>179</xdr:row>
          <xdr:rowOff>19050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2406 Biofísica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179</xdr:row>
          <xdr:rowOff>0</xdr:rowOff>
        </xdr:from>
        <xdr:to>
          <xdr:col>2</xdr:col>
          <xdr:colOff>1809750</xdr:colOff>
          <xdr:row>180</xdr:row>
          <xdr:rowOff>19050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2407 Biología celular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180</xdr:row>
          <xdr:rowOff>0</xdr:rowOff>
        </xdr:from>
        <xdr:to>
          <xdr:col>2</xdr:col>
          <xdr:colOff>1809750</xdr:colOff>
          <xdr:row>181</xdr:row>
          <xdr:rowOff>19050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2408 Etología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181</xdr:row>
          <xdr:rowOff>0</xdr:rowOff>
        </xdr:from>
        <xdr:to>
          <xdr:col>2</xdr:col>
          <xdr:colOff>1809750</xdr:colOff>
          <xdr:row>182</xdr:row>
          <xdr:rowOff>19050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2409 Genética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182</xdr:row>
          <xdr:rowOff>0</xdr:rowOff>
        </xdr:from>
        <xdr:to>
          <xdr:col>2</xdr:col>
          <xdr:colOff>1809750</xdr:colOff>
          <xdr:row>183</xdr:row>
          <xdr:rowOff>19050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2410 Biología humana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183</xdr:row>
          <xdr:rowOff>0</xdr:rowOff>
        </xdr:from>
        <xdr:to>
          <xdr:col>2</xdr:col>
          <xdr:colOff>1809750</xdr:colOff>
          <xdr:row>184</xdr:row>
          <xdr:rowOff>19050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2411 Fisiología humana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184</xdr:row>
          <xdr:rowOff>0</xdr:rowOff>
        </xdr:from>
        <xdr:to>
          <xdr:col>2</xdr:col>
          <xdr:colOff>1809750</xdr:colOff>
          <xdr:row>185</xdr:row>
          <xdr:rowOff>19050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2412 Inmunología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185</xdr:row>
          <xdr:rowOff>0</xdr:rowOff>
        </xdr:from>
        <xdr:to>
          <xdr:col>2</xdr:col>
          <xdr:colOff>3181350</xdr:colOff>
          <xdr:row>186</xdr:row>
          <xdr:rowOff>9525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2413 Biología de insectos (entomología)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186</xdr:row>
          <xdr:rowOff>0</xdr:rowOff>
        </xdr:from>
        <xdr:to>
          <xdr:col>2</xdr:col>
          <xdr:colOff>2247900</xdr:colOff>
          <xdr:row>187</xdr:row>
          <xdr:rowOff>19050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2414 Microbiología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187</xdr:row>
          <xdr:rowOff>0</xdr:rowOff>
        </xdr:from>
        <xdr:to>
          <xdr:col>2</xdr:col>
          <xdr:colOff>2171700</xdr:colOff>
          <xdr:row>188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2415 Biología molecular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188</xdr:row>
          <xdr:rowOff>0</xdr:rowOff>
        </xdr:from>
        <xdr:to>
          <xdr:col>2</xdr:col>
          <xdr:colOff>2266950</xdr:colOff>
          <xdr:row>189</xdr:row>
          <xdr:rowOff>9525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2416 Paleontología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189</xdr:row>
          <xdr:rowOff>0</xdr:rowOff>
        </xdr:from>
        <xdr:to>
          <xdr:col>2</xdr:col>
          <xdr:colOff>2286000</xdr:colOff>
          <xdr:row>190</xdr:row>
          <xdr:rowOff>9525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2417 Biología vegetal (botánica)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190</xdr:row>
          <xdr:rowOff>0</xdr:rowOff>
        </xdr:from>
        <xdr:to>
          <xdr:col>2</xdr:col>
          <xdr:colOff>1809750</xdr:colOff>
          <xdr:row>191</xdr:row>
          <xdr:rowOff>19050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2418 Radiobiología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191</xdr:row>
          <xdr:rowOff>0</xdr:rowOff>
        </xdr:from>
        <xdr:to>
          <xdr:col>2</xdr:col>
          <xdr:colOff>1809750</xdr:colOff>
          <xdr:row>192</xdr:row>
          <xdr:rowOff>19050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2419 Simbiosis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192</xdr:row>
          <xdr:rowOff>0</xdr:rowOff>
        </xdr:from>
        <xdr:to>
          <xdr:col>2</xdr:col>
          <xdr:colOff>1809750</xdr:colOff>
          <xdr:row>193</xdr:row>
          <xdr:rowOff>19050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2420 Virología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193</xdr:row>
          <xdr:rowOff>0</xdr:rowOff>
        </xdr:from>
        <xdr:to>
          <xdr:col>2</xdr:col>
          <xdr:colOff>1809750</xdr:colOff>
          <xdr:row>194</xdr:row>
          <xdr:rowOff>19050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2490 Neurociencias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194</xdr:row>
          <xdr:rowOff>0</xdr:rowOff>
        </xdr:from>
        <xdr:to>
          <xdr:col>2</xdr:col>
          <xdr:colOff>1809750</xdr:colOff>
          <xdr:row>195</xdr:row>
          <xdr:rowOff>19050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2499 Otras especialidades biológicas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196</xdr:row>
          <xdr:rowOff>0</xdr:rowOff>
        </xdr:from>
        <xdr:to>
          <xdr:col>2</xdr:col>
          <xdr:colOff>1809750</xdr:colOff>
          <xdr:row>197</xdr:row>
          <xdr:rowOff>19050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2501 Ciencias de la atmosfera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197</xdr:row>
          <xdr:rowOff>0</xdr:rowOff>
        </xdr:from>
        <xdr:to>
          <xdr:col>2</xdr:col>
          <xdr:colOff>1809750</xdr:colOff>
          <xdr:row>198</xdr:row>
          <xdr:rowOff>19050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2502 Climatología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198</xdr:row>
          <xdr:rowOff>0</xdr:rowOff>
        </xdr:from>
        <xdr:to>
          <xdr:col>2</xdr:col>
          <xdr:colOff>1809750</xdr:colOff>
          <xdr:row>199</xdr:row>
          <xdr:rowOff>19050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2503 Geoquímica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199</xdr:row>
          <xdr:rowOff>0</xdr:rowOff>
        </xdr:from>
        <xdr:to>
          <xdr:col>2</xdr:col>
          <xdr:colOff>3124200</xdr:colOff>
          <xdr:row>200</xdr:row>
          <xdr:rowOff>19050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2504 Geodesia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200</xdr:row>
          <xdr:rowOff>0</xdr:rowOff>
        </xdr:from>
        <xdr:to>
          <xdr:col>2</xdr:col>
          <xdr:colOff>3124200</xdr:colOff>
          <xdr:row>201</xdr:row>
          <xdr:rowOff>19050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2505 Geografía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201</xdr:row>
          <xdr:rowOff>0</xdr:rowOff>
        </xdr:from>
        <xdr:to>
          <xdr:col>2</xdr:col>
          <xdr:colOff>3124200</xdr:colOff>
          <xdr:row>202</xdr:row>
          <xdr:rowOff>19050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2506 Geología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202</xdr:row>
          <xdr:rowOff>0</xdr:rowOff>
        </xdr:from>
        <xdr:to>
          <xdr:col>2</xdr:col>
          <xdr:colOff>3124200</xdr:colOff>
          <xdr:row>203</xdr:row>
          <xdr:rowOff>19050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2507 Geofísica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203</xdr:row>
          <xdr:rowOff>0</xdr:rowOff>
        </xdr:from>
        <xdr:to>
          <xdr:col>2</xdr:col>
          <xdr:colOff>3124200</xdr:colOff>
          <xdr:row>204</xdr:row>
          <xdr:rowOff>19050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2508 Hidrología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204</xdr:row>
          <xdr:rowOff>0</xdr:rowOff>
        </xdr:from>
        <xdr:to>
          <xdr:col>2</xdr:col>
          <xdr:colOff>3124200</xdr:colOff>
          <xdr:row>205</xdr:row>
          <xdr:rowOff>19050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2509 Meteorología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205</xdr:row>
          <xdr:rowOff>0</xdr:rowOff>
        </xdr:from>
        <xdr:to>
          <xdr:col>2</xdr:col>
          <xdr:colOff>3124200</xdr:colOff>
          <xdr:row>206</xdr:row>
          <xdr:rowOff>19050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2510 Oceanografía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206</xdr:row>
          <xdr:rowOff>0</xdr:rowOff>
        </xdr:from>
        <xdr:to>
          <xdr:col>2</xdr:col>
          <xdr:colOff>3124200</xdr:colOff>
          <xdr:row>207</xdr:row>
          <xdr:rowOff>19050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2511 Ciencias del suelo (edafología)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207</xdr:row>
          <xdr:rowOff>0</xdr:rowOff>
        </xdr:from>
        <xdr:to>
          <xdr:col>2</xdr:col>
          <xdr:colOff>3124200</xdr:colOff>
          <xdr:row>208</xdr:row>
          <xdr:rowOff>19050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2512 Ciencias del espacio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208</xdr:row>
          <xdr:rowOff>0</xdr:rowOff>
        </xdr:from>
        <xdr:to>
          <xdr:col>2</xdr:col>
          <xdr:colOff>3124200</xdr:colOff>
          <xdr:row>209</xdr:row>
          <xdr:rowOff>19050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2599 Otras especialidades de la tierra, espacio o entorno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210</xdr:row>
          <xdr:rowOff>0</xdr:rowOff>
        </xdr:from>
        <xdr:to>
          <xdr:col>2</xdr:col>
          <xdr:colOff>3124200</xdr:colOff>
          <xdr:row>211</xdr:row>
          <xdr:rowOff>19050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3101 Agroquímica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211</xdr:row>
          <xdr:rowOff>0</xdr:rowOff>
        </xdr:from>
        <xdr:to>
          <xdr:col>2</xdr:col>
          <xdr:colOff>3124200</xdr:colOff>
          <xdr:row>212</xdr:row>
          <xdr:rowOff>19050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3102 Ingeniería 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212</xdr:row>
          <xdr:rowOff>0</xdr:rowOff>
        </xdr:from>
        <xdr:to>
          <xdr:col>2</xdr:col>
          <xdr:colOff>3124200</xdr:colOff>
          <xdr:row>213</xdr:row>
          <xdr:rowOff>19050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3103 Agronomía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213</xdr:row>
          <xdr:rowOff>0</xdr:rowOff>
        </xdr:from>
        <xdr:to>
          <xdr:col>2</xdr:col>
          <xdr:colOff>3124200</xdr:colOff>
          <xdr:row>214</xdr:row>
          <xdr:rowOff>19050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3104 Producción animal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214</xdr:row>
          <xdr:rowOff>0</xdr:rowOff>
        </xdr:from>
        <xdr:to>
          <xdr:col>2</xdr:col>
          <xdr:colOff>3124200</xdr:colOff>
          <xdr:row>215</xdr:row>
          <xdr:rowOff>19050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3105 Peces y fauna silvestre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215</xdr:row>
          <xdr:rowOff>0</xdr:rowOff>
        </xdr:from>
        <xdr:to>
          <xdr:col>2</xdr:col>
          <xdr:colOff>3124200</xdr:colOff>
          <xdr:row>216</xdr:row>
          <xdr:rowOff>19050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3106 Ciencia forestal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216</xdr:row>
          <xdr:rowOff>0</xdr:rowOff>
        </xdr:from>
        <xdr:to>
          <xdr:col>2</xdr:col>
          <xdr:colOff>3124200</xdr:colOff>
          <xdr:row>217</xdr:row>
          <xdr:rowOff>19050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3107 Horticultura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217</xdr:row>
          <xdr:rowOff>0</xdr:rowOff>
        </xdr:from>
        <xdr:to>
          <xdr:col>2</xdr:col>
          <xdr:colOff>3124200</xdr:colOff>
          <xdr:row>218</xdr:row>
          <xdr:rowOff>19050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3108 Fitopatología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218</xdr:row>
          <xdr:rowOff>0</xdr:rowOff>
        </xdr:from>
        <xdr:to>
          <xdr:col>2</xdr:col>
          <xdr:colOff>3124200</xdr:colOff>
          <xdr:row>219</xdr:row>
          <xdr:rowOff>19050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3109 Ciencias veterinarias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219</xdr:row>
          <xdr:rowOff>0</xdr:rowOff>
        </xdr:from>
        <xdr:to>
          <xdr:col>2</xdr:col>
          <xdr:colOff>3124200</xdr:colOff>
          <xdr:row>220</xdr:row>
          <xdr:rowOff>19050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3199 Otras especialidades agrarias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173</xdr:row>
          <xdr:rowOff>0</xdr:rowOff>
        </xdr:from>
        <xdr:to>
          <xdr:col>3</xdr:col>
          <xdr:colOff>3124200</xdr:colOff>
          <xdr:row>174</xdr:row>
          <xdr:rowOff>19050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3201 Ciencias clínicas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174</xdr:row>
          <xdr:rowOff>0</xdr:rowOff>
        </xdr:from>
        <xdr:to>
          <xdr:col>3</xdr:col>
          <xdr:colOff>3124200</xdr:colOff>
          <xdr:row>175</xdr:row>
          <xdr:rowOff>19050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3202 Epidemiología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175</xdr:row>
          <xdr:rowOff>0</xdr:rowOff>
        </xdr:from>
        <xdr:to>
          <xdr:col>3</xdr:col>
          <xdr:colOff>3124200</xdr:colOff>
          <xdr:row>176</xdr:row>
          <xdr:rowOff>19050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3203 Medicina forense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176</xdr:row>
          <xdr:rowOff>0</xdr:rowOff>
        </xdr:from>
        <xdr:to>
          <xdr:col>3</xdr:col>
          <xdr:colOff>3124200</xdr:colOff>
          <xdr:row>177</xdr:row>
          <xdr:rowOff>19050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3204 Medicina del trabajo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3</xdr:col>
          <xdr:colOff>3124200</xdr:colOff>
          <xdr:row>178</xdr:row>
          <xdr:rowOff>19050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3205 Medicina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178</xdr:row>
          <xdr:rowOff>0</xdr:rowOff>
        </xdr:from>
        <xdr:to>
          <xdr:col>3</xdr:col>
          <xdr:colOff>3124200</xdr:colOff>
          <xdr:row>179</xdr:row>
          <xdr:rowOff>19050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3206 Ciencias de la nutrición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179</xdr:row>
          <xdr:rowOff>0</xdr:rowOff>
        </xdr:from>
        <xdr:to>
          <xdr:col>3</xdr:col>
          <xdr:colOff>3124200</xdr:colOff>
          <xdr:row>180</xdr:row>
          <xdr:rowOff>19050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3207 Patología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180</xdr:row>
          <xdr:rowOff>0</xdr:rowOff>
        </xdr:from>
        <xdr:to>
          <xdr:col>3</xdr:col>
          <xdr:colOff>3124200</xdr:colOff>
          <xdr:row>181</xdr:row>
          <xdr:rowOff>19050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3208 Farmacodinamia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181</xdr:row>
          <xdr:rowOff>0</xdr:rowOff>
        </xdr:from>
        <xdr:to>
          <xdr:col>3</xdr:col>
          <xdr:colOff>3124200</xdr:colOff>
          <xdr:row>182</xdr:row>
          <xdr:rowOff>19050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3209 Farmacología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182</xdr:row>
          <xdr:rowOff>0</xdr:rowOff>
        </xdr:from>
        <xdr:to>
          <xdr:col>3</xdr:col>
          <xdr:colOff>3124200</xdr:colOff>
          <xdr:row>183</xdr:row>
          <xdr:rowOff>19050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3210 Medicina preventiva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183</xdr:row>
          <xdr:rowOff>0</xdr:rowOff>
        </xdr:from>
        <xdr:to>
          <xdr:col>3</xdr:col>
          <xdr:colOff>3124200</xdr:colOff>
          <xdr:row>184</xdr:row>
          <xdr:rowOff>19050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3211 Psiquiatría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184</xdr:row>
          <xdr:rowOff>0</xdr:rowOff>
        </xdr:from>
        <xdr:to>
          <xdr:col>3</xdr:col>
          <xdr:colOff>3124200</xdr:colOff>
          <xdr:row>185</xdr:row>
          <xdr:rowOff>19050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3212 Salud pública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185</xdr:row>
          <xdr:rowOff>0</xdr:rowOff>
        </xdr:from>
        <xdr:to>
          <xdr:col>3</xdr:col>
          <xdr:colOff>3124200</xdr:colOff>
          <xdr:row>186</xdr:row>
          <xdr:rowOff>19050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3213 Cirugía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186</xdr:row>
          <xdr:rowOff>0</xdr:rowOff>
        </xdr:from>
        <xdr:to>
          <xdr:col>3</xdr:col>
          <xdr:colOff>3124200</xdr:colOff>
          <xdr:row>187</xdr:row>
          <xdr:rowOff>19050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3214 Toxicología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187</xdr:row>
          <xdr:rowOff>0</xdr:rowOff>
        </xdr:from>
        <xdr:to>
          <xdr:col>3</xdr:col>
          <xdr:colOff>3124200</xdr:colOff>
          <xdr:row>188</xdr:row>
          <xdr:rowOff>19050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3299 Otras especialidades médicas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189</xdr:row>
          <xdr:rowOff>0</xdr:rowOff>
        </xdr:from>
        <xdr:to>
          <xdr:col>3</xdr:col>
          <xdr:colOff>3124200</xdr:colOff>
          <xdr:row>190</xdr:row>
          <xdr:rowOff>19050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3301 Ingeniería y tecnología aeronáutica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190</xdr:row>
          <xdr:rowOff>0</xdr:rowOff>
        </xdr:from>
        <xdr:to>
          <xdr:col>3</xdr:col>
          <xdr:colOff>3124200</xdr:colOff>
          <xdr:row>191</xdr:row>
          <xdr:rowOff>19050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3302 Tecnología bioquímica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191</xdr:row>
          <xdr:rowOff>0</xdr:rowOff>
        </xdr:from>
        <xdr:to>
          <xdr:col>3</xdr:col>
          <xdr:colOff>3124200</xdr:colOff>
          <xdr:row>192</xdr:row>
          <xdr:rowOff>19050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3303 Ingeniería y tecnología 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192</xdr:row>
          <xdr:rowOff>0</xdr:rowOff>
        </xdr:from>
        <xdr:to>
          <xdr:col>3</xdr:col>
          <xdr:colOff>3124200</xdr:colOff>
          <xdr:row>193</xdr:row>
          <xdr:rowOff>19050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3304 Tecnología de los ordenadores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193</xdr:row>
          <xdr:rowOff>0</xdr:rowOff>
        </xdr:from>
        <xdr:to>
          <xdr:col>3</xdr:col>
          <xdr:colOff>3124200</xdr:colOff>
          <xdr:row>194</xdr:row>
          <xdr:rowOff>19050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3305 Tecnología de la 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194</xdr:row>
          <xdr:rowOff>0</xdr:rowOff>
        </xdr:from>
        <xdr:to>
          <xdr:col>3</xdr:col>
          <xdr:colOff>3124200</xdr:colOff>
          <xdr:row>195</xdr:row>
          <xdr:rowOff>19050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3306 Ingeniería y tecnología eléctricas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195</xdr:row>
          <xdr:rowOff>0</xdr:rowOff>
        </xdr:from>
        <xdr:to>
          <xdr:col>3</xdr:col>
          <xdr:colOff>3124200</xdr:colOff>
          <xdr:row>196</xdr:row>
          <xdr:rowOff>19050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3307 Tecnología electrónica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196</xdr:row>
          <xdr:rowOff>0</xdr:rowOff>
        </xdr:from>
        <xdr:to>
          <xdr:col>3</xdr:col>
          <xdr:colOff>3124200</xdr:colOff>
          <xdr:row>197</xdr:row>
          <xdr:rowOff>19050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3308 Ingeniería y tecnología del medio ambiente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197</xdr:row>
          <xdr:rowOff>0</xdr:rowOff>
        </xdr:from>
        <xdr:to>
          <xdr:col>3</xdr:col>
          <xdr:colOff>3124200</xdr:colOff>
          <xdr:row>198</xdr:row>
          <xdr:rowOff>19050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3309 Tecnología de los alimentos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198</xdr:row>
          <xdr:rowOff>0</xdr:rowOff>
        </xdr:from>
        <xdr:to>
          <xdr:col>3</xdr:col>
          <xdr:colOff>3124200</xdr:colOff>
          <xdr:row>199</xdr:row>
          <xdr:rowOff>19050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3310 Tecnología 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199</xdr:row>
          <xdr:rowOff>0</xdr:rowOff>
        </xdr:from>
        <xdr:to>
          <xdr:col>3</xdr:col>
          <xdr:colOff>3124200</xdr:colOff>
          <xdr:row>200</xdr:row>
          <xdr:rowOff>19050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3311 Tecnología de la instrumentación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200</xdr:row>
          <xdr:rowOff>0</xdr:rowOff>
        </xdr:from>
        <xdr:to>
          <xdr:col>3</xdr:col>
          <xdr:colOff>3124200</xdr:colOff>
          <xdr:row>201</xdr:row>
          <xdr:rowOff>19050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3312 Tecnología de materiales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201</xdr:row>
          <xdr:rowOff>0</xdr:rowOff>
        </xdr:from>
        <xdr:to>
          <xdr:col>3</xdr:col>
          <xdr:colOff>3124200</xdr:colOff>
          <xdr:row>202</xdr:row>
          <xdr:rowOff>19050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3313 Tecnología e ingeniería mecánicas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202</xdr:row>
          <xdr:rowOff>0</xdr:rowOff>
        </xdr:from>
        <xdr:to>
          <xdr:col>3</xdr:col>
          <xdr:colOff>3124200</xdr:colOff>
          <xdr:row>203</xdr:row>
          <xdr:rowOff>19050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3314 Tecnología médica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203</xdr:row>
          <xdr:rowOff>0</xdr:rowOff>
        </xdr:from>
        <xdr:to>
          <xdr:col>3</xdr:col>
          <xdr:colOff>3124200</xdr:colOff>
          <xdr:row>204</xdr:row>
          <xdr:rowOff>19050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3315 Tecnología metalúrgica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204</xdr:row>
          <xdr:rowOff>0</xdr:rowOff>
        </xdr:from>
        <xdr:to>
          <xdr:col>3</xdr:col>
          <xdr:colOff>3124200</xdr:colOff>
          <xdr:row>205</xdr:row>
          <xdr:rowOff>19050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3316 Tecnología de productos metálicos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205</xdr:row>
          <xdr:rowOff>0</xdr:rowOff>
        </xdr:from>
        <xdr:to>
          <xdr:col>3</xdr:col>
          <xdr:colOff>3124200</xdr:colOff>
          <xdr:row>206</xdr:row>
          <xdr:rowOff>19050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3317 Tecnología de vehículos de motor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206</xdr:row>
          <xdr:rowOff>0</xdr:rowOff>
        </xdr:from>
        <xdr:to>
          <xdr:col>3</xdr:col>
          <xdr:colOff>3124200</xdr:colOff>
          <xdr:row>207</xdr:row>
          <xdr:rowOff>19050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3318 Tecnología minera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207</xdr:row>
          <xdr:rowOff>0</xdr:rowOff>
        </xdr:from>
        <xdr:to>
          <xdr:col>3</xdr:col>
          <xdr:colOff>3124200</xdr:colOff>
          <xdr:row>208</xdr:row>
          <xdr:rowOff>19050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3319 Tecnología naval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208</xdr:row>
          <xdr:rowOff>0</xdr:rowOff>
        </xdr:from>
        <xdr:to>
          <xdr:col>3</xdr:col>
          <xdr:colOff>3124200</xdr:colOff>
          <xdr:row>209</xdr:row>
          <xdr:rowOff>19050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3320 Tecnología nuclear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3</xdr:col>
          <xdr:colOff>3124200</xdr:colOff>
          <xdr:row>210</xdr:row>
          <xdr:rowOff>19050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3321 Tecnología del carbón y del petróleo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210</xdr:row>
          <xdr:rowOff>0</xdr:rowOff>
        </xdr:from>
        <xdr:to>
          <xdr:col>3</xdr:col>
          <xdr:colOff>3124200</xdr:colOff>
          <xdr:row>211</xdr:row>
          <xdr:rowOff>19050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3322 Tecnología energética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211</xdr:row>
          <xdr:rowOff>0</xdr:rowOff>
        </xdr:from>
        <xdr:to>
          <xdr:col>3</xdr:col>
          <xdr:colOff>3124200</xdr:colOff>
          <xdr:row>212</xdr:row>
          <xdr:rowOff>19050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3323 Tecnología de los ferrocarriles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212</xdr:row>
          <xdr:rowOff>0</xdr:rowOff>
        </xdr:from>
        <xdr:to>
          <xdr:col>3</xdr:col>
          <xdr:colOff>3124200</xdr:colOff>
          <xdr:row>213</xdr:row>
          <xdr:rowOff>19050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3324 Tecnología del espacio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213</xdr:row>
          <xdr:rowOff>0</xdr:rowOff>
        </xdr:from>
        <xdr:to>
          <xdr:col>3</xdr:col>
          <xdr:colOff>3124200</xdr:colOff>
          <xdr:row>214</xdr:row>
          <xdr:rowOff>19050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3325 Tecnología de las telecomunicaciones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214</xdr:row>
          <xdr:rowOff>0</xdr:rowOff>
        </xdr:from>
        <xdr:to>
          <xdr:col>3</xdr:col>
          <xdr:colOff>3124200</xdr:colOff>
          <xdr:row>215</xdr:row>
          <xdr:rowOff>19050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3326 Tecnología textil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215</xdr:row>
          <xdr:rowOff>0</xdr:rowOff>
        </xdr:from>
        <xdr:to>
          <xdr:col>3</xdr:col>
          <xdr:colOff>3124200</xdr:colOff>
          <xdr:row>216</xdr:row>
          <xdr:rowOff>19050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3327 Tecnología de los sistemas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216</xdr:row>
          <xdr:rowOff>0</xdr:rowOff>
        </xdr:from>
        <xdr:to>
          <xdr:col>3</xdr:col>
          <xdr:colOff>3124200</xdr:colOff>
          <xdr:row>217</xdr:row>
          <xdr:rowOff>19050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3328 Procesos tecnológicos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217</xdr:row>
          <xdr:rowOff>0</xdr:rowOff>
        </xdr:from>
        <xdr:to>
          <xdr:col>3</xdr:col>
          <xdr:colOff>3124200</xdr:colOff>
          <xdr:row>218</xdr:row>
          <xdr:rowOff>19050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3329 Planificación urbana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218</xdr:row>
          <xdr:rowOff>0</xdr:rowOff>
        </xdr:from>
        <xdr:to>
          <xdr:col>3</xdr:col>
          <xdr:colOff>3124200</xdr:colOff>
          <xdr:row>219</xdr:row>
          <xdr:rowOff>19050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3399 Otras especialidades tecnológicas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2</xdr:col>
          <xdr:colOff>3124200</xdr:colOff>
          <xdr:row>171</xdr:row>
          <xdr:rowOff>19050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Deje seleccionada esta opción si su entidad NO LIDERA el proyecto.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167</xdr:row>
          <xdr:rowOff>66675</xdr:rowOff>
        </xdr:from>
        <xdr:to>
          <xdr:col>5</xdr:col>
          <xdr:colOff>133350</xdr:colOff>
          <xdr:row>220</xdr:row>
          <xdr:rowOff>114300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Cuadro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38</xdr:row>
          <xdr:rowOff>76200</xdr:rowOff>
        </xdr:from>
        <xdr:to>
          <xdr:col>5</xdr:col>
          <xdr:colOff>123825</xdr:colOff>
          <xdr:row>65</xdr:row>
          <xdr:rowOff>133350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Cuadro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3571875</xdr:colOff>
          <xdr:row>44</xdr:row>
          <xdr:rowOff>19050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Ciencias y tecnologías químicas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1</xdr:col>
          <xdr:colOff>3571875</xdr:colOff>
          <xdr:row>45</xdr:row>
          <xdr:rowOff>19050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 Ingeniería 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3571875</xdr:colOff>
          <xdr:row>46</xdr:row>
          <xdr:rowOff>19050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 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3571875</xdr:colOff>
          <xdr:row>47</xdr:row>
          <xdr:rowOff>19050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Energía y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3571875</xdr:colOff>
          <xdr:row>48</xdr:row>
          <xdr:rowOff>19050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 Energia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3571875</xdr:colOff>
          <xdr:row>49</xdr:row>
          <xdr:rowOff>19050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3571875</xdr:colOff>
          <xdr:row>50</xdr:row>
          <xdr:rowOff>19050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Ciencias físicas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3571875</xdr:colOff>
          <xdr:row>51</xdr:row>
          <xdr:rowOff>19050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35 Astronomía y astrofísica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3571875</xdr:colOff>
          <xdr:row>52</xdr:row>
          <xdr:rowOff>19050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36 Investigación espacial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3571875</xdr:colOff>
          <xdr:row>53</xdr:row>
          <xdr:rowOff>19050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37 Física de partículas y nuclear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3571875</xdr:colOff>
          <xdr:row>54</xdr:row>
          <xdr:rowOff>19050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38 Física y sus aplicaciones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3571875</xdr:colOff>
          <xdr:row>55</xdr:row>
          <xdr:rowOff>19050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 Ciencias y tecnologías de materiales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1809750</xdr:colOff>
          <xdr:row>56</xdr:row>
          <xdr:rowOff>19050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49 Materiales para biomedicina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3590925</xdr:colOff>
          <xdr:row>61</xdr:row>
          <xdr:rowOff>19050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60 Producción industrial, ingeniería civil e ingenierías para la sociedad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2905125</xdr:colOff>
          <xdr:row>44</xdr:row>
          <xdr:rowOff>9525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70 Tecnologías de la información y de las 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2</xdr:col>
          <xdr:colOff>1809750</xdr:colOff>
          <xdr:row>48</xdr:row>
          <xdr:rowOff>19050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80 Ciencias 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2</xdr:col>
          <xdr:colOff>1809750</xdr:colOff>
          <xdr:row>55</xdr:row>
          <xdr:rowOff>19050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100 Economía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2</xdr:col>
          <xdr:colOff>1809750</xdr:colOff>
          <xdr:row>60</xdr:row>
          <xdr:rowOff>19050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120 Cultura: filología, literatura y arte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0</xdr:rowOff>
        </xdr:from>
        <xdr:to>
          <xdr:col>2</xdr:col>
          <xdr:colOff>1809750</xdr:colOff>
          <xdr:row>63</xdr:row>
          <xdr:rowOff>19050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130 Mente, lenguaje y pensamiento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3</xdr:col>
          <xdr:colOff>2600325</xdr:colOff>
          <xdr:row>44</xdr:row>
          <xdr:rowOff>9525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140 Estudios del pasado: historia y arqueología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3</xdr:col>
          <xdr:colOff>1809750</xdr:colOff>
          <xdr:row>48</xdr:row>
          <xdr:rowOff>19050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160 Biociencias y biotecnología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3</xdr:col>
          <xdr:colOff>1809750</xdr:colOff>
          <xdr:row>52</xdr:row>
          <xdr:rowOff>19050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170 Biomedicina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2581275</xdr:colOff>
          <xdr:row>58</xdr:row>
          <xdr:rowOff>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180 Ciencias agrarias y agroalimentarias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4</xdr:col>
          <xdr:colOff>2381250</xdr:colOff>
          <xdr:row>44</xdr:row>
          <xdr:rowOff>9525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190 Ciencias y tecnologías medioambientales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2743200</xdr:colOff>
          <xdr:row>57</xdr:row>
          <xdr:rowOff>9525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410 Materiales para la energía y el medioambiente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1</xdr:col>
          <xdr:colOff>1809750</xdr:colOff>
          <xdr:row>58</xdr:row>
          <xdr:rowOff>19050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411 Materiales estructurales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190500</xdr:rowOff>
        </xdr:from>
        <xdr:to>
          <xdr:col>1</xdr:col>
          <xdr:colOff>3505200</xdr:colOff>
          <xdr:row>59</xdr:row>
          <xdr:rowOff>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412 Materiales con funcionalidad eléctrica, magnética, óptica o térmica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1809750</xdr:colOff>
          <xdr:row>60</xdr:row>
          <xdr:rowOff>19050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513 Ciencias matemáticas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1809750</xdr:colOff>
          <xdr:row>62</xdr:row>
          <xdr:rowOff>19050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614 Ingeniería biomédica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190500</xdr:rowOff>
        </xdr:from>
        <xdr:to>
          <xdr:col>1</xdr:col>
          <xdr:colOff>2743200</xdr:colOff>
          <xdr:row>63</xdr:row>
          <xdr:rowOff>47625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615 Ingeniería civil y arquitectura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2486025</xdr:colOff>
          <xdr:row>64</xdr:row>
          <xdr:rowOff>19050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616 Ingeniería eléctrica, electrónica y automática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190500</xdr:rowOff>
        </xdr:from>
        <xdr:to>
          <xdr:col>1</xdr:col>
          <xdr:colOff>2362200</xdr:colOff>
          <xdr:row>64</xdr:row>
          <xdr:rowOff>180975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617 Ingeniería mecánica, naval y aeronáutica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2</xdr:col>
          <xdr:colOff>2886075</xdr:colOff>
          <xdr:row>45</xdr:row>
          <xdr:rowOff>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718 Ciencias de la computación y tecnología informática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</xdr:col>
          <xdr:colOff>2695575</xdr:colOff>
          <xdr:row>46</xdr:row>
          <xdr:rowOff>9525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719 Microelectrónica, nanotecnología y fotónica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2</xdr:col>
          <xdr:colOff>1809750</xdr:colOff>
          <xdr:row>47</xdr:row>
          <xdr:rowOff>19050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720 Tecnologías de las 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2</xdr:col>
          <xdr:colOff>1809750</xdr:colOff>
          <xdr:row>49</xdr:row>
          <xdr:rowOff>19050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821 Comunicación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2</xdr:col>
          <xdr:colOff>1809750</xdr:colOff>
          <xdr:row>50</xdr:row>
          <xdr:rowOff>19050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822 Ciencia política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2</xdr:col>
          <xdr:colOff>2705100</xdr:colOff>
          <xdr:row>51</xdr:row>
          <xdr:rowOff>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823 Estudios feministas, de las mujeres y de género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2</xdr:col>
          <xdr:colOff>1809750</xdr:colOff>
          <xdr:row>52</xdr:row>
          <xdr:rowOff>19050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824 Geografía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2</xdr:col>
          <xdr:colOff>1809750</xdr:colOff>
          <xdr:row>53</xdr:row>
          <xdr:rowOff>19050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825 Sociología y antropología social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2</xdr:col>
          <xdr:colOff>1809750</xdr:colOff>
          <xdr:row>54</xdr:row>
          <xdr:rowOff>19050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926 Derecho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2</xdr:col>
          <xdr:colOff>1809750</xdr:colOff>
          <xdr:row>56</xdr:row>
          <xdr:rowOff>19050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1027 Economía y sus aplicaciones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2</xdr:col>
          <xdr:colOff>1809750</xdr:colOff>
          <xdr:row>57</xdr:row>
          <xdr:rowOff>19050</xdr:rowOff>
        </xdr:to>
        <xdr:sp macro="" textlink="">
          <xdr:nvSpPr>
            <xdr:cNvPr id="1204" name="Option Butto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1028 Empresas y finanzas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2</xdr:col>
          <xdr:colOff>1809750</xdr:colOff>
          <xdr:row>58</xdr:row>
          <xdr:rowOff>19050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1029 Métodos de análisis económico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2</xdr:col>
          <xdr:colOff>1809750</xdr:colOff>
          <xdr:row>59</xdr:row>
          <xdr:rowOff>19050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1130 Ciencias de la educación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2</xdr:col>
          <xdr:colOff>1809750</xdr:colOff>
          <xdr:row>61</xdr:row>
          <xdr:rowOff>19050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1231 Arte, bellas artes, museística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4038600</xdr:colOff>
          <xdr:row>62</xdr:row>
          <xdr:rowOff>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1232 Literatura, filología, lenguas y culturas antiguas y estudios culturales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2</xdr:col>
          <xdr:colOff>1809750</xdr:colOff>
          <xdr:row>64</xdr:row>
          <xdr:rowOff>19050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1333 Filosofía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0</xdr:rowOff>
        </xdr:from>
        <xdr:to>
          <xdr:col>2</xdr:col>
          <xdr:colOff>1809750</xdr:colOff>
          <xdr:row>65</xdr:row>
          <xdr:rowOff>19050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1334 Lingüística y lenguas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3</xdr:col>
          <xdr:colOff>1809750</xdr:colOff>
          <xdr:row>45</xdr:row>
          <xdr:rowOff>19050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1435 Arqueología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3</xdr:col>
          <xdr:colOff>1809750</xdr:colOff>
          <xdr:row>46</xdr:row>
          <xdr:rowOff>19050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1436 Historia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3</xdr:col>
          <xdr:colOff>1809750</xdr:colOff>
          <xdr:row>47</xdr:row>
          <xdr:rowOff>19050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1537 Psicología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3</xdr:col>
          <xdr:colOff>1809750</xdr:colOff>
          <xdr:row>49</xdr:row>
          <xdr:rowOff>19050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1638 Biología integrativa y fisiología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3</xdr:col>
          <xdr:colOff>1809750</xdr:colOff>
          <xdr:row>50</xdr:row>
          <xdr:rowOff>19050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1639 Biología molecular y celular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3</xdr:col>
          <xdr:colOff>1809750</xdr:colOff>
          <xdr:row>51</xdr:row>
          <xdr:rowOff>19050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1640 Biotecnología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3</xdr:col>
          <xdr:colOff>1809750</xdr:colOff>
          <xdr:row>53</xdr:row>
          <xdr:rowOff>19050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1741 Cáncer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3</xdr:col>
          <xdr:colOff>3181350</xdr:colOff>
          <xdr:row>54</xdr:row>
          <xdr:rowOff>9525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1742 Herramientas diagnósticas, pronósticas y terapéuticas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3</xdr:col>
          <xdr:colOff>2247900</xdr:colOff>
          <xdr:row>55</xdr:row>
          <xdr:rowOff>19050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1743 Enfermedades del sistema nervioso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3</xdr:col>
          <xdr:colOff>2171700</xdr:colOff>
          <xdr:row>56</xdr:row>
          <xdr:rowOff>28575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1744 Fisiopatología de órganos y sistemas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3</xdr:col>
          <xdr:colOff>2266950</xdr:colOff>
          <xdr:row>57</xdr:row>
          <xdr:rowOff>9525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1745 Inmunidad, infección y nuevas terapias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2286000</xdr:colOff>
          <xdr:row>59</xdr:row>
          <xdr:rowOff>9525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1846 Ciencias y tecnologías de alimentos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1809750</xdr:colOff>
          <xdr:row>60</xdr:row>
          <xdr:rowOff>19050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1847 Agricultura y forestal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180975</xdr:rowOff>
        </xdr:from>
        <xdr:to>
          <xdr:col>3</xdr:col>
          <xdr:colOff>1809750</xdr:colOff>
          <xdr:row>61</xdr:row>
          <xdr:rowOff>9525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1848 Ganadería y acuicultura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4</xdr:col>
          <xdr:colOff>1809750</xdr:colOff>
          <xdr:row>45</xdr:row>
          <xdr:rowOff>19050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1949 Biodiversidad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4</xdr:col>
          <xdr:colOff>1809750</xdr:colOff>
          <xdr:row>46</xdr:row>
          <xdr:rowOff>19050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1950 Ciencias de la Tierra y del agua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4</xdr:col>
          <xdr:colOff>1809750</xdr:colOff>
          <xdr:row>47</xdr:row>
          <xdr:rowOff>19050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1951 Clima y atmósfera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0</xdr:rowOff>
        </xdr:from>
        <xdr:to>
          <xdr:col>4</xdr:col>
          <xdr:colOff>1809750</xdr:colOff>
          <xdr:row>48</xdr:row>
          <xdr:rowOff>19050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1952 Ciencias y tecnologías marinas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4</xdr:col>
          <xdr:colOff>1809750</xdr:colOff>
          <xdr:row>49</xdr:row>
          <xdr:rowOff>19050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1953 Investigación polar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4</xdr:col>
          <xdr:colOff>1809750</xdr:colOff>
          <xdr:row>50</xdr:row>
          <xdr:rowOff>19050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1954 Tecnologías medioambientales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4714875</xdr:colOff>
          <xdr:row>41</xdr:row>
          <xdr:rowOff>0</xdr:rowOff>
        </xdr:from>
        <xdr:to>
          <xdr:col>2</xdr:col>
          <xdr:colOff>3257550</xdr:colOff>
          <xdr:row>41</xdr:row>
          <xdr:rowOff>180975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Deje seleccionada esta opción si su entidad NO LIDERA el proyecto.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430</xdr:row>
          <xdr:rowOff>85725</xdr:rowOff>
        </xdr:from>
        <xdr:to>
          <xdr:col>5</xdr:col>
          <xdr:colOff>123825</xdr:colOff>
          <xdr:row>447</xdr:row>
          <xdr:rowOff>123825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Cuadro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435</xdr:row>
          <xdr:rowOff>0</xdr:rowOff>
        </xdr:from>
        <xdr:to>
          <xdr:col>1</xdr:col>
          <xdr:colOff>3571875</xdr:colOff>
          <xdr:row>436</xdr:row>
          <xdr:rowOff>19050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101 Matemática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436</xdr:row>
          <xdr:rowOff>0</xdr:rowOff>
        </xdr:from>
        <xdr:to>
          <xdr:col>1</xdr:col>
          <xdr:colOff>3571875</xdr:colOff>
          <xdr:row>437</xdr:row>
          <xdr:rowOff>19050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102 Computación y ciencias de la información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437</xdr:row>
          <xdr:rowOff>0</xdr:rowOff>
        </xdr:from>
        <xdr:to>
          <xdr:col>1</xdr:col>
          <xdr:colOff>3571875</xdr:colOff>
          <xdr:row>438</xdr:row>
          <xdr:rowOff>19050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103 Ciencias físicas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438</xdr:row>
          <xdr:rowOff>0</xdr:rowOff>
        </xdr:from>
        <xdr:to>
          <xdr:col>1</xdr:col>
          <xdr:colOff>3571875</xdr:colOff>
          <xdr:row>439</xdr:row>
          <xdr:rowOff>19050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104 Ciencias químicas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439</xdr:row>
          <xdr:rowOff>0</xdr:rowOff>
        </xdr:from>
        <xdr:to>
          <xdr:col>1</xdr:col>
          <xdr:colOff>3571875</xdr:colOff>
          <xdr:row>440</xdr:row>
          <xdr:rowOff>19050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105 Ciencias de la tierra y medioambientales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440</xdr:row>
          <xdr:rowOff>0</xdr:rowOff>
        </xdr:from>
        <xdr:to>
          <xdr:col>1</xdr:col>
          <xdr:colOff>3571875</xdr:colOff>
          <xdr:row>441</xdr:row>
          <xdr:rowOff>19050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106 Ciencias biológicas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441</xdr:row>
          <xdr:rowOff>0</xdr:rowOff>
        </xdr:from>
        <xdr:to>
          <xdr:col>1</xdr:col>
          <xdr:colOff>3571875</xdr:colOff>
          <xdr:row>442</xdr:row>
          <xdr:rowOff>19050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107 Otras ciencias naturales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442</xdr:row>
          <xdr:rowOff>0</xdr:rowOff>
        </xdr:from>
        <xdr:to>
          <xdr:col>1</xdr:col>
          <xdr:colOff>3571875</xdr:colOff>
          <xdr:row>443</xdr:row>
          <xdr:rowOff>19050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 Ingeniería Civil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443</xdr:row>
          <xdr:rowOff>0</xdr:rowOff>
        </xdr:from>
        <xdr:to>
          <xdr:col>1</xdr:col>
          <xdr:colOff>3571875</xdr:colOff>
          <xdr:row>444</xdr:row>
          <xdr:rowOff>19050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202 Ingeniería eléctrica, electrónica e informática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444</xdr:row>
          <xdr:rowOff>0</xdr:rowOff>
        </xdr:from>
        <xdr:to>
          <xdr:col>1</xdr:col>
          <xdr:colOff>3571875</xdr:colOff>
          <xdr:row>445</xdr:row>
          <xdr:rowOff>19050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203 Ingeniería Mecánica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445</xdr:row>
          <xdr:rowOff>0</xdr:rowOff>
        </xdr:from>
        <xdr:to>
          <xdr:col>1</xdr:col>
          <xdr:colOff>3571875</xdr:colOff>
          <xdr:row>446</xdr:row>
          <xdr:rowOff>19050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204 Ingeniería 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446</xdr:row>
          <xdr:rowOff>0</xdr:rowOff>
        </xdr:from>
        <xdr:to>
          <xdr:col>1</xdr:col>
          <xdr:colOff>3571875</xdr:colOff>
          <xdr:row>447</xdr:row>
          <xdr:rowOff>19050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205 Ingeniería de los Materiales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435</xdr:row>
          <xdr:rowOff>0</xdr:rowOff>
        </xdr:from>
        <xdr:to>
          <xdr:col>2</xdr:col>
          <xdr:colOff>1809750</xdr:colOff>
          <xdr:row>436</xdr:row>
          <xdr:rowOff>19050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206 Ingeniería Médica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436</xdr:row>
          <xdr:rowOff>0</xdr:rowOff>
        </xdr:from>
        <xdr:to>
          <xdr:col>2</xdr:col>
          <xdr:colOff>3590925</xdr:colOff>
          <xdr:row>437</xdr:row>
          <xdr:rowOff>19050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207 Ingeniería Medioambiental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437</xdr:row>
          <xdr:rowOff>0</xdr:rowOff>
        </xdr:from>
        <xdr:to>
          <xdr:col>2</xdr:col>
          <xdr:colOff>2905125</xdr:colOff>
          <xdr:row>438</xdr:row>
          <xdr:rowOff>9525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208 Biotecnología Ambiental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438</xdr:row>
          <xdr:rowOff>0</xdr:rowOff>
        </xdr:from>
        <xdr:to>
          <xdr:col>2</xdr:col>
          <xdr:colOff>1809750</xdr:colOff>
          <xdr:row>439</xdr:row>
          <xdr:rowOff>19050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209 Biotecnología 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439</xdr:row>
          <xdr:rowOff>0</xdr:rowOff>
        </xdr:from>
        <xdr:to>
          <xdr:col>2</xdr:col>
          <xdr:colOff>1809750</xdr:colOff>
          <xdr:row>440</xdr:row>
          <xdr:rowOff>19050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210 Nanotecnología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440</xdr:row>
          <xdr:rowOff>0</xdr:rowOff>
        </xdr:from>
        <xdr:to>
          <xdr:col>2</xdr:col>
          <xdr:colOff>1809750</xdr:colOff>
          <xdr:row>441</xdr:row>
          <xdr:rowOff>19050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211 Otras Ingenierías y Tecnologías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441</xdr:row>
          <xdr:rowOff>0</xdr:rowOff>
        </xdr:from>
        <xdr:to>
          <xdr:col>2</xdr:col>
          <xdr:colOff>1809750</xdr:colOff>
          <xdr:row>442</xdr:row>
          <xdr:rowOff>19050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301 Medicina básica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442</xdr:row>
          <xdr:rowOff>0</xdr:rowOff>
        </xdr:from>
        <xdr:to>
          <xdr:col>2</xdr:col>
          <xdr:colOff>2600325</xdr:colOff>
          <xdr:row>443</xdr:row>
          <xdr:rowOff>9525</xdr:rowOff>
        </xdr:to>
        <xdr:sp macro="" textlink="">
          <xdr:nvSpPr>
            <xdr:cNvPr id="1252" name="Option 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302 Medicina Clínica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443</xdr:row>
          <xdr:rowOff>0</xdr:rowOff>
        </xdr:from>
        <xdr:to>
          <xdr:col>2</xdr:col>
          <xdr:colOff>1809750</xdr:colOff>
          <xdr:row>444</xdr:row>
          <xdr:rowOff>19050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303 Ciencias de la 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444</xdr:row>
          <xdr:rowOff>0</xdr:rowOff>
        </xdr:from>
        <xdr:to>
          <xdr:col>2</xdr:col>
          <xdr:colOff>1809750</xdr:colOff>
          <xdr:row>445</xdr:row>
          <xdr:rowOff>19050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304 Biotecnología en 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445</xdr:row>
          <xdr:rowOff>0</xdr:rowOff>
        </xdr:from>
        <xdr:to>
          <xdr:col>2</xdr:col>
          <xdr:colOff>2581275</xdr:colOff>
          <xdr:row>446</xdr:row>
          <xdr:rowOff>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305 Otras Ciencias Médicas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445</xdr:row>
          <xdr:rowOff>180975</xdr:rowOff>
        </xdr:from>
        <xdr:to>
          <xdr:col>2</xdr:col>
          <xdr:colOff>2381250</xdr:colOff>
          <xdr:row>447</xdr:row>
          <xdr:rowOff>0</xdr:rowOff>
        </xdr:to>
        <xdr:sp macro="" textlink="">
          <xdr:nvSpPr>
            <xdr:cNvPr id="1256" name="Option 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401 Agricultura, Silvicultura y Pesca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435</xdr:row>
          <xdr:rowOff>0</xdr:rowOff>
        </xdr:from>
        <xdr:to>
          <xdr:col>3</xdr:col>
          <xdr:colOff>2743200</xdr:colOff>
          <xdr:row>436</xdr:row>
          <xdr:rowOff>9525</xdr:rowOff>
        </xdr:to>
        <xdr:sp macro="" textlink="">
          <xdr:nvSpPr>
            <xdr:cNvPr id="1257" name="Option 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402 Ciencias animales y lechería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436</xdr:row>
          <xdr:rowOff>0</xdr:rowOff>
        </xdr:from>
        <xdr:to>
          <xdr:col>3</xdr:col>
          <xdr:colOff>1809750</xdr:colOff>
          <xdr:row>437</xdr:row>
          <xdr:rowOff>19050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403 Ciencias Veterinarias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436</xdr:row>
          <xdr:rowOff>190500</xdr:rowOff>
        </xdr:from>
        <xdr:to>
          <xdr:col>3</xdr:col>
          <xdr:colOff>3505200</xdr:colOff>
          <xdr:row>438</xdr:row>
          <xdr:rowOff>0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404 Biotecnología 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438</xdr:row>
          <xdr:rowOff>0</xdr:rowOff>
        </xdr:from>
        <xdr:to>
          <xdr:col>3</xdr:col>
          <xdr:colOff>1809750</xdr:colOff>
          <xdr:row>439</xdr:row>
          <xdr:rowOff>19050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405 Otras Ciencias Agrícolas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439</xdr:row>
          <xdr:rowOff>0</xdr:rowOff>
        </xdr:from>
        <xdr:to>
          <xdr:col>3</xdr:col>
          <xdr:colOff>1809750</xdr:colOff>
          <xdr:row>440</xdr:row>
          <xdr:rowOff>19050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501 Psicología y ciencias cognoscitivas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439</xdr:row>
          <xdr:rowOff>190500</xdr:rowOff>
        </xdr:from>
        <xdr:to>
          <xdr:col>3</xdr:col>
          <xdr:colOff>2743200</xdr:colOff>
          <xdr:row>441</xdr:row>
          <xdr:rowOff>47625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502 Economía y Negocios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441</xdr:row>
          <xdr:rowOff>0</xdr:rowOff>
        </xdr:from>
        <xdr:to>
          <xdr:col>3</xdr:col>
          <xdr:colOff>2486025</xdr:colOff>
          <xdr:row>442</xdr:row>
          <xdr:rowOff>19050</xdr:rowOff>
        </xdr:to>
        <xdr:sp macro="" textlink="">
          <xdr:nvSpPr>
            <xdr:cNvPr id="1263" name="Option 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503 Ciencias de la Educación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442</xdr:row>
          <xdr:rowOff>9525</xdr:rowOff>
        </xdr:from>
        <xdr:to>
          <xdr:col>3</xdr:col>
          <xdr:colOff>2362200</xdr:colOff>
          <xdr:row>443</xdr:row>
          <xdr:rowOff>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504 Sociología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443</xdr:row>
          <xdr:rowOff>0</xdr:rowOff>
        </xdr:from>
        <xdr:to>
          <xdr:col>3</xdr:col>
          <xdr:colOff>2886075</xdr:colOff>
          <xdr:row>444</xdr:row>
          <xdr:rowOff>0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505 Derecho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444</xdr:row>
          <xdr:rowOff>0</xdr:rowOff>
        </xdr:from>
        <xdr:to>
          <xdr:col>3</xdr:col>
          <xdr:colOff>2695575</xdr:colOff>
          <xdr:row>445</xdr:row>
          <xdr:rowOff>9525</xdr:rowOff>
        </xdr:to>
        <xdr:sp macro="" textlink="">
          <xdr:nvSpPr>
            <xdr:cNvPr id="1266" name="Option 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506 Ciencias Políticas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445</xdr:row>
          <xdr:rowOff>0</xdr:rowOff>
        </xdr:from>
        <xdr:to>
          <xdr:col>3</xdr:col>
          <xdr:colOff>1809750</xdr:colOff>
          <xdr:row>446</xdr:row>
          <xdr:rowOff>19050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507 Geografía Social y Económica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446</xdr:row>
          <xdr:rowOff>0</xdr:rowOff>
        </xdr:from>
        <xdr:to>
          <xdr:col>3</xdr:col>
          <xdr:colOff>1809750</xdr:colOff>
          <xdr:row>447</xdr:row>
          <xdr:rowOff>19050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508 Periodismo y 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435</xdr:row>
          <xdr:rowOff>0</xdr:rowOff>
        </xdr:from>
        <xdr:to>
          <xdr:col>4</xdr:col>
          <xdr:colOff>1809750</xdr:colOff>
          <xdr:row>436</xdr:row>
          <xdr:rowOff>19050</xdr:rowOff>
        </xdr:to>
        <xdr:sp macro="" textlink="">
          <xdr:nvSpPr>
            <xdr:cNvPr id="1269" name="Option 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509 Otras Ciencias 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436</xdr:row>
          <xdr:rowOff>0</xdr:rowOff>
        </xdr:from>
        <xdr:to>
          <xdr:col>4</xdr:col>
          <xdr:colOff>2705100</xdr:colOff>
          <xdr:row>437</xdr:row>
          <xdr:rowOff>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601 Historia y Arqueología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1809750</xdr:colOff>
          <xdr:row>438</xdr:row>
          <xdr:rowOff>19050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602 Idiomas y Literatura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438</xdr:row>
          <xdr:rowOff>0</xdr:rowOff>
        </xdr:from>
        <xdr:to>
          <xdr:col>4</xdr:col>
          <xdr:colOff>1809750</xdr:colOff>
          <xdr:row>439</xdr:row>
          <xdr:rowOff>19050</xdr:rowOff>
        </xdr:to>
        <xdr:sp macro="" textlink="">
          <xdr:nvSpPr>
            <xdr:cNvPr id="1272" name="Option 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603 Filosofía, Ética y Religión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439</xdr:row>
          <xdr:rowOff>0</xdr:rowOff>
        </xdr:from>
        <xdr:to>
          <xdr:col>4</xdr:col>
          <xdr:colOff>1809750</xdr:colOff>
          <xdr:row>440</xdr:row>
          <xdr:rowOff>19050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604 Arte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440</xdr:row>
          <xdr:rowOff>0</xdr:rowOff>
        </xdr:from>
        <xdr:to>
          <xdr:col>4</xdr:col>
          <xdr:colOff>1809750</xdr:colOff>
          <xdr:row>441</xdr:row>
          <xdr:rowOff>19050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605 Otras Humanidades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4714875</xdr:colOff>
          <xdr:row>433</xdr:row>
          <xdr:rowOff>0</xdr:rowOff>
        </xdr:from>
        <xdr:to>
          <xdr:col>2</xdr:col>
          <xdr:colOff>3257550</xdr:colOff>
          <xdr:row>433</xdr:row>
          <xdr:rowOff>180975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Deje seleccionada esta opción si su entidad NO LIDERA el proyecto.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383</xdr:row>
          <xdr:rowOff>76200</xdr:rowOff>
        </xdr:from>
        <xdr:to>
          <xdr:col>5</xdr:col>
          <xdr:colOff>123825</xdr:colOff>
          <xdr:row>399</xdr:row>
          <xdr:rowOff>104775</xdr:rowOff>
        </xdr:to>
        <xdr:sp macro="" textlink="">
          <xdr:nvSpPr>
            <xdr:cNvPr id="1276" name="Group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Cuadro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388</xdr:row>
          <xdr:rowOff>0</xdr:rowOff>
        </xdr:from>
        <xdr:to>
          <xdr:col>1</xdr:col>
          <xdr:colOff>3571875</xdr:colOff>
          <xdr:row>389</xdr:row>
          <xdr:rowOff>19050</xdr:rowOff>
        </xdr:to>
        <xdr:sp macro="" textlink="">
          <xdr:nvSpPr>
            <xdr:cNvPr id="1277" name="Option 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Exploración y explotación del Medio Terrestre y de la Atmosféra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389</xdr:row>
          <xdr:rowOff>0</xdr:rowOff>
        </xdr:from>
        <xdr:to>
          <xdr:col>1</xdr:col>
          <xdr:colOff>3571875</xdr:colOff>
          <xdr:row>390</xdr:row>
          <xdr:rowOff>19050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Medio ambiente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390</xdr:row>
          <xdr:rowOff>0</xdr:rowOff>
        </xdr:from>
        <xdr:to>
          <xdr:col>1</xdr:col>
          <xdr:colOff>3571875</xdr:colOff>
          <xdr:row>391</xdr:row>
          <xdr:rowOff>19050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Exploración y explotación del espacio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391</xdr:row>
          <xdr:rowOff>0</xdr:rowOff>
        </xdr:from>
        <xdr:to>
          <xdr:col>1</xdr:col>
          <xdr:colOff>3571875</xdr:colOff>
          <xdr:row>392</xdr:row>
          <xdr:rowOff>19050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Transporte, telecomunicaciones y otras infraestruturas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392</xdr:row>
          <xdr:rowOff>0</xdr:rowOff>
        </xdr:from>
        <xdr:to>
          <xdr:col>1</xdr:col>
          <xdr:colOff>3571875</xdr:colOff>
          <xdr:row>393</xdr:row>
          <xdr:rowOff>19050</xdr:rowOff>
        </xdr:to>
        <xdr:sp macro="" textlink="">
          <xdr:nvSpPr>
            <xdr:cNvPr id="1281" name="Option 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Energía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393</xdr:row>
          <xdr:rowOff>0</xdr:rowOff>
        </xdr:from>
        <xdr:to>
          <xdr:col>1</xdr:col>
          <xdr:colOff>3571875</xdr:colOff>
          <xdr:row>394</xdr:row>
          <xdr:rowOff>19050</xdr:rowOff>
        </xdr:to>
        <xdr:sp macro="" textlink="">
          <xdr:nvSpPr>
            <xdr:cNvPr id="1282" name="Option 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Producción y tecnología 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394</xdr:row>
          <xdr:rowOff>0</xdr:rowOff>
        </xdr:from>
        <xdr:to>
          <xdr:col>1</xdr:col>
          <xdr:colOff>3571875</xdr:colOff>
          <xdr:row>395</xdr:row>
          <xdr:rowOff>19050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 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395</xdr:row>
          <xdr:rowOff>0</xdr:rowOff>
        </xdr:from>
        <xdr:to>
          <xdr:col>1</xdr:col>
          <xdr:colOff>3571875</xdr:colOff>
          <xdr:row>396</xdr:row>
          <xdr:rowOff>19050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Agricultura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396</xdr:row>
          <xdr:rowOff>0</xdr:rowOff>
        </xdr:from>
        <xdr:to>
          <xdr:col>1</xdr:col>
          <xdr:colOff>3571875</xdr:colOff>
          <xdr:row>397</xdr:row>
          <xdr:rowOff>19050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 Educación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397</xdr:row>
          <xdr:rowOff>0</xdr:rowOff>
        </xdr:from>
        <xdr:to>
          <xdr:col>1</xdr:col>
          <xdr:colOff>3571875</xdr:colOff>
          <xdr:row>398</xdr:row>
          <xdr:rowOff>19050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Cultura, ocio, religión y medios  de comunicación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398</xdr:row>
          <xdr:rowOff>0</xdr:rowOff>
        </xdr:from>
        <xdr:to>
          <xdr:col>1</xdr:col>
          <xdr:colOff>3571875</xdr:colOff>
          <xdr:row>399</xdr:row>
          <xdr:rowOff>19050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 Sistemas, estruturas y procesos políticos y 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388</xdr:row>
          <xdr:rowOff>0</xdr:rowOff>
        </xdr:from>
        <xdr:to>
          <xdr:col>2</xdr:col>
          <xdr:colOff>3571875</xdr:colOff>
          <xdr:row>389</xdr:row>
          <xdr:rowOff>19050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 Avance general del conocimiento: financiado por los FGU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389</xdr:row>
          <xdr:rowOff>0</xdr:rowOff>
        </xdr:from>
        <xdr:to>
          <xdr:col>2</xdr:col>
          <xdr:colOff>1809750</xdr:colOff>
          <xdr:row>390</xdr:row>
          <xdr:rowOff>19050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121 I+D en relación con las Ciencias naturales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390</xdr:row>
          <xdr:rowOff>0</xdr:rowOff>
        </xdr:from>
        <xdr:to>
          <xdr:col>2</xdr:col>
          <xdr:colOff>3590925</xdr:colOff>
          <xdr:row>391</xdr:row>
          <xdr:rowOff>19050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122 I+D en relación con la Ingeniería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391</xdr:row>
          <xdr:rowOff>0</xdr:rowOff>
        </xdr:from>
        <xdr:to>
          <xdr:col>2</xdr:col>
          <xdr:colOff>2905125</xdr:colOff>
          <xdr:row>392</xdr:row>
          <xdr:rowOff>9525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123 I+D en relación con las Ciencias médicas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392</xdr:row>
          <xdr:rowOff>0</xdr:rowOff>
        </xdr:from>
        <xdr:to>
          <xdr:col>2</xdr:col>
          <xdr:colOff>1809750</xdr:colOff>
          <xdr:row>393</xdr:row>
          <xdr:rowOff>19050</xdr:rowOff>
        </xdr:to>
        <xdr:sp macro="" textlink="">
          <xdr:nvSpPr>
            <xdr:cNvPr id="1292" name="Option 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124 I+D en relación con las Ciencias agrícolas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393</xdr:row>
          <xdr:rowOff>0</xdr:rowOff>
        </xdr:from>
        <xdr:to>
          <xdr:col>2</xdr:col>
          <xdr:colOff>1809750</xdr:colOff>
          <xdr:row>394</xdr:row>
          <xdr:rowOff>19050</xdr:rowOff>
        </xdr:to>
        <xdr:sp macro="" textlink="">
          <xdr:nvSpPr>
            <xdr:cNvPr id="1293" name="Option 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125 I+D en relación con las Ciencias 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394</xdr:row>
          <xdr:rowOff>0</xdr:rowOff>
        </xdr:from>
        <xdr:to>
          <xdr:col>2</xdr:col>
          <xdr:colOff>1809750</xdr:colOff>
          <xdr:row>395</xdr:row>
          <xdr:rowOff>19050</xdr:rowOff>
        </xdr:to>
        <xdr:sp macro="" textlink="">
          <xdr:nvSpPr>
            <xdr:cNvPr id="1294" name="Option 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126 I+D en relación con las Ciencias humanas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4714875</xdr:colOff>
          <xdr:row>388</xdr:row>
          <xdr:rowOff>0</xdr:rowOff>
        </xdr:from>
        <xdr:to>
          <xdr:col>3</xdr:col>
          <xdr:colOff>3324225</xdr:colOff>
          <xdr:row>389</xdr:row>
          <xdr:rowOff>19050</xdr:rowOff>
        </xdr:to>
        <xdr:sp macro="" textlink="">
          <xdr:nvSpPr>
            <xdr:cNvPr id="1295" name="Option 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 Avance general del conocimiento: financiado por otros fondos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389</xdr:row>
          <xdr:rowOff>0</xdr:rowOff>
        </xdr:from>
        <xdr:to>
          <xdr:col>3</xdr:col>
          <xdr:colOff>2600325</xdr:colOff>
          <xdr:row>390</xdr:row>
          <xdr:rowOff>9525</xdr:rowOff>
        </xdr:to>
        <xdr:sp macro="" textlink="">
          <xdr:nvSpPr>
            <xdr:cNvPr id="1296" name="Option 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131 I+D en relación con las Ciencias naturales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390</xdr:row>
          <xdr:rowOff>0</xdr:rowOff>
        </xdr:from>
        <xdr:to>
          <xdr:col>3</xdr:col>
          <xdr:colOff>1809750</xdr:colOff>
          <xdr:row>391</xdr:row>
          <xdr:rowOff>19050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132 I+D en relación con la Ingeniería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391</xdr:row>
          <xdr:rowOff>0</xdr:rowOff>
        </xdr:from>
        <xdr:to>
          <xdr:col>3</xdr:col>
          <xdr:colOff>1809750</xdr:colOff>
          <xdr:row>392</xdr:row>
          <xdr:rowOff>19050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133 I+D en relación con las Ciencias médicas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392</xdr:row>
          <xdr:rowOff>0</xdr:rowOff>
        </xdr:from>
        <xdr:to>
          <xdr:col>3</xdr:col>
          <xdr:colOff>2581275</xdr:colOff>
          <xdr:row>393</xdr:row>
          <xdr:rowOff>0</xdr:rowOff>
        </xdr:to>
        <xdr:sp macro="" textlink="">
          <xdr:nvSpPr>
            <xdr:cNvPr id="1299" name="Option 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134 I+D en relación con las Ciencias agrícolas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393</xdr:row>
          <xdr:rowOff>0</xdr:rowOff>
        </xdr:from>
        <xdr:to>
          <xdr:col>3</xdr:col>
          <xdr:colOff>2381250</xdr:colOff>
          <xdr:row>394</xdr:row>
          <xdr:rowOff>9525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135 I+D en relación con las Ciencias 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394</xdr:row>
          <xdr:rowOff>0</xdr:rowOff>
        </xdr:from>
        <xdr:to>
          <xdr:col>3</xdr:col>
          <xdr:colOff>2743200</xdr:colOff>
          <xdr:row>395</xdr:row>
          <xdr:rowOff>9525</xdr:rowOff>
        </xdr:to>
        <xdr:sp macro="" textlink="">
          <xdr:nvSpPr>
            <xdr:cNvPr id="1301" name="Option 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136 I+D en relación con las Ciencias humanas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388</xdr:row>
          <xdr:rowOff>0</xdr:rowOff>
        </xdr:from>
        <xdr:to>
          <xdr:col>4</xdr:col>
          <xdr:colOff>1809750</xdr:colOff>
          <xdr:row>389</xdr:row>
          <xdr:rowOff>19050</xdr:rowOff>
        </xdr:to>
        <xdr:sp macro="" textlink="">
          <xdr:nvSpPr>
            <xdr:cNvPr id="1302" name="Option 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14 Defensa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4714875</xdr:colOff>
          <xdr:row>386</xdr:row>
          <xdr:rowOff>0</xdr:rowOff>
        </xdr:from>
        <xdr:to>
          <xdr:col>2</xdr:col>
          <xdr:colOff>3257550</xdr:colOff>
          <xdr:row>386</xdr:row>
          <xdr:rowOff>180975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Deje seleccionada esta opción si su entidad NO LIDERA el proyecto.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76200</xdr:rowOff>
        </xdr:from>
        <xdr:to>
          <xdr:col>5</xdr:col>
          <xdr:colOff>114300</xdr:colOff>
          <xdr:row>14</xdr:row>
          <xdr:rowOff>123825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Cuadro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47625</xdr:rowOff>
        </xdr:from>
        <xdr:to>
          <xdr:col>1</xdr:col>
          <xdr:colOff>4057650</xdr:colOff>
          <xdr:row>10</xdr:row>
          <xdr:rowOff>19050</xdr:rowOff>
        </xdr:to>
        <xdr:sp macro="" textlink="">
          <xdr:nvSpPr>
            <xdr:cNvPr id="1305" name="Option 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1. CSO / Ciencias 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180975</xdr:rowOff>
        </xdr:from>
        <xdr:to>
          <xdr:col>1</xdr:col>
          <xdr:colOff>4057650</xdr:colOff>
          <xdr:row>11</xdr:row>
          <xdr:rowOff>19050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DER / Derecho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180975</xdr:rowOff>
        </xdr:from>
        <xdr:to>
          <xdr:col>1</xdr:col>
          <xdr:colOff>4057650</xdr:colOff>
          <xdr:row>12</xdr:row>
          <xdr:rowOff>19050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 ECO / Economía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180975</xdr:rowOff>
        </xdr:from>
        <xdr:to>
          <xdr:col>1</xdr:col>
          <xdr:colOff>4057650</xdr:colOff>
          <xdr:row>13</xdr:row>
          <xdr:rowOff>19050</xdr:rowOff>
        </xdr:to>
        <xdr:sp macro="" textlink="">
          <xdr:nvSpPr>
            <xdr:cNvPr id="1308" name="Option 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4. MLP / Mente, lenguaje y pensamiento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180975</xdr:rowOff>
        </xdr:from>
        <xdr:to>
          <xdr:col>1</xdr:col>
          <xdr:colOff>4057650</xdr:colOff>
          <xdr:row>14</xdr:row>
          <xdr:rowOff>19050</xdr:rowOff>
        </xdr:to>
        <xdr:sp macro="" textlink="">
          <xdr:nvSpPr>
            <xdr:cNvPr id="1309" name="Option 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5. FLA / Cultura: Filología, literatura y arte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47625</xdr:rowOff>
        </xdr:from>
        <xdr:to>
          <xdr:col>3</xdr:col>
          <xdr:colOff>9525</xdr:colOff>
          <xdr:row>10</xdr:row>
          <xdr:rowOff>19050</xdr:rowOff>
        </xdr:to>
        <xdr:sp macro="" textlink="">
          <xdr:nvSpPr>
            <xdr:cNvPr id="1310" name="Option 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6. PHA / Estudios del pasado: Historia y arqueología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180975</xdr:rowOff>
        </xdr:from>
        <xdr:to>
          <xdr:col>3</xdr:col>
          <xdr:colOff>9525</xdr:colOff>
          <xdr:row>11</xdr:row>
          <xdr:rowOff>19050</xdr:rowOff>
        </xdr:to>
        <xdr:sp macro="" textlink="">
          <xdr:nvSpPr>
            <xdr:cNvPr id="1311" name="Option 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7. EDU / Ciencias de la educación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180975</xdr:rowOff>
        </xdr:from>
        <xdr:to>
          <xdr:col>3</xdr:col>
          <xdr:colOff>9525</xdr:colOff>
          <xdr:row>12</xdr:row>
          <xdr:rowOff>19050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8. PSI / Psicología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180975</xdr:rowOff>
        </xdr:from>
        <xdr:to>
          <xdr:col>3</xdr:col>
          <xdr:colOff>9525</xdr:colOff>
          <xdr:row>13</xdr:row>
          <xdr:rowOff>19050</xdr:rowOff>
        </xdr:to>
        <xdr:sp macro="" textlink="">
          <xdr:nvSpPr>
            <xdr:cNvPr id="1313" name="Option 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9. MTM / Ciencias matemáticas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180975</xdr:rowOff>
        </xdr:from>
        <xdr:to>
          <xdr:col>3</xdr:col>
          <xdr:colOff>9525</xdr:colOff>
          <xdr:row>14</xdr:row>
          <xdr:rowOff>19050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10. FIS / Ciencias físicas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47625</xdr:rowOff>
        </xdr:from>
        <xdr:to>
          <xdr:col>4</xdr:col>
          <xdr:colOff>9525</xdr:colOff>
          <xdr:row>10</xdr:row>
          <xdr:rowOff>19050</xdr:rowOff>
        </xdr:to>
        <xdr:sp macro="" textlink="">
          <xdr:nvSpPr>
            <xdr:cNvPr id="1315" name="Option 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11. PIN / Producción industrial, ingeniería civil e ingenierías de la sociedad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180975</xdr:rowOff>
        </xdr:from>
        <xdr:to>
          <xdr:col>4</xdr:col>
          <xdr:colOff>9525</xdr:colOff>
          <xdr:row>11</xdr:row>
          <xdr:rowOff>19050</xdr:rowOff>
        </xdr:to>
        <xdr:sp macro="" textlink="">
          <xdr:nvSpPr>
            <xdr:cNvPr id="1316" name="Option 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12. TIC / Tecnologías de la información y de las 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180975</xdr:rowOff>
        </xdr:from>
        <xdr:to>
          <xdr:col>4</xdr:col>
          <xdr:colOff>9525</xdr:colOff>
          <xdr:row>12</xdr:row>
          <xdr:rowOff>19050</xdr:rowOff>
        </xdr:to>
        <xdr:sp macro="" textlink="">
          <xdr:nvSpPr>
            <xdr:cNvPr id="1317" name="Option 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13. EYT / Energía y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180975</xdr:rowOff>
        </xdr:from>
        <xdr:to>
          <xdr:col>4</xdr:col>
          <xdr:colOff>9525</xdr:colOff>
          <xdr:row>13</xdr:row>
          <xdr:rowOff>19050</xdr:rowOff>
        </xdr:to>
        <xdr:sp macro="" textlink="">
          <xdr:nvSpPr>
            <xdr:cNvPr id="1318" name="Option 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14. CTQ / Ciencias y tecnologías químicas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180975</xdr:rowOff>
        </xdr:from>
        <xdr:to>
          <xdr:col>4</xdr:col>
          <xdr:colOff>9525</xdr:colOff>
          <xdr:row>14</xdr:row>
          <xdr:rowOff>19050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15. MAT / Ciencias y tecnologías materiales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47625</xdr:rowOff>
        </xdr:from>
        <xdr:to>
          <xdr:col>5</xdr:col>
          <xdr:colOff>19050</xdr:colOff>
          <xdr:row>10</xdr:row>
          <xdr:rowOff>19050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16. CTM / Ciencias y tecnologías mediambientales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180975</xdr:rowOff>
        </xdr:from>
        <xdr:to>
          <xdr:col>5</xdr:col>
          <xdr:colOff>19050</xdr:colOff>
          <xdr:row>11</xdr:row>
          <xdr:rowOff>19050</xdr:rowOff>
        </xdr:to>
        <xdr:sp macro="" textlink="">
          <xdr:nvSpPr>
            <xdr:cNvPr id="1321" name="Option 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17. CAA / Ciencias agrarias y agroalimentarias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180975</xdr:rowOff>
        </xdr:from>
        <xdr:to>
          <xdr:col>5</xdr:col>
          <xdr:colOff>19050</xdr:colOff>
          <xdr:row>12</xdr:row>
          <xdr:rowOff>19050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18. BIO / Biociencias y biotecnología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180975</xdr:rowOff>
        </xdr:from>
        <xdr:to>
          <xdr:col>5</xdr:col>
          <xdr:colOff>19050</xdr:colOff>
          <xdr:row>13</xdr:row>
          <xdr:rowOff>19050</xdr:rowOff>
        </xdr:to>
        <xdr:sp macro="" textlink="">
          <xdr:nvSpPr>
            <xdr:cNvPr id="1323" name="Option 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19. BME / Biomedicina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47625</xdr:rowOff>
        </xdr:from>
        <xdr:to>
          <xdr:col>3</xdr:col>
          <xdr:colOff>9525</xdr:colOff>
          <xdr:row>8</xdr:row>
          <xdr:rowOff>19050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Deje seleccionada esta opción si su entidad NO LIDERA el proyecto.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173</xdr:row>
          <xdr:rowOff>0</xdr:rowOff>
        </xdr:from>
        <xdr:to>
          <xdr:col>4</xdr:col>
          <xdr:colOff>3124200</xdr:colOff>
          <xdr:row>174</xdr:row>
          <xdr:rowOff>19050</xdr:rowOff>
        </xdr:to>
        <xdr:sp macro="" textlink="">
          <xdr:nvSpPr>
            <xdr:cNvPr id="1325" name="Option 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 Lógica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3124200</xdr:colOff>
          <xdr:row>173</xdr:row>
          <xdr:rowOff>19050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 Matemáticas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0</xdr:rowOff>
        </xdr:from>
        <xdr:to>
          <xdr:col>1</xdr:col>
          <xdr:colOff>3124200</xdr:colOff>
          <xdr:row>185</xdr:row>
          <xdr:rowOff>19050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21 Astronomía y astrofísica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0</xdr:rowOff>
        </xdr:from>
        <xdr:to>
          <xdr:col>1</xdr:col>
          <xdr:colOff>3124200</xdr:colOff>
          <xdr:row>193</xdr:row>
          <xdr:rowOff>19050</xdr:rowOff>
        </xdr:to>
        <xdr:sp macro="" textlink="">
          <xdr:nvSpPr>
            <xdr:cNvPr id="1328" name="Option 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 Física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1</xdr:col>
          <xdr:colOff>3124200</xdr:colOff>
          <xdr:row>210</xdr:row>
          <xdr:rowOff>19050</xdr:rowOff>
        </xdr:to>
        <xdr:sp macro="" textlink="">
          <xdr:nvSpPr>
            <xdr:cNvPr id="1329" name="Option 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23 Química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172</xdr:row>
          <xdr:rowOff>0</xdr:rowOff>
        </xdr:from>
        <xdr:to>
          <xdr:col>2</xdr:col>
          <xdr:colOff>3124200</xdr:colOff>
          <xdr:row>173</xdr:row>
          <xdr:rowOff>19050</xdr:rowOff>
        </xdr:to>
        <xdr:sp macro="" textlink="">
          <xdr:nvSpPr>
            <xdr:cNvPr id="1330" name="Option 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 Ciencias de la vida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195</xdr:row>
          <xdr:rowOff>0</xdr:rowOff>
        </xdr:from>
        <xdr:to>
          <xdr:col>2</xdr:col>
          <xdr:colOff>3124200</xdr:colOff>
          <xdr:row>196</xdr:row>
          <xdr:rowOff>19050</xdr:rowOff>
        </xdr:to>
        <xdr:sp macro="" textlink="">
          <xdr:nvSpPr>
            <xdr:cNvPr id="1331" name="Option 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 Ciencias de la tierra y el espacio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209</xdr:row>
          <xdr:rowOff>0</xdr:rowOff>
        </xdr:from>
        <xdr:to>
          <xdr:col>2</xdr:col>
          <xdr:colOff>3124200</xdr:colOff>
          <xdr:row>210</xdr:row>
          <xdr:rowOff>19050</xdr:rowOff>
        </xdr:to>
        <xdr:sp macro="" textlink="">
          <xdr:nvSpPr>
            <xdr:cNvPr id="1332" name="Option 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 Ciencias agrarias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172</xdr:row>
          <xdr:rowOff>0</xdr:rowOff>
        </xdr:from>
        <xdr:to>
          <xdr:col>3</xdr:col>
          <xdr:colOff>3124200</xdr:colOff>
          <xdr:row>173</xdr:row>
          <xdr:rowOff>19050</xdr:rowOff>
        </xdr:to>
        <xdr:sp macro="" textlink="">
          <xdr:nvSpPr>
            <xdr:cNvPr id="1333" name="Option 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 Ciencias médicas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188</xdr:row>
          <xdr:rowOff>0</xdr:rowOff>
        </xdr:from>
        <xdr:to>
          <xdr:col>3</xdr:col>
          <xdr:colOff>3124200</xdr:colOff>
          <xdr:row>189</xdr:row>
          <xdr:rowOff>19050</xdr:rowOff>
        </xdr:to>
        <xdr:sp macro="" textlink="">
          <xdr:nvSpPr>
            <xdr:cNvPr id="1334" name="Option 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 Ciencias tecnológicas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174</xdr:row>
          <xdr:rowOff>0</xdr:rowOff>
        </xdr:from>
        <xdr:to>
          <xdr:col>4</xdr:col>
          <xdr:colOff>3124200</xdr:colOff>
          <xdr:row>175</xdr:row>
          <xdr:rowOff>19050</xdr:rowOff>
        </xdr:to>
        <xdr:sp macro="" textlink="">
          <xdr:nvSpPr>
            <xdr:cNvPr id="1335" name="Option 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51 Antropología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175</xdr:row>
          <xdr:rowOff>0</xdr:rowOff>
        </xdr:from>
        <xdr:to>
          <xdr:col>4</xdr:col>
          <xdr:colOff>3124200</xdr:colOff>
          <xdr:row>176</xdr:row>
          <xdr:rowOff>19050</xdr:rowOff>
        </xdr:to>
        <xdr:sp macro="" textlink="">
          <xdr:nvSpPr>
            <xdr:cNvPr id="1336" name="Option 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52 Demografía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176</xdr:row>
          <xdr:rowOff>0</xdr:rowOff>
        </xdr:from>
        <xdr:to>
          <xdr:col>4</xdr:col>
          <xdr:colOff>3124200</xdr:colOff>
          <xdr:row>177</xdr:row>
          <xdr:rowOff>19050</xdr:rowOff>
        </xdr:to>
        <xdr:sp macro="" textlink="">
          <xdr:nvSpPr>
            <xdr:cNvPr id="1337" name="Option 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53 Ciencias económicas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177</xdr:row>
          <xdr:rowOff>0</xdr:rowOff>
        </xdr:from>
        <xdr:to>
          <xdr:col>4</xdr:col>
          <xdr:colOff>3124200</xdr:colOff>
          <xdr:row>178</xdr:row>
          <xdr:rowOff>19050</xdr:rowOff>
        </xdr:to>
        <xdr:sp macro="" textlink="">
          <xdr:nvSpPr>
            <xdr:cNvPr id="1338" name="Option 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54 Geografía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178</xdr:row>
          <xdr:rowOff>0</xdr:rowOff>
        </xdr:from>
        <xdr:to>
          <xdr:col>4</xdr:col>
          <xdr:colOff>3124200</xdr:colOff>
          <xdr:row>179</xdr:row>
          <xdr:rowOff>19050</xdr:rowOff>
        </xdr:to>
        <xdr:sp macro="" textlink="">
          <xdr:nvSpPr>
            <xdr:cNvPr id="1339" name="Option 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55 Historia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179</xdr:row>
          <xdr:rowOff>0</xdr:rowOff>
        </xdr:from>
        <xdr:to>
          <xdr:col>4</xdr:col>
          <xdr:colOff>3124200</xdr:colOff>
          <xdr:row>180</xdr:row>
          <xdr:rowOff>19050</xdr:rowOff>
        </xdr:to>
        <xdr:sp macro="" textlink="">
          <xdr:nvSpPr>
            <xdr:cNvPr id="1340" name="Option 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56 Ciencias jurídicas y derecho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180</xdr:row>
          <xdr:rowOff>0</xdr:rowOff>
        </xdr:from>
        <xdr:to>
          <xdr:col>4</xdr:col>
          <xdr:colOff>3124200</xdr:colOff>
          <xdr:row>181</xdr:row>
          <xdr:rowOff>19050</xdr:rowOff>
        </xdr:to>
        <xdr:sp macro="" textlink="">
          <xdr:nvSpPr>
            <xdr:cNvPr id="1341" name="Option 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57 Lingüística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181</xdr:row>
          <xdr:rowOff>0</xdr:rowOff>
        </xdr:from>
        <xdr:to>
          <xdr:col>4</xdr:col>
          <xdr:colOff>3124200</xdr:colOff>
          <xdr:row>182</xdr:row>
          <xdr:rowOff>19050</xdr:rowOff>
        </xdr:to>
        <xdr:sp macro="" textlink="">
          <xdr:nvSpPr>
            <xdr:cNvPr id="1342" name="Option 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58 Pedagogía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182</xdr:row>
          <xdr:rowOff>0</xdr:rowOff>
        </xdr:from>
        <xdr:to>
          <xdr:col>4</xdr:col>
          <xdr:colOff>3124200</xdr:colOff>
          <xdr:row>183</xdr:row>
          <xdr:rowOff>19050</xdr:rowOff>
        </xdr:to>
        <xdr:sp macro="" textlink="">
          <xdr:nvSpPr>
            <xdr:cNvPr id="1343" name="Option 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59 Ciencia política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183</xdr:row>
          <xdr:rowOff>0</xdr:rowOff>
        </xdr:from>
        <xdr:to>
          <xdr:col>4</xdr:col>
          <xdr:colOff>3124200</xdr:colOff>
          <xdr:row>184</xdr:row>
          <xdr:rowOff>19050</xdr:rowOff>
        </xdr:to>
        <xdr:sp macro="" textlink="">
          <xdr:nvSpPr>
            <xdr:cNvPr id="1344" name="Option 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61 Psicología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184</xdr:row>
          <xdr:rowOff>0</xdr:rowOff>
        </xdr:from>
        <xdr:to>
          <xdr:col>4</xdr:col>
          <xdr:colOff>3124200</xdr:colOff>
          <xdr:row>185</xdr:row>
          <xdr:rowOff>19050</xdr:rowOff>
        </xdr:to>
        <xdr:sp macro="" textlink="">
          <xdr:nvSpPr>
            <xdr:cNvPr id="1345" name="Option 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62 Ciencias de las artes y las letras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185</xdr:row>
          <xdr:rowOff>0</xdr:rowOff>
        </xdr:from>
        <xdr:to>
          <xdr:col>4</xdr:col>
          <xdr:colOff>3124200</xdr:colOff>
          <xdr:row>186</xdr:row>
          <xdr:rowOff>19050</xdr:rowOff>
        </xdr:to>
        <xdr:sp macro="" textlink="">
          <xdr:nvSpPr>
            <xdr:cNvPr id="1346" name="Option 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63 Sociología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186</xdr:row>
          <xdr:rowOff>0</xdr:rowOff>
        </xdr:from>
        <xdr:to>
          <xdr:col>4</xdr:col>
          <xdr:colOff>3124200</xdr:colOff>
          <xdr:row>187</xdr:row>
          <xdr:rowOff>19050</xdr:rowOff>
        </xdr:to>
        <xdr:sp macro="" textlink="">
          <xdr:nvSpPr>
            <xdr:cNvPr id="1347" name="Option 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71 Ética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187</xdr:row>
          <xdr:rowOff>0</xdr:rowOff>
        </xdr:from>
        <xdr:to>
          <xdr:col>4</xdr:col>
          <xdr:colOff>3124200</xdr:colOff>
          <xdr:row>188</xdr:row>
          <xdr:rowOff>19050</xdr:rowOff>
        </xdr:to>
        <xdr:sp macro="" textlink="">
          <xdr:nvSpPr>
            <xdr:cNvPr id="1348" name="Option 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72 Filosofía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95250</xdr:colOff>
      <xdr:row>0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2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312" Type="http://schemas.openxmlformats.org/officeDocument/2006/relationships/ctrlProp" Target="../ctrlProps/ctrlProp30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462"/>
  <sheetViews>
    <sheetView showGridLines="0" zoomScale="85" zoomScaleNormal="85" zoomScaleSheetLayoutView="100" zoomScalePageLayoutView="30" workbookViewId="0">
      <selection activeCell="D8" sqref="D8:L8"/>
    </sheetView>
  </sheetViews>
  <sheetFormatPr baseColWidth="10" defaultRowHeight="12.75"/>
  <cols>
    <col min="1" max="1" width="4.28515625" style="18" customWidth="1"/>
    <col min="2" max="3" width="12.7109375" style="18" customWidth="1"/>
    <col min="4" max="4" width="10" style="18" customWidth="1"/>
    <col min="5" max="5" width="11.42578125" style="18" customWidth="1"/>
    <col min="6" max="6" width="11.7109375" style="18" customWidth="1"/>
    <col min="7" max="7" width="12.7109375" style="18" customWidth="1"/>
    <col min="8" max="8" width="15.7109375" style="18" customWidth="1"/>
    <col min="9" max="9" width="11.28515625" style="18" customWidth="1"/>
    <col min="10" max="10" width="11.7109375" style="18" customWidth="1"/>
    <col min="11" max="11" width="8.7109375" style="18" customWidth="1"/>
    <col min="12" max="12" width="4.7109375" style="18" customWidth="1"/>
    <col min="13" max="13" width="2.7109375" style="18" customWidth="1"/>
    <col min="14" max="31" width="6.7109375" style="18" customWidth="1"/>
    <col min="32" max="36" width="11.42578125" style="18"/>
    <col min="37" max="39" width="10.7109375" style="18" customWidth="1"/>
    <col min="40" max="16384" width="11.42578125" style="18"/>
  </cols>
  <sheetData>
    <row r="1" spans="1:30" ht="17.100000000000001" customHeight="1" thickBo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30" ht="17.100000000000001" customHeight="1">
      <c r="A2" s="19"/>
      <c r="B2" s="782" t="s">
        <v>625</v>
      </c>
      <c r="C2" s="783"/>
      <c r="D2" s="783"/>
      <c r="E2" s="783"/>
      <c r="F2" s="783"/>
      <c r="G2" s="783"/>
      <c r="H2" s="783"/>
      <c r="I2" s="783"/>
      <c r="J2" s="783"/>
      <c r="K2" s="783"/>
      <c r="L2" s="784"/>
      <c r="M2" s="20"/>
    </row>
    <row r="3" spans="1:30" ht="17.100000000000001" customHeight="1">
      <c r="A3" s="19"/>
      <c r="B3" s="785"/>
      <c r="C3" s="786"/>
      <c r="D3" s="786"/>
      <c r="E3" s="786"/>
      <c r="F3" s="786"/>
      <c r="G3" s="786"/>
      <c r="H3" s="786"/>
      <c r="I3" s="786"/>
      <c r="J3" s="786"/>
      <c r="K3" s="786"/>
      <c r="L3" s="787"/>
      <c r="M3" s="20"/>
    </row>
    <row r="4" spans="1:30" ht="17.100000000000001" customHeight="1" thickBot="1">
      <c r="A4" s="19"/>
      <c r="B4" s="788"/>
      <c r="C4" s="789"/>
      <c r="D4" s="789"/>
      <c r="E4" s="789"/>
      <c r="F4" s="789"/>
      <c r="G4" s="789"/>
      <c r="H4" s="789"/>
      <c r="I4" s="789"/>
      <c r="J4" s="789"/>
      <c r="K4" s="789"/>
      <c r="L4" s="790"/>
      <c r="M4" s="20"/>
    </row>
    <row r="5" spans="1:30" ht="17.100000000000001" customHeight="1" thickBot="1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0"/>
    </row>
    <row r="6" spans="1:30" ht="21.95" customHeight="1" thickBot="1">
      <c r="A6" s="19"/>
      <c r="B6" s="791" t="s">
        <v>590</v>
      </c>
      <c r="C6" s="792"/>
      <c r="D6" s="792"/>
      <c r="E6" s="792"/>
      <c r="F6" s="792"/>
      <c r="G6" s="792"/>
      <c r="H6" s="792"/>
      <c r="I6" s="792"/>
      <c r="J6" s="792"/>
      <c r="K6" s="792"/>
      <c r="L6" s="793"/>
      <c r="M6" s="20"/>
    </row>
    <row r="7" spans="1:30" ht="17.25" thickBot="1">
      <c r="A7" s="19"/>
      <c r="B7" s="22"/>
      <c r="C7" s="22"/>
      <c r="D7" s="22"/>
      <c r="E7" s="22"/>
      <c r="F7" s="22"/>
      <c r="G7" s="22"/>
      <c r="H7" s="22"/>
      <c r="I7" s="22"/>
      <c r="J7" s="22"/>
      <c r="K7" s="21"/>
      <c r="L7" s="22"/>
      <c r="M7" s="20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39.950000000000003" customHeight="1">
      <c r="A8" s="19"/>
      <c r="B8" s="794" t="s">
        <v>351</v>
      </c>
      <c r="C8" s="795"/>
      <c r="D8" s="796"/>
      <c r="E8" s="797"/>
      <c r="F8" s="797"/>
      <c r="G8" s="798"/>
      <c r="H8" s="798"/>
      <c r="I8" s="798"/>
      <c r="J8" s="798"/>
      <c r="K8" s="798"/>
      <c r="L8" s="799"/>
      <c r="M8" s="20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39.950000000000003" customHeight="1" thickBot="1">
      <c r="A9" s="19"/>
      <c r="B9" s="800" t="s">
        <v>352</v>
      </c>
      <c r="C9" s="801"/>
      <c r="D9" s="764"/>
      <c r="E9" s="765"/>
      <c r="F9" s="765"/>
      <c r="G9" s="766"/>
      <c r="H9" s="766"/>
      <c r="I9" s="766"/>
      <c r="J9" s="766"/>
      <c r="K9" s="766"/>
      <c r="L9" s="767"/>
      <c r="M9" s="2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24.95" customHeight="1">
      <c r="A10" s="19"/>
      <c r="B10" s="751" t="s">
        <v>529</v>
      </c>
      <c r="C10" s="752"/>
      <c r="D10" s="756"/>
      <c r="E10" s="757"/>
      <c r="F10" s="757"/>
      <c r="G10" s="758"/>
      <c r="H10" s="758"/>
      <c r="I10" s="758"/>
      <c r="J10" s="758"/>
      <c r="K10" s="758"/>
      <c r="L10" s="759"/>
      <c r="M10" s="20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ht="24.95" customHeight="1">
      <c r="A11" s="19"/>
      <c r="B11" s="753"/>
      <c r="C11" s="754"/>
      <c r="D11" s="760"/>
      <c r="E11" s="761"/>
      <c r="F11" s="761"/>
      <c r="G11" s="762"/>
      <c r="H11" s="762"/>
      <c r="I11" s="762"/>
      <c r="J11" s="762"/>
      <c r="K11" s="762"/>
      <c r="L11" s="763"/>
      <c r="M11" s="20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24.95" customHeight="1">
      <c r="A12" s="19"/>
      <c r="B12" s="753"/>
      <c r="C12" s="754"/>
      <c r="D12" s="760"/>
      <c r="E12" s="761"/>
      <c r="F12" s="761"/>
      <c r="G12" s="762"/>
      <c r="H12" s="762"/>
      <c r="I12" s="762"/>
      <c r="J12" s="762"/>
      <c r="K12" s="762"/>
      <c r="L12" s="763"/>
      <c r="M12" s="20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24.95" customHeight="1">
      <c r="A13" s="19"/>
      <c r="B13" s="753"/>
      <c r="C13" s="754"/>
      <c r="D13" s="760"/>
      <c r="E13" s="761"/>
      <c r="F13" s="761"/>
      <c r="G13" s="762"/>
      <c r="H13" s="762"/>
      <c r="I13" s="762"/>
      <c r="J13" s="762"/>
      <c r="K13" s="762"/>
      <c r="L13" s="763"/>
      <c r="M13" s="20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24.95" customHeight="1" thickBot="1">
      <c r="A14" s="19"/>
      <c r="B14" s="742"/>
      <c r="C14" s="755"/>
      <c r="D14" s="764"/>
      <c r="E14" s="765"/>
      <c r="F14" s="765"/>
      <c r="G14" s="766"/>
      <c r="H14" s="766"/>
      <c r="I14" s="766"/>
      <c r="J14" s="766"/>
      <c r="K14" s="766"/>
      <c r="L14" s="767"/>
      <c r="M14" s="20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7.25" thickBot="1">
      <c r="A15" s="19"/>
      <c r="B15" s="22"/>
      <c r="C15" s="22"/>
      <c r="D15" s="22"/>
      <c r="E15" s="22"/>
      <c r="F15" s="22"/>
      <c r="G15" s="22"/>
      <c r="H15" s="22"/>
      <c r="I15" s="22"/>
      <c r="J15" s="22"/>
      <c r="K15" s="21"/>
      <c r="L15" s="22"/>
      <c r="M15" s="20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21.95" customHeight="1" thickBot="1">
      <c r="A16" s="19"/>
      <c r="B16" s="768" t="s">
        <v>353</v>
      </c>
      <c r="C16" s="769"/>
      <c r="D16" s="769"/>
      <c r="E16" s="769"/>
      <c r="F16" s="769"/>
      <c r="G16" s="769"/>
      <c r="H16" s="770"/>
      <c r="I16" s="771" t="s">
        <v>354</v>
      </c>
      <c r="J16" s="771"/>
      <c r="K16" s="771"/>
      <c r="L16" s="772"/>
      <c r="M16" s="20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50.1" customHeight="1" thickBot="1">
      <c r="A17" s="19"/>
      <c r="B17" s="773"/>
      <c r="C17" s="774"/>
      <c r="D17" s="774"/>
      <c r="E17" s="774"/>
      <c r="F17" s="774"/>
      <c r="G17" s="774"/>
      <c r="H17" s="775"/>
      <c r="I17" s="776"/>
      <c r="J17" s="776"/>
      <c r="K17" s="776"/>
      <c r="L17" s="777"/>
      <c r="M17" s="20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418" customFormat="1" ht="15.75" thickBot="1">
      <c r="A18" s="415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7"/>
    </row>
    <row r="19" spans="1:30" s="26" customFormat="1" ht="17.45" customHeight="1" thickBot="1">
      <c r="A19" s="24"/>
      <c r="B19" s="707" t="s">
        <v>530</v>
      </c>
      <c r="C19" s="708"/>
      <c r="D19" s="708"/>
      <c r="E19" s="708"/>
      <c r="F19" s="708"/>
      <c r="G19" s="708"/>
      <c r="H19" s="708"/>
      <c r="I19" s="708"/>
      <c r="J19" s="708"/>
      <c r="K19" s="708"/>
      <c r="L19" s="778"/>
      <c r="M19" s="25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s="26" customFormat="1" ht="17.45" hidden="1" customHeight="1">
      <c r="A20" s="24"/>
      <c r="B20" s="419"/>
      <c r="C20" s="420"/>
      <c r="D20" s="779" t="s">
        <v>395</v>
      </c>
      <c r="E20" s="780"/>
      <c r="F20" s="781"/>
      <c r="G20" s="423"/>
      <c r="H20" s="421"/>
      <c r="I20" s="422"/>
      <c r="J20" s="422"/>
      <c r="K20" s="422"/>
      <c r="L20" s="424"/>
      <c r="M20" s="25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60" customHeight="1" thickBot="1">
      <c r="A21" s="19"/>
      <c r="B21" s="742" t="s">
        <v>355</v>
      </c>
      <c r="C21" s="743"/>
      <c r="D21" s="744"/>
      <c r="E21" s="745"/>
      <c r="F21" s="745"/>
      <c r="G21" s="746"/>
      <c r="H21" s="747" t="s">
        <v>474</v>
      </c>
      <c r="I21" s="743"/>
      <c r="J21" s="748"/>
      <c r="K21" s="749"/>
      <c r="L21" s="750"/>
      <c r="M21" s="20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24" hidden="1" customHeight="1">
      <c r="A22" s="19"/>
      <c r="B22" s="730" t="s">
        <v>356</v>
      </c>
      <c r="C22" s="731"/>
      <c r="D22" s="732" t="s">
        <v>357</v>
      </c>
      <c r="E22" s="733"/>
      <c r="F22" s="734" t="s">
        <v>358</v>
      </c>
      <c r="G22" s="731"/>
      <c r="H22" s="734" t="s">
        <v>359</v>
      </c>
      <c r="I22" s="731"/>
      <c r="J22" s="732" t="s">
        <v>360</v>
      </c>
      <c r="K22" s="735"/>
      <c r="L22" s="736"/>
      <c r="M22" s="20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24" hidden="1" customHeight="1" thickBot="1">
      <c r="A23" s="19"/>
      <c r="B23" s="737" t="str">
        <f>IF($D9=$B87,'CÓDIGOS ASOCIADOS'!B8,"")</f>
        <v/>
      </c>
      <c r="C23" s="738"/>
      <c r="D23" s="739" t="str">
        <f>IF($D9=$B87,'CÓDIGOS ASOCIADOS'!B42,"")</f>
        <v/>
      </c>
      <c r="E23" s="738"/>
      <c r="F23" s="740" t="str">
        <f>IF($D9=$B87,'CÓDIGOS ASOCIADOS'!B171,"")</f>
        <v/>
      </c>
      <c r="G23" s="740"/>
      <c r="H23" s="740" t="str">
        <f>IF($D9=$B87,'CÓDIGOS ASOCIADOS'!B387,"")</f>
        <v/>
      </c>
      <c r="I23" s="740"/>
      <c r="J23" s="740" t="str">
        <f>IF($D9=$B87,'CÓDIGOS ASOCIADOS'!B434,"")</f>
        <v/>
      </c>
      <c r="K23" s="740"/>
      <c r="L23" s="741"/>
      <c r="M23" s="20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7.25" thickBot="1">
      <c r="A24" s="19"/>
      <c r="B24" s="28"/>
      <c r="C24" s="21"/>
      <c r="D24" s="29"/>
      <c r="E24" s="29"/>
      <c r="F24" s="29"/>
      <c r="G24" s="29"/>
      <c r="H24" s="29"/>
      <c r="I24" s="29"/>
      <c r="J24" s="29"/>
      <c r="K24" s="29"/>
      <c r="L24" s="29"/>
      <c r="M24" s="20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21.95" customHeight="1" thickBot="1">
      <c r="A25" s="19"/>
      <c r="B25" s="724" t="s">
        <v>361</v>
      </c>
      <c r="C25" s="725"/>
      <c r="D25" s="725"/>
      <c r="E25" s="725"/>
      <c r="F25" s="725"/>
      <c r="G25" s="725"/>
      <c r="H25" s="725"/>
      <c r="I25" s="725"/>
      <c r="J25" s="725"/>
      <c r="K25" s="725"/>
      <c r="L25" s="726"/>
      <c r="M25" s="2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21.95" customHeight="1">
      <c r="A26" s="19"/>
      <c r="B26" s="727" t="s">
        <v>362</v>
      </c>
      <c r="C26" s="728"/>
      <c r="D26" s="728"/>
      <c r="E26" s="728" t="s">
        <v>363</v>
      </c>
      <c r="F26" s="728"/>
      <c r="G26" s="728"/>
      <c r="H26" s="728"/>
      <c r="I26" s="618" t="s">
        <v>364</v>
      </c>
      <c r="J26" s="728" t="s">
        <v>365</v>
      </c>
      <c r="K26" s="728"/>
      <c r="L26" s="729"/>
      <c r="M26" s="20"/>
    </row>
    <row r="27" spans="1:30" ht="21.95" customHeight="1">
      <c r="A27" s="19"/>
      <c r="B27" s="720"/>
      <c r="C27" s="721"/>
      <c r="D27" s="721"/>
      <c r="E27" s="721"/>
      <c r="F27" s="721"/>
      <c r="G27" s="721"/>
      <c r="H27" s="721"/>
      <c r="I27" s="31"/>
      <c r="J27" s="722"/>
      <c r="K27" s="722"/>
      <c r="L27" s="723"/>
      <c r="M27" s="20"/>
    </row>
    <row r="28" spans="1:30" ht="21.95" customHeight="1">
      <c r="A28" s="19"/>
      <c r="B28" s="720"/>
      <c r="C28" s="721"/>
      <c r="D28" s="721"/>
      <c r="E28" s="721"/>
      <c r="F28" s="721"/>
      <c r="G28" s="721"/>
      <c r="H28" s="721"/>
      <c r="I28" s="31"/>
      <c r="J28" s="722"/>
      <c r="K28" s="722"/>
      <c r="L28" s="723"/>
      <c r="M28" s="20"/>
    </row>
    <row r="29" spans="1:30" ht="21.95" customHeight="1">
      <c r="A29" s="19"/>
      <c r="B29" s="720"/>
      <c r="C29" s="721"/>
      <c r="D29" s="721"/>
      <c r="E29" s="721"/>
      <c r="F29" s="721"/>
      <c r="G29" s="721"/>
      <c r="H29" s="721"/>
      <c r="I29" s="31"/>
      <c r="J29" s="722"/>
      <c r="K29" s="722"/>
      <c r="L29" s="723"/>
      <c r="M29" s="20"/>
    </row>
    <row r="30" spans="1:30" ht="21.95" customHeight="1" thickBot="1">
      <c r="A30" s="19"/>
      <c r="B30" s="703"/>
      <c r="C30" s="704"/>
      <c r="D30" s="704"/>
      <c r="E30" s="704"/>
      <c r="F30" s="704"/>
      <c r="G30" s="704"/>
      <c r="H30" s="704"/>
      <c r="I30" s="32"/>
      <c r="J30" s="705"/>
      <c r="K30" s="705"/>
      <c r="L30" s="706"/>
      <c r="M30" s="20"/>
    </row>
    <row r="31" spans="1:30" ht="17.25" thickBot="1">
      <c r="A31" s="19"/>
      <c r="B31" s="33"/>
      <c r="C31" s="33"/>
      <c r="D31" s="22"/>
      <c r="E31" s="22"/>
      <c r="F31" s="22"/>
      <c r="G31" s="22"/>
      <c r="H31" s="22"/>
      <c r="I31" s="22"/>
      <c r="J31" s="22"/>
      <c r="K31" s="21"/>
      <c r="L31" s="34"/>
      <c r="M31" s="20"/>
    </row>
    <row r="32" spans="1:30" ht="21.95" hidden="1" customHeight="1" thickBot="1">
      <c r="A32" s="19"/>
      <c r="B32" s="707" t="s">
        <v>366</v>
      </c>
      <c r="C32" s="708"/>
      <c r="D32" s="708"/>
      <c r="E32" s="617"/>
      <c r="F32" s="617"/>
      <c r="G32" s="709" t="s">
        <v>367</v>
      </c>
      <c r="H32" s="709"/>
      <c r="I32" s="709"/>
      <c r="J32" s="709"/>
      <c r="K32" s="709"/>
      <c r="L32" s="710"/>
      <c r="M32" s="20"/>
    </row>
    <row r="33" spans="1:13" ht="20.100000000000001" hidden="1" customHeight="1">
      <c r="A33" s="19"/>
      <c r="B33" s="711"/>
      <c r="C33" s="712"/>
      <c r="D33" s="712"/>
      <c r="E33" s="712"/>
      <c r="F33" s="712"/>
      <c r="G33" s="712"/>
      <c r="H33" s="712"/>
      <c r="I33" s="712"/>
      <c r="J33" s="712"/>
      <c r="K33" s="712"/>
      <c r="L33" s="713"/>
      <c r="M33" s="20"/>
    </row>
    <row r="34" spans="1:13" ht="20.100000000000001" hidden="1" customHeight="1">
      <c r="A34" s="19"/>
      <c r="B34" s="714"/>
      <c r="C34" s="715"/>
      <c r="D34" s="715"/>
      <c r="E34" s="715"/>
      <c r="F34" s="715"/>
      <c r="G34" s="715"/>
      <c r="H34" s="715"/>
      <c r="I34" s="715"/>
      <c r="J34" s="715"/>
      <c r="K34" s="715"/>
      <c r="L34" s="716"/>
      <c r="M34" s="20"/>
    </row>
    <row r="35" spans="1:13" ht="20.100000000000001" hidden="1" customHeight="1">
      <c r="A35" s="19"/>
      <c r="B35" s="714"/>
      <c r="C35" s="715"/>
      <c r="D35" s="715"/>
      <c r="E35" s="715"/>
      <c r="F35" s="715"/>
      <c r="G35" s="715"/>
      <c r="H35" s="715"/>
      <c r="I35" s="715"/>
      <c r="J35" s="715"/>
      <c r="K35" s="715"/>
      <c r="L35" s="716"/>
      <c r="M35" s="20"/>
    </row>
    <row r="36" spans="1:13" ht="20.100000000000001" hidden="1" customHeight="1">
      <c r="A36" s="19"/>
      <c r="B36" s="714"/>
      <c r="C36" s="715"/>
      <c r="D36" s="715"/>
      <c r="E36" s="715"/>
      <c r="F36" s="715"/>
      <c r="G36" s="715"/>
      <c r="H36" s="715"/>
      <c r="I36" s="715"/>
      <c r="J36" s="715"/>
      <c r="K36" s="715"/>
      <c r="L36" s="716"/>
      <c r="M36" s="20"/>
    </row>
    <row r="37" spans="1:13" ht="20.100000000000001" hidden="1" customHeight="1">
      <c r="A37" s="19"/>
      <c r="B37" s="714"/>
      <c r="C37" s="715"/>
      <c r="D37" s="715"/>
      <c r="E37" s="715"/>
      <c r="F37" s="715"/>
      <c r="G37" s="715"/>
      <c r="H37" s="715"/>
      <c r="I37" s="715"/>
      <c r="J37" s="715"/>
      <c r="K37" s="715"/>
      <c r="L37" s="716"/>
      <c r="M37" s="20"/>
    </row>
    <row r="38" spans="1:13" ht="20.100000000000001" hidden="1" customHeight="1">
      <c r="A38" s="19"/>
      <c r="B38" s="714"/>
      <c r="C38" s="715"/>
      <c r="D38" s="715"/>
      <c r="E38" s="715"/>
      <c r="F38" s="715"/>
      <c r="G38" s="715"/>
      <c r="H38" s="715"/>
      <c r="I38" s="715"/>
      <c r="J38" s="715"/>
      <c r="K38" s="715"/>
      <c r="L38" s="716"/>
      <c r="M38" s="20"/>
    </row>
    <row r="39" spans="1:13" ht="20.100000000000001" hidden="1" customHeight="1">
      <c r="A39" s="19"/>
      <c r="B39" s="714"/>
      <c r="C39" s="715"/>
      <c r="D39" s="715"/>
      <c r="E39" s="715"/>
      <c r="F39" s="715"/>
      <c r="G39" s="715"/>
      <c r="H39" s="715"/>
      <c r="I39" s="715"/>
      <c r="J39" s="715"/>
      <c r="K39" s="715"/>
      <c r="L39" s="716"/>
      <c r="M39" s="20"/>
    </row>
    <row r="40" spans="1:13" ht="20.100000000000001" hidden="1" customHeight="1">
      <c r="A40" s="19"/>
      <c r="B40" s="714"/>
      <c r="C40" s="715"/>
      <c r="D40" s="715"/>
      <c r="E40" s="715"/>
      <c r="F40" s="715"/>
      <c r="G40" s="715"/>
      <c r="H40" s="715"/>
      <c r="I40" s="715"/>
      <c r="J40" s="715"/>
      <c r="K40" s="715"/>
      <c r="L40" s="716"/>
      <c r="M40" s="20"/>
    </row>
    <row r="41" spans="1:13" ht="20.100000000000001" hidden="1" customHeight="1">
      <c r="A41" s="19"/>
      <c r="B41" s="714"/>
      <c r="C41" s="715"/>
      <c r="D41" s="715"/>
      <c r="E41" s="715"/>
      <c r="F41" s="715"/>
      <c r="G41" s="715"/>
      <c r="H41" s="715"/>
      <c r="I41" s="715"/>
      <c r="J41" s="715"/>
      <c r="K41" s="715"/>
      <c r="L41" s="716"/>
      <c r="M41" s="20"/>
    </row>
    <row r="42" spans="1:13" ht="20.100000000000001" hidden="1" customHeight="1">
      <c r="A42" s="19"/>
      <c r="B42" s="714"/>
      <c r="C42" s="715"/>
      <c r="D42" s="715"/>
      <c r="E42" s="715"/>
      <c r="F42" s="715"/>
      <c r="G42" s="715"/>
      <c r="H42" s="715"/>
      <c r="I42" s="715"/>
      <c r="J42" s="715"/>
      <c r="K42" s="715"/>
      <c r="L42" s="716"/>
      <c r="M42" s="20"/>
    </row>
    <row r="43" spans="1:13" ht="20.100000000000001" hidden="1" customHeight="1" thickBot="1">
      <c r="A43" s="19"/>
      <c r="B43" s="717"/>
      <c r="C43" s="718"/>
      <c r="D43" s="718"/>
      <c r="E43" s="718"/>
      <c r="F43" s="718"/>
      <c r="G43" s="718"/>
      <c r="H43" s="718"/>
      <c r="I43" s="718"/>
      <c r="J43" s="718"/>
      <c r="K43" s="718"/>
      <c r="L43" s="719"/>
      <c r="M43" s="20"/>
    </row>
    <row r="44" spans="1:13" ht="17.25" hidden="1" thickBot="1">
      <c r="A44" s="19"/>
      <c r="B44" s="22"/>
      <c r="C44" s="35"/>
      <c r="D44" s="35"/>
      <c r="E44" s="35"/>
      <c r="F44" s="35"/>
      <c r="G44" s="35"/>
      <c r="H44" s="35"/>
      <c r="I44" s="35"/>
      <c r="J44" s="35"/>
      <c r="K44" s="21"/>
      <c r="L44" s="36"/>
      <c r="M44" s="20"/>
    </row>
    <row r="45" spans="1:13" ht="21.95" customHeight="1" thickBot="1">
      <c r="A45" s="19"/>
      <c r="B45" s="700" t="s">
        <v>368</v>
      </c>
      <c r="C45" s="701"/>
      <c r="D45" s="701"/>
      <c r="E45" s="701"/>
      <c r="F45" s="701"/>
      <c r="G45" s="701"/>
      <c r="H45" s="701"/>
      <c r="I45" s="701"/>
      <c r="J45" s="701"/>
      <c r="K45" s="701"/>
      <c r="L45" s="702"/>
      <c r="M45" s="20"/>
    </row>
    <row r="46" spans="1:13" ht="20.100000000000001" customHeight="1">
      <c r="A46" s="19"/>
      <c r="B46" s="37" t="s">
        <v>369</v>
      </c>
      <c r="C46" s="685"/>
      <c r="D46" s="686"/>
      <c r="E46" s="686"/>
      <c r="F46" s="686"/>
      <c r="G46" s="687"/>
      <c r="H46" s="38" t="s">
        <v>370</v>
      </c>
      <c r="I46" s="685"/>
      <c r="J46" s="686"/>
      <c r="K46" s="686"/>
      <c r="L46" s="688"/>
      <c r="M46" s="20"/>
    </row>
    <row r="47" spans="1:13" ht="20.100000000000001" customHeight="1" thickBot="1">
      <c r="A47" s="19"/>
      <c r="B47" s="39" t="s">
        <v>371</v>
      </c>
      <c r="C47" s="689"/>
      <c r="D47" s="690"/>
      <c r="E47" s="690"/>
      <c r="F47" s="690"/>
      <c r="G47" s="691"/>
      <c r="H47" s="40" t="s">
        <v>372</v>
      </c>
      <c r="I47" s="692"/>
      <c r="J47" s="693"/>
      <c r="K47" s="693"/>
      <c r="L47" s="694"/>
      <c r="M47" s="20"/>
    </row>
    <row r="48" spans="1:13" ht="13.5" thickBot="1">
      <c r="A48" s="19"/>
      <c r="B48" s="41"/>
      <c r="C48" s="41"/>
      <c r="D48" s="41"/>
      <c r="E48" s="41"/>
      <c r="F48" s="41"/>
      <c r="G48" s="41"/>
      <c r="H48" s="41"/>
      <c r="I48" s="41"/>
      <c r="J48" s="41"/>
      <c r="K48" s="21"/>
      <c r="L48" s="41"/>
      <c r="M48" s="20"/>
    </row>
    <row r="49" spans="1:31" ht="21.95" customHeight="1" thickBot="1">
      <c r="A49" s="19"/>
      <c r="B49" s="700" t="s">
        <v>373</v>
      </c>
      <c r="C49" s="701"/>
      <c r="D49" s="701"/>
      <c r="E49" s="701"/>
      <c r="F49" s="701"/>
      <c r="G49" s="701"/>
      <c r="H49" s="701"/>
      <c r="I49" s="701"/>
      <c r="J49" s="701"/>
      <c r="K49" s="701"/>
      <c r="L49" s="702"/>
      <c r="M49" s="20"/>
    </row>
    <row r="50" spans="1:31" ht="20.100000000000001" customHeight="1">
      <c r="A50" s="19"/>
      <c r="B50" s="37" t="s">
        <v>369</v>
      </c>
      <c r="C50" s="685"/>
      <c r="D50" s="686"/>
      <c r="E50" s="686"/>
      <c r="F50" s="686"/>
      <c r="G50" s="687"/>
      <c r="H50" s="38" t="s">
        <v>370</v>
      </c>
      <c r="I50" s="685"/>
      <c r="J50" s="686"/>
      <c r="K50" s="686"/>
      <c r="L50" s="688"/>
      <c r="M50" s="20"/>
    </row>
    <row r="51" spans="1:31" ht="20.100000000000001" customHeight="1" thickBot="1">
      <c r="A51" s="19"/>
      <c r="B51" s="39" t="s">
        <v>371</v>
      </c>
      <c r="C51" s="689"/>
      <c r="D51" s="690"/>
      <c r="E51" s="690"/>
      <c r="F51" s="690"/>
      <c r="G51" s="691"/>
      <c r="H51" s="40" t="s">
        <v>372</v>
      </c>
      <c r="I51" s="692"/>
      <c r="J51" s="693"/>
      <c r="K51" s="693"/>
      <c r="L51" s="694"/>
      <c r="M51" s="20"/>
    </row>
    <row r="52" spans="1:31" ht="13.5" thickBot="1">
      <c r="A52" s="19"/>
      <c r="B52" s="42"/>
      <c r="C52" s="42"/>
      <c r="D52" s="42"/>
      <c r="E52" s="42"/>
      <c r="F52" s="42"/>
      <c r="G52" s="42"/>
      <c r="H52" s="42"/>
      <c r="I52" s="42"/>
      <c r="J52" s="42"/>
      <c r="K52" s="21"/>
      <c r="L52" s="42"/>
      <c r="M52" s="20"/>
    </row>
    <row r="53" spans="1:31" ht="21.95" customHeight="1" thickBot="1">
      <c r="A53" s="19"/>
      <c r="B53" s="695" t="s">
        <v>374</v>
      </c>
      <c r="C53" s="696"/>
      <c r="D53" s="696"/>
      <c r="E53" s="696"/>
      <c r="F53" s="696"/>
      <c r="G53" s="696"/>
      <c r="H53" s="696"/>
      <c r="I53" s="696"/>
      <c r="J53" s="696"/>
      <c r="K53" s="696"/>
      <c r="L53" s="697"/>
      <c r="M53" s="20"/>
    </row>
    <row r="54" spans="1:31" ht="20.100000000000001" customHeight="1" thickBot="1">
      <c r="A54" s="19"/>
      <c r="B54" s="698" t="s">
        <v>375</v>
      </c>
      <c r="C54" s="699"/>
      <c r="D54" s="682">
        <v>45658</v>
      </c>
      <c r="E54" s="683"/>
      <c r="F54" s="684"/>
      <c r="G54" s="698" t="s">
        <v>376</v>
      </c>
      <c r="H54" s="699"/>
      <c r="I54" s="682">
        <v>46752</v>
      </c>
      <c r="J54" s="683"/>
      <c r="K54" s="683"/>
      <c r="L54" s="684"/>
      <c r="M54" s="20"/>
    </row>
    <row r="55" spans="1:31">
      <c r="A55" s="19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0"/>
    </row>
    <row r="56" spans="1:31">
      <c r="A56" s="19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0"/>
    </row>
    <row r="57" spans="1:31" ht="13.5" thickBot="1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/>
    </row>
    <row r="58" spans="1:31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31" ht="12.75" hidden="1" customHeight="1">
      <c r="B59" s="46"/>
      <c r="C59" s="46"/>
    </row>
    <row r="60" spans="1:31" ht="12.75" hidden="1" customHeight="1">
      <c r="B60" s="64" t="s">
        <v>470</v>
      </c>
      <c r="C60" s="64" t="s">
        <v>469</v>
      </c>
      <c r="D60" s="64" t="s">
        <v>409</v>
      </c>
      <c r="E60" s="64" t="s">
        <v>471</v>
      </c>
      <c r="F60" s="64" t="s">
        <v>472</v>
      </c>
      <c r="G60" s="64" t="s">
        <v>473</v>
      </c>
      <c r="H60" s="64" t="s">
        <v>405</v>
      </c>
      <c r="I60" s="64" t="s">
        <v>410</v>
      </c>
      <c r="J60" s="64" t="s">
        <v>411</v>
      </c>
      <c r="K60" s="64" t="s">
        <v>412</v>
      </c>
      <c r="L60" s="64" t="s">
        <v>456</v>
      </c>
      <c r="M60" s="64" t="s">
        <v>413</v>
      </c>
      <c r="N60" s="64" t="s">
        <v>406</v>
      </c>
      <c r="O60" s="64" t="s">
        <v>407</v>
      </c>
      <c r="P60" s="64" t="s">
        <v>408</v>
      </c>
      <c r="Q60" s="64" t="s">
        <v>454</v>
      </c>
      <c r="R60" s="64" t="s">
        <v>414</v>
      </c>
      <c r="S60" s="64" t="s">
        <v>455</v>
      </c>
      <c r="T60" s="64" t="s">
        <v>457</v>
      </c>
      <c r="U60" s="64" t="s">
        <v>458</v>
      </c>
      <c r="V60" s="64" t="s">
        <v>459</v>
      </c>
      <c r="W60" s="64" t="s">
        <v>460</v>
      </c>
      <c r="X60" s="64" t="s">
        <v>461</v>
      </c>
      <c r="Y60" s="64" t="s">
        <v>462</v>
      </c>
      <c r="Z60" s="64" t="s">
        <v>466</v>
      </c>
      <c r="AA60" s="64" t="s">
        <v>467</v>
      </c>
      <c r="AB60" s="64" t="s">
        <v>468</v>
      </c>
      <c r="AC60" s="64" t="s">
        <v>463</v>
      </c>
      <c r="AD60" s="64" t="s">
        <v>464</v>
      </c>
      <c r="AE60" s="64" t="s">
        <v>465</v>
      </c>
    </row>
    <row r="61" spans="1:31" ht="12.75" hidden="1" customHeight="1">
      <c r="B61" s="71"/>
      <c r="C61" s="72"/>
      <c r="D61" s="66">
        <f>I17</f>
        <v>0</v>
      </c>
      <c r="E61" s="46">
        <v>1</v>
      </c>
      <c r="F61" s="73"/>
      <c r="G61" s="72"/>
      <c r="H61" s="18" t="str">
        <f>D23</f>
        <v/>
      </c>
      <c r="I61" s="18" t="str">
        <f>F23</f>
        <v/>
      </c>
      <c r="J61" s="18" t="str">
        <f>H23</f>
        <v/>
      </c>
      <c r="K61" s="18" t="str">
        <f>J23</f>
        <v/>
      </c>
      <c r="L61" s="64">
        <v>77</v>
      </c>
      <c r="M61" s="64">
        <f>B17</f>
        <v>0</v>
      </c>
      <c r="N61" s="64">
        <f>ROUND((I54-D54)/30,0)</f>
        <v>36</v>
      </c>
      <c r="O61" s="65">
        <f>D54</f>
        <v>45658</v>
      </c>
      <c r="P61" s="65">
        <f>I54</f>
        <v>46752</v>
      </c>
      <c r="Q61" s="66" t="e">
        <f>LOOKUP(R61,B67:F85,F67:F85)</f>
        <v>#N/A</v>
      </c>
      <c r="R61" s="18">
        <f>D8</f>
        <v>0</v>
      </c>
      <c r="S61" s="69" t="e">
        <f>LOOKUP(R61,B67:B85,E67:E85)</f>
        <v>#N/A</v>
      </c>
      <c r="T61" s="18" t="e">
        <f>LOOKUP(R61,B67:B85,G67:G85)</f>
        <v>#N/A</v>
      </c>
      <c r="U61" s="18">
        <v>724</v>
      </c>
      <c r="V61" s="18">
        <f>R61</f>
        <v>0</v>
      </c>
      <c r="W61" s="18">
        <v>31</v>
      </c>
      <c r="X61" s="18">
        <f>U61</f>
        <v>724</v>
      </c>
      <c r="Y61" s="18" t="e">
        <f>LOOKUP(R61,B67:B85,H67:H85)</f>
        <v>#N/A</v>
      </c>
      <c r="Z61" s="70"/>
      <c r="AA61" s="70"/>
      <c r="AB61" s="70"/>
      <c r="AC61" s="18">
        <v>0</v>
      </c>
      <c r="AD61" s="18">
        <v>0</v>
      </c>
      <c r="AE61" s="18">
        <v>0</v>
      </c>
    </row>
    <row r="62" spans="1:31" ht="12.75" hidden="1" customHeight="1">
      <c r="B62" s="46"/>
      <c r="C62" s="46"/>
      <c r="D62" s="46"/>
      <c r="E62" s="46"/>
      <c r="F62" s="46"/>
      <c r="G62" s="46"/>
      <c r="I62" s="46"/>
      <c r="J62" s="46"/>
      <c r="K62" s="46"/>
      <c r="L62" s="46"/>
      <c r="N62" s="64" t="s">
        <v>406</v>
      </c>
    </row>
    <row r="63" spans="1:31" ht="12.75" hidden="1" customHeight="1">
      <c r="B63" s="46"/>
      <c r="C63" s="46"/>
      <c r="D63" s="46"/>
      <c r="E63" s="46"/>
      <c r="F63" s="46"/>
      <c r="G63" s="46"/>
      <c r="I63" s="46"/>
      <c r="J63" s="46"/>
      <c r="K63" s="46"/>
      <c r="L63" s="46"/>
      <c r="N63" s="66">
        <f>ROUND((P61-O61)/30,0)</f>
        <v>36</v>
      </c>
    </row>
    <row r="64" spans="1:31" ht="12.75" hidden="1" customHeight="1">
      <c r="B64" s="46"/>
      <c r="C64" s="46"/>
      <c r="D64" s="46"/>
      <c r="E64" s="46"/>
      <c r="F64" s="46"/>
      <c r="G64" s="46"/>
      <c r="I64" s="46"/>
      <c r="J64" s="46"/>
      <c r="K64" s="46"/>
      <c r="L64" s="46"/>
    </row>
    <row r="65" spans="1:12" ht="12.75" hidden="1" customHeight="1">
      <c r="B65" s="46"/>
      <c r="C65" s="46"/>
      <c r="D65" s="46"/>
      <c r="E65" s="46"/>
      <c r="F65" s="46"/>
      <c r="G65" s="46"/>
      <c r="I65" s="46"/>
      <c r="J65" s="46"/>
      <c r="K65" s="46"/>
      <c r="L65" s="46"/>
    </row>
    <row r="66" spans="1:12" ht="12.75" hidden="1" customHeight="1">
      <c r="B66" s="46"/>
      <c r="C66" s="46"/>
      <c r="D66" s="46"/>
      <c r="E66" s="46"/>
      <c r="F66" s="46"/>
      <c r="G66" s="46"/>
      <c r="I66" s="46"/>
      <c r="J66" s="46"/>
      <c r="K66" s="46"/>
      <c r="L66" s="46"/>
    </row>
    <row r="67" spans="1:12" ht="12.75" hidden="1" customHeight="1">
      <c r="A67" s="18">
        <v>1</v>
      </c>
      <c r="B67" s="18" t="s">
        <v>377</v>
      </c>
      <c r="C67" s="18" t="s">
        <v>415</v>
      </c>
      <c r="D67" s="18" t="s">
        <v>416</v>
      </c>
      <c r="E67" s="18" t="s">
        <v>417</v>
      </c>
      <c r="F67" s="68">
        <v>22001</v>
      </c>
      <c r="G67" s="18">
        <v>31</v>
      </c>
      <c r="H67" s="18">
        <v>72</v>
      </c>
    </row>
    <row r="68" spans="1:12" ht="12.75" hidden="1" customHeight="1">
      <c r="A68" s="18">
        <v>2</v>
      </c>
      <c r="B68" s="18" t="s">
        <v>418</v>
      </c>
      <c r="C68" s="18" t="s">
        <v>419</v>
      </c>
      <c r="D68" s="18" t="s">
        <v>416</v>
      </c>
      <c r="E68" s="18" t="s">
        <v>420</v>
      </c>
      <c r="F68" s="68">
        <v>22001</v>
      </c>
      <c r="G68" s="18">
        <v>31</v>
      </c>
      <c r="H68" s="18">
        <v>72</v>
      </c>
    </row>
    <row r="69" spans="1:12" ht="12.75" hidden="1" customHeight="1">
      <c r="A69" s="18">
        <v>3</v>
      </c>
      <c r="B69" s="18" t="s">
        <v>421</v>
      </c>
      <c r="C69" s="18" t="s">
        <v>422</v>
      </c>
      <c r="D69" s="18" t="s">
        <v>423</v>
      </c>
      <c r="E69" s="18" t="s">
        <v>424</v>
      </c>
      <c r="F69" s="68">
        <v>20501</v>
      </c>
      <c r="G69" s="18">
        <v>28</v>
      </c>
      <c r="H69" s="18">
        <v>72</v>
      </c>
    </row>
    <row r="70" spans="1:12" ht="12.75" hidden="1" customHeight="1">
      <c r="A70" s="18">
        <v>4</v>
      </c>
      <c r="B70" s="18" t="s">
        <v>615</v>
      </c>
      <c r="D70" s="18" t="s">
        <v>426</v>
      </c>
      <c r="E70" s="18" t="s">
        <v>617</v>
      </c>
      <c r="F70" s="68">
        <v>20509</v>
      </c>
    </row>
    <row r="71" spans="1:12" ht="12.75" hidden="1" customHeight="1">
      <c r="A71" s="18">
        <v>5</v>
      </c>
      <c r="B71" s="18" t="s">
        <v>379</v>
      </c>
      <c r="C71" s="18" t="s">
        <v>425</v>
      </c>
      <c r="D71" s="18" t="s">
        <v>426</v>
      </c>
      <c r="E71" s="18" t="s">
        <v>427</v>
      </c>
      <c r="F71" s="68">
        <v>20509</v>
      </c>
      <c r="G71" s="18">
        <v>31</v>
      </c>
      <c r="H71" s="18">
        <v>72</v>
      </c>
    </row>
    <row r="72" spans="1:12" ht="12.75" hidden="1" customHeight="1">
      <c r="A72" s="18">
        <v>6</v>
      </c>
      <c r="B72" s="18" t="s">
        <v>381</v>
      </c>
      <c r="C72" s="18" t="s">
        <v>428</v>
      </c>
      <c r="D72" s="18" t="s">
        <v>426</v>
      </c>
      <c r="E72" s="18" t="s">
        <v>429</v>
      </c>
      <c r="F72" s="68">
        <v>20509</v>
      </c>
      <c r="G72" s="18">
        <v>31</v>
      </c>
      <c r="H72" s="18">
        <v>72</v>
      </c>
    </row>
    <row r="73" spans="1:12" ht="12.75" hidden="1" customHeight="1">
      <c r="A73" s="18">
        <v>7</v>
      </c>
      <c r="B73" s="18" t="s">
        <v>382</v>
      </c>
      <c r="C73" s="18" t="s">
        <v>430</v>
      </c>
      <c r="D73" s="18" t="s">
        <v>431</v>
      </c>
      <c r="E73" s="18" t="s">
        <v>432</v>
      </c>
      <c r="F73" s="68">
        <v>20509</v>
      </c>
      <c r="G73" s="18">
        <v>31</v>
      </c>
      <c r="H73" s="18">
        <v>72</v>
      </c>
    </row>
    <row r="74" spans="1:12" ht="12.75" hidden="1" customHeight="1">
      <c r="A74" s="18">
        <v>8</v>
      </c>
      <c r="B74" s="18" t="s">
        <v>383</v>
      </c>
      <c r="C74" s="18" t="s">
        <v>433</v>
      </c>
      <c r="D74" s="18" t="s">
        <v>416</v>
      </c>
      <c r="E74" s="18" t="s">
        <v>434</v>
      </c>
      <c r="F74" s="68">
        <v>20508</v>
      </c>
      <c r="G74" s="18">
        <v>31</v>
      </c>
      <c r="H74" s="18">
        <v>72</v>
      </c>
    </row>
    <row r="75" spans="1:12" ht="12.75" hidden="1" customHeight="1">
      <c r="A75" s="18">
        <v>9</v>
      </c>
      <c r="B75" s="18" t="s">
        <v>384</v>
      </c>
      <c r="C75" s="18" t="s">
        <v>435</v>
      </c>
      <c r="D75" s="18" t="s">
        <v>416</v>
      </c>
      <c r="E75" s="18" t="s">
        <v>436</v>
      </c>
      <c r="F75" s="68">
        <v>22001</v>
      </c>
      <c r="G75" s="18">
        <v>31</v>
      </c>
      <c r="H75" s="18">
        <v>72</v>
      </c>
    </row>
    <row r="76" spans="1:12" ht="12.75" hidden="1" customHeight="1">
      <c r="A76" s="18">
        <v>10</v>
      </c>
      <c r="B76" s="18" t="s">
        <v>385</v>
      </c>
      <c r="C76" s="18" t="s">
        <v>437</v>
      </c>
      <c r="D76" s="18" t="s">
        <v>423</v>
      </c>
      <c r="E76" s="18" t="s">
        <v>438</v>
      </c>
      <c r="F76" s="68">
        <v>20509</v>
      </c>
      <c r="G76" s="18">
        <v>31</v>
      </c>
      <c r="H76" s="18">
        <v>72</v>
      </c>
    </row>
    <row r="77" spans="1:12" ht="12.75" hidden="1" customHeight="1">
      <c r="A77" s="18">
        <v>11</v>
      </c>
      <c r="B77" s="18" t="s">
        <v>386</v>
      </c>
      <c r="C77" s="18" t="s">
        <v>439</v>
      </c>
      <c r="D77" s="18" t="s">
        <v>423</v>
      </c>
      <c r="E77" s="18" t="s">
        <v>440</v>
      </c>
      <c r="F77" s="68">
        <v>20507</v>
      </c>
      <c r="G77" s="18">
        <v>31</v>
      </c>
      <c r="H77" s="18">
        <v>72</v>
      </c>
    </row>
    <row r="78" spans="1:12" ht="12.75" hidden="1" customHeight="1">
      <c r="A78" s="18">
        <v>12</v>
      </c>
      <c r="B78" s="18" t="s">
        <v>387</v>
      </c>
      <c r="C78" s="18" t="s">
        <v>441</v>
      </c>
      <c r="D78" s="18" t="s">
        <v>426</v>
      </c>
      <c r="E78" s="18" t="s">
        <v>442</v>
      </c>
      <c r="F78" s="68">
        <v>20509</v>
      </c>
      <c r="G78" s="18">
        <v>31</v>
      </c>
      <c r="H78" s="18">
        <v>72</v>
      </c>
    </row>
    <row r="79" spans="1:12" ht="12.75" hidden="1" customHeight="1">
      <c r="A79" s="18">
        <v>13</v>
      </c>
      <c r="B79" s="18" t="s">
        <v>388</v>
      </c>
      <c r="C79" s="18" t="s">
        <v>443</v>
      </c>
      <c r="D79" s="18" t="s">
        <v>426</v>
      </c>
      <c r="E79" s="18" t="s">
        <v>444</v>
      </c>
      <c r="F79" s="68">
        <v>20509</v>
      </c>
      <c r="G79" s="18">
        <v>31</v>
      </c>
      <c r="H79" s="18">
        <v>72</v>
      </c>
    </row>
    <row r="80" spans="1:12" ht="12.75" hidden="1" customHeight="1">
      <c r="A80" s="18">
        <v>14</v>
      </c>
      <c r="B80" s="18" t="s">
        <v>389</v>
      </c>
      <c r="C80" s="18" t="s">
        <v>445</v>
      </c>
      <c r="D80" s="18" t="s">
        <v>416</v>
      </c>
      <c r="E80" s="18" t="s">
        <v>446</v>
      </c>
      <c r="F80" s="68">
        <v>22001</v>
      </c>
      <c r="G80" s="18">
        <v>31</v>
      </c>
      <c r="H80" s="18">
        <v>72</v>
      </c>
    </row>
    <row r="81" spans="1:12" ht="12.75" hidden="1" customHeight="1">
      <c r="A81" s="18">
        <v>15</v>
      </c>
      <c r="B81" s="18" t="s">
        <v>390</v>
      </c>
      <c r="C81" s="18" t="s">
        <v>447</v>
      </c>
      <c r="D81" s="18" t="s">
        <v>416</v>
      </c>
      <c r="E81" s="18" t="s">
        <v>448</v>
      </c>
      <c r="F81" s="68">
        <v>22001</v>
      </c>
      <c r="G81" s="18">
        <v>31</v>
      </c>
      <c r="H81" s="18">
        <v>72</v>
      </c>
    </row>
    <row r="82" spans="1:12" ht="12.75" hidden="1" customHeight="1">
      <c r="A82" s="18">
        <v>16</v>
      </c>
      <c r="B82" s="18" t="s">
        <v>616</v>
      </c>
      <c r="D82" s="18" t="s">
        <v>426</v>
      </c>
      <c r="E82" s="18" t="s">
        <v>620</v>
      </c>
      <c r="F82" s="68">
        <v>20509</v>
      </c>
    </row>
    <row r="83" spans="1:12" ht="12.75" hidden="1" customHeight="1">
      <c r="A83" s="18">
        <v>17</v>
      </c>
      <c r="B83" s="18" t="s">
        <v>618</v>
      </c>
      <c r="D83" s="18" t="s">
        <v>426</v>
      </c>
      <c r="E83" s="18" t="s">
        <v>619</v>
      </c>
      <c r="F83" s="68">
        <v>20509</v>
      </c>
    </row>
    <row r="84" spans="1:12" ht="12.75" hidden="1" customHeight="1">
      <c r="A84" s="18">
        <v>18</v>
      </c>
      <c r="B84" s="18" t="s">
        <v>391</v>
      </c>
      <c r="C84" s="18" t="s">
        <v>449</v>
      </c>
      <c r="D84" s="18" t="s">
        <v>450</v>
      </c>
      <c r="E84" s="18" t="s">
        <v>451</v>
      </c>
      <c r="F84" s="68">
        <v>20102</v>
      </c>
      <c r="G84" s="18">
        <v>31</v>
      </c>
      <c r="H84" s="18">
        <v>85</v>
      </c>
    </row>
    <row r="85" spans="1:12" ht="12.75" hidden="1" customHeight="1">
      <c r="A85" s="18">
        <v>19</v>
      </c>
      <c r="B85" s="18" t="s">
        <v>392</v>
      </c>
      <c r="C85" s="18" t="s">
        <v>452</v>
      </c>
      <c r="D85" s="18" t="s">
        <v>450</v>
      </c>
      <c r="E85" s="18" t="s">
        <v>453</v>
      </c>
      <c r="F85" s="68">
        <v>20101</v>
      </c>
      <c r="G85" s="18">
        <v>31</v>
      </c>
      <c r="H85" s="18">
        <v>85</v>
      </c>
    </row>
    <row r="86" spans="1:12" ht="12.75" hidden="1" customHeight="1">
      <c r="B86" s="46"/>
      <c r="C86" s="67"/>
      <c r="D86" s="67"/>
      <c r="E86" s="67"/>
      <c r="F86" s="46"/>
      <c r="G86" s="46"/>
      <c r="H86" s="46"/>
      <c r="I86" s="46"/>
      <c r="J86" s="46"/>
      <c r="K86" s="46"/>
      <c r="L86" s="46"/>
    </row>
    <row r="87" spans="1:12" ht="12.75" hidden="1" customHeight="1">
      <c r="B87" s="46" t="s">
        <v>393</v>
      </c>
      <c r="C87" s="46"/>
      <c r="D87" s="46"/>
      <c r="E87" s="46"/>
      <c r="F87" s="46"/>
      <c r="G87" s="46">
        <f>IF(D21="",1,D21)</f>
        <v>1</v>
      </c>
      <c r="H87" s="46"/>
      <c r="I87" s="46"/>
      <c r="J87" s="46"/>
      <c r="K87" s="46"/>
      <c r="L87" s="46"/>
    </row>
    <row r="88" spans="1:12" ht="12.75" hidden="1" customHeight="1">
      <c r="B88" s="46" t="s">
        <v>394</v>
      </c>
      <c r="C88" s="46"/>
      <c r="D88" s="46"/>
      <c r="E88" s="46"/>
      <c r="F88" s="46"/>
      <c r="G88" s="46"/>
      <c r="H88" s="46"/>
      <c r="I88" s="46"/>
      <c r="J88" s="46"/>
      <c r="K88" s="46" t="s">
        <v>378</v>
      </c>
      <c r="L88" s="46"/>
    </row>
    <row r="89" spans="1:12" ht="12.75" hidden="1" customHeight="1">
      <c r="B89" s="46"/>
      <c r="C89" s="46"/>
      <c r="D89" s="46"/>
      <c r="E89" s="46"/>
      <c r="F89" s="46"/>
      <c r="G89" s="46"/>
      <c r="H89" s="46"/>
      <c r="I89" s="46"/>
      <c r="J89" s="46"/>
      <c r="K89" s="46" t="s">
        <v>380</v>
      </c>
      <c r="L89" s="46"/>
    </row>
    <row r="90" spans="1:12" ht="12.75" hidden="1" customHeight="1">
      <c r="B90" s="47" t="s">
        <v>395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1:12" ht="12.75" hidden="1" customHeight="1">
      <c r="B91" s="47" t="s">
        <v>396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</row>
    <row r="92" spans="1:12" ht="12.75" hidden="1" customHeight="1">
      <c r="B92" s="46"/>
      <c r="C92" s="47"/>
      <c r="D92" s="47"/>
      <c r="E92" s="47"/>
      <c r="F92" s="46"/>
      <c r="G92" s="46"/>
      <c r="H92" s="46"/>
      <c r="I92" s="46"/>
      <c r="J92" s="46"/>
      <c r="K92" s="46"/>
      <c r="L92" s="46"/>
    </row>
    <row r="93" spans="1:12" ht="12.75" hidden="1" customHeight="1">
      <c r="B93" s="146" t="s">
        <v>397</v>
      </c>
      <c r="C93" s="47"/>
      <c r="E93" s="47"/>
      <c r="F93" s="46"/>
      <c r="G93" s="46"/>
      <c r="H93" s="46"/>
      <c r="I93" s="46"/>
      <c r="J93" s="46"/>
      <c r="K93" s="46"/>
      <c r="L93" s="46"/>
    </row>
    <row r="94" spans="1:12" ht="12.75" hidden="1" customHeight="1">
      <c r="B94" s="146" t="s">
        <v>398</v>
      </c>
      <c r="C94" s="47"/>
      <c r="E94" s="47"/>
      <c r="F94" s="46"/>
      <c r="G94" s="46"/>
      <c r="H94" s="46"/>
      <c r="I94" s="46"/>
      <c r="J94" s="46"/>
      <c r="K94" s="46"/>
      <c r="L94" s="46"/>
    </row>
    <row r="95" spans="1:12" ht="12.75" hidden="1" customHeight="1">
      <c r="B95" s="146" t="s">
        <v>399</v>
      </c>
      <c r="C95" s="46"/>
      <c r="E95" s="46"/>
      <c r="F95" s="46"/>
      <c r="G95" s="46"/>
      <c r="H95" s="46"/>
      <c r="I95" s="46"/>
      <c r="J95" s="46"/>
      <c r="K95" s="46"/>
      <c r="L95" s="46"/>
    </row>
    <row r="96" spans="1:12" ht="12.75" hidden="1" customHeight="1">
      <c r="B96" s="146" t="s">
        <v>400</v>
      </c>
      <c r="C96" s="46"/>
      <c r="E96" s="46"/>
      <c r="F96" s="46"/>
      <c r="G96" s="46"/>
      <c r="H96" s="46"/>
      <c r="I96" s="46"/>
      <c r="J96" s="46"/>
      <c r="K96" s="46"/>
      <c r="L96" s="46"/>
    </row>
    <row r="97" spans="2:12" ht="12.75" hidden="1" customHeight="1">
      <c r="B97" s="146" t="s">
        <v>401</v>
      </c>
      <c r="C97" s="46"/>
      <c r="E97" s="46"/>
      <c r="F97" s="46"/>
      <c r="G97" s="46"/>
      <c r="H97" s="46"/>
      <c r="I97" s="46"/>
      <c r="J97" s="46"/>
      <c r="K97" s="46"/>
      <c r="L97" s="46"/>
    </row>
    <row r="98" spans="2:12" ht="12.75" hidden="1" customHeight="1">
      <c r="B98" s="146" t="s">
        <v>402</v>
      </c>
      <c r="C98" s="46"/>
      <c r="E98" s="46"/>
      <c r="F98" s="46"/>
      <c r="G98" s="46"/>
      <c r="H98" s="46"/>
      <c r="I98" s="46"/>
      <c r="J98" s="46"/>
      <c r="K98" s="46"/>
      <c r="L98" s="46"/>
    </row>
    <row r="99" spans="2:12" ht="14.25" hidden="1" customHeight="1">
      <c r="B99" s="146" t="s">
        <v>403</v>
      </c>
      <c r="C99" s="46"/>
      <c r="D99" s="49"/>
      <c r="E99" s="46"/>
      <c r="F99" s="46"/>
      <c r="G99" s="46"/>
      <c r="H99" s="46"/>
      <c r="I99" s="46"/>
      <c r="J99" s="46"/>
      <c r="K99" s="46"/>
      <c r="L99" s="46"/>
    </row>
    <row r="100" spans="2:12" ht="14.25" hidden="1" customHeight="1">
      <c r="B100" s="146" t="s">
        <v>404</v>
      </c>
      <c r="C100" s="46"/>
      <c r="D100" s="49"/>
      <c r="E100" s="46"/>
      <c r="F100" s="46"/>
      <c r="G100" s="46"/>
      <c r="H100" s="46"/>
      <c r="I100" s="46"/>
      <c r="J100" s="46"/>
      <c r="K100" s="46"/>
      <c r="L100" s="46"/>
    </row>
    <row r="101" spans="2:12" ht="14.25" customHeight="1">
      <c r="B101" s="46"/>
      <c r="C101" s="46"/>
      <c r="D101" s="49"/>
      <c r="E101" s="46"/>
      <c r="F101" s="46"/>
      <c r="G101" s="46"/>
      <c r="H101" s="46"/>
      <c r="I101" s="46"/>
      <c r="J101" s="46"/>
      <c r="K101" s="46"/>
      <c r="L101" s="46"/>
    </row>
    <row r="102" spans="2:12" ht="12.75" customHeight="1">
      <c r="B102" s="47"/>
      <c r="C102" s="47"/>
      <c r="E102" s="46"/>
      <c r="F102" s="46"/>
      <c r="G102" s="46"/>
      <c r="H102" s="46"/>
      <c r="J102" s="46"/>
      <c r="K102" s="46"/>
      <c r="L102" s="46"/>
    </row>
    <row r="103" spans="2:12">
      <c r="B103" s="47"/>
      <c r="C103" s="47"/>
      <c r="E103" s="46"/>
      <c r="F103" s="50"/>
      <c r="G103" s="46"/>
      <c r="H103" s="46"/>
      <c r="I103" s="46"/>
      <c r="J103" s="46"/>
      <c r="K103" s="46"/>
      <c r="L103" s="46"/>
    </row>
    <row r="104" spans="2:12">
      <c r="B104" s="47"/>
      <c r="C104" s="47"/>
      <c r="D104" s="50"/>
      <c r="E104" s="50"/>
      <c r="F104" s="50"/>
      <c r="G104" s="46"/>
      <c r="H104" s="46"/>
      <c r="I104" s="46"/>
      <c r="J104" s="46"/>
      <c r="K104" s="46"/>
      <c r="L104" s="46"/>
    </row>
    <row r="105" spans="2:12">
      <c r="B105" s="47"/>
      <c r="C105" s="47"/>
      <c r="D105" s="50"/>
      <c r="E105" s="50"/>
      <c r="F105" s="50"/>
      <c r="G105" s="46"/>
      <c r="H105" s="46"/>
      <c r="I105" s="46"/>
      <c r="J105" s="46"/>
      <c r="K105" s="46"/>
      <c r="L105" s="46"/>
    </row>
    <row r="106" spans="2:12">
      <c r="B106" s="47"/>
      <c r="C106" s="47"/>
      <c r="D106" s="50"/>
      <c r="E106" s="50"/>
      <c r="F106" s="50"/>
      <c r="G106" s="46"/>
      <c r="H106" s="46"/>
      <c r="I106" s="46"/>
      <c r="J106" s="46"/>
      <c r="K106" s="46"/>
      <c r="L106" s="46"/>
    </row>
    <row r="107" spans="2:12">
      <c r="B107" s="47"/>
      <c r="C107" s="47"/>
      <c r="D107" s="50"/>
      <c r="E107" s="50"/>
      <c r="F107" s="50"/>
      <c r="G107" s="46"/>
      <c r="H107" s="46"/>
      <c r="I107" s="46"/>
      <c r="J107" s="46"/>
      <c r="K107" s="46"/>
      <c r="L107" s="46"/>
    </row>
    <row r="108" spans="2:12">
      <c r="B108" s="47"/>
      <c r="C108" s="47"/>
      <c r="D108" s="50"/>
      <c r="E108" s="50"/>
      <c r="F108" s="50"/>
      <c r="G108" s="46"/>
      <c r="H108" s="46"/>
      <c r="I108" s="46"/>
      <c r="J108" s="46"/>
      <c r="K108" s="46"/>
      <c r="L108" s="46"/>
    </row>
    <row r="109" spans="2:12">
      <c r="B109" s="47"/>
      <c r="C109" s="47"/>
      <c r="D109" s="50"/>
      <c r="E109" s="50"/>
      <c r="F109" s="50"/>
      <c r="G109" s="46"/>
      <c r="H109" s="46"/>
      <c r="I109" s="46"/>
      <c r="J109" s="46"/>
      <c r="K109" s="46"/>
      <c r="L109" s="46"/>
    </row>
    <row r="110" spans="2:12">
      <c r="B110" s="47"/>
      <c r="C110" s="47"/>
      <c r="D110" s="50"/>
      <c r="E110" s="50"/>
      <c r="F110" s="50"/>
      <c r="G110" s="46"/>
      <c r="H110" s="46"/>
      <c r="I110" s="46"/>
      <c r="J110" s="46"/>
      <c r="K110" s="46"/>
      <c r="L110" s="46"/>
    </row>
    <row r="111" spans="2:12">
      <c r="B111" s="47"/>
      <c r="C111" s="47"/>
      <c r="D111" s="50"/>
      <c r="E111" s="50"/>
      <c r="F111" s="50"/>
      <c r="G111" s="46"/>
      <c r="H111" s="46"/>
      <c r="I111" s="46"/>
      <c r="J111" s="46"/>
      <c r="K111" s="46"/>
      <c r="L111" s="46"/>
    </row>
    <row r="112" spans="2:12">
      <c r="B112" s="47"/>
      <c r="C112" s="47"/>
      <c r="D112" s="50"/>
      <c r="E112" s="50"/>
      <c r="F112" s="50"/>
      <c r="G112" s="46"/>
      <c r="H112" s="46"/>
      <c r="I112" s="46"/>
      <c r="J112" s="46"/>
      <c r="K112" s="46"/>
      <c r="L112" s="46"/>
    </row>
    <row r="113" spans="2:12">
      <c r="B113" s="47"/>
      <c r="C113" s="47"/>
      <c r="D113" s="50"/>
      <c r="E113" s="50"/>
      <c r="F113" s="50"/>
      <c r="G113" s="46"/>
      <c r="H113" s="46"/>
      <c r="I113" s="46"/>
      <c r="J113" s="46"/>
      <c r="K113" s="46"/>
      <c r="L113" s="46"/>
    </row>
    <row r="114" spans="2:12">
      <c r="B114" s="47"/>
      <c r="C114" s="50"/>
      <c r="D114" s="50"/>
      <c r="E114" s="50"/>
      <c r="F114" s="50"/>
      <c r="G114" s="46"/>
      <c r="H114" s="46"/>
      <c r="I114" s="46"/>
      <c r="J114" s="46"/>
      <c r="K114" s="46"/>
      <c r="L114" s="46"/>
    </row>
    <row r="115" spans="2:12">
      <c r="B115" s="47"/>
      <c r="C115" s="50"/>
      <c r="D115" s="50"/>
      <c r="E115" s="50"/>
      <c r="F115" s="50"/>
      <c r="G115" s="46"/>
      <c r="H115" s="46"/>
      <c r="I115" s="46"/>
      <c r="J115" s="46"/>
      <c r="K115" s="46"/>
      <c r="L115" s="46"/>
    </row>
    <row r="116" spans="2:12">
      <c r="B116" s="47"/>
      <c r="C116" s="50"/>
      <c r="D116" s="50"/>
      <c r="E116" s="50"/>
      <c r="F116" s="50"/>
      <c r="G116" s="46"/>
      <c r="H116" s="46"/>
      <c r="I116" s="46"/>
      <c r="J116" s="46"/>
      <c r="K116" s="46"/>
      <c r="L116" s="46"/>
    </row>
    <row r="117" spans="2:12">
      <c r="B117" s="47"/>
      <c r="C117" s="50"/>
      <c r="D117" s="50"/>
      <c r="E117" s="50"/>
      <c r="F117" s="50"/>
      <c r="G117" s="46"/>
      <c r="H117" s="46"/>
      <c r="I117" s="46"/>
      <c r="J117" s="46"/>
      <c r="K117" s="46"/>
      <c r="L117" s="46"/>
    </row>
    <row r="118" spans="2:12">
      <c r="B118" s="47"/>
      <c r="C118" s="50"/>
      <c r="D118" s="50"/>
      <c r="E118" s="50"/>
      <c r="F118" s="50"/>
      <c r="G118" s="46"/>
      <c r="H118" s="46"/>
      <c r="I118" s="46"/>
      <c r="J118" s="46"/>
      <c r="K118" s="46"/>
      <c r="L118" s="46"/>
    </row>
    <row r="119" spans="2:12">
      <c r="B119" s="47"/>
      <c r="C119" s="50"/>
      <c r="D119" s="50"/>
      <c r="E119" s="50"/>
      <c r="F119" s="50"/>
      <c r="G119" s="46"/>
      <c r="H119" s="46"/>
      <c r="I119" s="46"/>
      <c r="J119" s="46"/>
      <c r="K119" s="46"/>
      <c r="L119" s="46"/>
    </row>
    <row r="120" spans="2:12">
      <c r="B120" s="47"/>
      <c r="C120" s="50"/>
      <c r="D120" s="50"/>
      <c r="E120" s="50"/>
      <c r="F120" s="50"/>
      <c r="G120" s="46"/>
      <c r="H120" s="46"/>
      <c r="I120" s="46"/>
      <c r="J120" s="46"/>
      <c r="K120" s="46"/>
      <c r="L120" s="46"/>
    </row>
    <row r="121" spans="2:12">
      <c r="B121" s="47"/>
      <c r="C121" s="50"/>
      <c r="D121" s="50"/>
      <c r="E121" s="50"/>
      <c r="F121" s="50"/>
      <c r="G121" s="46"/>
      <c r="H121" s="46"/>
      <c r="I121" s="46"/>
      <c r="J121" s="46"/>
      <c r="K121" s="46"/>
      <c r="L121" s="46"/>
    </row>
    <row r="122" spans="2:12">
      <c r="B122" s="47"/>
      <c r="C122" s="50"/>
      <c r="D122" s="50"/>
      <c r="E122" s="50"/>
      <c r="F122" s="50"/>
      <c r="G122" s="46"/>
      <c r="H122" s="46"/>
      <c r="I122" s="46"/>
      <c r="J122" s="46"/>
      <c r="K122" s="46"/>
      <c r="L122" s="46"/>
    </row>
    <row r="123" spans="2:12">
      <c r="B123" s="47"/>
      <c r="C123" s="50"/>
      <c r="D123" s="50"/>
      <c r="E123" s="50"/>
      <c r="F123" s="50"/>
      <c r="G123" s="46"/>
      <c r="H123" s="46"/>
      <c r="I123" s="46"/>
      <c r="J123" s="46"/>
      <c r="K123" s="46"/>
      <c r="L123" s="46"/>
    </row>
    <row r="124" spans="2:12">
      <c r="B124" s="47"/>
      <c r="C124" s="50"/>
      <c r="D124" s="50"/>
      <c r="E124" s="50"/>
      <c r="F124" s="50"/>
      <c r="G124" s="46"/>
      <c r="H124" s="46"/>
      <c r="I124" s="46"/>
      <c r="J124" s="46"/>
      <c r="K124" s="46"/>
      <c r="L124" s="46"/>
    </row>
    <row r="125" spans="2:12">
      <c r="B125" s="47"/>
      <c r="C125" s="50"/>
      <c r="D125" s="50"/>
      <c r="E125" s="50"/>
      <c r="F125" s="50"/>
      <c r="G125" s="46"/>
      <c r="H125" s="46"/>
      <c r="I125" s="46"/>
      <c r="J125" s="46"/>
      <c r="K125" s="46"/>
      <c r="L125" s="46"/>
    </row>
    <row r="126" spans="2:12">
      <c r="B126" s="47"/>
      <c r="C126" s="50"/>
      <c r="D126" s="50"/>
      <c r="E126" s="50"/>
      <c r="F126" s="50"/>
      <c r="G126" s="46"/>
      <c r="H126" s="46"/>
      <c r="I126" s="46"/>
      <c r="J126" s="46"/>
      <c r="K126" s="46"/>
      <c r="L126" s="46"/>
    </row>
    <row r="127" spans="2:12">
      <c r="B127" s="47"/>
      <c r="C127" s="50"/>
      <c r="D127" s="50"/>
      <c r="E127" s="50"/>
      <c r="F127" s="50"/>
      <c r="G127" s="46"/>
      <c r="H127" s="46"/>
      <c r="I127" s="46"/>
      <c r="J127" s="46"/>
      <c r="K127" s="46"/>
      <c r="L127" s="46"/>
    </row>
    <row r="128" spans="2:12">
      <c r="B128" s="47"/>
      <c r="C128" s="50"/>
      <c r="D128" s="50"/>
      <c r="E128" s="50"/>
      <c r="F128" s="50"/>
      <c r="G128" s="46"/>
      <c r="H128" s="46"/>
      <c r="I128" s="46"/>
      <c r="J128" s="46"/>
      <c r="K128" s="46"/>
      <c r="L128" s="46"/>
    </row>
    <row r="129" spans="2:12">
      <c r="B129" s="47"/>
      <c r="C129" s="50"/>
      <c r="D129" s="50"/>
      <c r="E129" s="50"/>
      <c r="F129" s="50"/>
      <c r="G129" s="46"/>
      <c r="H129" s="46"/>
      <c r="I129" s="46"/>
      <c r="J129" s="46"/>
      <c r="K129" s="46"/>
      <c r="L129" s="46"/>
    </row>
    <row r="130" spans="2:12">
      <c r="B130" s="47"/>
      <c r="C130" s="50"/>
      <c r="D130" s="50"/>
      <c r="E130" s="50"/>
      <c r="F130" s="50"/>
      <c r="G130" s="46"/>
      <c r="H130" s="46"/>
      <c r="I130" s="46"/>
      <c r="J130" s="46"/>
      <c r="K130" s="46"/>
      <c r="L130" s="46"/>
    </row>
    <row r="131" spans="2:12">
      <c r="B131" s="47"/>
      <c r="C131" s="50"/>
      <c r="D131" s="50"/>
      <c r="E131" s="50"/>
      <c r="F131" s="50"/>
      <c r="G131" s="46"/>
      <c r="H131" s="46"/>
      <c r="I131" s="46"/>
      <c r="J131" s="46"/>
      <c r="K131" s="46"/>
      <c r="L131" s="51"/>
    </row>
    <row r="132" spans="2:12">
      <c r="B132" s="47"/>
      <c r="C132" s="50"/>
      <c r="D132" s="50"/>
      <c r="E132" s="50"/>
      <c r="F132" s="50"/>
      <c r="G132" s="46"/>
      <c r="H132" s="46"/>
      <c r="I132" s="46"/>
      <c r="J132" s="46"/>
      <c r="K132" s="46"/>
      <c r="L132" s="51"/>
    </row>
    <row r="133" spans="2:12">
      <c r="B133" s="50"/>
      <c r="C133" s="50"/>
      <c r="D133" s="50"/>
      <c r="E133" s="50"/>
      <c r="F133" s="50"/>
      <c r="G133" s="46"/>
      <c r="H133" s="46"/>
      <c r="I133" s="46"/>
      <c r="J133" s="46"/>
      <c r="K133" s="46"/>
      <c r="L133" s="51"/>
    </row>
    <row r="134" spans="2:12">
      <c r="B134" s="50"/>
      <c r="C134" s="50"/>
      <c r="D134" s="50"/>
      <c r="E134" s="50"/>
      <c r="F134" s="50"/>
      <c r="G134" s="46"/>
      <c r="H134" s="46"/>
      <c r="I134" s="46"/>
      <c r="J134" s="46"/>
      <c r="K134" s="46"/>
      <c r="L134" s="51"/>
    </row>
    <row r="135" spans="2:12">
      <c r="B135" s="50"/>
      <c r="C135" s="50"/>
      <c r="D135" s="50"/>
      <c r="E135" s="50"/>
      <c r="F135" s="50"/>
      <c r="G135" s="46"/>
      <c r="H135" s="46"/>
      <c r="I135" s="46"/>
      <c r="J135" s="46"/>
      <c r="K135" s="46"/>
      <c r="L135" s="51"/>
    </row>
    <row r="136" spans="2:12">
      <c r="B136" s="52"/>
      <c r="C136" s="50"/>
      <c r="D136" s="50"/>
      <c r="E136" s="50"/>
      <c r="F136" s="50"/>
      <c r="G136" s="46"/>
      <c r="H136" s="46"/>
      <c r="I136" s="46"/>
      <c r="J136" s="46"/>
      <c r="K136" s="46"/>
      <c r="L136" s="51"/>
    </row>
    <row r="137" spans="2:12">
      <c r="B137" s="53"/>
      <c r="C137" s="50"/>
      <c r="D137" s="50"/>
      <c r="E137" s="50"/>
      <c r="F137" s="50"/>
      <c r="G137" s="46"/>
      <c r="H137" s="46"/>
      <c r="I137" s="46"/>
      <c r="J137" s="46"/>
      <c r="K137" s="46"/>
      <c r="L137" s="51"/>
    </row>
    <row r="138" spans="2:12">
      <c r="B138" s="53"/>
      <c r="C138" s="50"/>
      <c r="D138" s="50"/>
      <c r="E138" s="50"/>
      <c r="F138" s="50"/>
      <c r="G138" s="46"/>
      <c r="H138" s="46"/>
      <c r="I138" s="46"/>
      <c r="J138" s="46"/>
      <c r="K138" s="46"/>
      <c r="L138" s="51"/>
    </row>
    <row r="139" spans="2:12">
      <c r="B139" s="54"/>
      <c r="C139" s="50"/>
      <c r="D139" s="50"/>
      <c r="E139" s="50"/>
      <c r="F139" s="50"/>
      <c r="G139" s="46"/>
      <c r="H139" s="46"/>
      <c r="I139" s="46"/>
      <c r="J139" s="46"/>
      <c r="K139" s="46"/>
      <c r="L139" s="51"/>
    </row>
    <row r="140" spans="2:12">
      <c r="B140" s="50"/>
      <c r="C140" s="50"/>
      <c r="D140" s="50"/>
      <c r="E140" s="50"/>
      <c r="F140" s="50"/>
      <c r="G140" s="46"/>
      <c r="H140" s="46"/>
      <c r="I140" s="46"/>
      <c r="J140" s="46"/>
      <c r="K140" s="46"/>
      <c r="L140" s="51"/>
    </row>
    <row r="141" spans="2:12">
      <c r="B141" s="50"/>
      <c r="C141" s="50"/>
      <c r="D141" s="50"/>
      <c r="E141" s="50"/>
      <c r="F141" s="50"/>
      <c r="G141" s="46"/>
      <c r="H141" s="46"/>
      <c r="I141" s="46"/>
      <c r="J141" s="46"/>
      <c r="K141" s="46"/>
      <c r="L141" s="51"/>
    </row>
    <row r="142" spans="2:12">
      <c r="B142" s="50"/>
      <c r="C142" s="50"/>
      <c r="D142" s="50"/>
      <c r="E142" s="50"/>
      <c r="F142" s="50"/>
      <c r="G142" s="46"/>
      <c r="H142" s="46"/>
      <c r="I142" s="46"/>
      <c r="J142" s="46"/>
      <c r="K142" s="46"/>
      <c r="L142" s="51"/>
    </row>
    <row r="143" spans="2:12">
      <c r="B143" s="54"/>
      <c r="C143" s="50"/>
      <c r="D143" s="50"/>
      <c r="E143" s="50"/>
      <c r="F143" s="50"/>
      <c r="G143" s="46"/>
      <c r="H143" s="46"/>
      <c r="I143" s="46"/>
      <c r="J143" s="46"/>
      <c r="K143" s="46"/>
      <c r="L143" s="51"/>
    </row>
    <row r="144" spans="2:12">
      <c r="B144" s="54"/>
      <c r="C144" s="50"/>
      <c r="D144" s="50"/>
      <c r="E144" s="50"/>
      <c r="F144" s="50"/>
      <c r="G144" s="46"/>
      <c r="H144" s="46"/>
      <c r="I144" s="46"/>
      <c r="J144" s="46"/>
      <c r="K144" s="46"/>
      <c r="L144" s="51"/>
    </row>
    <row r="145" spans="2:12">
      <c r="B145" s="50"/>
      <c r="C145" s="50"/>
      <c r="D145" s="50"/>
      <c r="E145" s="50"/>
      <c r="F145" s="50"/>
      <c r="G145" s="46"/>
      <c r="H145" s="46"/>
      <c r="I145" s="46"/>
      <c r="J145" s="46"/>
      <c r="K145" s="46"/>
      <c r="L145" s="51"/>
    </row>
    <row r="146" spans="2:12">
      <c r="B146" s="54"/>
      <c r="C146" s="50"/>
      <c r="D146" s="50"/>
      <c r="E146" s="50"/>
      <c r="F146" s="50"/>
      <c r="G146" s="46"/>
      <c r="H146" s="46"/>
      <c r="I146" s="46"/>
      <c r="J146" s="46"/>
      <c r="K146" s="46"/>
      <c r="L146" s="51"/>
    </row>
    <row r="147" spans="2:12">
      <c r="B147" s="50"/>
      <c r="C147" s="50"/>
      <c r="D147" s="50"/>
      <c r="E147" s="50"/>
      <c r="F147" s="50"/>
      <c r="G147" s="46"/>
      <c r="H147" s="46"/>
      <c r="I147" s="46"/>
      <c r="J147" s="46"/>
      <c r="K147" s="46"/>
      <c r="L147" s="51"/>
    </row>
    <row r="148" spans="2:12">
      <c r="B148" s="50"/>
      <c r="C148" s="50"/>
      <c r="D148" s="50"/>
      <c r="E148" s="50"/>
      <c r="F148" s="50"/>
      <c r="G148" s="46"/>
      <c r="H148" s="46"/>
      <c r="I148" s="46"/>
      <c r="J148" s="46"/>
      <c r="K148" s="46"/>
      <c r="L148" s="51"/>
    </row>
    <row r="149" spans="2:12">
      <c r="B149" s="54"/>
      <c r="C149" s="50"/>
      <c r="D149" s="50"/>
      <c r="E149" s="50"/>
      <c r="F149" s="50"/>
      <c r="G149" s="46"/>
      <c r="H149" s="46"/>
      <c r="I149" s="46"/>
      <c r="J149" s="46"/>
      <c r="K149" s="46"/>
      <c r="L149" s="51"/>
    </row>
    <row r="150" spans="2:12">
      <c r="B150" s="52"/>
      <c r="C150" s="50"/>
      <c r="D150" s="50"/>
      <c r="E150" s="50"/>
      <c r="F150" s="50"/>
      <c r="G150" s="46"/>
      <c r="H150" s="46"/>
      <c r="I150" s="46"/>
      <c r="J150" s="46"/>
      <c r="K150" s="46"/>
      <c r="L150" s="51"/>
    </row>
    <row r="151" spans="2:12">
      <c r="B151" s="53"/>
      <c r="C151" s="50"/>
      <c r="D151" s="50"/>
      <c r="E151" s="50"/>
      <c r="F151" s="50"/>
      <c r="G151" s="46"/>
      <c r="H151" s="46"/>
      <c r="I151" s="46"/>
      <c r="J151" s="46"/>
      <c r="K151" s="46"/>
      <c r="L151" s="51"/>
    </row>
    <row r="152" spans="2:12">
      <c r="B152" s="50"/>
      <c r="C152" s="50"/>
      <c r="D152" s="50"/>
      <c r="E152" s="50"/>
      <c r="F152" s="50"/>
      <c r="G152" s="46"/>
      <c r="H152" s="46"/>
      <c r="I152" s="46"/>
      <c r="J152" s="46"/>
      <c r="K152" s="46"/>
      <c r="L152" s="51"/>
    </row>
    <row r="153" spans="2:12">
      <c r="B153" s="53"/>
      <c r="C153" s="50"/>
      <c r="D153" s="50"/>
      <c r="E153" s="50"/>
      <c r="F153" s="50"/>
      <c r="G153" s="46"/>
      <c r="H153" s="46"/>
      <c r="I153" s="46"/>
      <c r="J153" s="46"/>
      <c r="K153" s="46"/>
      <c r="L153" s="51"/>
    </row>
    <row r="154" spans="2:12">
      <c r="B154" s="53"/>
      <c r="C154" s="50"/>
      <c r="D154" s="50"/>
      <c r="E154" s="50"/>
      <c r="F154" s="50"/>
      <c r="G154" s="46"/>
      <c r="H154" s="46"/>
      <c r="I154" s="46"/>
      <c r="J154" s="46"/>
      <c r="K154" s="46"/>
      <c r="L154" s="51"/>
    </row>
    <row r="155" spans="2:12">
      <c r="B155" s="50"/>
      <c r="C155" s="50"/>
      <c r="D155" s="50"/>
      <c r="E155" s="50"/>
      <c r="F155" s="50"/>
      <c r="G155" s="46"/>
      <c r="H155" s="46"/>
      <c r="I155" s="46"/>
      <c r="J155" s="46"/>
      <c r="K155" s="46"/>
      <c r="L155" s="51"/>
    </row>
    <row r="156" spans="2:12">
      <c r="B156" s="50"/>
      <c r="C156" s="50"/>
      <c r="D156" s="50"/>
      <c r="E156" s="50"/>
      <c r="F156" s="50"/>
      <c r="G156" s="46"/>
      <c r="H156" s="46"/>
      <c r="I156" s="46"/>
      <c r="J156" s="46"/>
      <c r="K156" s="46"/>
      <c r="L156" s="51"/>
    </row>
    <row r="157" spans="2:12">
      <c r="B157" s="52"/>
      <c r="C157" s="50"/>
      <c r="D157" s="50"/>
      <c r="E157" s="50"/>
      <c r="F157" s="50"/>
      <c r="G157" s="46"/>
      <c r="H157" s="46"/>
      <c r="I157" s="46"/>
      <c r="J157" s="46"/>
      <c r="K157" s="46"/>
      <c r="L157" s="51"/>
    </row>
    <row r="158" spans="2:12">
      <c r="B158" s="53"/>
      <c r="C158" s="50"/>
      <c r="D158" s="50"/>
      <c r="E158" s="50"/>
      <c r="F158" s="50"/>
      <c r="G158" s="46"/>
      <c r="H158" s="46"/>
      <c r="I158" s="46"/>
      <c r="J158" s="46"/>
      <c r="K158" s="46"/>
      <c r="L158" s="51"/>
    </row>
    <row r="159" spans="2:12">
      <c r="B159" s="53"/>
      <c r="C159" s="50"/>
      <c r="D159" s="50"/>
      <c r="E159" s="50"/>
      <c r="F159" s="50"/>
      <c r="G159" s="46"/>
      <c r="H159" s="46"/>
      <c r="I159" s="46"/>
      <c r="J159" s="46"/>
      <c r="K159" s="46"/>
      <c r="L159" s="51"/>
    </row>
    <row r="160" spans="2:12">
      <c r="B160" s="50"/>
      <c r="C160" s="50"/>
      <c r="D160" s="50"/>
      <c r="E160" s="50"/>
      <c r="F160" s="50"/>
      <c r="G160" s="46"/>
      <c r="H160" s="46"/>
      <c r="I160" s="46"/>
      <c r="J160" s="46"/>
      <c r="K160" s="46"/>
      <c r="L160" s="51"/>
    </row>
    <row r="161" spans="2:12">
      <c r="B161" s="53"/>
      <c r="C161" s="50"/>
      <c r="D161" s="50"/>
      <c r="E161" s="50"/>
      <c r="F161" s="50"/>
      <c r="G161" s="46"/>
      <c r="H161" s="46"/>
      <c r="I161" s="46"/>
      <c r="J161" s="46"/>
      <c r="K161" s="46"/>
      <c r="L161" s="51"/>
    </row>
    <row r="162" spans="2:12">
      <c r="B162" s="54"/>
      <c r="C162" s="50"/>
      <c r="D162" s="50"/>
      <c r="E162" s="50"/>
      <c r="F162" s="50"/>
      <c r="G162" s="46"/>
      <c r="H162" s="46"/>
      <c r="I162" s="46"/>
      <c r="J162" s="46"/>
      <c r="K162" s="46"/>
      <c r="L162" s="51"/>
    </row>
    <row r="163" spans="2:12">
      <c r="B163" s="50"/>
      <c r="C163" s="50"/>
      <c r="D163" s="50"/>
      <c r="E163" s="50"/>
      <c r="F163" s="50"/>
      <c r="G163" s="46"/>
      <c r="H163" s="46"/>
      <c r="I163" s="46"/>
      <c r="J163" s="46"/>
      <c r="K163" s="46"/>
      <c r="L163" s="51"/>
    </row>
    <row r="164" spans="2:12">
      <c r="B164" s="50"/>
      <c r="C164" s="50"/>
      <c r="D164" s="50"/>
      <c r="E164" s="50"/>
      <c r="F164" s="50"/>
      <c r="G164" s="46"/>
      <c r="H164" s="46"/>
      <c r="I164" s="46"/>
      <c r="J164" s="46"/>
      <c r="K164" s="46"/>
      <c r="L164" s="51"/>
    </row>
    <row r="165" spans="2:12">
      <c r="B165" s="52"/>
      <c r="C165" s="50"/>
      <c r="D165" s="50"/>
      <c r="E165" s="50"/>
      <c r="F165" s="50"/>
      <c r="G165" s="46"/>
      <c r="H165" s="46"/>
      <c r="I165" s="46"/>
      <c r="J165" s="46"/>
      <c r="K165" s="46"/>
      <c r="L165" s="51"/>
    </row>
    <row r="166" spans="2:12">
      <c r="B166" s="50"/>
      <c r="C166" s="50"/>
      <c r="D166" s="50"/>
      <c r="E166" s="50"/>
      <c r="F166" s="50"/>
      <c r="G166" s="46"/>
      <c r="H166" s="46"/>
      <c r="I166" s="46"/>
      <c r="J166" s="46"/>
      <c r="K166" s="46"/>
      <c r="L166" s="51"/>
    </row>
    <row r="167" spans="2:12">
      <c r="B167" s="53"/>
      <c r="C167" s="50"/>
      <c r="D167" s="50"/>
      <c r="E167" s="50"/>
      <c r="F167" s="50"/>
      <c r="G167" s="46"/>
      <c r="H167" s="46"/>
      <c r="I167" s="46"/>
      <c r="J167" s="46"/>
      <c r="K167" s="46"/>
      <c r="L167" s="51"/>
    </row>
    <row r="168" spans="2:12">
      <c r="B168" s="53"/>
      <c r="C168" s="50"/>
      <c r="D168" s="50"/>
      <c r="E168" s="50"/>
      <c r="F168" s="50"/>
      <c r="G168" s="46"/>
      <c r="H168" s="46"/>
      <c r="I168" s="46"/>
      <c r="J168" s="46"/>
      <c r="K168" s="46"/>
      <c r="L168" s="51"/>
    </row>
    <row r="169" spans="2:12">
      <c r="B169" s="53"/>
      <c r="C169" s="50"/>
      <c r="D169" s="50"/>
      <c r="E169" s="50"/>
      <c r="F169" s="50"/>
      <c r="G169" s="46"/>
      <c r="H169" s="46"/>
      <c r="I169" s="46"/>
      <c r="J169" s="46"/>
      <c r="K169" s="46"/>
      <c r="L169" s="51"/>
    </row>
    <row r="170" spans="2:12">
      <c r="B170" s="54"/>
      <c r="C170" s="50"/>
      <c r="D170" s="50"/>
      <c r="E170" s="50"/>
      <c r="F170" s="50"/>
      <c r="G170" s="46"/>
      <c r="H170" s="46"/>
      <c r="I170" s="46"/>
      <c r="J170" s="46"/>
      <c r="K170" s="46"/>
      <c r="L170" s="51"/>
    </row>
    <row r="171" spans="2:12">
      <c r="B171" s="50"/>
      <c r="C171" s="50"/>
      <c r="D171" s="50"/>
      <c r="E171" s="50"/>
      <c r="F171" s="50"/>
      <c r="G171" s="46"/>
      <c r="H171" s="46"/>
      <c r="I171" s="46"/>
      <c r="J171" s="46"/>
      <c r="K171" s="46"/>
      <c r="L171" s="51"/>
    </row>
    <row r="172" spans="2:12">
      <c r="B172" s="54"/>
      <c r="C172" s="50"/>
      <c r="D172" s="50"/>
      <c r="E172" s="50"/>
      <c r="F172" s="50"/>
      <c r="G172" s="46"/>
      <c r="H172" s="46"/>
      <c r="I172" s="46"/>
      <c r="J172" s="46"/>
      <c r="K172" s="46"/>
      <c r="L172" s="51"/>
    </row>
    <row r="173" spans="2:12">
      <c r="B173" s="52"/>
      <c r="C173" s="50"/>
      <c r="D173" s="50"/>
      <c r="E173" s="50"/>
      <c r="F173" s="50"/>
      <c r="G173" s="46"/>
      <c r="H173" s="46"/>
      <c r="I173" s="46"/>
      <c r="J173" s="46"/>
      <c r="K173" s="46"/>
      <c r="L173" s="51"/>
    </row>
    <row r="174" spans="2:12">
      <c r="B174" s="50"/>
      <c r="C174" s="50"/>
      <c r="D174" s="50"/>
      <c r="E174" s="50"/>
      <c r="F174" s="50"/>
      <c r="G174" s="46"/>
      <c r="H174" s="46"/>
      <c r="I174" s="46"/>
      <c r="J174" s="46"/>
      <c r="K174" s="46"/>
      <c r="L174" s="51"/>
    </row>
    <row r="175" spans="2:12">
      <c r="B175" s="53"/>
      <c r="C175" s="50"/>
      <c r="D175" s="50"/>
      <c r="E175" s="50"/>
      <c r="F175" s="50"/>
      <c r="G175" s="46"/>
      <c r="H175" s="46"/>
      <c r="I175" s="46"/>
      <c r="J175" s="46"/>
      <c r="K175" s="46"/>
      <c r="L175" s="51"/>
    </row>
    <row r="176" spans="2:12">
      <c r="B176" s="53"/>
      <c r="C176" s="50"/>
      <c r="D176" s="50"/>
      <c r="E176" s="50"/>
      <c r="F176" s="50"/>
      <c r="G176" s="46"/>
      <c r="H176" s="46"/>
      <c r="I176" s="46"/>
      <c r="J176" s="46"/>
      <c r="K176" s="46"/>
      <c r="L176" s="51"/>
    </row>
    <row r="177" spans="1:17">
      <c r="B177" s="53"/>
      <c r="C177" s="50"/>
      <c r="D177" s="50"/>
      <c r="E177" s="50"/>
      <c r="F177" s="50"/>
      <c r="G177" s="46"/>
      <c r="H177" s="46"/>
      <c r="I177" s="46"/>
      <c r="J177" s="46"/>
      <c r="K177" s="46"/>
      <c r="L177" s="51"/>
    </row>
    <row r="178" spans="1:17">
      <c r="B178" s="53"/>
      <c r="C178" s="50"/>
      <c r="D178" s="50"/>
      <c r="E178" s="50"/>
      <c r="F178" s="50"/>
      <c r="G178" s="46"/>
      <c r="H178" s="46"/>
      <c r="I178" s="46"/>
      <c r="J178" s="46"/>
      <c r="K178" s="46"/>
      <c r="L178" s="51"/>
    </row>
    <row r="179" spans="1:17">
      <c r="B179" s="50"/>
      <c r="C179" s="50"/>
      <c r="D179" s="50"/>
      <c r="E179" s="50"/>
      <c r="F179" s="50"/>
      <c r="G179" s="46"/>
      <c r="H179" s="46"/>
      <c r="I179" s="46"/>
      <c r="J179" s="46"/>
      <c r="K179" s="46"/>
      <c r="L179" s="51"/>
    </row>
    <row r="180" spans="1:17">
      <c r="B180" s="54"/>
      <c r="C180" s="50"/>
      <c r="D180" s="50"/>
      <c r="E180" s="50"/>
      <c r="F180" s="50"/>
      <c r="G180" s="46"/>
      <c r="H180" s="46"/>
      <c r="I180" s="46"/>
      <c r="J180" s="46"/>
      <c r="K180" s="46"/>
      <c r="L180" s="51"/>
    </row>
    <row r="181" spans="1:17">
      <c r="B181" s="50"/>
      <c r="C181" s="50"/>
      <c r="D181" s="50"/>
      <c r="E181" s="50"/>
      <c r="F181" s="50"/>
      <c r="G181" s="46"/>
      <c r="H181" s="46"/>
      <c r="I181" s="46"/>
      <c r="J181" s="46"/>
      <c r="K181" s="46"/>
      <c r="L181" s="51"/>
    </row>
    <row r="182" spans="1:17">
      <c r="B182" s="54"/>
      <c r="C182" s="50"/>
      <c r="D182" s="50"/>
      <c r="E182" s="50"/>
      <c r="F182" s="50"/>
      <c r="G182" s="46"/>
      <c r="H182" s="46"/>
      <c r="I182" s="46"/>
      <c r="J182" s="46"/>
      <c r="K182" s="46"/>
      <c r="L182" s="51"/>
    </row>
    <row r="183" spans="1:17">
      <c r="B183" s="50"/>
      <c r="C183" s="50"/>
      <c r="D183" s="50"/>
      <c r="E183" s="50"/>
      <c r="F183" s="50"/>
      <c r="G183" s="46"/>
      <c r="H183" s="46"/>
      <c r="I183" s="46"/>
      <c r="J183" s="46"/>
      <c r="K183" s="46"/>
      <c r="L183" s="51"/>
    </row>
    <row r="184" spans="1:17">
      <c r="B184" s="50"/>
      <c r="C184" s="50"/>
      <c r="D184" s="50"/>
      <c r="E184" s="50"/>
      <c r="F184" s="50"/>
      <c r="G184" s="46"/>
      <c r="H184" s="46"/>
      <c r="I184" s="46"/>
      <c r="J184" s="46"/>
      <c r="K184" s="46"/>
      <c r="L184" s="51"/>
    </row>
    <row r="185" spans="1:17">
      <c r="B185" s="55"/>
      <c r="C185" s="55"/>
      <c r="D185" s="55"/>
      <c r="E185" s="55"/>
      <c r="F185" s="55"/>
      <c r="G185" s="55"/>
      <c r="H185" s="55"/>
      <c r="I185" s="55"/>
      <c r="J185" s="55"/>
      <c r="K185" s="55"/>
    </row>
    <row r="188" spans="1:17" ht="15">
      <c r="A188" s="56"/>
      <c r="B188" s="56"/>
      <c r="G188" s="57"/>
      <c r="H188" s="56"/>
      <c r="M188" s="56"/>
      <c r="N188" s="56"/>
      <c r="P188" s="56"/>
      <c r="Q188" s="56"/>
    </row>
    <row r="189" spans="1:17" ht="15">
      <c r="A189" s="58"/>
      <c r="B189" s="59"/>
      <c r="G189" s="60"/>
      <c r="H189" s="59"/>
      <c r="M189" s="58"/>
      <c r="N189" s="59"/>
      <c r="P189" s="58"/>
      <c r="Q189" s="59"/>
    </row>
    <row r="190" spans="1:17" ht="15">
      <c r="A190" s="58"/>
      <c r="B190" s="59"/>
      <c r="G190" s="60"/>
      <c r="H190" s="59"/>
      <c r="M190" s="58"/>
      <c r="N190" s="59"/>
      <c r="P190" s="58"/>
      <c r="Q190" s="59"/>
    </row>
    <row r="191" spans="1:17" ht="15">
      <c r="A191" s="619"/>
      <c r="B191" s="619"/>
      <c r="G191" s="60"/>
      <c r="H191" s="59"/>
      <c r="M191" s="58"/>
      <c r="N191" s="59"/>
      <c r="P191" s="58"/>
      <c r="Q191" s="59"/>
    </row>
    <row r="192" spans="1:17" ht="15">
      <c r="A192" s="58"/>
      <c r="B192" s="59"/>
      <c r="G192" s="60"/>
      <c r="H192" s="59"/>
      <c r="M192" s="58"/>
      <c r="N192" s="59"/>
      <c r="P192" s="58"/>
      <c r="Q192" s="59"/>
    </row>
    <row r="193" spans="1:17" ht="15">
      <c r="A193" s="58"/>
      <c r="B193" s="59"/>
      <c r="G193" s="60"/>
      <c r="H193" s="59"/>
      <c r="M193" s="58"/>
      <c r="N193" s="59"/>
      <c r="P193" s="58"/>
      <c r="Q193" s="59"/>
    </row>
    <row r="194" spans="1:17" ht="15">
      <c r="A194" s="619"/>
      <c r="B194" s="619"/>
      <c r="G194" s="60"/>
      <c r="H194" s="59"/>
      <c r="M194" s="58"/>
      <c r="N194" s="59"/>
      <c r="P194" s="58"/>
      <c r="Q194" s="59"/>
    </row>
    <row r="195" spans="1:17" ht="15">
      <c r="A195" s="58"/>
      <c r="B195" s="59"/>
      <c r="G195" s="60"/>
      <c r="H195" s="59"/>
      <c r="M195" s="58"/>
      <c r="N195" s="59"/>
      <c r="P195" s="58"/>
      <c r="Q195" s="59"/>
    </row>
    <row r="196" spans="1:17" ht="15">
      <c r="A196" s="619"/>
      <c r="B196" s="59"/>
      <c r="G196" s="60"/>
      <c r="H196" s="59"/>
      <c r="M196" s="58"/>
      <c r="N196" s="59"/>
      <c r="P196" s="58"/>
      <c r="Q196" s="59"/>
    </row>
    <row r="197" spans="1:17" ht="15">
      <c r="A197" s="58"/>
      <c r="B197" s="619"/>
      <c r="G197" s="60"/>
      <c r="H197" s="59"/>
      <c r="M197" s="58"/>
      <c r="N197" s="59"/>
      <c r="P197" s="58"/>
      <c r="Q197" s="59"/>
    </row>
    <row r="198" spans="1:17" ht="15">
      <c r="A198" s="619"/>
      <c r="B198" s="619"/>
      <c r="G198" s="60"/>
      <c r="H198" s="59"/>
      <c r="M198" s="58"/>
      <c r="N198" s="59"/>
      <c r="P198" s="58"/>
      <c r="Q198" s="59"/>
    </row>
    <row r="199" spans="1:17" ht="15">
      <c r="A199" s="58"/>
      <c r="B199" s="59"/>
      <c r="G199" s="60"/>
      <c r="H199" s="59"/>
      <c r="M199" s="58"/>
      <c r="N199" s="59"/>
      <c r="P199" s="58"/>
      <c r="Q199" s="59"/>
    </row>
    <row r="200" spans="1:17" ht="15">
      <c r="A200" s="619"/>
      <c r="B200" s="59"/>
      <c r="G200" s="60"/>
      <c r="H200" s="59"/>
      <c r="M200" s="61"/>
      <c r="N200" s="62"/>
      <c r="P200" s="58"/>
      <c r="Q200" s="59"/>
    </row>
    <row r="201" spans="1:17" ht="15">
      <c r="A201" s="58"/>
      <c r="B201" s="59"/>
      <c r="G201" s="60"/>
      <c r="H201" s="59"/>
      <c r="M201" s="61"/>
      <c r="N201" s="62"/>
      <c r="P201" s="58"/>
      <c r="Q201" s="59"/>
    </row>
    <row r="202" spans="1:17" ht="15">
      <c r="A202" s="61"/>
      <c r="B202" s="62"/>
      <c r="G202" s="60"/>
      <c r="H202" s="59"/>
      <c r="M202" s="61"/>
      <c r="N202" s="62"/>
      <c r="P202" s="58"/>
      <c r="Q202" s="59"/>
    </row>
    <row r="203" spans="1:17" ht="15">
      <c r="A203" s="620"/>
      <c r="B203" s="620"/>
      <c r="G203" s="60"/>
      <c r="H203" s="59"/>
      <c r="M203" s="61"/>
      <c r="N203" s="62"/>
      <c r="P203" s="58"/>
      <c r="Q203" s="59"/>
    </row>
    <row r="204" spans="1:17" ht="15">
      <c r="A204" s="61"/>
      <c r="B204" s="62"/>
      <c r="G204" s="60"/>
      <c r="H204" s="59"/>
      <c r="M204" s="61"/>
      <c r="N204" s="62"/>
      <c r="P204" s="58"/>
      <c r="Q204" s="59"/>
    </row>
    <row r="205" spans="1:17" ht="15">
      <c r="A205" s="620"/>
      <c r="B205" s="62"/>
      <c r="G205" s="60"/>
      <c r="H205" s="59"/>
      <c r="M205" s="61"/>
      <c r="N205" s="62"/>
      <c r="P205" s="58"/>
      <c r="Q205" s="59"/>
    </row>
    <row r="206" spans="1:17" ht="15">
      <c r="A206" s="61"/>
      <c r="B206" s="620"/>
      <c r="G206" s="60"/>
      <c r="H206" s="59"/>
      <c r="M206" s="61"/>
      <c r="N206" s="62"/>
      <c r="P206" s="58"/>
      <c r="Q206" s="59"/>
    </row>
    <row r="207" spans="1:17" ht="15">
      <c r="A207" s="61"/>
      <c r="B207" s="62"/>
      <c r="G207" s="60"/>
      <c r="H207" s="59"/>
      <c r="M207" s="61"/>
      <c r="N207" s="62"/>
      <c r="P207" s="58"/>
      <c r="Q207" s="59"/>
    </row>
    <row r="208" spans="1:17" ht="15">
      <c r="A208" s="620"/>
      <c r="B208" s="62"/>
      <c r="G208" s="60"/>
      <c r="H208" s="59"/>
      <c r="M208" s="58"/>
      <c r="N208" s="59"/>
      <c r="P208" s="58"/>
      <c r="Q208" s="59"/>
    </row>
    <row r="209" spans="1:17" ht="15">
      <c r="A209" s="63"/>
      <c r="B209" s="59"/>
      <c r="G209" s="60"/>
      <c r="H209" s="59"/>
      <c r="M209" s="58"/>
      <c r="N209" s="59"/>
      <c r="P209" s="58"/>
      <c r="Q209" s="59"/>
    </row>
    <row r="210" spans="1:17" ht="15">
      <c r="A210" s="58"/>
      <c r="B210" s="59"/>
      <c r="G210" s="60"/>
      <c r="H210" s="59"/>
      <c r="M210" s="58"/>
      <c r="N210" s="59"/>
      <c r="P210" s="58"/>
      <c r="Q210" s="59"/>
    </row>
    <row r="211" spans="1:17" ht="15">
      <c r="A211" s="58"/>
      <c r="B211" s="59"/>
      <c r="G211" s="60"/>
      <c r="H211" s="59"/>
      <c r="M211" s="58"/>
      <c r="N211" s="59"/>
      <c r="P211" s="58"/>
      <c r="Q211" s="59"/>
    </row>
    <row r="212" spans="1:17" ht="15">
      <c r="A212" s="58"/>
      <c r="B212" s="59"/>
      <c r="G212" s="60"/>
      <c r="H212" s="59"/>
      <c r="M212" s="58"/>
      <c r="N212" s="59"/>
      <c r="P212" s="58"/>
      <c r="Q212" s="59"/>
    </row>
    <row r="213" spans="1:17" ht="15">
      <c r="A213" s="58"/>
      <c r="B213" s="59"/>
      <c r="G213" s="60"/>
      <c r="H213" s="59"/>
      <c r="M213" s="58"/>
      <c r="N213" s="59"/>
      <c r="P213" s="58"/>
      <c r="Q213" s="59"/>
    </row>
    <row r="214" spans="1:17" ht="15">
      <c r="A214" s="58"/>
      <c r="B214" s="59"/>
      <c r="G214" s="60"/>
      <c r="H214" s="59"/>
      <c r="M214" s="58"/>
      <c r="N214" s="59"/>
      <c r="P214" s="58"/>
      <c r="Q214" s="59"/>
    </row>
    <row r="215" spans="1:17" ht="15">
      <c r="A215" s="58"/>
      <c r="B215" s="59"/>
      <c r="G215" s="60"/>
      <c r="H215" s="59"/>
      <c r="P215" s="58"/>
      <c r="Q215" s="59"/>
    </row>
    <row r="216" spans="1:17" ht="15">
      <c r="A216" s="58"/>
      <c r="B216" s="59"/>
      <c r="G216" s="60"/>
      <c r="H216" s="59"/>
      <c r="P216" s="58"/>
      <c r="Q216" s="59"/>
    </row>
    <row r="217" spans="1:17" ht="15">
      <c r="A217" s="58"/>
      <c r="B217" s="59"/>
      <c r="G217" s="60"/>
      <c r="H217" s="59"/>
      <c r="P217" s="58"/>
      <c r="Q217" s="59"/>
    </row>
    <row r="218" spans="1:17" ht="15">
      <c r="A218" s="621"/>
      <c r="B218" s="622"/>
      <c r="G218" s="60"/>
      <c r="H218" s="59"/>
      <c r="P218" s="58"/>
      <c r="Q218" s="59"/>
    </row>
    <row r="219" spans="1:17" ht="15">
      <c r="A219" s="621"/>
      <c r="B219" s="622"/>
      <c r="G219" s="60"/>
      <c r="H219" s="59"/>
      <c r="P219" s="58"/>
      <c r="Q219" s="59"/>
    </row>
    <row r="220" spans="1:17" ht="15">
      <c r="A220" s="621"/>
      <c r="B220" s="622"/>
      <c r="G220" s="60"/>
      <c r="H220" s="59"/>
      <c r="P220" s="58"/>
      <c r="Q220" s="59"/>
    </row>
    <row r="221" spans="1:17" ht="15">
      <c r="A221" s="621"/>
      <c r="B221" s="622"/>
      <c r="G221" s="60"/>
      <c r="H221" s="59"/>
      <c r="P221" s="58"/>
      <c r="Q221" s="59"/>
    </row>
    <row r="222" spans="1:17" ht="15">
      <c r="A222" s="621"/>
      <c r="B222" s="622"/>
      <c r="G222" s="60"/>
      <c r="H222" s="59"/>
      <c r="P222" s="58"/>
      <c r="Q222" s="59"/>
    </row>
    <row r="223" spans="1:17" ht="15">
      <c r="A223" s="621"/>
      <c r="B223" s="622"/>
      <c r="G223" s="60"/>
      <c r="H223" s="59"/>
      <c r="P223" s="58"/>
      <c r="Q223" s="59"/>
    </row>
    <row r="224" spans="1:17" ht="15">
      <c r="A224" s="621"/>
      <c r="B224" s="622"/>
      <c r="G224" s="60"/>
      <c r="H224" s="59"/>
      <c r="P224" s="58"/>
      <c r="Q224" s="59"/>
    </row>
    <row r="225" spans="1:17" ht="15">
      <c r="A225" s="621"/>
      <c r="B225" s="622"/>
      <c r="G225" s="60"/>
      <c r="H225" s="59"/>
      <c r="P225" s="58"/>
      <c r="Q225" s="59"/>
    </row>
    <row r="226" spans="1:17" ht="15">
      <c r="A226" s="621"/>
      <c r="B226" s="622"/>
      <c r="G226" s="60"/>
      <c r="H226" s="59"/>
      <c r="P226" s="58"/>
      <c r="Q226" s="59"/>
    </row>
    <row r="227" spans="1:17" ht="15">
      <c r="A227" s="621"/>
      <c r="B227" s="622"/>
      <c r="G227" s="60"/>
      <c r="H227" s="59"/>
      <c r="P227" s="58"/>
      <c r="Q227" s="59"/>
    </row>
    <row r="228" spans="1:17" ht="15">
      <c r="A228" s="621"/>
      <c r="B228" s="622"/>
      <c r="G228" s="60"/>
      <c r="H228" s="59"/>
      <c r="P228" s="58"/>
      <c r="Q228" s="59"/>
    </row>
    <row r="229" spans="1:17" ht="15">
      <c r="A229" s="621"/>
      <c r="B229" s="622"/>
      <c r="G229" s="60"/>
      <c r="H229" s="59"/>
      <c r="P229" s="58"/>
      <c r="Q229" s="59"/>
    </row>
    <row r="230" spans="1:17" ht="15">
      <c r="A230" s="621"/>
      <c r="B230" s="622"/>
      <c r="G230" s="60"/>
      <c r="H230" s="59"/>
      <c r="P230" s="58"/>
      <c r="Q230" s="59"/>
    </row>
    <row r="231" spans="1:17" ht="15">
      <c r="A231" s="621"/>
      <c r="B231" s="622"/>
      <c r="G231" s="60"/>
      <c r="H231" s="59"/>
    </row>
    <row r="232" spans="1:17" ht="15">
      <c r="A232" s="621"/>
      <c r="B232" s="622"/>
      <c r="G232" s="60"/>
      <c r="H232" s="59"/>
    </row>
    <row r="233" spans="1:17" ht="15">
      <c r="A233" s="621"/>
      <c r="B233" s="622"/>
      <c r="G233" s="60"/>
      <c r="H233" s="59"/>
    </row>
    <row r="234" spans="1:17" ht="15">
      <c r="A234" s="621"/>
      <c r="B234" s="622"/>
      <c r="G234" s="60"/>
      <c r="H234" s="59"/>
    </row>
    <row r="235" spans="1:17" ht="15">
      <c r="A235" s="621"/>
      <c r="B235" s="622"/>
      <c r="G235" s="60"/>
      <c r="H235" s="59"/>
    </row>
    <row r="236" spans="1:17" ht="15">
      <c r="A236" s="621"/>
      <c r="B236" s="622"/>
      <c r="G236" s="60"/>
      <c r="H236" s="59"/>
    </row>
    <row r="237" spans="1:17" ht="15">
      <c r="A237" s="621"/>
      <c r="B237" s="622"/>
      <c r="G237" s="60"/>
      <c r="H237" s="59"/>
    </row>
    <row r="238" spans="1:17" ht="15">
      <c r="A238" s="621"/>
      <c r="B238" s="622"/>
      <c r="G238" s="60"/>
      <c r="H238" s="59"/>
    </row>
    <row r="239" spans="1:17" ht="15">
      <c r="A239" s="621"/>
      <c r="B239" s="622"/>
      <c r="G239" s="60"/>
      <c r="H239" s="59"/>
    </row>
    <row r="240" spans="1:17" ht="15">
      <c r="A240" s="621"/>
      <c r="B240" s="622"/>
      <c r="G240" s="60"/>
      <c r="H240" s="59"/>
    </row>
    <row r="241" spans="1:8" ht="15">
      <c r="A241" s="621"/>
      <c r="B241" s="622"/>
      <c r="G241" s="60"/>
      <c r="H241" s="59"/>
    </row>
    <row r="242" spans="1:8" ht="15">
      <c r="A242" s="621"/>
      <c r="B242" s="622"/>
      <c r="G242" s="60"/>
      <c r="H242" s="59"/>
    </row>
    <row r="243" spans="1:8" ht="15">
      <c r="A243" s="621"/>
      <c r="B243" s="622"/>
      <c r="G243" s="60"/>
      <c r="H243" s="59"/>
    </row>
    <row r="244" spans="1:8" ht="15">
      <c r="A244" s="621"/>
      <c r="B244" s="622"/>
      <c r="G244" s="60"/>
      <c r="H244" s="59"/>
    </row>
    <row r="245" spans="1:8" ht="15">
      <c r="A245" s="621"/>
      <c r="B245" s="622"/>
      <c r="G245" s="60"/>
      <c r="H245" s="59"/>
    </row>
    <row r="246" spans="1:8" ht="15">
      <c r="A246" s="621"/>
      <c r="B246" s="622"/>
      <c r="G246" s="60"/>
      <c r="H246" s="59"/>
    </row>
    <row r="247" spans="1:8" ht="15">
      <c r="A247" s="621"/>
      <c r="B247" s="622"/>
      <c r="G247" s="60"/>
      <c r="H247" s="59"/>
    </row>
    <row r="248" spans="1:8" ht="15">
      <c r="A248" s="621"/>
      <c r="B248" s="622"/>
      <c r="G248" s="60"/>
      <c r="H248" s="59"/>
    </row>
    <row r="249" spans="1:8" ht="15">
      <c r="A249" s="621"/>
      <c r="B249" s="622"/>
      <c r="G249" s="60"/>
      <c r="H249" s="59"/>
    </row>
    <row r="250" spans="1:8" ht="15">
      <c r="A250" s="621"/>
      <c r="B250" s="622"/>
      <c r="G250" s="60"/>
      <c r="H250" s="59"/>
    </row>
    <row r="251" spans="1:8" ht="15">
      <c r="A251" s="621"/>
      <c r="B251" s="622"/>
      <c r="G251" s="60"/>
      <c r="H251" s="59"/>
    </row>
    <row r="252" spans="1:8" ht="15">
      <c r="A252" s="621"/>
      <c r="B252" s="622"/>
      <c r="G252" s="60"/>
      <c r="H252" s="59"/>
    </row>
    <row r="253" spans="1:8" ht="15">
      <c r="A253" s="621"/>
      <c r="B253" s="622"/>
      <c r="G253" s="60"/>
      <c r="H253" s="59"/>
    </row>
    <row r="254" spans="1:8" ht="15">
      <c r="A254" s="621"/>
      <c r="B254" s="622"/>
      <c r="G254" s="60"/>
      <c r="H254" s="59"/>
    </row>
    <row r="255" spans="1:8" ht="15">
      <c r="A255" s="621"/>
      <c r="B255" s="622"/>
      <c r="G255" s="60"/>
      <c r="H255" s="59"/>
    </row>
    <row r="256" spans="1:8" ht="15">
      <c r="A256" s="621"/>
      <c r="B256" s="622"/>
      <c r="G256" s="60"/>
      <c r="H256" s="59"/>
    </row>
    <row r="257" spans="1:8" ht="15">
      <c r="A257" s="621"/>
      <c r="B257" s="622"/>
      <c r="G257" s="60"/>
      <c r="H257" s="59"/>
    </row>
    <row r="258" spans="1:8" ht="15">
      <c r="A258" s="621"/>
      <c r="B258" s="622"/>
      <c r="G258" s="60"/>
      <c r="H258" s="59"/>
    </row>
    <row r="259" spans="1:8" ht="15">
      <c r="A259" s="621"/>
      <c r="B259" s="622"/>
      <c r="G259" s="60"/>
      <c r="H259" s="59"/>
    </row>
    <row r="260" spans="1:8" ht="15">
      <c r="A260" s="621"/>
      <c r="B260" s="622"/>
      <c r="G260" s="60"/>
      <c r="H260" s="59"/>
    </row>
    <row r="261" spans="1:8" ht="15">
      <c r="A261" s="621"/>
      <c r="B261" s="622"/>
      <c r="G261" s="60"/>
      <c r="H261" s="59"/>
    </row>
    <row r="262" spans="1:8" ht="15">
      <c r="A262" s="621"/>
      <c r="B262" s="622"/>
      <c r="G262" s="60"/>
      <c r="H262" s="59"/>
    </row>
    <row r="263" spans="1:8" ht="15">
      <c r="A263" s="621"/>
      <c r="B263" s="622"/>
      <c r="G263" s="60"/>
      <c r="H263" s="59"/>
    </row>
    <row r="264" spans="1:8" ht="15">
      <c r="A264" s="621"/>
      <c r="B264" s="622"/>
      <c r="G264" s="60"/>
      <c r="H264" s="59"/>
    </row>
    <row r="265" spans="1:8" ht="15">
      <c r="A265" s="621"/>
      <c r="B265" s="622"/>
      <c r="G265" s="60"/>
      <c r="H265" s="59"/>
    </row>
    <row r="266" spans="1:8" ht="15">
      <c r="A266" s="621"/>
      <c r="B266" s="622"/>
      <c r="G266" s="60"/>
      <c r="H266" s="59"/>
    </row>
    <row r="267" spans="1:8" ht="15">
      <c r="A267" s="621"/>
      <c r="B267" s="622"/>
      <c r="G267" s="60"/>
      <c r="H267" s="59"/>
    </row>
    <row r="268" spans="1:8" ht="15">
      <c r="A268" s="621"/>
      <c r="B268" s="622"/>
      <c r="G268" s="60"/>
      <c r="H268" s="59"/>
    </row>
    <row r="269" spans="1:8" ht="15">
      <c r="A269" s="621"/>
      <c r="B269" s="622"/>
      <c r="G269" s="60"/>
      <c r="H269" s="59"/>
    </row>
    <row r="270" spans="1:8" ht="15">
      <c r="A270" s="621"/>
      <c r="B270" s="622"/>
      <c r="G270" s="60"/>
      <c r="H270" s="59"/>
    </row>
    <row r="271" spans="1:8" ht="15">
      <c r="A271" s="621"/>
      <c r="B271" s="622"/>
      <c r="G271" s="60"/>
      <c r="H271" s="59"/>
    </row>
    <row r="272" spans="1:8" ht="15">
      <c r="A272" s="621"/>
      <c r="B272" s="622"/>
      <c r="G272" s="60"/>
      <c r="H272" s="59"/>
    </row>
    <row r="273" spans="1:8" ht="15">
      <c r="A273" s="621"/>
      <c r="B273" s="622"/>
      <c r="G273" s="60"/>
      <c r="H273" s="59"/>
    </row>
    <row r="274" spans="1:8" ht="15">
      <c r="A274" s="621"/>
      <c r="B274" s="622"/>
      <c r="G274" s="60"/>
      <c r="H274" s="59"/>
    </row>
    <row r="275" spans="1:8" ht="15">
      <c r="A275" s="621"/>
      <c r="B275" s="622"/>
      <c r="G275" s="60"/>
      <c r="H275" s="59"/>
    </row>
    <row r="276" spans="1:8" ht="15">
      <c r="A276" s="621"/>
      <c r="B276" s="622"/>
      <c r="G276" s="60"/>
      <c r="H276" s="59"/>
    </row>
    <row r="277" spans="1:8" ht="15">
      <c r="A277" s="621"/>
      <c r="B277" s="622"/>
      <c r="G277" s="60"/>
      <c r="H277" s="59"/>
    </row>
    <row r="278" spans="1:8" ht="15">
      <c r="A278" s="621"/>
      <c r="B278" s="622"/>
      <c r="G278" s="60"/>
      <c r="H278" s="59"/>
    </row>
    <row r="279" spans="1:8" ht="15">
      <c r="A279" s="621"/>
      <c r="B279" s="622"/>
      <c r="G279" s="60"/>
      <c r="H279" s="59"/>
    </row>
    <row r="280" spans="1:8" ht="15">
      <c r="A280" s="621"/>
      <c r="B280" s="622"/>
      <c r="G280" s="60"/>
      <c r="H280" s="59"/>
    </row>
    <row r="281" spans="1:8" ht="15">
      <c r="A281" s="621"/>
      <c r="B281" s="622"/>
      <c r="G281" s="60"/>
      <c r="H281" s="59"/>
    </row>
    <row r="282" spans="1:8" ht="15">
      <c r="A282" s="621"/>
      <c r="B282" s="622"/>
      <c r="G282" s="60"/>
      <c r="H282" s="59"/>
    </row>
    <row r="283" spans="1:8" ht="15">
      <c r="A283" s="621"/>
      <c r="B283" s="622"/>
      <c r="G283" s="60"/>
      <c r="H283" s="59"/>
    </row>
    <row r="284" spans="1:8" ht="15">
      <c r="A284" s="621"/>
      <c r="B284" s="622"/>
      <c r="G284" s="60"/>
      <c r="H284" s="59"/>
    </row>
    <row r="285" spans="1:8" ht="15">
      <c r="A285" s="621"/>
      <c r="B285" s="622"/>
      <c r="G285" s="60"/>
      <c r="H285" s="59"/>
    </row>
    <row r="286" spans="1:8" ht="15">
      <c r="A286" s="621"/>
      <c r="B286" s="622"/>
      <c r="G286" s="60"/>
      <c r="H286" s="59"/>
    </row>
    <row r="287" spans="1:8" ht="15">
      <c r="A287" s="621"/>
      <c r="B287" s="622"/>
      <c r="G287" s="60"/>
      <c r="H287" s="59"/>
    </row>
    <row r="288" spans="1:8" ht="15">
      <c r="G288" s="60"/>
      <c r="H288" s="59"/>
    </row>
    <row r="289" spans="7:8" ht="15">
      <c r="G289" s="60"/>
      <c r="H289" s="59"/>
    </row>
    <row r="290" spans="7:8" ht="15">
      <c r="G290" s="60"/>
      <c r="H290" s="59"/>
    </row>
    <row r="291" spans="7:8" ht="15">
      <c r="G291" s="60"/>
      <c r="H291" s="59"/>
    </row>
    <row r="292" spans="7:8" ht="15">
      <c r="G292" s="60"/>
      <c r="H292" s="59"/>
    </row>
    <row r="293" spans="7:8" ht="15">
      <c r="G293" s="60"/>
      <c r="H293" s="59"/>
    </row>
    <row r="294" spans="7:8" ht="15">
      <c r="G294" s="60"/>
      <c r="H294" s="59"/>
    </row>
    <row r="295" spans="7:8" ht="15">
      <c r="G295" s="60"/>
      <c r="H295" s="59"/>
    </row>
    <row r="296" spans="7:8" ht="15">
      <c r="G296" s="60"/>
      <c r="H296" s="59"/>
    </row>
    <row r="297" spans="7:8" ht="15">
      <c r="G297" s="60"/>
      <c r="H297" s="59"/>
    </row>
    <row r="298" spans="7:8" ht="15">
      <c r="G298" s="60"/>
      <c r="H298" s="59"/>
    </row>
    <row r="299" spans="7:8" ht="15">
      <c r="G299" s="60"/>
      <c r="H299" s="59"/>
    </row>
    <row r="300" spans="7:8" ht="15">
      <c r="G300" s="60"/>
      <c r="H300" s="59"/>
    </row>
    <row r="301" spans="7:8" ht="15">
      <c r="G301" s="60"/>
      <c r="H301" s="59"/>
    </row>
    <row r="302" spans="7:8" ht="15">
      <c r="G302" s="60"/>
      <c r="H302" s="59"/>
    </row>
    <row r="303" spans="7:8" ht="15">
      <c r="G303" s="60"/>
      <c r="H303" s="59"/>
    </row>
    <row r="304" spans="7:8" ht="15">
      <c r="G304" s="60"/>
      <c r="H304" s="59"/>
    </row>
    <row r="305" spans="7:8" ht="15">
      <c r="G305" s="60"/>
      <c r="H305" s="59"/>
    </row>
    <row r="306" spans="7:8" ht="15">
      <c r="G306" s="60"/>
      <c r="H306" s="59"/>
    </row>
    <row r="307" spans="7:8" ht="15">
      <c r="G307" s="60"/>
      <c r="H307" s="59"/>
    </row>
    <row r="308" spans="7:8" ht="15">
      <c r="G308" s="60"/>
      <c r="H308" s="59"/>
    </row>
    <row r="309" spans="7:8" ht="15">
      <c r="G309" s="60"/>
      <c r="H309" s="59"/>
    </row>
    <row r="310" spans="7:8" ht="15">
      <c r="G310" s="60"/>
      <c r="H310" s="59"/>
    </row>
    <row r="311" spans="7:8" ht="15">
      <c r="G311" s="60"/>
      <c r="H311" s="59"/>
    </row>
    <row r="312" spans="7:8" ht="15">
      <c r="G312" s="60"/>
      <c r="H312" s="59"/>
    </row>
    <row r="313" spans="7:8" ht="15">
      <c r="G313" s="60"/>
      <c r="H313" s="59"/>
    </row>
    <row r="314" spans="7:8" ht="15">
      <c r="G314" s="60"/>
      <c r="H314" s="59"/>
    </row>
    <row r="315" spans="7:8" ht="15">
      <c r="G315" s="60"/>
      <c r="H315" s="59"/>
    </row>
    <row r="316" spans="7:8" ht="15">
      <c r="G316" s="60"/>
      <c r="H316" s="59"/>
    </row>
    <row r="317" spans="7:8" ht="15">
      <c r="G317" s="60"/>
      <c r="H317" s="59"/>
    </row>
    <row r="318" spans="7:8" ht="15">
      <c r="G318" s="60"/>
      <c r="H318" s="59"/>
    </row>
    <row r="319" spans="7:8" ht="15">
      <c r="G319" s="60"/>
      <c r="H319" s="59"/>
    </row>
    <row r="320" spans="7:8" ht="15">
      <c r="G320" s="60"/>
      <c r="H320" s="59"/>
    </row>
    <row r="321" spans="7:8" ht="15">
      <c r="G321" s="60"/>
      <c r="H321" s="59"/>
    </row>
    <row r="322" spans="7:8" ht="15">
      <c r="G322" s="60"/>
      <c r="H322" s="59"/>
    </row>
    <row r="323" spans="7:8" ht="15">
      <c r="G323" s="60"/>
      <c r="H323" s="59"/>
    </row>
    <row r="324" spans="7:8" ht="15">
      <c r="G324" s="60"/>
      <c r="H324" s="59"/>
    </row>
    <row r="325" spans="7:8" ht="15">
      <c r="G325" s="60"/>
      <c r="H325" s="59"/>
    </row>
    <row r="326" spans="7:8" ht="15">
      <c r="G326" s="60"/>
      <c r="H326" s="59"/>
    </row>
    <row r="327" spans="7:8" ht="15">
      <c r="G327" s="60"/>
      <c r="H327" s="59"/>
    </row>
    <row r="328" spans="7:8" ht="15">
      <c r="G328" s="60"/>
      <c r="H328" s="59"/>
    </row>
    <row r="329" spans="7:8" ht="15">
      <c r="G329" s="60"/>
      <c r="H329" s="59"/>
    </row>
    <row r="330" spans="7:8" ht="15">
      <c r="G330" s="60"/>
      <c r="H330" s="59"/>
    </row>
    <row r="331" spans="7:8" ht="15">
      <c r="G331" s="60"/>
      <c r="H331" s="59"/>
    </row>
    <row r="332" spans="7:8" ht="15">
      <c r="G332" s="60"/>
      <c r="H332" s="59"/>
    </row>
    <row r="333" spans="7:8" ht="15">
      <c r="G333" s="60"/>
      <c r="H333" s="59"/>
    </row>
    <row r="334" spans="7:8" ht="15">
      <c r="G334" s="60"/>
      <c r="H334" s="59"/>
    </row>
    <row r="335" spans="7:8" ht="15">
      <c r="G335" s="60"/>
      <c r="H335" s="59"/>
    </row>
    <row r="336" spans="7:8" ht="15">
      <c r="G336" s="60"/>
      <c r="H336" s="59"/>
    </row>
    <row r="337" spans="7:8" ht="15">
      <c r="G337" s="60"/>
      <c r="H337" s="59"/>
    </row>
    <row r="338" spans="7:8" ht="15">
      <c r="G338" s="60"/>
      <c r="H338" s="59"/>
    </row>
    <row r="339" spans="7:8" ht="15">
      <c r="G339" s="60"/>
      <c r="H339" s="59"/>
    </row>
    <row r="340" spans="7:8" ht="15">
      <c r="G340" s="60"/>
      <c r="H340" s="59"/>
    </row>
    <row r="341" spans="7:8" ht="15">
      <c r="G341" s="60"/>
      <c r="H341" s="59"/>
    </row>
    <row r="342" spans="7:8" ht="15">
      <c r="G342" s="60"/>
      <c r="H342" s="59"/>
    </row>
    <row r="343" spans="7:8" ht="15">
      <c r="G343" s="60"/>
      <c r="H343" s="59"/>
    </row>
    <row r="344" spans="7:8" ht="15">
      <c r="G344" s="60"/>
      <c r="H344" s="59"/>
    </row>
    <row r="345" spans="7:8" ht="15">
      <c r="G345" s="60"/>
      <c r="H345" s="59"/>
    </row>
    <row r="346" spans="7:8" ht="15">
      <c r="G346" s="60"/>
      <c r="H346" s="59"/>
    </row>
    <row r="347" spans="7:8" ht="15">
      <c r="G347" s="60"/>
      <c r="H347" s="59"/>
    </row>
    <row r="348" spans="7:8" ht="15">
      <c r="G348" s="60"/>
      <c r="H348" s="59"/>
    </row>
    <row r="349" spans="7:8" ht="15">
      <c r="G349" s="60"/>
      <c r="H349" s="59"/>
    </row>
    <row r="350" spans="7:8" ht="15">
      <c r="G350" s="60"/>
      <c r="H350" s="59"/>
    </row>
    <row r="351" spans="7:8" ht="15">
      <c r="G351" s="60"/>
      <c r="H351" s="59"/>
    </row>
    <row r="352" spans="7:8" ht="15">
      <c r="G352" s="60"/>
      <c r="H352" s="59"/>
    </row>
    <row r="353" spans="7:8" ht="15">
      <c r="G353" s="60"/>
      <c r="H353" s="59"/>
    </row>
    <row r="354" spans="7:8" ht="15">
      <c r="G354" s="60"/>
      <c r="H354" s="59"/>
    </row>
    <row r="355" spans="7:8" ht="15">
      <c r="G355" s="60"/>
      <c r="H355" s="59"/>
    </row>
    <row r="356" spans="7:8" ht="15">
      <c r="G356" s="60"/>
      <c r="H356" s="59"/>
    </row>
    <row r="357" spans="7:8" ht="15">
      <c r="G357" s="60"/>
      <c r="H357" s="59"/>
    </row>
    <row r="358" spans="7:8" ht="15">
      <c r="G358" s="60"/>
      <c r="H358" s="59"/>
    </row>
    <row r="359" spans="7:8" ht="15">
      <c r="G359" s="60"/>
      <c r="H359" s="59"/>
    </row>
    <row r="360" spans="7:8" ht="15">
      <c r="G360" s="60"/>
      <c r="H360" s="59"/>
    </row>
    <row r="361" spans="7:8" ht="15">
      <c r="G361" s="60"/>
      <c r="H361" s="59"/>
    </row>
    <row r="362" spans="7:8" ht="15">
      <c r="G362" s="60"/>
      <c r="H362" s="59"/>
    </row>
    <row r="363" spans="7:8" ht="15">
      <c r="G363" s="60"/>
      <c r="H363" s="59"/>
    </row>
    <row r="364" spans="7:8" ht="15">
      <c r="G364" s="60"/>
      <c r="H364" s="59"/>
    </row>
    <row r="365" spans="7:8" ht="15">
      <c r="G365" s="60"/>
      <c r="H365" s="59"/>
    </row>
    <row r="366" spans="7:8" ht="15">
      <c r="G366" s="60"/>
      <c r="H366" s="59"/>
    </row>
    <row r="367" spans="7:8" ht="15">
      <c r="G367" s="60"/>
      <c r="H367" s="59"/>
    </row>
    <row r="368" spans="7:8" ht="15">
      <c r="G368" s="60"/>
      <c r="H368" s="59"/>
    </row>
    <row r="369" spans="7:8" ht="15">
      <c r="G369" s="60"/>
      <c r="H369" s="59"/>
    </row>
    <row r="370" spans="7:8" ht="15">
      <c r="G370" s="60"/>
      <c r="H370" s="59"/>
    </row>
    <row r="371" spans="7:8" ht="15">
      <c r="G371" s="60"/>
      <c r="H371" s="59"/>
    </row>
    <row r="372" spans="7:8" ht="15">
      <c r="G372" s="60"/>
      <c r="H372" s="59"/>
    </row>
    <row r="373" spans="7:8" ht="15">
      <c r="G373" s="60"/>
      <c r="H373" s="59"/>
    </row>
    <row r="374" spans="7:8" ht="15">
      <c r="G374" s="60"/>
      <c r="H374" s="59"/>
    </row>
    <row r="375" spans="7:8" ht="15">
      <c r="G375" s="60"/>
      <c r="H375" s="59"/>
    </row>
    <row r="376" spans="7:8" ht="15">
      <c r="G376" s="60"/>
      <c r="H376" s="59"/>
    </row>
    <row r="377" spans="7:8" ht="15">
      <c r="G377" s="60"/>
      <c r="H377" s="59"/>
    </row>
    <row r="378" spans="7:8" ht="15">
      <c r="G378" s="60"/>
      <c r="H378" s="59"/>
    </row>
    <row r="379" spans="7:8" ht="15">
      <c r="G379" s="60"/>
      <c r="H379" s="59"/>
    </row>
    <row r="380" spans="7:8" ht="15">
      <c r="G380" s="60"/>
      <c r="H380" s="59"/>
    </row>
    <row r="381" spans="7:8" ht="15">
      <c r="G381" s="60"/>
      <c r="H381" s="59"/>
    </row>
    <row r="382" spans="7:8" ht="15">
      <c r="G382" s="60"/>
      <c r="H382" s="59"/>
    </row>
    <row r="383" spans="7:8" ht="15">
      <c r="G383" s="60"/>
      <c r="H383" s="59"/>
    </row>
    <row r="384" spans="7:8" ht="15">
      <c r="G384" s="60"/>
      <c r="H384" s="59"/>
    </row>
    <row r="385" spans="7:8" ht="15">
      <c r="G385" s="60"/>
      <c r="H385" s="59"/>
    </row>
    <row r="386" spans="7:8" ht="15">
      <c r="G386" s="60"/>
      <c r="H386" s="59"/>
    </row>
    <row r="387" spans="7:8" ht="15">
      <c r="G387" s="60"/>
      <c r="H387" s="59"/>
    </row>
    <row r="388" spans="7:8" ht="15">
      <c r="G388" s="60"/>
      <c r="H388" s="59"/>
    </row>
    <row r="389" spans="7:8" ht="15">
      <c r="G389" s="60"/>
      <c r="H389" s="59"/>
    </row>
    <row r="390" spans="7:8" ht="15">
      <c r="G390" s="60"/>
      <c r="H390" s="59"/>
    </row>
    <row r="391" spans="7:8" ht="15">
      <c r="G391" s="60"/>
      <c r="H391" s="59"/>
    </row>
    <row r="392" spans="7:8" ht="15">
      <c r="G392" s="60"/>
      <c r="H392" s="59"/>
    </row>
    <row r="393" spans="7:8" ht="15">
      <c r="G393" s="60"/>
      <c r="H393" s="59"/>
    </row>
    <row r="394" spans="7:8" ht="15">
      <c r="G394" s="60"/>
      <c r="H394" s="59"/>
    </row>
    <row r="395" spans="7:8" ht="15">
      <c r="G395" s="60"/>
      <c r="H395" s="59"/>
    </row>
    <row r="396" spans="7:8" ht="15">
      <c r="G396" s="60"/>
      <c r="H396" s="59"/>
    </row>
    <row r="397" spans="7:8" ht="15">
      <c r="G397" s="60"/>
      <c r="H397" s="59"/>
    </row>
    <row r="398" spans="7:8" ht="15">
      <c r="G398" s="60"/>
      <c r="H398" s="59"/>
    </row>
    <row r="399" spans="7:8" ht="15">
      <c r="G399" s="60"/>
      <c r="H399" s="59"/>
    </row>
    <row r="400" spans="7:8" ht="15">
      <c r="G400" s="60"/>
      <c r="H400" s="59"/>
    </row>
    <row r="401" spans="7:8" ht="15">
      <c r="G401" s="60"/>
      <c r="H401" s="59"/>
    </row>
    <row r="402" spans="7:8" ht="15">
      <c r="G402" s="60"/>
      <c r="H402" s="59"/>
    </row>
    <row r="403" spans="7:8" ht="15">
      <c r="G403" s="60"/>
      <c r="H403" s="59"/>
    </row>
    <row r="404" spans="7:8" ht="15">
      <c r="G404" s="60"/>
      <c r="H404" s="59"/>
    </row>
    <row r="405" spans="7:8" ht="15">
      <c r="G405" s="60"/>
      <c r="H405" s="59"/>
    </row>
    <row r="406" spans="7:8" ht="15">
      <c r="G406" s="60"/>
      <c r="H406" s="59"/>
    </row>
    <row r="407" spans="7:8" ht="15">
      <c r="G407" s="60"/>
      <c r="H407" s="59"/>
    </row>
    <row r="408" spans="7:8" ht="15">
      <c r="G408" s="60"/>
      <c r="H408" s="59"/>
    </row>
    <row r="409" spans="7:8" ht="15">
      <c r="G409" s="60"/>
      <c r="H409" s="59"/>
    </row>
    <row r="410" spans="7:8" ht="15">
      <c r="G410" s="60"/>
      <c r="H410" s="59"/>
    </row>
    <row r="411" spans="7:8" ht="15">
      <c r="G411" s="60"/>
      <c r="H411" s="59"/>
    </row>
    <row r="412" spans="7:8" ht="15">
      <c r="G412" s="60"/>
      <c r="H412" s="59"/>
    </row>
    <row r="413" spans="7:8" ht="15">
      <c r="G413" s="60"/>
      <c r="H413" s="59"/>
    </row>
    <row r="414" spans="7:8" ht="15">
      <c r="G414" s="60"/>
      <c r="H414" s="59"/>
    </row>
    <row r="415" spans="7:8" ht="15">
      <c r="G415" s="60"/>
      <c r="H415" s="59"/>
    </row>
    <row r="416" spans="7:8" ht="15">
      <c r="G416" s="60"/>
      <c r="H416" s="59"/>
    </row>
    <row r="417" spans="7:8" ht="15">
      <c r="G417" s="60"/>
      <c r="H417" s="59"/>
    </row>
    <row r="418" spans="7:8" ht="15">
      <c r="G418" s="60"/>
      <c r="H418" s="59"/>
    </row>
    <row r="419" spans="7:8" ht="15">
      <c r="G419" s="60"/>
      <c r="H419" s="59"/>
    </row>
    <row r="420" spans="7:8" ht="15">
      <c r="G420" s="60"/>
      <c r="H420" s="59"/>
    </row>
    <row r="421" spans="7:8" ht="15">
      <c r="G421" s="60"/>
      <c r="H421" s="59"/>
    </row>
    <row r="422" spans="7:8" ht="15">
      <c r="G422" s="60"/>
      <c r="H422" s="59"/>
    </row>
    <row r="423" spans="7:8" ht="15">
      <c r="G423" s="60"/>
      <c r="H423" s="59"/>
    </row>
    <row r="424" spans="7:8" ht="15">
      <c r="G424" s="60"/>
      <c r="H424" s="59"/>
    </row>
    <row r="425" spans="7:8" ht="15">
      <c r="G425" s="60"/>
      <c r="H425" s="59"/>
    </row>
    <row r="426" spans="7:8" ht="15">
      <c r="G426" s="60"/>
      <c r="H426" s="59"/>
    </row>
    <row r="427" spans="7:8" ht="15">
      <c r="G427" s="60"/>
      <c r="H427" s="59"/>
    </row>
    <row r="428" spans="7:8" ht="15">
      <c r="G428" s="60"/>
      <c r="H428" s="59"/>
    </row>
    <row r="429" spans="7:8" ht="15">
      <c r="G429" s="60"/>
      <c r="H429" s="59"/>
    </row>
    <row r="430" spans="7:8" ht="15">
      <c r="G430" s="60"/>
      <c r="H430" s="59"/>
    </row>
    <row r="431" spans="7:8" ht="15">
      <c r="G431" s="60"/>
      <c r="H431" s="59"/>
    </row>
    <row r="432" spans="7:8" ht="15">
      <c r="G432" s="60"/>
      <c r="H432" s="59"/>
    </row>
    <row r="433" spans="7:8" ht="15">
      <c r="G433" s="60"/>
      <c r="H433" s="59"/>
    </row>
    <row r="434" spans="7:8" ht="15">
      <c r="G434" s="60"/>
      <c r="H434" s="59"/>
    </row>
    <row r="435" spans="7:8" ht="15">
      <c r="G435" s="60"/>
      <c r="H435" s="59"/>
    </row>
    <row r="436" spans="7:8" ht="15">
      <c r="G436" s="60"/>
      <c r="H436" s="59"/>
    </row>
    <row r="437" spans="7:8" ht="15">
      <c r="G437" s="60"/>
      <c r="H437" s="59"/>
    </row>
    <row r="438" spans="7:8" ht="15">
      <c r="G438" s="60"/>
      <c r="H438" s="59"/>
    </row>
    <row r="439" spans="7:8" ht="15">
      <c r="G439" s="60"/>
      <c r="H439" s="59"/>
    </row>
    <row r="440" spans="7:8" ht="15">
      <c r="G440" s="60"/>
      <c r="H440" s="59"/>
    </row>
    <row r="441" spans="7:8" ht="15">
      <c r="G441" s="60"/>
      <c r="H441" s="59"/>
    </row>
    <row r="442" spans="7:8" ht="15">
      <c r="G442" s="60"/>
      <c r="H442" s="59"/>
    </row>
    <row r="443" spans="7:8" ht="15">
      <c r="G443" s="60"/>
      <c r="H443" s="59"/>
    </row>
    <row r="444" spans="7:8" ht="15">
      <c r="G444" s="60"/>
      <c r="H444" s="59"/>
    </row>
    <row r="445" spans="7:8" ht="15">
      <c r="G445" s="60"/>
      <c r="H445" s="59"/>
    </row>
    <row r="446" spans="7:8" ht="15">
      <c r="G446" s="60"/>
      <c r="H446" s="59"/>
    </row>
    <row r="447" spans="7:8" ht="15">
      <c r="G447" s="60"/>
      <c r="H447" s="59"/>
    </row>
    <row r="448" spans="7:8" ht="15">
      <c r="G448" s="60"/>
      <c r="H448" s="59"/>
    </row>
    <row r="449" spans="7:8" ht="15">
      <c r="G449" s="60"/>
      <c r="H449" s="59"/>
    </row>
    <row r="450" spans="7:8" ht="15">
      <c r="G450" s="60"/>
      <c r="H450" s="59"/>
    </row>
    <row r="451" spans="7:8" ht="15">
      <c r="G451" s="60"/>
      <c r="H451" s="59"/>
    </row>
    <row r="452" spans="7:8" ht="15">
      <c r="G452" s="60"/>
      <c r="H452" s="59"/>
    </row>
    <row r="453" spans="7:8" ht="15">
      <c r="G453" s="60"/>
      <c r="H453" s="59"/>
    </row>
    <row r="454" spans="7:8" ht="15">
      <c r="G454" s="60"/>
      <c r="H454" s="59"/>
    </row>
    <row r="455" spans="7:8" ht="15">
      <c r="G455" s="60"/>
      <c r="H455" s="59"/>
    </row>
    <row r="456" spans="7:8">
      <c r="G456" s="623"/>
      <c r="H456" s="622"/>
    </row>
    <row r="457" spans="7:8">
      <c r="G457" s="623"/>
      <c r="H457" s="622"/>
    </row>
    <row r="458" spans="7:8">
      <c r="G458" s="623"/>
      <c r="H458" s="622"/>
    </row>
    <row r="459" spans="7:8">
      <c r="G459" s="623"/>
      <c r="H459" s="622"/>
    </row>
    <row r="460" spans="7:8">
      <c r="G460" s="623"/>
      <c r="H460" s="622"/>
    </row>
    <row r="461" spans="7:8">
      <c r="G461" s="623"/>
      <c r="H461" s="622"/>
    </row>
    <row r="462" spans="7:8">
      <c r="G462" s="623"/>
      <c r="H462" s="622"/>
    </row>
  </sheetData>
  <sheetProtection algorithmName="SHA-512" hashValue="eVjZgtVm88PrL2xHN2c6YRRVHw7iu1Xf9Zsvxe/5iYYElzTAZl121DCcW1lbNHtKGuIvzH724wtxEbwxY4DVdA==" saltValue="IfZGx8Hd7WnqnjIxs48CwA==" spinCount="100000" sheet="1" selectLockedCells="1"/>
  <sortState ref="B67:H85">
    <sortCondition ref="B67:B85"/>
  </sortState>
  <mergeCells count="66">
    <mergeCell ref="B2:L4"/>
    <mergeCell ref="B6:L6"/>
    <mergeCell ref="B8:C8"/>
    <mergeCell ref="D8:L8"/>
    <mergeCell ref="B9:C9"/>
    <mergeCell ref="D9:L9"/>
    <mergeCell ref="B21:C21"/>
    <mergeCell ref="D21:G21"/>
    <mergeCell ref="H21:I21"/>
    <mergeCell ref="J21:L21"/>
    <mergeCell ref="B10:C14"/>
    <mergeCell ref="D10:L10"/>
    <mergeCell ref="D11:L11"/>
    <mergeCell ref="D12:L12"/>
    <mergeCell ref="D13:L13"/>
    <mergeCell ref="D14:L14"/>
    <mergeCell ref="B16:H16"/>
    <mergeCell ref="I16:L16"/>
    <mergeCell ref="B17:H17"/>
    <mergeCell ref="I17:L17"/>
    <mergeCell ref="B19:L19"/>
    <mergeCell ref="D20:F20"/>
    <mergeCell ref="B23:C23"/>
    <mergeCell ref="D23:E23"/>
    <mergeCell ref="F23:G23"/>
    <mergeCell ref="H23:I23"/>
    <mergeCell ref="J23:L23"/>
    <mergeCell ref="B22:C22"/>
    <mergeCell ref="D22:E22"/>
    <mergeCell ref="F22:G22"/>
    <mergeCell ref="H22:I22"/>
    <mergeCell ref="J22:L22"/>
    <mergeCell ref="B25:L25"/>
    <mergeCell ref="B26:D26"/>
    <mergeCell ref="E26:H26"/>
    <mergeCell ref="J26:L26"/>
    <mergeCell ref="B27:D27"/>
    <mergeCell ref="E27:H27"/>
    <mergeCell ref="J27:L27"/>
    <mergeCell ref="B28:D28"/>
    <mergeCell ref="E28:H28"/>
    <mergeCell ref="J28:L28"/>
    <mergeCell ref="B29:D29"/>
    <mergeCell ref="E29:H29"/>
    <mergeCell ref="J29:L29"/>
    <mergeCell ref="B49:L49"/>
    <mergeCell ref="B30:D30"/>
    <mergeCell ref="E30:H30"/>
    <mergeCell ref="J30:L30"/>
    <mergeCell ref="B32:D32"/>
    <mergeCell ref="G32:L32"/>
    <mergeCell ref="B33:L43"/>
    <mergeCell ref="B45:L45"/>
    <mergeCell ref="C46:G46"/>
    <mergeCell ref="I46:L46"/>
    <mergeCell ref="C47:G47"/>
    <mergeCell ref="I47:L47"/>
    <mergeCell ref="I54:L54"/>
    <mergeCell ref="C50:G50"/>
    <mergeCell ref="I50:L50"/>
    <mergeCell ref="C51:G51"/>
    <mergeCell ref="I51:L51"/>
    <mergeCell ref="B53:L53"/>
    <mergeCell ref="B54:C54"/>
    <mergeCell ref="G54:H54"/>
    <mergeCell ref="D54:F54"/>
  </mergeCells>
  <conditionalFormatting sqref="B23:L23">
    <cfRule type="cellIs" dxfId="20" priority="12" stopIfTrue="1" operator="equal">
      <formula>0</formula>
    </cfRule>
  </conditionalFormatting>
  <conditionalFormatting sqref="D10:F10 D13:F14">
    <cfRule type="cellIs" dxfId="19" priority="5" stopIfTrue="1" operator="equal">
      <formula>0</formula>
    </cfRule>
  </conditionalFormatting>
  <conditionalFormatting sqref="D11:F11">
    <cfRule type="cellIs" dxfId="18" priority="4" stopIfTrue="1" operator="equal">
      <formula>0</formula>
    </cfRule>
  </conditionalFormatting>
  <conditionalFormatting sqref="D12:F12">
    <cfRule type="cellIs" dxfId="17" priority="3" stopIfTrue="1" operator="equal">
      <formula>0</formula>
    </cfRule>
  </conditionalFormatting>
  <conditionalFormatting sqref="I54:L54">
    <cfRule type="cellIs" dxfId="16" priority="1" operator="lessThan">
      <formula>$D$54</formula>
    </cfRule>
  </conditionalFormatting>
  <dataValidations count="7">
    <dataValidation type="list" allowBlank="1" showInputMessage="1" showErrorMessage="1" sqref="J21:L21 D21:G21">
      <formula1>$B$93:$B$100</formula1>
    </dataValidation>
    <dataValidation type="textLength" operator="lessThanOrEqual" allowBlank="1" showInputMessage="1" showErrorMessage="1" errorTitle="Error en Dato" error="Longitud del campo supera el límite." sqref="B33">
      <formula1>650</formula1>
    </dataValidation>
    <dataValidation type="list" allowBlank="1" showInputMessage="1" showErrorMessage="1" sqref="D9:F9">
      <formula1>$B$87:$B$88</formula1>
    </dataValidation>
    <dataValidation type="list" allowBlank="1" showInputMessage="1" showErrorMessage="1" sqref="G9:L9">
      <formula1>#REF!</formula1>
    </dataValidation>
    <dataValidation type="date" allowBlank="1" showInputMessage="1" showErrorMessage="1" errorTitle="Error en dato" error="La fecha de inicio no puede ser anterior al 1 de diciembre de 2021." sqref="D54:F54">
      <formula1>45658</formula1>
      <formula2>46752</formula2>
    </dataValidation>
    <dataValidation type="date" allowBlank="1" showInputMessage="1" showErrorMessage="1" errorTitle="Error en dato" error="La fecha de inicio no puede ser posterior al 30 de noviembre de 2024." sqref="I54:L54">
      <formula1>45658</formula1>
      <formula2>46752</formula2>
    </dataValidation>
    <dataValidation type="list" allowBlank="1" showInputMessage="1" showErrorMessage="1" sqref="D8:L8 D10:L14">
      <formula1>$B$67:$B$85</formula1>
    </dataValidation>
  </dataValidations>
  <pageMargins left="0.7" right="0.7" top="0.75" bottom="0.75" header="0.3" footer="0.3"/>
  <pageSetup paperSize="9" scale="6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93"/>
  <sheetViews>
    <sheetView zoomScaleNormal="100" workbookViewId="0">
      <selection activeCell="E494" sqref="E494"/>
    </sheetView>
  </sheetViews>
  <sheetFormatPr baseColWidth="10" defaultRowHeight="15"/>
  <cols>
    <col min="1" max="1" width="5.7109375" style="1" customWidth="1"/>
    <col min="2" max="2" width="70.7109375" style="1" customWidth="1"/>
    <col min="3" max="5" width="60.7109375" style="1" customWidth="1"/>
    <col min="6" max="6" width="57.7109375" style="1" bestFit="1" customWidth="1"/>
    <col min="7" max="7" width="4.7109375" style="1" customWidth="1"/>
    <col min="8" max="8" width="6.7109375" style="1" customWidth="1"/>
    <col min="9" max="9" width="46.140625" style="1" customWidth="1"/>
    <col min="10" max="10" width="19" style="1" hidden="1" customWidth="1"/>
    <col min="11" max="12" width="0" style="1" hidden="1" customWidth="1"/>
    <col min="13" max="13" width="11.85546875" style="1" bestFit="1" customWidth="1"/>
    <col min="14" max="14" width="11.5703125" customWidth="1"/>
    <col min="15" max="16384" width="11.42578125" style="1"/>
  </cols>
  <sheetData>
    <row r="1" spans="2:5" ht="15.75" thickBot="1"/>
    <row r="2" spans="2:5" ht="16.5" thickBot="1">
      <c r="B2" s="625" t="s">
        <v>601</v>
      </c>
      <c r="C2" s="626"/>
    </row>
    <row r="3" spans="2:5" hidden="1">
      <c r="B3" s="1">
        <f>'DATOS GENERALES'!D9</f>
        <v>0</v>
      </c>
      <c r="C3" s="1" t="b">
        <f>IF(B3='DATOS GENERALES'!B87,'CÓDIGOS ASOCIADOS'!B8)</f>
        <v>0</v>
      </c>
    </row>
    <row r="6" spans="2:5">
      <c r="B6" s="2" t="s">
        <v>0</v>
      </c>
    </row>
    <row r="7" spans="2:5" ht="5.0999999999999996" customHeight="1"/>
    <row r="8" spans="2:5">
      <c r="B8" s="627" t="str">
        <f>LOOKUP(B17,B18:B37,C18:C37)</f>
        <v>1. CSO</v>
      </c>
      <c r="C8" s="624"/>
    </row>
    <row r="9" spans="2:5" ht="5.0999999999999996" customHeight="1"/>
    <row r="10" spans="2:5">
      <c r="B10" s="3"/>
      <c r="C10" s="3"/>
      <c r="D10" s="3"/>
      <c r="E10" s="3"/>
    </row>
    <row r="11" spans="2:5">
      <c r="B11" s="3"/>
      <c r="C11" s="3"/>
      <c r="D11" s="3"/>
      <c r="E11" s="3"/>
    </row>
    <row r="12" spans="2:5">
      <c r="B12" s="3"/>
      <c r="C12" s="3"/>
      <c r="D12" s="3"/>
      <c r="E12" s="3"/>
    </row>
    <row r="13" spans="2:5">
      <c r="B13" s="3"/>
      <c r="C13" s="3"/>
      <c r="D13" s="3"/>
      <c r="E13" s="3"/>
    </row>
    <row r="14" spans="2:5">
      <c r="B14" s="3"/>
      <c r="C14" s="3"/>
      <c r="D14" s="3"/>
    </row>
    <row r="16" spans="2:5" hidden="1"/>
    <row r="17" spans="2:4" hidden="1">
      <c r="B17" s="1">
        <v>1</v>
      </c>
    </row>
    <row r="18" spans="2:4" hidden="1">
      <c r="B18" s="1">
        <v>1</v>
      </c>
      <c r="C18" s="1" t="s">
        <v>1</v>
      </c>
      <c r="D18" s="1" t="s">
        <v>2</v>
      </c>
    </row>
    <row r="19" spans="2:4" hidden="1">
      <c r="B19" s="1">
        <v>2</v>
      </c>
      <c r="C19" s="1" t="s">
        <v>3</v>
      </c>
      <c r="D19" s="1" t="s">
        <v>4</v>
      </c>
    </row>
    <row r="20" spans="2:4" hidden="1">
      <c r="B20" s="1">
        <v>3</v>
      </c>
      <c r="C20" s="1" t="s">
        <v>5</v>
      </c>
      <c r="D20" s="1" t="s">
        <v>6</v>
      </c>
    </row>
    <row r="21" spans="2:4" hidden="1">
      <c r="B21" s="1">
        <v>4</v>
      </c>
      <c r="C21" s="1" t="s">
        <v>7</v>
      </c>
      <c r="D21" s="1" t="s">
        <v>8</v>
      </c>
    </row>
    <row r="22" spans="2:4" hidden="1">
      <c r="B22" s="1">
        <v>5</v>
      </c>
      <c r="C22" s="1" t="s">
        <v>9</v>
      </c>
      <c r="D22" s="1" t="s">
        <v>10</v>
      </c>
    </row>
    <row r="23" spans="2:4" hidden="1">
      <c r="B23" s="1">
        <v>6</v>
      </c>
      <c r="C23" s="1" t="s">
        <v>11</v>
      </c>
      <c r="D23" s="1" t="s">
        <v>12</v>
      </c>
    </row>
    <row r="24" spans="2:4" hidden="1">
      <c r="B24" s="1">
        <v>7</v>
      </c>
      <c r="C24" s="1" t="s">
        <v>13</v>
      </c>
      <c r="D24" s="1" t="s">
        <v>14</v>
      </c>
    </row>
    <row r="25" spans="2:4" hidden="1">
      <c r="B25" s="1">
        <v>8</v>
      </c>
      <c r="C25" s="1" t="s">
        <v>15</v>
      </c>
      <c r="D25" s="1" t="s">
        <v>16</v>
      </c>
    </row>
    <row r="26" spans="2:4" hidden="1">
      <c r="B26" s="1">
        <v>9</v>
      </c>
      <c r="C26" s="1" t="s">
        <v>17</v>
      </c>
      <c r="D26" s="1" t="s">
        <v>18</v>
      </c>
    </row>
    <row r="27" spans="2:4" hidden="1">
      <c r="B27" s="1">
        <v>10</v>
      </c>
      <c r="C27" s="1" t="s">
        <v>19</v>
      </c>
      <c r="D27" s="1" t="s">
        <v>20</v>
      </c>
    </row>
    <row r="28" spans="2:4" hidden="1">
      <c r="B28" s="1">
        <v>11</v>
      </c>
      <c r="C28" s="1" t="s">
        <v>21</v>
      </c>
      <c r="D28" s="1" t="s">
        <v>22</v>
      </c>
    </row>
    <row r="29" spans="2:4" hidden="1">
      <c r="B29" s="1">
        <v>12</v>
      </c>
      <c r="C29" s="1" t="s">
        <v>23</v>
      </c>
      <c r="D29" s="1" t="s">
        <v>24</v>
      </c>
    </row>
    <row r="30" spans="2:4" hidden="1">
      <c r="B30" s="1">
        <v>13</v>
      </c>
      <c r="C30" s="1" t="s">
        <v>25</v>
      </c>
      <c r="D30" s="1" t="s">
        <v>26</v>
      </c>
    </row>
    <row r="31" spans="2:4" hidden="1">
      <c r="B31" s="1">
        <v>14</v>
      </c>
      <c r="C31" s="1" t="s">
        <v>27</v>
      </c>
      <c r="D31" s="1" t="s">
        <v>28</v>
      </c>
    </row>
    <row r="32" spans="2:4" hidden="1">
      <c r="B32" s="1">
        <v>15</v>
      </c>
      <c r="C32" s="1" t="s">
        <v>29</v>
      </c>
      <c r="D32" s="1" t="s">
        <v>30</v>
      </c>
    </row>
    <row r="33" spans="2:5" hidden="1">
      <c r="B33" s="1">
        <v>16</v>
      </c>
      <c r="C33" s="1" t="s">
        <v>31</v>
      </c>
      <c r="D33" s="1" t="s">
        <v>32</v>
      </c>
    </row>
    <row r="34" spans="2:5" hidden="1">
      <c r="B34" s="1">
        <v>17</v>
      </c>
      <c r="C34" s="1" t="s">
        <v>33</v>
      </c>
      <c r="D34" s="1" t="s">
        <v>34</v>
      </c>
    </row>
    <row r="35" spans="2:5" hidden="1">
      <c r="B35" s="1">
        <v>18</v>
      </c>
      <c r="C35" s="1" t="s">
        <v>35</v>
      </c>
      <c r="D35" s="1" t="s">
        <v>36</v>
      </c>
    </row>
    <row r="36" spans="2:5" hidden="1">
      <c r="B36" s="1">
        <v>19</v>
      </c>
      <c r="C36" s="1" t="s">
        <v>37</v>
      </c>
      <c r="D36" s="1" t="s">
        <v>38</v>
      </c>
    </row>
    <row r="37" spans="2:5" hidden="1">
      <c r="B37" s="1">
        <v>20</v>
      </c>
      <c r="C37" s="1" t="s">
        <v>39</v>
      </c>
    </row>
    <row r="40" spans="2:5">
      <c r="B40" s="2" t="s">
        <v>40</v>
      </c>
    </row>
    <row r="41" spans="2:5" ht="5.0999999999999996" customHeight="1"/>
    <row r="42" spans="2:5">
      <c r="B42" s="627" t="e">
        <f>LOOKUP(B68,B69:B138,C69:C138)</f>
        <v>#N/A</v>
      </c>
      <c r="C42" s="624"/>
    </row>
    <row r="43" spans="2:5" ht="5.0999999999999996" customHeight="1"/>
    <row r="44" spans="2:5">
      <c r="B44" s="83"/>
      <c r="C44" s="83"/>
      <c r="D44" s="83"/>
      <c r="E44" s="83"/>
    </row>
    <row r="45" spans="2:5">
      <c r="B45" s="79"/>
      <c r="C45" s="79"/>
      <c r="D45" s="79"/>
      <c r="E45" s="81"/>
    </row>
    <row r="46" spans="2:5">
      <c r="B46" s="80"/>
      <c r="C46" s="79"/>
      <c r="D46" s="79"/>
      <c r="E46" s="81"/>
    </row>
    <row r="47" spans="2:5">
      <c r="B47" s="83"/>
      <c r="C47" s="80"/>
      <c r="D47" s="84"/>
      <c r="E47" s="81"/>
    </row>
    <row r="48" spans="2:5">
      <c r="B48" s="79"/>
      <c r="C48" s="83"/>
      <c r="D48" s="83"/>
      <c r="E48" s="81"/>
    </row>
    <row r="49" spans="2:5">
      <c r="B49" s="80"/>
      <c r="C49" s="79"/>
      <c r="D49" s="79"/>
      <c r="E49" s="81"/>
    </row>
    <row r="50" spans="2:5">
      <c r="B50" s="83"/>
      <c r="C50" s="79"/>
      <c r="D50" s="79"/>
      <c r="E50" s="82"/>
    </row>
    <row r="51" spans="2:5">
      <c r="B51" s="79"/>
      <c r="C51" s="79"/>
      <c r="D51" s="82"/>
    </row>
    <row r="52" spans="2:5">
      <c r="B52" s="79"/>
      <c r="C52" s="79"/>
      <c r="D52" s="83"/>
    </row>
    <row r="53" spans="2:5">
      <c r="B53" s="79"/>
      <c r="C53" s="80"/>
      <c r="D53" s="79"/>
    </row>
    <row r="54" spans="2:5">
      <c r="B54" s="80"/>
      <c r="C54" s="84"/>
      <c r="D54" s="79"/>
    </row>
    <row r="55" spans="2:5">
      <c r="B55" s="83"/>
      <c r="C55" s="83"/>
      <c r="D55" s="79"/>
    </row>
    <row r="56" spans="2:5">
      <c r="B56" s="79"/>
      <c r="C56" s="79"/>
      <c r="D56" s="79"/>
    </row>
    <row r="57" spans="2:5">
      <c r="B57" s="79"/>
      <c r="C57" s="79"/>
      <c r="D57" s="80"/>
    </row>
    <row r="58" spans="2:5">
      <c r="B58" s="79"/>
      <c r="C58" s="79"/>
      <c r="D58" s="83"/>
    </row>
    <row r="59" spans="2:5">
      <c r="B59" s="80"/>
      <c r="C59" s="80"/>
      <c r="D59" s="79"/>
    </row>
    <row r="60" spans="2:5">
      <c r="B60" s="84"/>
      <c r="C60" s="83"/>
      <c r="D60" s="81"/>
    </row>
    <row r="61" spans="2:5">
      <c r="B61" s="83"/>
      <c r="C61" s="79"/>
      <c r="D61" s="82"/>
    </row>
    <row r="62" spans="2:5">
      <c r="B62" s="79"/>
      <c r="C62" s="80"/>
    </row>
    <row r="63" spans="2:5">
      <c r="B63" s="79"/>
      <c r="C63" s="83"/>
    </row>
    <row r="64" spans="2:5">
      <c r="B64" s="79"/>
      <c r="C64" s="79"/>
    </row>
    <row r="65" spans="2:5">
      <c r="B65" s="80"/>
      <c r="C65" s="80"/>
    </row>
    <row r="67" spans="2:5" hidden="1"/>
    <row r="68" spans="2:5" hidden="1">
      <c r="B68" s="1">
        <v>0</v>
      </c>
    </row>
    <row r="69" spans="2:5" hidden="1">
      <c r="B69" s="1">
        <v>1</v>
      </c>
      <c r="C69" s="4">
        <v>10</v>
      </c>
      <c r="D69" s="5" t="s">
        <v>41</v>
      </c>
      <c r="E69" s="5" t="s">
        <v>42</v>
      </c>
    </row>
    <row r="70" spans="2:5" hidden="1">
      <c r="B70" s="1">
        <v>2</v>
      </c>
      <c r="C70" s="4">
        <v>11</v>
      </c>
      <c r="D70" s="5" t="s">
        <v>43</v>
      </c>
      <c r="E70" s="5" t="s">
        <v>42</v>
      </c>
    </row>
    <row r="71" spans="2:5" hidden="1">
      <c r="B71" s="1">
        <v>3</v>
      </c>
      <c r="C71" s="4">
        <v>12</v>
      </c>
      <c r="D71" s="5" t="s">
        <v>44</v>
      </c>
      <c r="E71" s="5" t="s">
        <v>42</v>
      </c>
    </row>
    <row r="72" spans="2:5" hidden="1">
      <c r="B72" s="1">
        <v>4</v>
      </c>
      <c r="C72" s="4">
        <v>20</v>
      </c>
      <c r="D72" s="5" t="s">
        <v>45</v>
      </c>
      <c r="E72" s="5" t="s">
        <v>42</v>
      </c>
    </row>
    <row r="73" spans="2:5" hidden="1">
      <c r="B73" s="1">
        <v>5</v>
      </c>
      <c r="C73" s="4">
        <v>23</v>
      </c>
      <c r="D73" s="5" t="s">
        <v>46</v>
      </c>
      <c r="E73" s="5" t="s">
        <v>42</v>
      </c>
    </row>
    <row r="74" spans="2:5" hidden="1">
      <c r="B74" s="1">
        <v>6</v>
      </c>
      <c r="C74" s="4">
        <v>24</v>
      </c>
      <c r="D74" s="5" t="s">
        <v>47</v>
      </c>
      <c r="E74" s="5" t="s">
        <v>42</v>
      </c>
    </row>
    <row r="75" spans="2:5" hidden="1">
      <c r="B75" s="1">
        <v>7</v>
      </c>
      <c r="C75" s="4">
        <v>30</v>
      </c>
      <c r="D75" s="5" t="s">
        <v>48</v>
      </c>
      <c r="E75" s="5" t="s">
        <v>42</v>
      </c>
    </row>
    <row r="76" spans="2:5" hidden="1">
      <c r="B76" s="1">
        <v>8</v>
      </c>
      <c r="C76" s="4">
        <v>35</v>
      </c>
      <c r="D76" s="5" t="s">
        <v>49</v>
      </c>
      <c r="E76" s="5" t="s">
        <v>42</v>
      </c>
    </row>
    <row r="77" spans="2:5" hidden="1">
      <c r="B77" s="1">
        <v>9</v>
      </c>
      <c r="C77" s="4">
        <v>36</v>
      </c>
      <c r="D77" s="5" t="s">
        <v>50</v>
      </c>
      <c r="E77" s="5" t="s">
        <v>42</v>
      </c>
    </row>
    <row r="78" spans="2:5" hidden="1">
      <c r="B78" s="1">
        <v>10</v>
      </c>
      <c r="C78" s="4">
        <v>37</v>
      </c>
      <c r="D78" s="5" t="s">
        <v>51</v>
      </c>
      <c r="E78" s="5" t="s">
        <v>42</v>
      </c>
    </row>
    <row r="79" spans="2:5" hidden="1">
      <c r="B79" s="1">
        <v>11</v>
      </c>
      <c r="C79" s="4">
        <v>38</v>
      </c>
      <c r="D79" s="5" t="s">
        <v>52</v>
      </c>
      <c r="E79" s="5" t="s">
        <v>42</v>
      </c>
    </row>
    <row r="80" spans="2:5" hidden="1">
      <c r="B80" s="1">
        <v>12</v>
      </c>
      <c r="C80" s="4">
        <v>40</v>
      </c>
      <c r="D80" s="5" t="s">
        <v>53</v>
      </c>
      <c r="E80" s="5" t="s">
        <v>42</v>
      </c>
    </row>
    <row r="81" spans="2:5" hidden="1">
      <c r="B81" s="1">
        <v>13</v>
      </c>
      <c r="C81" s="4">
        <v>49</v>
      </c>
      <c r="D81" s="5" t="s">
        <v>54</v>
      </c>
      <c r="E81" s="5" t="s">
        <v>42</v>
      </c>
    </row>
    <row r="82" spans="2:5" hidden="1">
      <c r="B82" s="1">
        <v>14</v>
      </c>
      <c r="C82" s="4">
        <v>60</v>
      </c>
      <c r="D82" s="5" t="s">
        <v>55</v>
      </c>
      <c r="E82" s="5" t="s">
        <v>42</v>
      </c>
    </row>
    <row r="83" spans="2:5" hidden="1">
      <c r="B83" s="1">
        <v>15</v>
      </c>
      <c r="C83" s="4">
        <v>70</v>
      </c>
      <c r="D83" s="5" t="s">
        <v>56</v>
      </c>
      <c r="E83" s="5" t="s">
        <v>42</v>
      </c>
    </row>
    <row r="84" spans="2:5" hidden="1">
      <c r="B84" s="1">
        <v>16</v>
      </c>
      <c r="C84" s="4">
        <v>80</v>
      </c>
      <c r="D84" s="5" t="s">
        <v>57</v>
      </c>
      <c r="E84" s="5" t="s">
        <v>42</v>
      </c>
    </row>
    <row r="85" spans="2:5" hidden="1">
      <c r="B85" s="1">
        <v>17</v>
      </c>
      <c r="C85" s="4">
        <v>100</v>
      </c>
      <c r="D85" s="5" t="s">
        <v>58</v>
      </c>
      <c r="E85" s="5" t="s">
        <v>42</v>
      </c>
    </row>
    <row r="86" spans="2:5" hidden="1">
      <c r="B86" s="1">
        <v>18</v>
      </c>
      <c r="C86" s="4">
        <v>120</v>
      </c>
      <c r="D86" s="5" t="s">
        <v>59</v>
      </c>
      <c r="E86" s="5" t="s">
        <v>42</v>
      </c>
    </row>
    <row r="87" spans="2:5" hidden="1">
      <c r="B87" s="1">
        <v>19</v>
      </c>
      <c r="C87" s="4">
        <v>130</v>
      </c>
      <c r="D87" s="5" t="s">
        <v>60</v>
      </c>
      <c r="E87" s="5" t="s">
        <v>42</v>
      </c>
    </row>
    <row r="88" spans="2:5" hidden="1">
      <c r="B88" s="1">
        <v>20</v>
      </c>
      <c r="C88" s="4">
        <v>140</v>
      </c>
      <c r="D88" s="5" t="s">
        <v>61</v>
      </c>
      <c r="E88" s="5" t="s">
        <v>42</v>
      </c>
    </row>
    <row r="89" spans="2:5" hidden="1">
      <c r="B89" s="1">
        <v>21</v>
      </c>
      <c r="C89" s="4">
        <v>160</v>
      </c>
      <c r="D89" s="5" t="s">
        <v>62</v>
      </c>
      <c r="E89" s="5" t="s">
        <v>42</v>
      </c>
    </row>
    <row r="90" spans="2:5" hidden="1">
      <c r="B90" s="1">
        <v>22</v>
      </c>
      <c r="C90" s="4">
        <v>170</v>
      </c>
      <c r="D90" s="5" t="s">
        <v>63</v>
      </c>
      <c r="E90" s="5" t="s">
        <v>42</v>
      </c>
    </row>
    <row r="91" spans="2:5" hidden="1">
      <c r="B91" s="1">
        <v>23</v>
      </c>
      <c r="C91" s="4">
        <v>180</v>
      </c>
      <c r="D91" s="5" t="s">
        <v>64</v>
      </c>
      <c r="E91" s="5" t="s">
        <v>42</v>
      </c>
    </row>
    <row r="92" spans="2:5" hidden="1">
      <c r="B92" s="1">
        <v>24</v>
      </c>
      <c r="C92" s="4">
        <v>190</v>
      </c>
      <c r="D92" s="5" t="s">
        <v>65</v>
      </c>
      <c r="E92" s="5" t="s">
        <v>42</v>
      </c>
    </row>
    <row r="93" spans="2:5" hidden="1">
      <c r="B93" s="1">
        <v>25</v>
      </c>
      <c r="C93" s="4">
        <v>410</v>
      </c>
      <c r="D93" s="5" t="s">
        <v>66</v>
      </c>
      <c r="E93" s="5" t="s">
        <v>42</v>
      </c>
    </row>
    <row r="94" spans="2:5" hidden="1">
      <c r="B94" s="1">
        <v>26</v>
      </c>
      <c r="C94" s="4">
        <v>411</v>
      </c>
      <c r="D94" s="5" t="s">
        <v>67</v>
      </c>
      <c r="E94" s="5" t="s">
        <v>42</v>
      </c>
    </row>
    <row r="95" spans="2:5" hidden="1">
      <c r="B95" s="1">
        <v>27</v>
      </c>
      <c r="C95" s="4">
        <v>412</v>
      </c>
      <c r="D95" s="5" t="s">
        <v>68</v>
      </c>
      <c r="E95" s="5" t="s">
        <v>42</v>
      </c>
    </row>
    <row r="96" spans="2:5" hidden="1">
      <c r="B96" s="1">
        <v>28</v>
      </c>
      <c r="C96" s="4">
        <v>513</v>
      </c>
      <c r="D96" s="5" t="s">
        <v>69</v>
      </c>
      <c r="E96" s="5" t="s">
        <v>42</v>
      </c>
    </row>
    <row r="97" spans="2:5" hidden="1">
      <c r="B97" s="1">
        <v>29</v>
      </c>
      <c r="C97" s="4">
        <v>614</v>
      </c>
      <c r="D97" s="5" t="s">
        <v>70</v>
      </c>
      <c r="E97" s="5" t="s">
        <v>42</v>
      </c>
    </row>
    <row r="98" spans="2:5" hidden="1">
      <c r="B98" s="1">
        <v>30</v>
      </c>
      <c r="C98" s="4">
        <v>615</v>
      </c>
      <c r="D98" s="5" t="s">
        <v>71</v>
      </c>
      <c r="E98" s="5" t="s">
        <v>42</v>
      </c>
    </row>
    <row r="99" spans="2:5" hidden="1">
      <c r="B99" s="1">
        <v>31</v>
      </c>
      <c r="C99" s="4">
        <v>616</v>
      </c>
      <c r="D99" s="5" t="s">
        <v>72</v>
      </c>
      <c r="E99" s="5" t="s">
        <v>42</v>
      </c>
    </row>
    <row r="100" spans="2:5" hidden="1">
      <c r="B100" s="1">
        <v>32</v>
      </c>
      <c r="C100" s="4">
        <v>617</v>
      </c>
      <c r="D100" s="5" t="s">
        <v>73</v>
      </c>
      <c r="E100" s="5" t="s">
        <v>42</v>
      </c>
    </row>
    <row r="101" spans="2:5" hidden="1">
      <c r="B101" s="1">
        <v>33</v>
      </c>
      <c r="C101" s="4">
        <v>718</v>
      </c>
      <c r="D101" s="5" t="s">
        <v>74</v>
      </c>
      <c r="E101" s="5" t="s">
        <v>42</v>
      </c>
    </row>
    <row r="102" spans="2:5" hidden="1">
      <c r="B102" s="1">
        <v>34</v>
      </c>
      <c r="C102" s="4">
        <v>719</v>
      </c>
      <c r="D102" s="5" t="s">
        <v>75</v>
      </c>
      <c r="E102" s="5" t="s">
        <v>42</v>
      </c>
    </row>
    <row r="103" spans="2:5" hidden="1">
      <c r="B103" s="1">
        <v>35</v>
      </c>
      <c r="C103" s="4">
        <v>720</v>
      </c>
      <c r="D103" s="5" t="s">
        <v>76</v>
      </c>
      <c r="E103" s="5" t="s">
        <v>42</v>
      </c>
    </row>
    <row r="104" spans="2:5" hidden="1">
      <c r="B104" s="1">
        <v>36</v>
      </c>
      <c r="C104" s="4">
        <v>821</v>
      </c>
      <c r="D104" s="5" t="s">
        <v>77</v>
      </c>
      <c r="E104" s="5" t="s">
        <v>42</v>
      </c>
    </row>
    <row r="105" spans="2:5" hidden="1">
      <c r="B105" s="1">
        <v>37</v>
      </c>
      <c r="C105" s="4">
        <v>822</v>
      </c>
      <c r="D105" s="5" t="s">
        <v>78</v>
      </c>
      <c r="E105" s="5" t="s">
        <v>42</v>
      </c>
    </row>
    <row r="106" spans="2:5" hidden="1">
      <c r="B106" s="1">
        <v>38</v>
      </c>
      <c r="C106" s="4">
        <v>823</v>
      </c>
      <c r="D106" s="5" t="s">
        <v>79</v>
      </c>
      <c r="E106" s="5" t="s">
        <v>42</v>
      </c>
    </row>
    <row r="107" spans="2:5" hidden="1">
      <c r="B107" s="1">
        <v>39</v>
      </c>
      <c r="C107" s="4">
        <v>824</v>
      </c>
      <c r="D107" s="5" t="s">
        <v>80</v>
      </c>
      <c r="E107" s="5" t="s">
        <v>42</v>
      </c>
    </row>
    <row r="108" spans="2:5" hidden="1">
      <c r="B108" s="1">
        <v>40</v>
      </c>
      <c r="C108" s="4">
        <v>825</v>
      </c>
      <c r="D108" s="5" t="s">
        <v>81</v>
      </c>
      <c r="E108" s="5" t="s">
        <v>42</v>
      </c>
    </row>
    <row r="109" spans="2:5" hidden="1">
      <c r="B109" s="1">
        <v>41</v>
      </c>
      <c r="C109" s="4">
        <v>926</v>
      </c>
      <c r="D109" s="5" t="s">
        <v>82</v>
      </c>
      <c r="E109" s="5" t="s">
        <v>42</v>
      </c>
    </row>
    <row r="110" spans="2:5" hidden="1">
      <c r="B110" s="1">
        <v>42</v>
      </c>
      <c r="C110" s="4">
        <v>1027</v>
      </c>
      <c r="D110" s="5" t="s">
        <v>83</v>
      </c>
      <c r="E110" s="5" t="s">
        <v>42</v>
      </c>
    </row>
    <row r="111" spans="2:5" hidden="1">
      <c r="B111" s="1">
        <v>43</v>
      </c>
      <c r="C111" s="4">
        <v>1028</v>
      </c>
      <c r="D111" s="5" t="s">
        <v>84</v>
      </c>
      <c r="E111" s="5" t="s">
        <v>42</v>
      </c>
    </row>
    <row r="112" spans="2:5" hidden="1">
      <c r="B112" s="1">
        <v>44</v>
      </c>
      <c r="C112" s="4">
        <v>1029</v>
      </c>
      <c r="D112" s="5" t="s">
        <v>85</v>
      </c>
      <c r="E112" s="5" t="s">
        <v>42</v>
      </c>
    </row>
    <row r="113" spans="2:5" hidden="1">
      <c r="B113" s="1">
        <v>45</v>
      </c>
      <c r="C113" s="4">
        <v>1130</v>
      </c>
      <c r="D113" s="5" t="s">
        <v>86</v>
      </c>
      <c r="E113" s="5" t="s">
        <v>42</v>
      </c>
    </row>
    <row r="114" spans="2:5" hidden="1">
      <c r="B114" s="1">
        <v>46</v>
      </c>
      <c r="C114" s="4">
        <v>1231</v>
      </c>
      <c r="D114" s="5" t="s">
        <v>87</v>
      </c>
      <c r="E114" s="5" t="s">
        <v>42</v>
      </c>
    </row>
    <row r="115" spans="2:5" hidden="1">
      <c r="B115" s="1">
        <v>47</v>
      </c>
      <c r="C115" s="4">
        <v>1232</v>
      </c>
      <c r="D115" s="5" t="s">
        <v>88</v>
      </c>
      <c r="E115" s="5" t="s">
        <v>42</v>
      </c>
    </row>
    <row r="116" spans="2:5" hidden="1">
      <c r="B116" s="1">
        <v>48</v>
      </c>
      <c r="C116" s="4">
        <v>1333</v>
      </c>
      <c r="D116" s="5" t="s">
        <v>89</v>
      </c>
      <c r="E116" s="5" t="s">
        <v>42</v>
      </c>
    </row>
    <row r="117" spans="2:5" hidden="1">
      <c r="B117" s="1">
        <v>49</v>
      </c>
      <c r="C117" s="4">
        <v>1334</v>
      </c>
      <c r="D117" s="5" t="s">
        <v>90</v>
      </c>
      <c r="E117" s="5" t="s">
        <v>42</v>
      </c>
    </row>
    <row r="118" spans="2:5" hidden="1">
      <c r="B118" s="1">
        <v>50</v>
      </c>
      <c r="C118" s="4">
        <v>1435</v>
      </c>
      <c r="D118" s="5" t="s">
        <v>91</v>
      </c>
      <c r="E118" s="5" t="s">
        <v>42</v>
      </c>
    </row>
    <row r="119" spans="2:5" hidden="1">
      <c r="B119" s="1">
        <v>51</v>
      </c>
      <c r="C119" s="4">
        <v>1436</v>
      </c>
      <c r="D119" s="5" t="s">
        <v>92</v>
      </c>
      <c r="E119" s="5" t="s">
        <v>42</v>
      </c>
    </row>
    <row r="120" spans="2:5" hidden="1">
      <c r="B120" s="1">
        <v>52</v>
      </c>
      <c r="C120" s="4">
        <v>1537</v>
      </c>
      <c r="D120" s="5" t="s">
        <v>93</v>
      </c>
      <c r="E120" s="5" t="s">
        <v>42</v>
      </c>
    </row>
    <row r="121" spans="2:5" hidden="1">
      <c r="B121" s="1">
        <v>53</v>
      </c>
      <c r="C121" s="4">
        <v>1638</v>
      </c>
      <c r="D121" s="5" t="s">
        <v>94</v>
      </c>
      <c r="E121" s="5" t="s">
        <v>42</v>
      </c>
    </row>
    <row r="122" spans="2:5" hidden="1">
      <c r="B122" s="1">
        <v>54</v>
      </c>
      <c r="C122" s="4">
        <v>1639</v>
      </c>
      <c r="D122" s="5" t="s">
        <v>95</v>
      </c>
      <c r="E122" s="5" t="s">
        <v>42</v>
      </c>
    </row>
    <row r="123" spans="2:5" hidden="1">
      <c r="B123" s="1">
        <v>55</v>
      </c>
      <c r="C123" s="4">
        <v>1640</v>
      </c>
      <c r="D123" s="5" t="s">
        <v>96</v>
      </c>
      <c r="E123" s="5" t="s">
        <v>42</v>
      </c>
    </row>
    <row r="124" spans="2:5" hidden="1">
      <c r="B124" s="1">
        <v>56</v>
      </c>
      <c r="C124" s="4">
        <v>1741</v>
      </c>
      <c r="D124" s="5" t="s">
        <v>97</v>
      </c>
      <c r="E124" s="5" t="s">
        <v>42</v>
      </c>
    </row>
    <row r="125" spans="2:5" hidden="1">
      <c r="B125" s="1">
        <v>57</v>
      </c>
      <c r="C125" s="4">
        <v>1742</v>
      </c>
      <c r="D125" s="5" t="s">
        <v>98</v>
      </c>
      <c r="E125" s="5" t="s">
        <v>42</v>
      </c>
    </row>
    <row r="126" spans="2:5" hidden="1">
      <c r="B126" s="1">
        <v>58</v>
      </c>
      <c r="C126" s="4">
        <v>1743</v>
      </c>
      <c r="D126" s="5" t="s">
        <v>99</v>
      </c>
      <c r="E126" s="5" t="s">
        <v>42</v>
      </c>
    </row>
    <row r="127" spans="2:5" hidden="1">
      <c r="B127" s="1">
        <v>59</v>
      </c>
      <c r="C127" s="4">
        <v>1744</v>
      </c>
      <c r="D127" s="5" t="s">
        <v>100</v>
      </c>
      <c r="E127" s="5" t="s">
        <v>42</v>
      </c>
    </row>
    <row r="128" spans="2:5" hidden="1">
      <c r="B128" s="1">
        <v>60</v>
      </c>
      <c r="C128" s="4">
        <v>1745</v>
      </c>
      <c r="D128" s="5" t="s">
        <v>101</v>
      </c>
      <c r="E128" s="5" t="s">
        <v>42</v>
      </c>
    </row>
    <row r="129" spans="2:5" hidden="1">
      <c r="B129" s="1">
        <v>61</v>
      </c>
      <c r="C129" s="4">
        <v>1846</v>
      </c>
      <c r="D129" s="5" t="s">
        <v>102</v>
      </c>
      <c r="E129" s="5" t="s">
        <v>42</v>
      </c>
    </row>
    <row r="130" spans="2:5" hidden="1">
      <c r="B130" s="1">
        <v>62</v>
      </c>
      <c r="C130" s="4">
        <v>1847</v>
      </c>
      <c r="D130" s="5" t="s">
        <v>103</v>
      </c>
      <c r="E130" s="5" t="s">
        <v>42</v>
      </c>
    </row>
    <row r="131" spans="2:5" hidden="1">
      <c r="B131" s="1">
        <v>63</v>
      </c>
      <c r="C131" s="4">
        <v>1848</v>
      </c>
      <c r="D131" s="5" t="s">
        <v>104</v>
      </c>
      <c r="E131" s="5" t="s">
        <v>42</v>
      </c>
    </row>
    <row r="132" spans="2:5" hidden="1">
      <c r="B132" s="1">
        <v>64</v>
      </c>
      <c r="C132" s="4">
        <v>1949</v>
      </c>
      <c r="D132" s="5" t="s">
        <v>105</v>
      </c>
      <c r="E132" s="5" t="s">
        <v>42</v>
      </c>
    </row>
    <row r="133" spans="2:5" hidden="1">
      <c r="B133" s="1">
        <v>65</v>
      </c>
      <c r="C133" s="4">
        <v>1950</v>
      </c>
      <c r="D133" s="5" t="s">
        <v>106</v>
      </c>
      <c r="E133" s="5" t="s">
        <v>42</v>
      </c>
    </row>
    <row r="134" spans="2:5" hidden="1">
      <c r="B134" s="1">
        <v>66</v>
      </c>
      <c r="C134" s="4">
        <v>1951</v>
      </c>
      <c r="D134" s="5" t="s">
        <v>107</v>
      </c>
      <c r="E134" s="5" t="s">
        <v>42</v>
      </c>
    </row>
    <row r="135" spans="2:5" hidden="1">
      <c r="B135" s="1">
        <v>67</v>
      </c>
      <c r="C135" s="4">
        <v>1952</v>
      </c>
      <c r="D135" s="5" t="s">
        <v>108</v>
      </c>
      <c r="E135" s="5" t="s">
        <v>42</v>
      </c>
    </row>
    <row r="136" spans="2:5" hidden="1">
      <c r="B136" s="1">
        <v>68</v>
      </c>
      <c r="C136" s="4">
        <v>1953</v>
      </c>
      <c r="D136" s="5" t="s">
        <v>109</v>
      </c>
      <c r="E136" s="5" t="s">
        <v>42</v>
      </c>
    </row>
    <row r="137" spans="2:5" hidden="1">
      <c r="B137" s="1">
        <v>69</v>
      </c>
      <c r="C137" s="4">
        <v>1954</v>
      </c>
      <c r="D137" s="5" t="s">
        <v>110</v>
      </c>
      <c r="E137" s="5" t="s">
        <v>42</v>
      </c>
    </row>
    <row r="138" spans="2:5" hidden="1">
      <c r="B138" s="1">
        <v>70</v>
      </c>
      <c r="C138" s="4" t="s">
        <v>39</v>
      </c>
      <c r="D138" s="5"/>
      <c r="E138" s="5"/>
    </row>
    <row r="139" spans="2:5" hidden="1">
      <c r="B139" s="6">
        <v>101</v>
      </c>
      <c r="C139" s="7" t="s">
        <v>111</v>
      </c>
      <c r="E139" s="8" t="s">
        <v>112</v>
      </c>
    </row>
    <row r="140" spans="2:5" hidden="1">
      <c r="B140" s="6">
        <v>102</v>
      </c>
      <c r="C140" s="7" t="s">
        <v>113</v>
      </c>
      <c r="E140" s="8" t="s">
        <v>112</v>
      </c>
    </row>
    <row r="141" spans="2:5" hidden="1">
      <c r="B141" s="9">
        <v>103</v>
      </c>
      <c r="C141" s="9" t="s">
        <v>114</v>
      </c>
      <c r="E141" s="8" t="s">
        <v>112</v>
      </c>
    </row>
    <row r="142" spans="2:5" hidden="1">
      <c r="B142" s="6">
        <v>104</v>
      </c>
      <c r="C142" s="7" t="s">
        <v>115</v>
      </c>
      <c r="E142" s="8" t="s">
        <v>112</v>
      </c>
    </row>
    <row r="143" spans="2:5" hidden="1">
      <c r="B143" s="6">
        <v>201</v>
      </c>
      <c r="C143" s="7" t="s">
        <v>116</v>
      </c>
      <c r="E143" s="8" t="s">
        <v>112</v>
      </c>
    </row>
    <row r="144" spans="2:5" hidden="1">
      <c r="B144" s="9">
        <v>202</v>
      </c>
      <c r="C144" s="9" t="s">
        <v>117</v>
      </c>
      <c r="E144" s="8" t="s">
        <v>112</v>
      </c>
    </row>
    <row r="145" spans="2:5" hidden="1">
      <c r="B145" s="6">
        <v>203</v>
      </c>
      <c r="C145" s="7" t="s">
        <v>118</v>
      </c>
      <c r="E145" s="8" t="s">
        <v>112</v>
      </c>
    </row>
    <row r="146" spans="2:5" hidden="1">
      <c r="B146" s="9">
        <v>204</v>
      </c>
      <c r="C146" s="7" t="s">
        <v>119</v>
      </c>
      <c r="E146" s="8" t="s">
        <v>112</v>
      </c>
    </row>
    <row r="147" spans="2:5" hidden="1">
      <c r="B147" s="6">
        <v>205</v>
      </c>
      <c r="C147" s="9" t="s">
        <v>120</v>
      </c>
      <c r="E147" s="8" t="s">
        <v>112</v>
      </c>
    </row>
    <row r="148" spans="2:5" hidden="1">
      <c r="B148" s="9">
        <v>206</v>
      </c>
      <c r="C148" s="9" t="s">
        <v>121</v>
      </c>
      <c r="E148" s="8" t="s">
        <v>112</v>
      </c>
    </row>
    <row r="149" spans="2:5" hidden="1">
      <c r="B149" s="6">
        <v>207</v>
      </c>
      <c r="C149" s="7" t="s">
        <v>122</v>
      </c>
      <c r="E149" s="8" t="s">
        <v>112</v>
      </c>
    </row>
    <row r="150" spans="2:5" hidden="1">
      <c r="B150" s="9">
        <v>208</v>
      </c>
      <c r="C150" s="7" t="s">
        <v>123</v>
      </c>
      <c r="E150" s="8" t="s">
        <v>112</v>
      </c>
    </row>
    <row r="151" spans="2:5" hidden="1">
      <c r="B151" s="6">
        <v>209</v>
      </c>
      <c r="C151" s="7" t="s">
        <v>124</v>
      </c>
      <c r="E151" s="8" t="s">
        <v>112</v>
      </c>
    </row>
    <row r="152" spans="2:5" hidden="1">
      <c r="B152" s="10">
        <v>301</v>
      </c>
      <c r="C152" s="11" t="s">
        <v>125</v>
      </c>
      <c r="E152" s="8" t="s">
        <v>112</v>
      </c>
    </row>
    <row r="153" spans="2:5" hidden="1">
      <c r="B153" s="12">
        <v>302</v>
      </c>
      <c r="C153" s="12" t="s">
        <v>126</v>
      </c>
      <c r="E153" s="8" t="s">
        <v>112</v>
      </c>
    </row>
    <row r="154" spans="2:5" hidden="1">
      <c r="B154" s="10">
        <v>303</v>
      </c>
      <c r="C154" s="11" t="s">
        <v>127</v>
      </c>
      <c r="E154" s="8" t="s">
        <v>112</v>
      </c>
    </row>
    <row r="155" spans="2:5" hidden="1">
      <c r="B155" s="12">
        <v>304</v>
      </c>
      <c r="C155" s="11" t="s">
        <v>128</v>
      </c>
      <c r="E155" s="8" t="s">
        <v>112</v>
      </c>
    </row>
    <row r="156" spans="2:5" hidden="1">
      <c r="B156" s="10">
        <v>305</v>
      </c>
      <c r="C156" s="12" t="s">
        <v>129</v>
      </c>
      <c r="E156" s="8" t="s">
        <v>112</v>
      </c>
    </row>
    <row r="157" spans="2:5" hidden="1">
      <c r="B157" s="10">
        <v>306</v>
      </c>
      <c r="C157" s="11" t="s">
        <v>130</v>
      </c>
      <c r="E157" s="8" t="s">
        <v>112</v>
      </c>
    </row>
    <row r="158" spans="2:5" hidden="1">
      <c r="B158" s="12">
        <v>307</v>
      </c>
      <c r="C158" s="11" t="s">
        <v>131</v>
      </c>
      <c r="E158" s="8" t="s">
        <v>112</v>
      </c>
    </row>
    <row r="159" spans="2:5" hidden="1">
      <c r="B159" s="13">
        <v>308</v>
      </c>
      <c r="C159" s="7" t="s">
        <v>132</v>
      </c>
      <c r="E159" s="8" t="s">
        <v>112</v>
      </c>
    </row>
    <row r="160" spans="2:5" hidden="1">
      <c r="B160" s="6">
        <v>401</v>
      </c>
      <c r="C160" s="7" t="s">
        <v>133</v>
      </c>
      <c r="E160" s="8" t="s">
        <v>112</v>
      </c>
    </row>
    <row r="161" spans="2:16" hidden="1">
      <c r="B161" s="6">
        <v>402</v>
      </c>
      <c r="C161" s="7" t="s">
        <v>134</v>
      </c>
      <c r="E161" s="8" t="s">
        <v>112</v>
      </c>
    </row>
    <row r="162" spans="2:16" hidden="1">
      <c r="B162" s="6">
        <v>403</v>
      </c>
      <c r="C162" s="7" t="s">
        <v>135</v>
      </c>
      <c r="E162" s="8" t="s">
        <v>112</v>
      </c>
    </row>
    <row r="163" spans="2:16" hidden="1">
      <c r="B163" s="6">
        <v>404</v>
      </c>
      <c r="C163" s="7" t="s">
        <v>136</v>
      </c>
      <c r="E163" s="8" t="s">
        <v>112</v>
      </c>
    </row>
    <row r="164" spans="2:16" hidden="1">
      <c r="B164" s="6">
        <v>405</v>
      </c>
      <c r="C164" s="7" t="s">
        <v>137</v>
      </c>
      <c r="E164" s="8" t="s">
        <v>112</v>
      </c>
    </row>
    <row r="165" spans="2:16" hidden="1">
      <c r="B165" s="6">
        <v>406</v>
      </c>
      <c r="C165" s="7" t="s">
        <v>138</v>
      </c>
      <c r="E165" s="8" t="s">
        <v>112</v>
      </c>
    </row>
    <row r="166" spans="2:16" hidden="1">
      <c r="B166" s="6">
        <v>407</v>
      </c>
      <c r="C166" s="7" t="s">
        <v>139</v>
      </c>
      <c r="E166" s="8" t="s">
        <v>112</v>
      </c>
    </row>
    <row r="169" spans="2:16">
      <c r="B169" s="2" t="s">
        <v>140</v>
      </c>
    </row>
    <row r="170" spans="2:16" ht="5.0999999999999996" customHeight="1"/>
    <row r="171" spans="2:16">
      <c r="B171" s="627" t="str">
        <f>LOOKUP(B223,B224:B382,C224:C382)</f>
        <v>Si su entidad LIDERA el proyecto, seleccione el código que mejor se ajuste a él.</v>
      </c>
      <c r="C171" s="624"/>
    </row>
    <row r="172" spans="2:16" ht="5.0999999999999996" customHeight="1"/>
    <row r="173" spans="2:16" ht="15" customHeight="1">
      <c r="B173" s="74"/>
      <c r="C173" s="74"/>
      <c r="D173" s="74"/>
      <c r="E173" s="74" t="s">
        <v>141</v>
      </c>
    </row>
    <row r="174" spans="2:16">
      <c r="B174" s="75"/>
      <c r="C174" s="75"/>
      <c r="D174" s="75"/>
      <c r="E174" s="75"/>
      <c r="P174" s="8"/>
    </row>
    <row r="175" spans="2:16">
      <c r="B175" s="75"/>
      <c r="C175" s="75"/>
      <c r="D175" s="75"/>
      <c r="E175" s="75"/>
      <c r="P175" s="8"/>
    </row>
    <row r="176" spans="2:16">
      <c r="B176" s="75"/>
      <c r="C176" s="75"/>
      <c r="D176" s="75"/>
      <c r="E176" s="75"/>
      <c r="P176" s="8"/>
    </row>
    <row r="177" spans="2:17">
      <c r="B177" s="75"/>
      <c r="C177" s="75"/>
      <c r="D177" s="75"/>
      <c r="E177" s="75"/>
      <c r="P177" s="8"/>
    </row>
    <row r="178" spans="2:17">
      <c r="B178" s="75"/>
      <c r="C178" s="75"/>
      <c r="D178" s="75"/>
      <c r="E178" s="75"/>
      <c r="P178" s="8"/>
    </row>
    <row r="179" spans="2:17">
      <c r="B179" s="75"/>
      <c r="C179" s="75"/>
      <c r="D179" s="75"/>
      <c r="E179" s="75"/>
      <c r="P179" s="8"/>
    </row>
    <row r="180" spans="2:17">
      <c r="B180" s="75"/>
      <c r="C180" s="75"/>
      <c r="D180" s="75"/>
      <c r="E180" s="75"/>
      <c r="P180" s="8"/>
    </row>
    <row r="181" spans="2:17">
      <c r="B181" s="75"/>
      <c r="C181" s="75"/>
      <c r="D181" s="75"/>
      <c r="E181" s="75"/>
      <c r="P181" s="8"/>
    </row>
    <row r="182" spans="2:17">
      <c r="B182" s="75"/>
      <c r="C182" s="75"/>
      <c r="D182" s="75"/>
      <c r="E182" s="75"/>
      <c r="P182" s="8"/>
    </row>
    <row r="183" spans="2:17">
      <c r="B183" s="75"/>
      <c r="C183" s="75"/>
      <c r="D183" s="75"/>
      <c r="E183" s="75"/>
      <c r="P183" s="8"/>
    </row>
    <row r="184" spans="2:17">
      <c r="B184" s="76"/>
      <c r="C184" s="75"/>
      <c r="D184" s="75"/>
      <c r="E184" s="75"/>
      <c r="P184" s="8"/>
    </row>
    <row r="185" spans="2:17">
      <c r="B185" s="74"/>
      <c r="C185" s="75"/>
      <c r="D185" s="75"/>
      <c r="E185" s="75"/>
      <c r="P185" s="8"/>
    </row>
    <row r="186" spans="2:17">
      <c r="B186" s="75"/>
      <c r="C186" s="75"/>
      <c r="D186" s="75"/>
      <c r="E186" s="75"/>
      <c r="P186" s="8"/>
    </row>
    <row r="187" spans="2:17">
      <c r="B187" s="75"/>
      <c r="C187" s="75"/>
      <c r="D187" s="75"/>
      <c r="E187" s="75"/>
      <c r="P187" s="8"/>
    </row>
    <row r="188" spans="2:17">
      <c r="B188" s="75"/>
      <c r="C188" s="75"/>
      <c r="D188" s="76"/>
      <c r="E188" s="76"/>
      <c r="N188" s="1"/>
      <c r="O188"/>
      <c r="Q188" s="8"/>
    </row>
    <row r="189" spans="2:17">
      <c r="B189" s="75"/>
      <c r="C189" s="75"/>
      <c r="D189" s="74"/>
      <c r="P189" s="8"/>
    </row>
    <row r="190" spans="2:17">
      <c r="B190" s="75"/>
      <c r="C190" s="75"/>
      <c r="D190" s="75"/>
      <c r="P190" s="8"/>
    </row>
    <row r="191" spans="2:17">
      <c r="B191" s="75"/>
      <c r="C191" s="75"/>
      <c r="D191" s="75"/>
      <c r="P191" s="8"/>
    </row>
    <row r="192" spans="2:17">
      <c r="B192" s="76"/>
      <c r="C192" s="75"/>
      <c r="D192" s="75"/>
      <c r="P192" s="8"/>
    </row>
    <row r="193" spans="2:16">
      <c r="B193" s="74"/>
      <c r="C193" s="77"/>
      <c r="D193" s="75"/>
      <c r="P193" s="8"/>
    </row>
    <row r="194" spans="2:16">
      <c r="B194" s="75"/>
      <c r="C194" s="77"/>
      <c r="D194" s="75"/>
      <c r="L194"/>
      <c r="N194" s="8"/>
    </row>
    <row r="195" spans="2:16">
      <c r="B195" s="75"/>
      <c r="C195" s="78"/>
      <c r="D195" s="75"/>
      <c r="L195"/>
      <c r="N195" s="8"/>
    </row>
    <row r="196" spans="2:16">
      <c r="B196" s="75"/>
      <c r="C196" s="74"/>
      <c r="D196" s="75"/>
      <c r="L196"/>
      <c r="N196" s="8"/>
    </row>
    <row r="197" spans="2:16">
      <c r="B197" s="75"/>
      <c r="C197" s="75"/>
      <c r="D197" s="75"/>
      <c r="L197"/>
      <c r="N197" s="8"/>
    </row>
    <row r="198" spans="2:16">
      <c r="B198" s="75"/>
      <c r="C198" s="75"/>
      <c r="D198" s="75"/>
      <c r="L198"/>
      <c r="N198" s="8"/>
    </row>
    <row r="199" spans="2:16">
      <c r="B199" s="75"/>
      <c r="C199" s="75"/>
      <c r="D199" s="75"/>
      <c r="L199"/>
      <c r="N199" s="8"/>
    </row>
    <row r="200" spans="2:16">
      <c r="B200" s="75"/>
      <c r="C200" s="75"/>
      <c r="D200" s="75"/>
      <c r="L200"/>
      <c r="N200" s="8"/>
    </row>
    <row r="201" spans="2:16">
      <c r="B201" s="75"/>
      <c r="C201" s="75"/>
      <c r="D201" s="75"/>
      <c r="L201"/>
      <c r="N201" s="8"/>
    </row>
    <row r="202" spans="2:16">
      <c r="B202" s="75"/>
      <c r="C202" s="75"/>
      <c r="D202" s="75"/>
      <c r="L202"/>
      <c r="N202" s="8"/>
    </row>
    <row r="203" spans="2:16">
      <c r="B203" s="75"/>
      <c r="C203" s="75"/>
      <c r="D203" s="75"/>
      <c r="L203"/>
      <c r="N203" s="8"/>
    </row>
    <row r="204" spans="2:16">
      <c r="B204" s="75"/>
      <c r="C204" s="75"/>
      <c r="D204" s="75"/>
      <c r="L204"/>
      <c r="N204" s="8"/>
    </row>
    <row r="205" spans="2:16">
      <c r="B205" s="75"/>
      <c r="C205" s="75"/>
      <c r="D205" s="75"/>
      <c r="L205"/>
      <c r="N205" s="8"/>
    </row>
    <row r="206" spans="2:16">
      <c r="B206" s="75"/>
      <c r="C206" s="75"/>
      <c r="D206" s="75"/>
      <c r="L206"/>
      <c r="N206" s="8"/>
    </row>
    <row r="207" spans="2:16">
      <c r="B207" s="75"/>
      <c r="C207" s="75"/>
      <c r="D207" s="75"/>
      <c r="L207"/>
      <c r="N207" s="8"/>
    </row>
    <row r="208" spans="2:16">
      <c r="B208" s="75"/>
      <c r="C208" s="75"/>
      <c r="D208" s="75"/>
      <c r="L208"/>
      <c r="N208" s="8"/>
    </row>
    <row r="209" spans="2:14">
      <c r="B209" s="76"/>
      <c r="C209" s="76"/>
      <c r="D209" s="75"/>
      <c r="L209"/>
      <c r="N209" s="8"/>
    </row>
    <row r="210" spans="2:14">
      <c r="B210" s="74"/>
      <c r="C210" s="74"/>
      <c r="D210" s="75"/>
      <c r="N210" s="1"/>
    </row>
    <row r="211" spans="2:14">
      <c r="B211" s="75"/>
      <c r="C211" s="75"/>
      <c r="D211" s="75"/>
      <c r="N211" s="1"/>
    </row>
    <row r="212" spans="2:14">
      <c r="B212" s="75"/>
      <c r="C212" s="75"/>
      <c r="D212" s="75"/>
      <c r="N212" s="1"/>
    </row>
    <row r="213" spans="2:14">
      <c r="B213" s="75"/>
      <c r="C213" s="75"/>
      <c r="D213" s="75"/>
      <c r="N213" s="1"/>
    </row>
    <row r="214" spans="2:14">
      <c r="B214" s="75"/>
      <c r="C214" s="75"/>
      <c r="D214" s="75"/>
      <c r="N214" s="1"/>
    </row>
    <row r="215" spans="2:14">
      <c r="B215" s="75"/>
      <c r="C215" s="75"/>
      <c r="D215" s="75"/>
      <c r="N215" s="1"/>
    </row>
    <row r="216" spans="2:14">
      <c r="B216" s="75"/>
      <c r="C216" s="75"/>
      <c r="D216" s="75"/>
      <c r="N216" s="1"/>
    </row>
    <row r="217" spans="2:14">
      <c r="B217" s="75"/>
      <c r="C217" s="75"/>
      <c r="D217" s="75"/>
      <c r="N217" s="1"/>
    </row>
    <row r="218" spans="2:14">
      <c r="B218" s="75"/>
      <c r="C218" s="75"/>
      <c r="D218" s="75"/>
      <c r="N218" s="1"/>
    </row>
    <row r="219" spans="2:14">
      <c r="B219" s="75"/>
      <c r="C219" s="75"/>
      <c r="D219" s="76"/>
      <c r="N219" s="1"/>
    </row>
    <row r="220" spans="2:14">
      <c r="B220" s="76"/>
      <c r="C220" s="76"/>
      <c r="N220" s="1"/>
    </row>
    <row r="221" spans="2:14">
      <c r="N221" s="1"/>
    </row>
    <row r="222" spans="2:14" hidden="1">
      <c r="N222" s="1"/>
    </row>
    <row r="223" spans="2:14" ht="15.75" hidden="1" thickBot="1">
      <c r="B223" s="14">
        <v>135</v>
      </c>
      <c r="N223" s="1"/>
    </row>
    <row r="224" spans="2:14" hidden="1">
      <c r="B224" s="1">
        <v>1</v>
      </c>
      <c r="C224" s="4">
        <v>1201</v>
      </c>
      <c r="D224" s="5" t="s">
        <v>142</v>
      </c>
      <c r="H224" s="1" t="str">
        <f t="shared" ref="H224:H255" si="0">CONCATENATE(C224," ",D224)</f>
        <v>1201 Álgebra</v>
      </c>
      <c r="I224"/>
      <c r="N224" s="1"/>
    </row>
    <row r="225" spans="2:14" hidden="1">
      <c r="B225" s="1">
        <v>2</v>
      </c>
      <c r="C225" s="4">
        <v>1202</v>
      </c>
      <c r="D225" s="5" t="s">
        <v>143</v>
      </c>
      <c r="H225" s="1" t="str">
        <f t="shared" si="0"/>
        <v>1202 Análisis y análisis funcional</v>
      </c>
      <c r="I225"/>
      <c r="N225" s="1"/>
    </row>
    <row r="226" spans="2:14" hidden="1">
      <c r="B226" s="1">
        <v>3</v>
      </c>
      <c r="C226" s="4">
        <v>1203</v>
      </c>
      <c r="D226" s="5" t="s">
        <v>144</v>
      </c>
      <c r="H226" s="1" t="str">
        <f t="shared" si="0"/>
        <v>1203 Ciencia de los ordenadores</v>
      </c>
      <c r="I226"/>
      <c r="N226" s="1"/>
    </row>
    <row r="227" spans="2:14" hidden="1">
      <c r="B227" s="1">
        <v>4</v>
      </c>
      <c r="C227" s="4">
        <v>1204</v>
      </c>
      <c r="D227" s="5" t="s">
        <v>145</v>
      </c>
      <c r="H227" s="1" t="str">
        <f t="shared" si="0"/>
        <v>1204 Geometría</v>
      </c>
      <c r="I227"/>
      <c r="N227" s="1"/>
    </row>
    <row r="228" spans="2:14" hidden="1">
      <c r="B228" s="1">
        <v>5</v>
      </c>
      <c r="C228" s="4">
        <v>1205</v>
      </c>
      <c r="D228" s="5" t="s">
        <v>146</v>
      </c>
      <c r="H228" s="1" t="str">
        <f t="shared" si="0"/>
        <v>1205 Teoría de números</v>
      </c>
      <c r="I228"/>
      <c r="N228" s="1"/>
    </row>
    <row r="229" spans="2:14" hidden="1">
      <c r="B229" s="1">
        <v>6</v>
      </c>
      <c r="C229" s="4">
        <v>1206</v>
      </c>
      <c r="D229" s="5" t="s">
        <v>147</v>
      </c>
      <c r="H229" s="1" t="str">
        <f t="shared" si="0"/>
        <v>1206 Análisis numérico</v>
      </c>
      <c r="I229"/>
      <c r="N229" s="1"/>
    </row>
    <row r="230" spans="2:14" hidden="1">
      <c r="B230" s="1">
        <v>7</v>
      </c>
      <c r="C230" s="4">
        <v>1207</v>
      </c>
      <c r="D230" s="5" t="s">
        <v>148</v>
      </c>
      <c r="H230" s="1" t="str">
        <f t="shared" si="0"/>
        <v>1207 Investigación operativa</v>
      </c>
      <c r="I230"/>
      <c r="L230" s="8"/>
      <c r="N230" s="1"/>
    </row>
    <row r="231" spans="2:14" hidden="1">
      <c r="B231" s="1">
        <v>8</v>
      </c>
      <c r="C231" s="4">
        <v>1208</v>
      </c>
      <c r="D231" s="5" t="s">
        <v>149</v>
      </c>
      <c r="H231" s="1" t="str">
        <f t="shared" si="0"/>
        <v>1208 Probabilidad</v>
      </c>
      <c r="I231"/>
      <c r="N231" s="1"/>
    </row>
    <row r="232" spans="2:14" hidden="1">
      <c r="B232" s="1">
        <v>9</v>
      </c>
      <c r="C232" s="4">
        <v>1209</v>
      </c>
      <c r="D232" s="5" t="s">
        <v>150</v>
      </c>
      <c r="H232" s="1" t="str">
        <f t="shared" si="0"/>
        <v>1209 Estadística</v>
      </c>
      <c r="I232"/>
      <c r="N232" s="1"/>
    </row>
    <row r="233" spans="2:14" hidden="1">
      <c r="B233" s="1">
        <v>10</v>
      </c>
      <c r="C233" s="4">
        <v>1210</v>
      </c>
      <c r="D233" s="5" t="s">
        <v>151</v>
      </c>
      <c r="H233" s="1" t="str">
        <f t="shared" si="0"/>
        <v>1210 Topología</v>
      </c>
      <c r="I233"/>
      <c r="N233" s="1"/>
    </row>
    <row r="234" spans="2:14" hidden="1">
      <c r="B234" s="1">
        <v>11</v>
      </c>
      <c r="C234" s="4">
        <v>1299</v>
      </c>
      <c r="D234" s="5" t="s">
        <v>152</v>
      </c>
      <c r="H234" s="1" t="str">
        <f t="shared" si="0"/>
        <v>1299 Otras especialidades matemáticas</v>
      </c>
      <c r="I234"/>
      <c r="N234" s="1"/>
    </row>
    <row r="235" spans="2:14" hidden="1">
      <c r="B235" s="1">
        <v>12</v>
      </c>
      <c r="C235" s="4">
        <v>2101</v>
      </c>
      <c r="D235" s="5" t="s">
        <v>153</v>
      </c>
      <c r="H235" s="1" t="str">
        <f t="shared" si="0"/>
        <v>2101 Cosmología y cosmogonía</v>
      </c>
      <c r="I235"/>
      <c r="N235" s="1"/>
    </row>
    <row r="236" spans="2:14" hidden="1">
      <c r="B236" s="1">
        <v>13</v>
      </c>
      <c r="C236" s="4">
        <v>2102</v>
      </c>
      <c r="D236" s="5" t="s">
        <v>154</v>
      </c>
      <c r="H236" s="1" t="str">
        <f t="shared" si="0"/>
        <v>2102 Medio interplanetario</v>
      </c>
      <c r="I236"/>
      <c r="N236" s="1"/>
    </row>
    <row r="237" spans="2:14" hidden="1">
      <c r="B237" s="1">
        <v>14</v>
      </c>
      <c r="C237" s="4">
        <v>2103</v>
      </c>
      <c r="D237" s="5" t="s">
        <v>155</v>
      </c>
      <c r="H237" s="1" t="str">
        <f t="shared" si="0"/>
        <v>2103 Astronomía óptica</v>
      </c>
      <c r="I237"/>
      <c r="N237" s="1"/>
    </row>
    <row r="238" spans="2:14" hidden="1">
      <c r="B238" s="1">
        <v>15</v>
      </c>
      <c r="C238" s="4">
        <v>2104</v>
      </c>
      <c r="D238" s="5" t="s">
        <v>156</v>
      </c>
      <c r="H238" s="1" t="str">
        <f t="shared" si="0"/>
        <v>2104 Plan etología</v>
      </c>
      <c r="I238"/>
      <c r="K238" s="8"/>
      <c r="N238" s="1"/>
    </row>
    <row r="239" spans="2:14" hidden="1">
      <c r="B239" s="1">
        <v>16</v>
      </c>
      <c r="C239" s="4">
        <v>2105</v>
      </c>
      <c r="D239" s="5" t="s">
        <v>157</v>
      </c>
      <c r="H239" s="1" t="str">
        <f t="shared" si="0"/>
        <v>2105 Radioastronomía</v>
      </c>
      <c r="I239"/>
      <c r="K239" s="8"/>
      <c r="N239" s="1"/>
    </row>
    <row r="240" spans="2:14" hidden="1">
      <c r="B240" s="1">
        <v>17</v>
      </c>
      <c r="C240" s="4">
        <v>2106</v>
      </c>
      <c r="D240" s="5" t="s">
        <v>158</v>
      </c>
      <c r="H240" s="1" t="str">
        <f t="shared" si="0"/>
        <v>2106 Sistema solar</v>
      </c>
      <c r="I240"/>
      <c r="K240" s="8"/>
      <c r="N240" s="1"/>
    </row>
    <row r="241" spans="2:14" hidden="1">
      <c r="B241" s="1">
        <v>18</v>
      </c>
      <c r="C241" s="4">
        <v>2199</v>
      </c>
      <c r="D241" s="5" t="s">
        <v>159</v>
      </c>
      <c r="H241" s="1" t="str">
        <f t="shared" si="0"/>
        <v>2199 Otras especialidades astronómicas</v>
      </c>
      <c r="I241"/>
      <c r="K241" s="8"/>
      <c r="N241" s="1"/>
    </row>
    <row r="242" spans="2:14" hidden="1">
      <c r="B242" s="1">
        <v>19</v>
      </c>
      <c r="C242" s="4">
        <v>2201</v>
      </c>
      <c r="D242" s="5" t="s">
        <v>160</v>
      </c>
      <c r="H242" s="1" t="str">
        <f t="shared" si="0"/>
        <v>2201 Acústica</v>
      </c>
      <c r="I242"/>
      <c r="K242" s="8"/>
      <c r="N242" s="1"/>
    </row>
    <row r="243" spans="2:14" hidden="1">
      <c r="B243" s="1">
        <v>20</v>
      </c>
      <c r="C243" s="4">
        <v>2202</v>
      </c>
      <c r="D243" s="5" t="s">
        <v>161</v>
      </c>
      <c r="H243" s="1" t="str">
        <f t="shared" si="0"/>
        <v>2202 Electromagnetismo</v>
      </c>
      <c r="I243"/>
      <c r="K243" s="8"/>
      <c r="N243" s="1"/>
    </row>
    <row r="244" spans="2:14" hidden="1">
      <c r="B244" s="1">
        <v>21</v>
      </c>
      <c r="C244" s="4">
        <v>2203</v>
      </c>
      <c r="D244" s="5" t="s">
        <v>162</v>
      </c>
      <c r="H244" s="1" t="str">
        <f t="shared" si="0"/>
        <v>2203 Electrónica</v>
      </c>
      <c r="I244"/>
      <c r="K244" s="8"/>
      <c r="N244" s="1"/>
    </row>
    <row r="245" spans="2:14" hidden="1">
      <c r="B245" s="1">
        <v>22</v>
      </c>
      <c r="C245" s="4">
        <v>2204</v>
      </c>
      <c r="D245" s="5" t="s">
        <v>163</v>
      </c>
      <c r="H245" s="1" t="str">
        <f t="shared" si="0"/>
        <v>2204 Física de fluidos</v>
      </c>
      <c r="I245"/>
      <c r="K245" s="8"/>
      <c r="N245" s="1"/>
    </row>
    <row r="246" spans="2:14" hidden="1">
      <c r="B246" s="1">
        <v>23</v>
      </c>
      <c r="C246" s="4">
        <v>2205</v>
      </c>
      <c r="D246" s="5" t="s">
        <v>164</v>
      </c>
      <c r="H246" s="1" t="str">
        <f t="shared" si="0"/>
        <v>2205 Mecánica</v>
      </c>
      <c r="I246"/>
      <c r="K246" s="8"/>
      <c r="N246" s="1"/>
    </row>
    <row r="247" spans="2:14" hidden="1">
      <c r="B247" s="1">
        <v>24</v>
      </c>
      <c r="C247" s="4">
        <v>2206</v>
      </c>
      <c r="D247" s="5" t="s">
        <v>165</v>
      </c>
      <c r="H247" s="1" t="str">
        <f t="shared" si="0"/>
        <v>2206 Física molecular</v>
      </c>
      <c r="I247"/>
      <c r="K247" s="8"/>
      <c r="N247" s="1"/>
    </row>
    <row r="248" spans="2:14" hidden="1">
      <c r="B248" s="1">
        <v>25</v>
      </c>
      <c r="C248" s="4">
        <v>2207</v>
      </c>
      <c r="D248" s="5" t="s">
        <v>166</v>
      </c>
      <c r="H248" s="1" t="str">
        <f t="shared" si="0"/>
        <v>2207 Física atómica y nuclear</v>
      </c>
      <c r="I248"/>
      <c r="K248" s="8"/>
      <c r="N248" s="1"/>
    </row>
    <row r="249" spans="2:14" hidden="1">
      <c r="B249" s="1">
        <v>26</v>
      </c>
      <c r="C249" s="4">
        <v>2208</v>
      </c>
      <c r="D249" s="5" t="s">
        <v>167</v>
      </c>
      <c r="H249" s="1" t="str">
        <f t="shared" si="0"/>
        <v>2208 Nucleónica</v>
      </c>
      <c r="I249"/>
      <c r="K249" s="8"/>
      <c r="N249" s="1"/>
    </row>
    <row r="250" spans="2:14" hidden="1">
      <c r="B250" s="1">
        <v>27</v>
      </c>
      <c r="C250" s="4">
        <v>2209</v>
      </c>
      <c r="D250" s="5" t="s">
        <v>168</v>
      </c>
      <c r="H250" s="1" t="str">
        <f t="shared" si="0"/>
        <v>2209 Óptica</v>
      </c>
      <c r="I250"/>
      <c r="K250" s="8"/>
      <c r="N250" s="1"/>
    </row>
    <row r="251" spans="2:14" hidden="1">
      <c r="B251" s="1">
        <v>28</v>
      </c>
      <c r="C251" s="4">
        <v>2210</v>
      </c>
      <c r="D251" s="5" t="s">
        <v>169</v>
      </c>
      <c r="H251" s="1" t="str">
        <f t="shared" si="0"/>
        <v>2210 Química física</v>
      </c>
      <c r="I251"/>
      <c r="K251" s="8"/>
      <c r="N251" s="1"/>
    </row>
    <row r="252" spans="2:14" hidden="1">
      <c r="B252" s="1">
        <v>29</v>
      </c>
      <c r="C252" s="4">
        <v>2211</v>
      </c>
      <c r="D252" s="5" t="s">
        <v>170</v>
      </c>
      <c r="H252" s="1" t="str">
        <f t="shared" si="0"/>
        <v>2211 Física del estado sólido</v>
      </c>
      <c r="I252"/>
      <c r="K252" s="8"/>
      <c r="N252" s="1"/>
    </row>
    <row r="253" spans="2:14" hidden="1">
      <c r="B253" s="1">
        <v>30</v>
      </c>
      <c r="C253" s="4">
        <v>2212</v>
      </c>
      <c r="D253" s="5" t="s">
        <v>171</v>
      </c>
      <c r="H253" s="1" t="str">
        <f t="shared" si="0"/>
        <v>2212 Física teórica</v>
      </c>
      <c r="I253"/>
      <c r="K253" s="8"/>
      <c r="N253" s="1"/>
    </row>
    <row r="254" spans="2:14" hidden="1">
      <c r="B254" s="1">
        <v>31</v>
      </c>
      <c r="C254" s="4">
        <v>2213</v>
      </c>
      <c r="D254" s="5" t="s">
        <v>172</v>
      </c>
      <c r="H254" s="1" t="str">
        <f t="shared" si="0"/>
        <v>2213 Termodinámica</v>
      </c>
      <c r="I254"/>
      <c r="K254" s="8"/>
      <c r="N254" s="1"/>
    </row>
    <row r="255" spans="2:14" hidden="1">
      <c r="B255" s="1">
        <v>32</v>
      </c>
      <c r="C255" s="4">
        <v>2214</v>
      </c>
      <c r="D255" s="5" t="s">
        <v>173</v>
      </c>
      <c r="H255" s="1" t="str">
        <f t="shared" si="0"/>
        <v>2214 Unidades y constantes</v>
      </c>
      <c r="I255"/>
      <c r="K255" s="8"/>
      <c r="N255" s="1"/>
    </row>
    <row r="256" spans="2:14" hidden="1">
      <c r="B256" s="1">
        <v>33</v>
      </c>
      <c r="C256" s="4">
        <v>2290</v>
      </c>
      <c r="D256" s="5" t="s">
        <v>174</v>
      </c>
      <c r="H256" s="1" t="str">
        <f t="shared" ref="H256:H287" si="1">CONCATENATE(C256," ",D256)</f>
        <v>2290 Física de altas energías</v>
      </c>
      <c r="I256"/>
      <c r="K256" s="8"/>
      <c r="N256" s="1"/>
    </row>
    <row r="257" spans="2:14" hidden="1">
      <c r="B257" s="1">
        <v>34</v>
      </c>
      <c r="C257" s="4">
        <v>2299</v>
      </c>
      <c r="D257" s="5" t="s">
        <v>175</v>
      </c>
      <c r="H257" s="1" t="str">
        <f t="shared" si="1"/>
        <v>2299 Otras especialidades físicas</v>
      </c>
      <c r="I257"/>
      <c r="K257" s="8"/>
      <c r="N257" s="1"/>
    </row>
    <row r="258" spans="2:14" hidden="1">
      <c r="B258" s="1">
        <v>35</v>
      </c>
      <c r="C258" s="4">
        <v>2301</v>
      </c>
      <c r="D258" s="5" t="s">
        <v>176</v>
      </c>
      <c r="H258" s="1" t="str">
        <f t="shared" si="1"/>
        <v>2301 Química analítica</v>
      </c>
      <c r="I258"/>
      <c r="K258" s="8"/>
      <c r="N258" s="1"/>
    </row>
    <row r="259" spans="2:14" hidden="1">
      <c r="B259" s="1">
        <v>36</v>
      </c>
      <c r="C259" s="4">
        <v>2302</v>
      </c>
      <c r="D259" s="5" t="s">
        <v>177</v>
      </c>
      <c r="H259" s="1" t="str">
        <f t="shared" si="1"/>
        <v>2302 Bioquímica</v>
      </c>
      <c r="I259"/>
      <c r="K259" s="8"/>
      <c r="N259" s="1"/>
    </row>
    <row r="260" spans="2:14" hidden="1">
      <c r="B260" s="1">
        <v>37</v>
      </c>
      <c r="C260" s="4">
        <v>2303</v>
      </c>
      <c r="D260" s="5" t="s">
        <v>178</v>
      </c>
      <c r="H260" s="1" t="str">
        <f t="shared" si="1"/>
        <v>2303 Química inorgánica</v>
      </c>
      <c r="I260"/>
      <c r="K260" s="8"/>
      <c r="N260" s="1"/>
    </row>
    <row r="261" spans="2:14" hidden="1">
      <c r="B261" s="1">
        <v>38</v>
      </c>
      <c r="C261" s="4">
        <v>2304</v>
      </c>
      <c r="D261" s="5" t="s">
        <v>179</v>
      </c>
      <c r="H261" s="1" t="str">
        <f t="shared" si="1"/>
        <v>2304 Química macromolecular</v>
      </c>
      <c r="I261"/>
      <c r="K261" s="8"/>
      <c r="N261" s="1"/>
    </row>
    <row r="262" spans="2:14" hidden="1">
      <c r="B262" s="1">
        <v>39</v>
      </c>
      <c r="C262" s="4">
        <v>2305</v>
      </c>
      <c r="D262" s="5" t="s">
        <v>180</v>
      </c>
      <c r="H262" s="1" t="str">
        <f t="shared" si="1"/>
        <v>2305 Química nuclear</v>
      </c>
      <c r="I262"/>
      <c r="K262" s="8"/>
      <c r="N262" s="1"/>
    </row>
    <row r="263" spans="2:14" hidden="1">
      <c r="B263" s="1">
        <v>40</v>
      </c>
      <c r="C263" s="4">
        <v>2306</v>
      </c>
      <c r="D263" s="5" t="s">
        <v>181</v>
      </c>
      <c r="H263" s="1" t="str">
        <f t="shared" si="1"/>
        <v>2306 Química orgánica</v>
      </c>
      <c r="I263"/>
      <c r="K263" s="8"/>
      <c r="N263" s="1"/>
    </row>
    <row r="264" spans="2:14" hidden="1">
      <c r="B264" s="1">
        <v>41</v>
      </c>
      <c r="C264" s="4">
        <v>2307</v>
      </c>
      <c r="D264" s="5" t="s">
        <v>169</v>
      </c>
      <c r="H264" s="1" t="str">
        <f t="shared" si="1"/>
        <v>2307 Química física</v>
      </c>
      <c r="I264"/>
      <c r="K264" s="8"/>
      <c r="N264" s="1"/>
    </row>
    <row r="265" spans="2:14" hidden="1">
      <c r="B265" s="1">
        <v>42</v>
      </c>
      <c r="C265" s="4">
        <v>2390</v>
      </c>
      <c r="D265" s="5" t="s">
        <v>182</v>
      </c>
      <c r="H265" s="1" t="str">
        <f t="shared" si="1"/>
        <v>2390 Química farmacéutica</v>
      </c>
      <c r="I265"/>
      <c r="K265" s="8"/>
      <c r="N265" s="1"/>
    </row>
    <row r="266" spans="2:14" hidden="1">
      <c r="B266" s="1">
        <v>43</v>
      </c>
      <c r="C266" s="4">
        <v>2391</v>
      </c>
      <c r="D266" s="5" t="s">
        <v>183</v>
      </c>
      <c r="H266" s="1" t="str">
        <f t="shared" si="1"/>
        <v>2391 Química ambiental</v>
      </c>
      <c r="I266"/>
      <c r="K266" s="8"/>
      <c r="N266" s="1"/>
    </row>
    <row r="267" spans="2:14" hidden="1">
      <c r="B267" s="1">
        <v>44</v>
      </c>
      <c r="C267" s="4">
        <v>2399</v>
      </c>
      <c r="D267" s="5" t="s">
        <v>184</v>
      </c>
      <c r="H267" s="1" t="str">
        <f t="shared" si="1"/>
        <v>2399 Otras especialidades químicas</v>
      </c>
      <c r="I267"/>
      <c r="K267" s="8"/>
      <c r="N267" s="1"/>
    </row>
    <row r="268" spans="2:14" hidden="1">
      <c r="B268" s="1">
        <v>45</v>
      </c>
      <c r="C268" s="4">
        <v>2401</v>
      </c>
      <c r="D268" s="5" t="s">
        <v>185</v>
      </c>
      <c r="H268" s="1" t="str">
        <f t="shared" si="1"/>
        <v>2401 Biología animal (zoología)</v>
      </c>
      <c r="I268"/>
      <c r="K268" s="8"/>
      <c r="N268" s="1"/>
    </row>
    <row r="269" spans="2:14" hidden="1">
      <c r="B269" s="1">
        <v>46</v>
      </c>
      <c r="C269" s="4">
        <v>2402</v>
      </c>
      <c r="D269" s="5" t="s">
        <v>186</v>
      </c>
      <c r="H269" s="1" t="str">
        <f t="shared" si="1"/>
        <v>2402 Antropología (física)</v>
      </c>
      <c r="I269"/>
      <c r="K269" s="8"/>
      <c r="N269" s="1"/>
    </row>
    <row r="270" spans="2:14" hidden="1">
      <c r="B270" s="1">
        <v>47</v>
      </c>
      <c r="C270" s="4">
        <v>2403</v>
      </c>
      <c r="D270" s="5" t="s">
        <v>177</v>
      </c>
      <c r="H270" s="1" t="str">
        <f t="shared" si="1"/>
        <v>2403 Bioquímica</v>
      </c>
      <c r="I270"/>
      <c r="K270" s="8"/>
      <c r="N270" s="1"/>
    </row>
    <row r="271" spans="2:14" hidden="1">
      <c r="B271" s="1">
        <v>48</v>
      </c>
      <c r="C271" s="4">
        <v>2404</v>
      </c>
      <c r="D271" s="5" t="s">
        <v>187</v>
      </c>
      <c r="H271" s="1" t="str">
        <f t="shared" si="1"/>
        <v>2404 Bioma temáticas</v>
      </c>
      <c r="I271"/>
      <c r="K271" s="8"/>
      <c r="N271" s="1"/>
    </row>
    <row r="272" spans="2:14" hidden="1">
      <c r="B272" s="1">
        <v>49</v>
      </c>
      <c r="C272" s="4">
        <v>2405</v>
      </c>
      <c r="D272" s="5" t="s">
        <v>188</v>
      </c>
      <c r="H272" s="1" t="str">
        <f t="shared" si="1"/>
        <v>2405 Biometría</v>
      </c>
      <c r="I272"/>
      <c r="K272" s="8"/>
      <c r="N272" s="1"/>
    </row>
    <row r="273" spans="2:14" hidden="1">
      <c r="B273" s="1">
        <v>50</v>
      </c>
      <c r="C273" s="4">
        <v>2406</v>
      </c>
      <c r="D273" s="5" t="s">
        <v>189</v>
      </c>
      <c r="H273" s="1" t="str">
        <f t="shared" si="1"/>
        <v>2406 Biofísica</v>
      </c>
      <c r="I273"/>
      <c r="K273" s="8"/>
      <c r="N273" s="1"/>
    </row>
    <row r="274" spans="2:14" hidden="1">
      <c r="B274" s="1">
        <v>51</v>
      </c>
      <c r="C274" s="4">
        <v>2407</v>
      </c>
      <c r="D274" s="5" t="s">
        <v>190</v>
      </c>
      <c r="H274" s="1" t="str">
        <f t="shared" si="1"/>
        <v>2407 Biología celular</v>
      </c>
      <c r="I274"/>
      <c r="K274" s="8"/>
      <c r="N274" s="1"/>
    </row>
    <row r="275" spans="2:14" hidden="1">
      <c r="B275" s="1">
        <v>52</v>
      </c>
      <c r="C275" s="4">
        <v>2408</v>
      </c>
      <c r="D275" s="5" t="s">
        <v>191</v>
      </c>
      <c r="H275" s="1" t="str">
        <f t="shared" si="1"/>
        <v>2408 Etología</v>
      </c>
      <c r="I275"/>
      <c r="K275" s="8"/>
      <c r="N275" s="1"/>
    </row>
    <row r="276" spans="2:14" hidden="1">
      <c r="B276" s="1">
        <v>53</v>
      </c>
      <c r="C276" s="4">
        <v>2409</v>
      </c>
      <c r="D276" s="5" t="s">
        <v>192</v>
      </c>
      <c r="H276" s="1" t="str">
        <f t="shared" si="1"/>
        <v>2409 Genética</v>
      </c>
      <c r="I276"/>
      <c r="K276" s="8"/>
      <c r="N276" s="1"/>
    </row>
    <row r="277" spans="2:14" hidden="1">
      <c r="B277" s="1">
        <v>54</v>
      </c>
      <c r="C277" s="4">
        <v>2410</v>
      </c>
      <c r="D277" s="5" t="s">
        <v>193</v>
      </c>
      <c r="H277" s="1" t="str">
        <f t="shared" si="1"/>
        <v>2410 Biología humana</v>
      </c>
      <c r="I277"/>
      <c r="K277" s="8"/>
      <c r="N277" s="1"/>
    </row>
    <row r="278" spans="2:14" hidden="1">
      <c r="B278" s="1">
        <v>55</v>
      </c>
      <c r="C278" s="4">
        <v>2411</v>
      </c>
      <c r="D278" s="5" t="s">
        <v>194</v>
      </c>
      <c r="H278" s="1" t="str">
        <f t="shared" si="1"/>
        <v>2411 Fisiología humana</v>
      </c>
      <c r="I278"/>
      <c r="K278" s="8"/>
      <c r="N278" s="1"/>
    </row>
    <row r="279" spans="2:14" hidden="1">
      <c r="B279" s="1">
        <v>56</v>
      </c>
      <c r="C279" s="4">
        <v>2412</v>
      </c>
      <c r="D279" s="5" t="s">
        <v>195</v>
      </c>
      <c r="H279" s="1" t="str">
        <f t="shared" si="1"/>
        <v>2412 Inmunología</v>
      </c>
      <c r="I279"/>
      <c r="K279" s="8"/>
      <c r="N279" s="1"/>
    </row>
    <row r="280" spans="2:14" hidden="1">
      <c r="B280" s="1">
        <v>57</v>
      </c>
      <c r="C280" s="4">
        <v>2413</v>
      </c>
      <c r="D280" s="5" t="s">
        <v>196</v>
      </c>
      <c r="H280" s="1" t="str">
        <f t="shared" si="1"/>
        <v>2413 Biología de insectos (entomología</v>
      </c>
      <c r="I280"/>
      <c r="K280" s="8"/>
      <c r="N280" s="1"/>
    </row>
    <row r="281" spans="2:14" hidden="1">
      <c r="B281" s="1">
        <v>58</v>
      </c>
      <c r="C281" s="4">
        <v>2414</v>
      </c>
      <c r="D281" s="5" t="s">
        <v>197</v>
      </c>
      <c r="H281" s="1" t="str">
        <f t="shared" si="1"/>
        <v>2414 Microbiología</v>
      </c>
      <c r="I281"/>
      <c r="K281" s="8"/>
      <c r="N281" s="1"/>
    </row>
    <row r="282" spans="2:14" hidden="1">
      <c r="B282" s="1">
        <v>59</v>
      </c>
      <c r="C282" s="4">
        <v>2415</v>
      </c>
      <c r="D282" s="5" t="s">
        <v>198</v>
      </c>
      <c r="H282" s="1" t="str">
        <f t="shared" si="1"/>
        <v>2415 Biología molecular</v>
      </c>
      <c r="I282"/>
      <c r="K282" s="8"/>
      <c r="N282" s="1"/>
    </row>
    <row r="283" spans="2:14" hidden="1">
      <c r="B283" s="1">
        <v>60</v>
      </c>
      <c r="C283" s="4">
        <v>2416</v>
      </c>
      <c r="D283" s="5" t="s">
        <v>199</v>
      </c>
      <c r="H283" s="1" t="str">
        <f t="shared" si="1"/>
        <v>2416 Paleontología</v>
      </c>
      <c r="I283"/>
      <c r="K283" s="8"/>
      <c r="N283" s="1"/>
    </row>
    <row r="284" spans="2:14" hidden="1">
      <c r="B284" s="1">
        <v>61</v>
      </c>
      <c r="C284" s="4">
        <v>2417</v>
      </c>
      <c r="D284" s="5" t="s">
        <v>200</v>
      </c>
      <c r="H284" s="1" t="str">
        <f t="shared" si="1"/>
        <v>2417 Biología vegetal (botánica)</v>
      </c>
      <c r="I284"/>
      <c r="K284" s="8"/>
      <c r="N284" s="1"/>
    </row>
    <row r="285" spans="2:14" hidden="1">
      <c r="B285" s="1">
        <v>62</v>
      </c>
      <c r="C285" s="4">
        <v>2418</v>
      </c>
      <c r="D285" s="5" t="s">
        <v>201</v>
      </c>
      <c r="H285" s="1" t="str">
        <f t="shared" si="1"/>
        <v>2418 Radiobiología</v>
      </c>
      <c r="I285"/>
      <c r="K285" s="8"/>
      <c r="N285" s="1"/>
    </row>
    <row r="286" spans="2:14" hidden="1">
      <c r="B286" s="1">
        <v>63</v>
      </c>
      <c r="C286" s="4">
        <v>2419</v>
      </c>
      <c r="D286" s="5" t="s">
        <v>202</v>
      </c>
      <c r="H286" s="1" t="str">
        <f t="shared" si="1"/>
        <v>2419 Simbiosis</v>
      </c>
      <c r="I286"/>
      <c r="K286" s="8"/>
      <c r="N286" s="1"/>
    </row>
    <row r="287" spans="2:14" hidden="1">
      <c r="B287" s="1">
        <v>64</v>
      </c>
      <c r="C287" s="4">
        <v>2420</v>
      </c>
      <c r="D287" s="5" t="s">
        <v>203</v>
      </c>
      <c r="H287" s="1" t="str">
        <f t="shared" si="1"/>
        <v>2420 Virología</v>
      </c>
      <c r="I287"/>
      <c r="K287" s="8"/>
      <c r="N287" s="1"/>
    </row>
    <row r="288" spans="2:14" hidden="1">
      <c r="B288" s="1">
        <v>65</v>
      </c>
      <c r="C288" s="4">
        <v>2490</v>
      </c>
      <c r="D288" s="5" t="s">
        <v>204</v>
      </c>
      <c r="H288" s="1" t="str">
        <f t="shared" ref="H288:H319" si="2">CONCATENATE(C288," ",D288)</f>
        <v>2490 Neurociencias</v>
      </c>
      <c r="I288"/>
      <c r="K288" s="8"/>
      <c r="N288" s="1"/>
    </row>
    <row r="289" spans="2:14" hidden="1">
      <c r="B289" s="1">
        <v>66</v>
      </c>
      <c r="C289" s="4">
        <v>2499</v>
      </c>
      <c r="D289" s="5" t="s">
        <v>205</v>
      </c>
      <c r="H289" s="1" t="str">
        <f t="shared" si="2"/>
        <v>2499 Otras especialidades biológicas</v>
      </c>
      <c r="I289"/>
      <c r="K289" s="8"/>
      <c r="N289" s="1"/>
    </row>
    <row r="290" spans="2:14" hidden="1">
      <c r="B290" s="1">
        <v>67</v>
      </c>
      <c r="C290" s="4">
        <v>2501</v>
      </c>
      <c r="D290" s="5" t="s">
        <v>206</v>
      </c>
      <c r="H290" s="1" t="str">
        <f t="shared" si="2"/>
        <v>2501 Ciencias de la atmosfera</v>
      </c>
      <c r="I290"/>
      <c r="K290" s="8"/>
      <c r="N290" s="1"/>
    </row>
    <row r="291" spans="2:14" hidden="1">
      <c r="B291" s="1">
        <v>68</v>
      </c>
      <c r="C291" s="4">
        <v>2502</v>
      </c>
      <c r="D291" s="5" t="s">
        <v>207</v>
      </c>
      <c r="H291" s="1" t="str">
        <f t="shared" si="2"/>
        <v>2502 Climatología</v>
      </c>
      <c r="I291"/>
      <c r="K291" s="8"/>
      <c r="N291" s="1"/>
    </row>
    <row r="292" spans="2:14" hidden="1">
      <c r="B292" s="1">
        <v>69</v>
      </c>
      <c r="C292" s="4">
        <v>2503</v>
      </c>
      <c r="D292" s="5" t="s">
        <v>208</v>
      </c>
      <c r="H292" s="1" t="str">
        <f t="shared" si="2"/>
        <v>2503 Geoquímica</v>
      </c>
      <c r="I292"/>
      <c r="K292" s="8"/>
      <c r="N292" s="1"/>
    </row>
    <row r="293" spans="2:14" hidden="1">
      <c r="B293" s="1">
        <v>70</v>
      </c>
      <c r="C293" s="4">
        <v>2504</v>
      </c>
      <c r="D293" s="5" t="s">
        <v>209</v>
      </c>
      <c r="H293" s="1" t="str">
        <f t="shared" si="2"/>
        <v>2504 Geodesia</v>
      </c>
      <c r="I293"/>
      <c r="K293" s="8"/>
      <c r="N293" s="1"/>
    </row>
    <row r="294" spans="2:14" hidden="1">
      <c r="B294" s="1">
        <v>71</v>
      </c>
      <c r="C294" s="4">
        <v>2505</v>
      </c>
      <c r="D294" s="5" t="s">
        <v>80</v>
      </c>
      <c r="H294" s="1" t="str">
        <f t="shared" si="2"/>
        <v>2505 Geografía</v>
      </c>
      <c r="I294"/>
      <c r="K294" s="8"/>
      <c r="N294" s="1"/>
    </row>
    <row r="295" spans="2:14" hidden="1">
      <c r="B295" s="1">
        <v>72</v>
      </c>
      <c r="C295" s="4">
        <v>2506</v>
      </c>
      <c r="D295" s="5" t="s">
        <v>210</v>
      </c>
      <c r="H295" s="1" t="str">
        <f t="shared" si="2"/>
        <v>2506 Geología</v>
      </c>
      <c r="I295"/>
      <c r="K295" s="8"/>
      <c r="N295" s="1"/>
    </row>
    <row r="296" spans="2:14" hidden="1">
      <c r="B296" s="1">
        <v>73</v>
      </c>
      <c r="C296" s="4">
        <v>2507</v>
      </c>
      <c r="D296" s="5" t="s">
        <v>211</v>
      </c>
      <c r="H296" s="1" t="str">
        <f t="shared" si="2"/>
        <v>2507 Geofísica</v>
      </c>
      <c r="I296"/>
      <c r="K296" s="8"/>
      <c r="N296" s="1"/>
    </row>
    <row r="297" spans="2:14" hidden="1">
      <c r="B297" s="1">
        <v>74</v>
      </c>
      <c r="C297" s="4">
        <v>2508</v>
      </c>
      <c r="D297" s="5" t="s">
        <v>212</v>
      </c>
      <c r="H297" s="1" t="str">
        <f t="shared" si="2"/>
        <v>2508 Hidrología</v>
      </c>
      <c r="I297"/>
      <c r="K297" s="8"/>
      <c r="N297" s="1"/>
    </row>
    <row r="298" spans="2:14" hidden="1">
      <c r="B298" s="1">
        <v>75</v>
      </c>
      <c r="C298" s="4">
        <v>2509</v>
      </c>
      <c r="D298" s="5" t="s">
        <v>213</v>
      </c>
      <c r="H298" s="1" t="str">
        <f t="shared" si="2"/>
        <v>2509 Meteorología</v>
      </c>
      <c r="I298"/>
      <c r="K298" s="8"/>
      <c r="N298" s="1"/>
    </row>
    <row r="299" spans="2:14" hidden="1">
      <c r="B299" s="1">
        <v>76</v>
      </c>
      <c r="C299" s="4">
        <v>2510</v>
      </c>
      <c r="D299" s="5" t="s">
        <v>214</v>
      </c>
      <c r="H299" s="1" t="str">
        <f t="shared" si="2"/>
        <v>2510 Oceanografía</v>
      </c>
      <c r="I299"/>
      <c r="K299" s="8"/>
      <c r="N299" s="1"/>
    </row>
    <row r="300" spans="2:14" hidden="1">
      <c r="B300" s="1">
        <v>77</v>
      </c>
      <c r="C300" s="4">
        <v>2511</v>
      </c>
      <c r="D300" s="5" t="s">
        <v>215</v>
      </c>
      <c r="H300" s="1" t="str">
        <f t="shared" si="2"/>
        <v>2511 Ciencias del suelo (edafología)</v>
      </c>
      <c r="I300"/>
      <c r="K300" s="8"/>
      <c r="N300" s="1"/>
    </row>
    <row r="301" spans="2:14" hidden="1">
      <c r="B301" s="1">
        <v>78</v>
      </c>
      <c r="C301" s="4">
        <v>2512</v>
      </c>
      <c r="D301" s="5" t="s">
        <v>216</v>
      </c>
      <c r="H301" s="1" t="str">
        <f t="shared" si="2"/>
        <v>2512 Ciencias del espacio</v>
      </c>
      <c r="I301"/>
      <c r="K301" s="8"/>
      <c r="N301" s="1"/>
    </row>
    <row r="302" spans="2:14" hidden="1">
      <c r="B302" s="1">
        <v>79</v>
      </c>
      <c r="C302" s="4">
        <v>2599</v>
      </c>
      <c r="D302" s="5" t="s">
        <v>217</v>
      </c>
      <c r="H302" s="1" t="str">
        <f t="shared" si="2"/>
        <v>2599 Otras especialidades de la tierra, espacio o entorno</v>
      </c>
      <c r="I302"/>
      <c r="K302" s="8"/>
      <c r="N302" s="1"/>
    </row>
    <row r="303" spans="2:14" hidden="1">
      <c r="B303" s="1">
        <v>80</v>
      </c>
      <c r="C303" s="4">
        <v>3101</v>
      </c>
      <c r="D303" s="5" t="s">
        <v>218</v>
      </c>
      <c r="H303" s="1" t="str">
        <f t="shared" si="2"/>
        <v>3101 Agroquímica</v>
      </c>
      <c r="I303"/>
      <c r="K303" s="8"/>
      <c r="N303" s="1"/>
    </row>
    <row r="304" spans="2:14" hidden="1">
      <c r="B304" s="1">
        <v>81</v>
      </c>
      <c r="C304" s="4">
        <v>3102</v>
      </c>
      <c r="D304" s="5" t="s">
        <v>219</v>
      </c>
      <c r="H304" s="1" t="str">
        <f t="shared" si="2"/>
        <v>3102 Ingeniería agrícola</v>
      </c>
      <c r="I304"/>
      <c r="K304" s="8"/>
      <c r="N304" s="1"/>
    </row>
    <row r="305" spans="2:14" hidden="1">
      <c r="B305" s="1">
        <v>82</v>
      </c>
      <c r="C305" s="4">
        <v>3103</v>
      </c>
      <c r="D305" s="5" t="s">
        <v>220</v>
      </c>
      <c r="H305" s="1" t="str">
        <f t="shared" si="2"/>
        <v>3103 Agronomía</v>
      </c>
      <c r="I305"/>
      <c r="K305" s="8"/>
      <c r="N305" s="1"/>
    </row>
    <row r="306" spans="2:14" hidden="1">
      <c r="B306" s="1">
        <v>83</v>
      </c>
      <c r="C306" s="4">
        <v>3104</v>
      </c>
      <c r="D306" s="5" t="s">
        <v>221</v>
      </c>
      <c r="H306" s="1" t="str">
        <f t="shared" si="2"/>
        <v>3104 Producción animal</v>
      </c>
      <c r="I306"/>
      <c r="K306" s="8"/>
      <c r="N306" s="1"/>
    </row>
    <row r="307" spans="2:14" hidden="1">
      <c r="B307" s="1">
        <v>84</v>
      </c>
      <c r="C307" s="4">
        <v>3105</v>
      </c>
      <c r="D307" s="5" t="s">
        <v>222</v>
      </c>
      <c r="H307" s="1" t="str">
        <f t="shared" si="2"/>
        <v>3105 Peces y fauna silvestre</v>
      </c>
      <c r="I307"/>
      <c r="K307" s="8"/>
      <c r="N307" s="1"/>
    </row>
    <row r="308" spans="2:14" hidden="1">
      <c r="B308" s="1">
        <v>85</v>
      </c>
      <c r="C308" s="4">
        <v>3106</v>
      </c>
      <c r="D308" s="5" t="s">
        <v>223</v>
      </c>
      <c r="H308" s="1" t="str">
        <f t="shared" si="2"/>
        <v>3106 Ciencia forestal</v>
      </c>
      <c r="I308"/>
      <c r="K308" s="8"/>
      <c r="N308" s="1"/>
    </row>
    <row r="309" spans="2:14" hidden="1">
      <c r="B309" s="1">
        <v>86</v>
      </c>
      <c r="C309" s="4">
        <v>3107</v>
      </c>
      <c r="D309" s="5" t="s">
        <v>224</v>
      </c>
      <c r="H309" s="1" t="str">
        <f t="shared" si="2"/>
        <v>3107 Horticultura</v>
      </c>
      <c r="I309"/>
      <c r="K309" s="8"/>
      <c r="N309" s="1"/>
    </row>
    <row r="310" spans="2:14" hidden="1">
      <c r="B310" s="1">
        <v>87</v>
      </c>
      <c r="C310" s="4">
        <v>3108</v>
      </c>
      <c r="D310" s="5" t="s">
        <v>225</v>
      </c>
      <c r="H310" s="1" t="str">
        <f t="shared" si="2"/>
        <v>3108 Fitopatología</v>
      </c>
      <c r="I310"/>
      <c r="K310" s="8"/>
      <c r="N310" s="1"/>
    </row>
    <row r="311" spans="2:14" hidden="1">
      <c r="B311" s="1">
        <v>88</v>
      </c>
      <c r="C311" s="4">
        <v>3109</v>
      </c>
      <c r="D311" s="5" t="s">
        <v>226</v>
      </c>
      <c r="H311" s="1" t="str">
        <f t="shared" si="2"/>
        <v>3109 Ciencias veterinarias</v>
      </c>
      <c r="I311"/>
      <c r="K311" s="8"/>
      <c r="N311" s="1"/>
    </row>
    <row r="312" spans="2:14" hidden="1">
      <c r="B312" s="1">
        <v>89</v>
      </c>
      <c r="C312" s="4">
        <v>3199</v>
      </c>
      <c r="D312" s="5" t="s">
        <v>227</v>
      </c>
      <c r="H312" s="1" t="str">
        <f t="shared" si="2"/>
        <v>3199 Otras especialidades agrarias</v>
      </c>
      <c r="I312"/>
      <c r="K312" s="8"/>
      <c r="N312" s="1"/>
    </row>
    <row r="313" spans="2:14" hidden="1">
      <c r="B313" s="1">
        <v>90</v>
      </c>
      <c r="C313" s="4">
        <v>3201</v>
      </c>
      <c r="D313" s="5" t="s">
        <v>228</v>
      </c>
      <c r="H313" s="1" t="str">
        <f t="shared" si="2"/>
        <v>3201 Ciencias clínicas</v>
      </c>
      <c r="I313"/>
      <c r="K313" s="8"/>
      <c r="N313" s="1"/>
    </row>
    <row r="314" spans="2:14" hidden="1">
      <c r="B314" s="1">
        <v>91</v>
      </c>
      <c r="C314" s="4">
        <v>3202</v>
      </c>
      <c r="D314" s="5" t="s">
        <v>229</v>
      </c>
      <c r="H314" s="1" t="str">
        <f t="shared" si="2"/>
        <v>3202 Epidemiología</v>
      </c>
      <c r="I314"/>
      <c r="K314" s="8"/>
      <c r="N314" s="1"/>
    </row>
    <row r="315" spans="2:14" hidden="1">
      <c r="B315" s="1">
        <v>92</v>
      </c>
      <c r="C315" s="4">
        <v>3203</v>
      </c>
      <c r="D315" s="5" t="s">
        <v>230</v>
      </c>
      <c r="H315" s="1" t="str">
        <f t="shared" si="2"/>
        <v>3203 Medicina forense</v>
      </c>
      <c r="I315"/>
      <c r="K315" s="8"/>
      <c r="N315" s="1"/>
    </row>
    <row r="316" spans="2:14" hidden="1">
      <c r="B316" s="1">
        <v>93</v>
      </c>
      <c r="C316" s="4">
        <v>3204</v>
      </c>
      <c r="D316" s="5" t="s">
        <v>231</v>
      </c>
      <c r="H316" s="1" t="str">
        <f t="shared" si="2"/>
        <v>3204 Medicina del trabajo</v>
      </c>
      <c r="I316"/>
      <c r="K316" s="8"/>
      <c r="N316" s="1"/>
    </row>
    <row r="317" spans="2:14" hidden="1">
      <c r="B317" s="1">
        <v>94</v>
      </c>
      <c r="C317" s="4">
        <v>3205</v>
      </c>
      <c r="D317" s="5" t="s">
        <v>232</v>
      </c>
      <c r="H317" s="1" t="str">
        <f t="shared" si="2"/>
        <v>3205 Medicina interna</v>
      </c>
      <c r="I317"/>
      <c r="K317" s="8"/>
      <c r="N317" s="1"/>
    </row>
    <row r="318" spans="2:14" hidden="1">
      <c r="B318" s="1">
        <v>95</v>
      </c>
      <c r="C318" s="4">
        <v>3206</v>
      </c>
      <c r="D318" s="5" t="s">
        <v>233</v>
      </c>
      <c r="H318" s="1" t="str">
        <f t="shared" si="2"/>
        <v>3206 Ciencias de la nutrición</v>
      </c>
      <c r="I318"/>
      <c r="K318" s="8"/>
      <c r="N318" s="1"/>
    </row>
    <row r="319" spans="2:14" hidden="1">
      <c r="B319" s="1">
        <v>96</v>
      </c>
      <c r="C319" s="4">
        <v>3207</v>
      </c>
      <c r="D319" s="5" t="s">
        <v>234</v>
      </c>
      <c r="H319" s="1" t="str">
        <f t="shared" si="2"/>
        <v>3207 Patología</v>
      </c>
      <c r="I319"/>
      <c r="K319" s="8"/>
      <c r="N319" s="1"/>
    </row>
    <row r="320" spans="2:14" hidden="1">
      <c r="B320" s="1">
        <v>97</v>
      </c>
      <c r="C320" s="4">
        <v>3208</v>
      </c>
      <c r="D320" s="5" t="s">
        <v>235</v>
      </c>
      <c r="H320" s="1" t="str">
        <f t="shared" ref="H320:H351" si="3">CONCATENATE(C320," ",D320)</f>
        <v>3208 Farmacodinamia</v>
      </c>
      <c r="I320"/>
      <c r="K320" s="8"/>
      <c r="N320" s="1"/>
    </row>
    <row r="321" spans="2:14" hidden="1">
      <c r="B321" s="1">
        <v>98</v>
      </c>
      <c r="C321" s="4">
        <v>3209</v>
      </c>
      <c r="D321" s="5" t="s">
        <v>236</v>
      </c>
      <c r="H321" s="1" t="str">
        <f t="shared" si="3"/>
        <v>3209 Farmacología</v>
      </c>
      <c r="I321"/>
      <c r="K321" s="8"/>
      <c r="N321" s="1"/>
    </row>
    <row r="322" spans="2:14" hidden="1">
      <c r="B322" s="1">
        <v>99</v>
      </c>
      <c r="C322" s="4">
        <v>3210</v>
      </c>
      <c r="D322" s="5" t="s">
        <v>237</v>
      </c>
      <c r="H322" s="1" t="str">
        <f t="shared" si="3"/>
        <v>3210 Medicina preventiva</v>
      </c>
      <c r="I322"/>
      <c r="K322" s="8"/>
      <c r="N322" s="1"/>
    </row>
    <row r="323" spans="2:14" hidden="1">
      <c r="B323" s="1">
        <v>100</v>
      </c>
      <c r="C323" s="4">
        <v>3211</v>
      </c>
      <c r="D323" s="5" t="s">
        <v>238</v>
      </c>
      <c r="H323" s="1" t="str">
        <f t="shared" si="3"/>
        <v>3211 Psiquiatría</v>
      </c>
      <c r="I323"/>
      <c r="K323" s="8"/>
      <c r="N323" s="1"/>
    </row>
    <row r="324" spans="2:14" hidden="1">
      <c r="B324" s="1">
        <v>101</v>
      </c>
      <c r="C324" s="4">
        <v>3212</v>
      </c>
      <c r="D324" s="5" t="s">
        <v>239</v>
      </c>
      <c r="H324" s="1" t="str">
        <f t="shared" si="3"/>
        <v>3212 Salud pública</v>
      </c>
      <c r="I324"/>
      <c r="K324" s="8"/>
      <c r="N324" s="1"/>
    </row>
    <row r="325" spans="2:14" hidden="1">
      <c r="B325" s="1">
        <v>102</v>
      </c>
      <c r="C325" s="4">
        <v>3213</v>
      </c>
      <c r="D325" s="5" t="s">
        <v>240</v>
      </c>
      <c r="H325" s="1" t="str">
        <f t="shared" si="3"/>
        <v>3213 Cirugía</v>
      </c>
      <c r="I325"/>
      <c r="K325" s="8"/>
      <c r="N325" s="1"/>
    </row>
    <row r="326" spans="2:14" hidden="1">
      <c r="B326" s="1">
        <v>103</v>
      </c>
      <c r="C326" s="4">
        <v>3214</v>
      </c>
      <c r="D326" s="5" t="s">
        <v>241</v>
      </c>
      <c r="H326" s="1" t="str">
        <f t="shared" si="3"/>
        <v>3214 Toxicología</v>
      </c>
      <c r="I326"/>
      <c r="K326" s="8"/>
      <c r="N326" s="1"/>
    </row>
    <row r="327" spans="2:14" hidden="1">
      <c r="B327" s="1">
        <v>104</v>
      </c>
      <c r="C327" s="4">
        <v>3299</v>
      </c>
      <c r="D327" s="5" t="s">
        <v>242</v>
      </c>
      <c r="H327" s="1" t="str">
        <f t="shared" si="3"/>
        <v>3299 Otras especialidades médicas</v>
      </c>
      <c r="I327"/>
      <c r="K327" s="8"/>
      <c r="N327" s="1"/>
    </row>
    <row r="328" spans="2:14" hidden="1">
      <c r="B328" s="1">
        <v>105</v>
      </c>
      <c r="C328" s="4">
        <v>3301</v>
      </c>
      <c r="D328" s="5" t="s">
        <v>243</v>
      </c>
      <c r="H328" s="1" t="str">
        <f t="shared" si="3"/>
        <v>3301 Ingeniería y tecnología aeronáutica</v>
      </c>
      <c r="I328"/>
      <c r="K328" s="8"/>
      <c r="N328" s="1"/>
    </row>
    <row r="329" spans="2:14" hidden="1">
      <c r="B329" s="1">
        <v>106</v>
      </c>
      <c r="C329" s="4">
        <v>3302</v>
      </c>
      <c r="D329" s="5" t="s">
        <v>244</v>
      </c>
      <c r="H329" s="1" t="str">
        <f t="shared" si="3"/>
        <v>3302 Tecnología bioquímica</v>
      </c>
      <c r="I329"/>
      <c r="K329" s="8"/>
      <c r="N329" s="1"/>
    </row>
    <row r="330" spans="2:14" hidden="1">
      <c r="B330" s="1">
        <v>107</v>
      </c>
      <c r="C330" s="4">
        <v>3303</v>
      </c>
      <c r="D330" s="5" t="s">
        <v>245</v>
      </c>
      <c r="H330" s="1" t="str">
        <f t="shared" si="3"/>
        <v>3303 Ingeniería y tecnología química</v>
      </c>
      <c r="I330"/>
      <c r="K330" s="8"/>
      <c r="N330" s="1"/>
    </row>
    <row r="331" spans="2:14" hidden="1">
      <c r="B331" s="1">
        <v>108</v>
      </c>
      <c r="C331" s="4">
        <v>3304</v>
      </c>
      <c r="D331" s="5" t="s">
        <v>246</v>
      </c>
      <c r="H331" s="1" t="str">
        <f t="shared" si="3"/>
        <v>3304 Tecnología de los ordenadores</v>
      </c>
      <c r="I331"/>
      <c r="K331" s="8"/>
      <c r="N331" s="1"/>
    </row>
    <row r="332" spans="2:14" hidden="1">
      <c r="B332" s="1">
        <v>109</v>
      </c>
      <c r="C332" s="4">
        <v>3305</v>
      </c>
      <c r="D332" s="5" t="s">
        <v>247</v>
      </c>
      <c r="H332" s="1" t="str">
        <f t="shared" si="3"/>
        <v>3305 Tecnología de la construcción</v>
      </c>
      <c r="I332"/>
      <c r="K332" s="8"/>
      <c r="N332" s="1"/>
    </row>
    <row r="333" spans="2:14" hidden="1">
      <c r="B333" s="1">
        <v>110</v>
      </c>
      <c r="C333" s="4">
        <v>3306</v>
      </c>
      <c r="D333" s="5" t="s">
        <v>248</v>
      </c>
      <c r="H333" s="1" t="str">
        <f t="shared" si="3"/>
        <v>3306 Ingeniería y tecnología eléctricas</v>
      </c>
      <c r="I333"/>
      <c r="K333" s="8"/>
      <c r="N333" s="1"/>
    </row>
    <row r="334" spans="2:14" hidden="1">
      <c r="B334" s="1">
        <v>111</v>
      </c>
      <c r="C334" s="4">
        <v>3307</v>
      </c>
      <c r="D334" s="5" t="s">
        <v>249</v>
      </c>
      <c r="H334" s="1" t="str">
        <f t="shared" si="3"/>
        <v>3307 Tecnología electrónica</v>
      </c>
      <c r="I334"/>
      <c r="K334" s="8"/>
      <c r="N334" s="1"/>
    </row>
    <row r="335" spans="2:14" hidden="1">
      <c r="B335" s="1">
        <v>112</v>
      </c>
      <c r="C335" s="4">
        <v>3308</v>
      </c>
      <c r="D335" s="5" t="s">
        <v>250</v>
      </c>
      <c r="H335" s="1" t="str">
        <f t="shared" si="3"/>
        <v>3308 Ingeniería y tecnología del medio ambiente</v>
      </c>
      <c r="I335"/>
      <c r="K335" s="8"/>
      <c r="N335" s="1"/>
    </row>
    <row r="336" spans="2:14" hidden="1">
      <c r="B336" s="1">
        <v>113</v>
      </c>
      <c r="C336" s="4">
        <v>3309</v>
      </c>
      <c r="D336" s="5" t="s">
        <v>251</v>
      </c>
      <c r="H336" s="1" t="str">
        <f t="shared" si="3"/>
        <v>3309 Tecnología de los alimentos</v>
      </c>
      <c r="I336"/>
      <c r="K336" s="8"/>
      <c r="N336" s="1"/>
    </row>
    <row r="337" spans="2:14" hidden="1">
      <c r="B337" s="1">
        <v>114</v>
      </c>
      <c r="C337" s="4">
        <v>3310</v>
      </c>
      <c r="D337" s="5" t="s">
        <v>252</v>
      </c>
      <c r="H337" s="1" t="str">
        <f t="shared" si="3"/>
        <v>3310 Tecnología industrial</v>
      </c>
      <c r="I337"/>
      <c r="K337" s="8"/>
      <c r="N337" s="1"/>
    </row>
    <row r="338" spans="2:14" hidden="1">
      <c r="B338" s="1">
        <v>115</v>
      </c>
      <c r="C338" s="4">
        <v>3311</v>
      </c>
      <c r="D338" s="5" t="s">
        <v>253</v>
      </c>
      <c r="H338" s="1" t="str">
        <f t="shared" si="3"/>
        <v>3311 Tecnología de la instrumentación</v>
      </c>
      <c r="I338"/>
      <c r="K338" s="8"/>
      <c r="N338" s="1"/>
    </row>
    <row r="339" spans="2:14" hidden="1">
      <c r="B339" s="1">
        <v>116</v>
      </c>
      <c r="C339" s="4">
        <v>3312</v>
      </c>
      <c r="D339" s="5" t="s">
        <v>254</v>
      </c>
      <c r="H339" s="1" t="str">
        <f t="shared" si="3"/>
        <v>3312 Tecnología de materiales</v>
      </c>
      <c r="I339"/>
      <c r="K339" s="8"/>
      <c r="N339" s="1"/>
    </row>
    <row r="340" spans="2:14" hidden="1">
      <c r="B340" s="1">
        <v>117</v>
      </c>
      <c r="C340" s="4">
        <v>3313</v>
      </c>
      <c r="D340" s="5" t="s">
        <v>255</v>
      </c>
      <c r="H340" s="1" t="str">
        <f t="shared" si="3"/>
        <v>3313 Tecnología e ingeniería mecánicas</v>
      </c>
      <c r="K340" s="8"/>
      <c r="N340" s="1"/>
    </row>
    <row r="341" spans="2:14" hidden="1">
      <c r="B341" s="1">
        <v>118</v>
      </c>
      <c r="C341" s="4">
        <v>3314</v>
      </c>
      <c r="D341" s="5" t="s">
        <v>256</v>
      </c>
      <c r="H341" s="1" t="str">
        <f t="shared" si="3"/>
        <v>3314 Tecnología médica</v>
      </c>
      <c r="K341" s="8"/>
      <c r="N341" s="1"/>
    </row>
    <row r="342" spans="2:14" hidden="1">
      <c r="B342" s="1">
        <v>119</v>
      </c>
      <c r="C342" s="4">
        <v>3315</v>
      </c>
      <c r="D342" s="5" t="s">
        <v>257</v>
      </c>
      <c r="H342" s="1" t="str">
        <f t="shared" si="3"/>
        <v>3315 Tecnología metalúrgica</v>
      </c>
      <c r="K342" s="8"/>
      <c r="N342" s="1"/>
    </row>
    <row r="343" spans="2:14" hidden="1">
      <c r="B343" s="1">
        <v>120</v>
      </c>
      <c r="C343" s="4">
        <v>3316</v>
      </c>
      <c r="D343" s="5" t="s">
        <v>258</v>
      </c>
      <c r="H343" s="1" t="str">
        <f t="shared" si="3"/>
        <v>3316 Tecnología de productos metálicos</v>
      </c>
      <c r="K343" s="8"/>
      <c r="N343" s="1"/>
    </row>
    <row r="344" spans="2:14" hidden="1">
      <c r="B344" s="1">
        <v>121</v>
      </c>
      <c r="C344" s="4">
        <v>3317</v>
      </c>
      <c r="D344" s="5" t="s">
        <v>259</v>
      </c>
      <c r="H344" s="1" t="str">
        <f t="shared" si="3"/>
        <v>3317 Tecnología de vehículos de motor</v>
      </c>
      <c r="K344" s="8"/>
      <c r="N344" s="1"/>
    </row>
    <row r="345" spans="2:14" hidden="1">
      <c r="B345" s="1">
        <v>122</v>
      </c>
      <c r="C345" s="4">
        <v>3318</v>
      </c>
      <c r="D345" s="5" t="s">
        <v>260</v>
      </c>
      <c r="H345" s="1" t="str">
        <f t="shared" si="3"/>
        <v>3318 Tecnología minera</v>
      </c>
      <c r="K345" s="8"/>
      <c r="N345" s="1"/>
    </row>
    <row r="346" spans="2:14" hidden="1">
      <c r="B346" s="1">
        <v>123</v>
      </c>
      <c r="C346" s="4">
        <v>3319</v>
      </c>
      <c r="D346" s="5" t="s">
        <v>261</v>
      </c>
      <c r="H346" s="1" t="str">
        <f t="shared" si="3"/>
        <v>3319 Tecnología naval</v>
      </c>
      <c r="K346" s="8"/>
      <c r="N346" s="1"/>
    </row>
    <row r="347" spans="2:14" hidden="1">
      <c r="B347" s="1">
        <v>124</v>
      </c>
      <c r="C347" s="4">
        <v>3320</v>
      </c>
      <c r="D347" s="5" t="s">
        <v>262</v>
      </c>
      <c r="H347" s="1" t="str">
        <f t="shared" si="3"/>
        <v>3320 Tecnología nuclear</v>
      </c>
      <c r="N347" s="1"/>
    </row>
    <row r="348" spans="2:14" hidden="1">
      <c r="B348" s="1">
        <v>125</v>
      </c>
      <c r="C348" s="4">
        <v>3321</v>
      </c>
      <c r="D348" s="5" t="s">
        <v>263</v>
      </c>
      <c r="H348" s="1" t="str">
        <f t="shared" si="3"/>
        <v>3321 Tecnología del carbón y del petróleo</v>
      </c>
      <c r="N348" s="1"/>
    </row>
    <row r="349" spans="2:14" hidden="1">
      <c r="B349" s="1">
        <v>126</v>
      </c>
      <c r="C349" s="4">
        <v>3322</v>
      </c>
      <c r="D349" s="5" t="s">
        <v>264</v>
      </c>
      <c r="H349" s="1" t="str">
        <f t="shared" si="3"/>
        <v>3322 Tecnología energética</v>
      </c>
      <c r="N349" s="1"/>
    </row>
    <row r="350" spans="2:14" hidden="1">
      <c r="B350" s="1">
        <v>127</v>
      </c>
      <c r="C350" s="4">
        <v>3323</v>
      </c>
      <c r="D350" s="5" t="s">
        <v>265</v>
      </c>
      <c r="H350" s="1" t="str">
        <f t="shared" si="3"/>
        <v>3323 Tecnología de los ferrocarriles</v>
      </c>
      <c r="N350" s="1"/>
    </row>
    <row r="351" spans="2:14" hidden="1">
      <c r="B351" s="1">
        <v>128</v>
      </c>
      <c r="C351" s="4">
        <v>3324</v>
      </c>
      <c r="D351" s="5" t="s">
        <v>266</v>
      </c>
      <c r="H351" s="1" t="str">
        <f t="shared" si="3"/>
        <v>3324 Tecnología del espacio</v>
      </c>
      <c r="N351" s="1"/>
    </row>
    <row r="352" spans="2:14" hidden="1">
      <c r="B352" s="1">
        <v>129</v>
      </c>
      <c r="C352" s="4">
        <v>3325</v>
      </c>
      <c r="D352" s="5" t="s">
        <v>267</v>
      </c>
      <c r="H352" s="1" t="str">
        <f t="shared" ref="H352:H357" si="4">CONCATENATE(C352," ",D352)</f>
        <v>3325 Tecnología de las telecomunicaciones</v>
      </c>
      <c r="N352" s="1"/>
    </row>
    <row r="353" spans="1:14" hidden="1">
      <c r="B353" s="1">
        <v>130</v>
      </c>
      <c r="C353" s="4">
        <v>3326</v>
      </c>
      <c r="D353" s="5" t="s">
        <v>268</v>
      </c>
      <c r="H353" s="1" t="str">
        <f t="shared" si="4"/>
        <v>3326 Tecnología textil</v>
      </c>
      <c r="N353" s="1"/>
    </row>
    <row r="354" spans="1:14" customFormat="1" hidden="1">
      <c r="B354" s="1">
        <v>131</v>
      </c>
      <c r="C354" s="4">
        <v>3327</v>
      </c>
      <c r="D354" s="5" t="s">
        <v>269</v>
      </c>
      <c r="E354" s="1"/>
      <c r="F354" s="1"/>
      <c r="G354" s="1"/>
      <c r="H354" s="1" t="str">
        <f t="shared" si="4"/>
        <v>3327 Tecnología de los sistemas de transporte</v>
      </c>
      <c r="I354" s="1"/>
      <c r="J354" s="1"/>
      <c r="K354" s="1"/>
    </row>
    <row r="355" spans="1:14" customFormat="1" hidden="1">
      <c r="B355" s="1">
        <v>132</v>
      </c>
      <c r="C355" s="4">
        <v>3328</v>
      </c>
      <c r="D355" s="5" t="s">
        <v>270</v>
      </c>
      <c r="E355" s="1"/>
      <c r="F355" s="1"/>
      <c r="G355" s="1"/>
      <c r="H355" s="1" t="str">
        <f t="shared" si="4"/>
        <v>3328 Procesos tecnológicos</v>
      </c>
      <c r="I355" s="1"/>
      <c r="J355" s="1"/>
      <c r="K355" s="1"/>
    </row>
    <row r="356" spans="1:14" customFormat="1" hidden="1">
      <c r="B356" s="1">
        <v>133</v>
      </c>
      <c r="C356" s="4">
        <v>3329</v>
      </c>
      <c r="D356" s="5" t="s">
        <v>271</v>
      </c>
      <c r="E356" s="1"/>
      <c r="F356" s="1"/>
      <c r="G356" s="1"/>
      <c r="H356" s="1" t="str">
        <f t="shared" si="4"/>
        <v>3329 Planificación urbana</v>
      </c>
      <c r="I356" s="1"/>
      <c r="J356" s="1"/>
      <c r="K356" s="1"/>
    </row>
    <row r="357" spans="1:14" customFormat="1" hidden="1">
      <c r="B357" s="1">
        <v>134</v>
      </c>
      <c r="C357" s="4">
        <v>3399</v>
      </c>
      <c r="D357" s="5" t="s">
        <v>272</v>
      </c>
      <c r="E357" s="1"/>
      <c r="F357" s="1"/>
      <c r="G357" s="1"/>
      <c r="H357" s="1" t="str">
        <f t="shared" si="4"/>
        <v>3399 Otras especialidades tecnológicas</v>
      </c>
      <c r="I357" s="1"/>
      <c r="J357" s="1"/>
      <c r="K357" s="1"/>
    </row>
    <row r="358" spans="1:14" customFormat="1" hidden="1">
      <c r="B358" s="1">
        <v>135</v>
      </c>
      <c r="C358" s="4" t="s">
        <v>39</v>
      </c>
      <c r="D358" s="5"/>
      <c r="E358" s="1"/>
      <c r="F358" s="1"/>
      <c r="G358" s="1"/>
      <c r="H358" s="1"/>
      <c r="I358" s="1"/>
      <c r="J358" s="1"/>
      <c r="K358" s="1"/>
    </row>
    <row r="359" spans="1:14" customFormat="1" hidden="1">
      <c r="A359">
        <v>1</v>
      </c>
      <c r="B359" s="1">
        <v>136</v>
      </c>
      <c r="C359" s="4">
        <v>11</v>
      </c>
      <c r="D359" s="5" t="s">
        <v>273</v>
      </c>
      <c r="E359" s="1"/>
      <c r="F359" s="1"/>
      <c r="G359" s="1"/>
      <c r="H359" s="1"/>
      <c r="I359" s="1"/>
      <c r="J359" s="1"/>
      <c r="K359" s="1"/>
    </row>
    <row r="360" spans="1:14" customFormat="1" hidden="1">
      <c r="A360">
        <v>2</v>
      </c>
      <c r="B360" s="1">
        <v>137</v>
      </c>
      <c r="C360" s="4">
        <v>12</v>
      </c>
      <c r="D360" s="5" t="s">
        <v>274</v>
      </c>
      <c r="E360" s="1"/>
      <c r="F360" s="1"/>
      <c r="G360" s="1"/>
      <c r="H360" s="1"/>
      <c r="I360" s="1"/>
      <c r="J360" s="1"/>
      <c r="K360" s="1"/>
    </row>
    <row r="361" spans="1:14" customFormat="1" hidden="1">
      <c r="A361">
        <v>3</v>
      </c>
      <c r="B361" s="1">
        <v>138</v>
      </c>
      <c r="C361" s="4">
        <v>21</v>
      </c>
      <c r="D361" s="5" t="s">
        <v>49</v>
      </c>
      <c r="E361" s="1"/>
      <c r="F361" s="1"/>
      <c r="G361" s="1"/>
      <c r="H361" s="1"/>
      <c r="I361" s="1"/>
      <c r="J361" s="1"/>
      <c r="K361" s="1"/>
    </row>
    <row r="362" spans="1:14" customFormat="1" hidden="1">
      <c r="A362">
        <v>4</v>
      </c>
      <c r="B362" s="1">
        <v>139</v>
      </c>
      <c r="C362" s="4">
        <v>22</v>
      </c>
      <c r="D362" s="5" t="s">
        <v>275</v>
      </c>
      <c r="E362" s="1"/>
      <c r="F362" s="1"/>
      <c r="G362" s="1"/>
      <c r="H362" s="1"/>
      <c r="I362" s="1"/>
      <c r="J362" s="1"/>
      <c r="K362" s="1"/>
    </row>
    <row r="363" spans="1:14" customFormat="1" hidden="1">
      <c r="A363">
        <v>5</v>
      </c>
      <c r="B363" s="1">
        <v>140</v>
      </c>
      <c r="C363" s="4">
        <v>23</v>
      </c>
      <c r="D363" s="5" t="s">
        <v>44</v>
      </c>
      <c r="E363" s="1"/>
      <c r="F363" s="1"/>
      <c r="G363" s="1"/>
      <c r="H363" s="1"/>
      <c r="I363" s="1"/>
      <c r="J363" s="1"/>
      <c r="K363" s="1"/>
    </row>
    <row r="364" spans="1:14" customFormat="1" hidden="1">
      <c r="A364">
        <v>6</v>
      </c>
      <c r="B364" s="1">
        <v>141</v>
      </c>
      <c r="C364" s="4">
        <v>24</v>
      </c>
      <c r="D364" s="5" t="s">
        <v>276</v>
      </c>
      <c r="E364" s="1"/>
      <c r="F364" s="1"/>
      <c r="G364" s="1"/>
      <c r="H364" s="1"/>
      <c r="I364" s="1"/>
      <c r="J364" s="1"/>
      <c r="K364" s="1"/>
    </row>
    <row r="365" spans="1:14" customFormat="1" hidden="1">
      <c r="A365">
        <v>7</v>
      </c>
      <c r="B365" s="1">
        <v>142</v>
      </c>
      <c r="C365" s="4">
        <v>25</v>
      </c>
      <c r="D365" s="5" t="s">
        <v>277</v>
      </c>
      <c r="E365" s="1"/>
      <c r="F365" s="1"/>
      <c r="G365" s="1"/>
      <c r="H365" s="1"/>
      <c r="I365" s="1"/>
      <c r="J365" s="1"/>
      <c r="K365" s="1"/>
    </row>
    <row r="366" spans="1:14" customFormat="1" hidden="1">
      <c r="A366">
        <v>8</v>
      </c>
      <c r="B366" s="1">
        <v>143</v>
      </c>
      <c r="C366" s="4">
        <v>31</v>
      </c>
      <c r="D366" s="5" t="s">
        <v>278</v>
      </c>
      <c r="E366" s="1"/>
      <c r="F366" s="1"/>
      <c r="G366" s="1"/>
      <c r="H366" s="1"/>
      <c r="I366" s="1"/>
      <c r="J366" s="1"/>
      <c r="K366" s="1"/>
    </row>
    <row r="367" spans="1:14" customFormat="1" hidden="1">
      <c r="A367">
        <v>9</v>
      </c>
      <c r="B367" s="1">
        <v>144</v>
      </c>
      <c r="C367" s="4">
        <v>32</v>
      </c>
      <c r="D367" s="5" t="s">
        <v>279</v>
      </c>
      <c r="E367" s="5"/>
      <c r="F367" s="1"/>
      <c r="G367" s="1"/>
      <c r="H367" s="1"/>
      <c r="I367" s="1"/>
      <c r="J367" s="1"/>
      <c r="K367" s="1"/>
    </row>
    <row r="368" spans="1:14" customFormat="1" hidden="1">
      <c r="A368">
        <v>10</v>
      </c>
      <c r="B368" s="1">
        <v>145</v>
      </c>
      <c r="C368" s="4">
        <v>33</v>
      </c>
      <c r="D368" s="5" t="s">
        <v>280</v>
      </c>
      <c r="E368" s="5"/>
      <c r="F368" s="1"/>
      <c r="G368" s="1"/>
      <c r="H368" s="1"/>
      <c r="I368" s="1"/>
      <c r="J368" s="1"/>
      <c r="K368" s="1"/>
    </row>
    <row r="369" spans="1:11" customFormat="1" hidden="1">
      <c r="A369">
        <v>11</v>
      </c>
      <c r="B369" s="1">
        <v>146</v>
      </c>
      <c r="C369" s="4">
        <v>51</v>
      </c>
      <c r="D369" s="5" t="s">
        <v>281</v>
      </c>
      <c r="E369" s="5"/>
      <c r="F369" s="1"/>
      <c r="G369" s="1"/>
      <c r="H369" s="1"/>
      <c r="I369" s="1"/>
      <c r="J369" s="1"/>
      <c r="K369" s="1"/>
    </row>
    <row r="370" spans="1:11" customFormat="1" hidden="1">
      <c r="A370">
        <v>12</v>
      </c>
      <c r="B370" s="1">
        <v>147</v>
      </c>
      <c r="C370" s="4">
        <v>52</v>
      </c>
      <c r="D370" s="5" t="s">
        <v>282</v>
      </c>
      <c r="E370" s="5"/>
      <c r="F370" s="1"/>
      <c r="G370" s="1"/>
      <c r="H370" s="1"/>
      <c r="I370" s="1"/>
      <c r="J370" s="1"/>
      <c r="K370" s="1"/>
    </row>
    <row r="371" spans="1:11" customFormat="1" hidden="1">
      <c r="A371">
        <v>13</v>
      </c>
      <c r="B371" s="1">
        <v>148</v>
      </c>
      <c r="C371" s="4">
        <v>53</v>
      </c>
      <c r="D371" s="5" t="s">
        <v>283</v>
      </c>
      <c r="E371" s="5"/>
      <c r="F371" s="1"/>
      <c r="G371" s="1"/>
      <c r="H371" s="1"/>
      <c r="I371" s="1"/>
      <c r="J371" s="1"/>
      <c r="K371" s="1"/>
    </row>
    <row r="372" spans="1:11" customFormat="1" hidden="1">
      <c r="A372">
        <v>14</v>
      </c>
      <c r="B372" s="1">
        <v>149</v>
      </c>
      <c r="C372" s="4">
        <v>54</v>
      </c>
      <c r="D372" s="5" t="s">
        <v>80</v>
      </c>
      <c r="E372" s="5"/>
      <c r="F372" s="1"/>
      <c r="G372" s="1"/>
      <c r="H372" s="1"/>
      <c r="I372" s="1"/>
      <c r="J372" s="1"/>
      <c r="K372" s="1"/>
    </row>
    <row r="373" spans="1:11" customFormat="1" hidden="1">
      <c r="A373">
        <v>15</v>
      </c>
      <c r="B373" s="1">
        <v>150</v>
      </c>
      <c r="C373" s="4">
        <v>55</v>
      </c>
      <c r="D373" s="5" t="s">
        <v>92</v>
      </c>
      <c r="E373" s="5"/>
      <c r="F373" s="1"/>
      <c r="G373" s="1"/>
      <c r="H373" s="1"/>
      <c r="I373" s="1"/>
      <c r="J373" s="1"/>
      <c r="K373" s="1"/>
    </row>
    <row r="374" spans="1:11" customFormat="1" hidden="1">
      <c r="A374">
        <v>16</v>
      </c>
      <c r="B374" s="1">
        <v>151</v>
      </c>
      <c r="C374" s="4">
        <v>56</v>
      </c>
      <c r="D374" s="5" t="s">
        <v>284</v>
      </c>
      <c r="E374" s="1"/>
      <c r="F374" s="1"/>
      <c r="G374" s="1"/>
      <c r="H374" s="1"/>
      <c r="I374" s="1"/>
      <c r="J374" s="1"/>
      <c r="K374" s="1"/>
    </row>
    <row r="375" spans="1:11" customFormat="1" hidden="1">
      <c r="A375">
        <v>17</v>
      </c>
      <c r="B375" s="1">
        <v>152</v>
      </c>
      <c r="C375" s="4">
        <v>57</v>
      </c>
      <c r="D375" s="5" t="s">
        <v>285</v>
      </c>
      <c r="E375" s="1"/>
      <c r="F375" s="1"/>
      <c r="G375" s="1"/>
      <c r="H375" s="1"/>
      <c r="I375" s="1"/>
      <c r="J375" s="1"/>
      <c r="K375" s="1"/>
    </row>
    <row r="376" spans="1:11" customFormat="1" hidden="1">
      <c r="A376">
        <v>18</v>
      </c>
      <c r="B376" s="1">
        <v>153</v>
      </c>
      <c r="C376" s="4">
        <v>58</v>
      </c>
      <c r="D376" s="5" t="s">
        <v>286</v>
      </c>
      <c r="E376" s="1"/>
      <c r="F376" s="1"/>
      <c r="G376" s="1"/>
      <c r="H376" s="1"/>
      <c r="I376" s="1"/>
      <c r="J376" s="1"/>
      <c r="K376" s="1"/>
    </row>
    <row r="377" spans="1:11" customFormat="1" hidden="1">
      <c r="A377">
        <v>19</v>
      </c>
      <c r="B377" s="1">
        <v>154</v>
      </c>
      <c r="C377" s="4">
        <v>59</v>
      </c>
      <c r="D377" s="5" t="s">
        <v>78</v>
      </c>
      <c r="E377" s="1"/>
      <c r="F377" s="1"/>
      <c r="G377" s="1"/>
      <c r="H377" s="1"/>
      <c r="I377" s="1"/>
      <c r="J377" s="1"/>
      <c r="K377" s="1"/>
    </row>
    <row r="378" spans="1:11" customFormat="1" hidden="1">
      <c r="A378">
        <v>20</v>
      </c>
      <c r="B378" s="1">
        <v>155</v>
      </c>
      <c r="C378" s="4">
        <v>61</v>
      </c>
      <c r="D378" s="5" t="s">
        <v>93</v>
      </c>
      <c r="E378" s="1"/>
      <c r="F378" s="1"/>
      <c r="G378" s="1"/>
      <c r="H378" s="1"/>
      <c r="I378" s="1"/>
      <c r="J378" s="1"/>
      <c r="K378" s="1"/>
    </row>
    <row r="379" spans="1:11" customFormat="1" hidden="1">
      <c r="A379">
        <v>21</v>
      </c>
      <c r="B379" s="1">
        <v>156</v>
      </c>
      <c r="C379" s="4">
        <v>62</v>
      </c>
      <c r="D379" s="5" t="s">
        <v>287</v>
      </c>
      <c r="E379" s="1"/>
      <c r="F379" s="1"/>
      <c r="G379" s="1"/>
      <c r="H379" s="1"/>
      <c r="I379" s="1"/>
      <c r="J379" s="1"/>
      <c r="K379" s="1"/>
    </row>
    <row r="380" spans="1:11" customFormat="1" hidden="1">
      <c r="A380">
        <v>22</v>
      </c>
      <c r="B380" s="1">
        <v>157</v>
      </c>
      <c r="C380" s="4">
        <v>63</v>
      </c>
      <c r="D380" s="5" t="s">
        <v>288</v>
      </c>
      <c r="E380" s="1"/>
      <c r="F380" s="1"/>
      <c r="G380" s="1"/>
      <c r="H380" s="1"/>
      <c r="I380" s="1"/>
      <c r="J380" s="1"/>
      <c r="K380" s="1"/>
    </row>
    <row r="381" spans="1:11" customFormat="1" hidden="1">
      <c r="A381">
        <v>23</v>
      </c>
      <c r="B381" s="1">
        <v>158</v>
      </c>
      <c r="C381" s="4">
        <v>71</v>
      </c>
      <c r="D381" s="5" t="s">
        <v>289</v>
      </c>
      <c r="E381" s="1"/>
      <c r="F381" s="1"/>
      <c r="G381" s="1"/>
      <c r="H381" s="1"/>
      <c r="I381" s="1"/>
      <c r="J381" s="1"/>
      <c r="K381" s="1"/>
    </row>
    <row r="382" spans="1:11" customFormat="1" hidden="1">
      <c r="A382" s="1"/>
      <c r="B382" s="1">
        <v>159</v>
      </c>
      <c r="C382" s="4">
        <v>72</v>
      </c>
      <c r="D382" s="5" t="s">
        <v>89</v>
      </c>
      <c r="E382" s="5"/>
      <c r="F382" s="1"/>
      <c r="G382" s="1"/>
      <c r="H382" s="1"/>
      <c r="I382" s="1"/>
      <c r="J382" s="1"/>
      <c r="K382" s="1"/>
    </row>
    <row r="383" spans="1:11" customFormat="1">
      <c r="B383" s="1"/>
      <c r="C383" s="1"/>
      <c r="D383" s="1"/>
      <c r="E383" s="5"/>
      <c r="F383" s="1"/>
      <c r="G383" s="1"/>
      <c r="H383" s="1"/>
      <c r="J383" s="1"/>
      <c r="K383" s="1"/>
    </row>
    <row r="384" spans="1:11">
      <c r="B384" s="6"/>
      <c r="C384" s="7"/>
      <c r="D384" s="8"/>
    </row>
    <row r="385" spans="2:5">
      <c r="B385" s="2" t="s">
        <v>330</v>
      </c>
    </row>
    <row r="386" spans="2:5" ht="5.0999999999999996" customHeight="1"/>
    <row r="387" spans="2:5">
      <c r="B387" s="627" t="str">
        <f>LOOKUP(B402,B403:B429,C403:C429)</f>
        <v>Si su entidad LIDERA el proyecto, seleccione el código que mejor se ajuste a él.</v>
      </c>
      <c r="C387" s="624"/>
    </row>
    <row r="388" spans="2:5" ht="5.0999999999999996" customHeight="1"/>
    <row r="389" spans="2:5">
      <c r="B389" s="84"/>
      <c r="C389" s="628"/>
      <c r="D389" s="83"/>
      <c r="E389" s="84"/>
    </row>
    <row r="390" spans="2:5">
      <c r="B390" s="84"/>
      <c r="C390" s="81"/>
      <c r="D390" s="79"/>
    </row>
    <row r="391" spans="2:5">
      <c r="B391" s="84"/>
      <c r="C391" s="81"/>
      <c r="D391" s="79"/>
    </row>
    <row r="392" spans="2:5">
      <c r="B392" s="84"/>
      <c r="C392" s="81"/>
      <c r="D392" s="79"/>
    </row>
    <row r="393" spans="2:5">
      <c r="B393" s="84"/>
      <c r="C393" s="81"/>
      <c r="D393" s="79"/>
    </row>
    <row r="394" spans="2:5">
      <c r="B394" s="84"/>
      <c r="C394" s="81"/>
      <c r="D394" s="79"/>
    </row>
    <row r="395" spans="2:5">
      <c r="B395" s="84"/>
      <c r="C395" s="82"/>
      <c r="D395" s="80"/>
    </row>
    <row r="396" spans="2:5">
      <c r="B396" s="84"/>
    </row>
    <row r="397" spans="2:5">
      <c r="B397" s="84"/>
    </row>
    <row r="398" spans="2:5">
      <c r="B398" s="84"/>
    </row>
    <row r="399" spans="2:5">
      <c r="B399" s="84"/>
    </row>
    <row r="401" spans="2:4" hidden="1"/>
    <row r="402" spans="2:4" ht="15.75" hidden="1" thickBot="1">
      <c r="B402" s="14">
        <v>27</v>
      </c>
    </row>
    <row r="403" spans="2:4" hidden="1">
      <c r="B403" s="1">
        <v>1</v>
      </c>
      <c r="C403" s="4">
        <v>1</v>
      </c>
      <c r="D403" s="5" t="s">
        <v>331</v>
      </c>
    </row>
    <row r="404" spans="2:4" hidden="1">
      <c r="B404" s="1">
        <v>2</v>
      </c>
      <c r="C404" s="4">
        <v>2</v>
      </c>
      <c r="D404" s="5" t="s">
        <v>332</v>
      </c>
    </row>
    <row r="405" spans="2:4" hidden="1">
      <c r="B405" s="1">
        <v>3</v>
      </c>
      <c r="C405" s="4">
        <v>3</v>
      </c>
      <c r="D405" s="5" t="s">
        <v>333</v>
      </c>
    </row>
    <row r="406" spans="2:4" hidden="1">
      <c r="B406" s="1">
        <v>4</v>
      </c>
      <c r="C406" s="4">
        <v>4</v>
      </c>
      <c r="D406" s="5" t="s">
        <v>334</v>
      </c>
    </row>
    <row r="407" spans="2:4" hidden="1">
      <c r="B407" s="1">
        <v>5</v>
      </c>
      <c r="C407" s="4">
        <v>5</v>
      </c>
      <c r="D407" s="5" t="s">
        <v>335</v>
      </c>
    </row>
    <row r="408" spans="2:4" hidden="1">
      <c r="B408" s="1">
        <v>6</v>
      </c>
      <c r="C408" s="4">
        <v>6</v>
      </c>
      <c r="D408" s="5" t="s">
        <v>336</v>
      </c>
    </row>
    <row r="409" spans="2:4" hidden="1">
      <c r="B409" s="1">
        <v>7</v>
      </c>
      <c r="C409" s="4">
        <v>7</v>
      </c>
      <c r="D409" s="5" t="s">
        <v>337</v>
      </c>
    </row>
    <row r="410" spans="2:4" hidden="1">
      <c r="B410" s="1">
        <v>8</v>
      </c>
      <c r="C410" s="4">
        <v>8</v>
      </c>
      <c r="D410" s="5" t="s">
        <v>338</v>
      </c>
    </row>
    <row r="411" spans="2:4" hidden="1">
      <c r="B411" s="1">
        <v>9</v>
      </c>
      <c r="C411" s="4">
        <v>9</v>
      </c>
      <c r="D411" s="5" t="s">
        <v>339</v>
      </c>
    </row>
    <row r="412" spans="2:4" hidden="1">
      <c r="B412" s="1">
        <v>10</v>
      </c>
      <c r="C412" s="4">
        <v>10</v>
      </c>
      <c r="D412" s="5" t="s">
        <v>340</v>
      </c>
    </row>
    <row r="413" spans="2:4" hidden="1">
      <c r="B413" s="1">
        <v>11</v>
      </c>
      <c r="C413" s="4">
        <v>11</v>
      </c>
      <c r="D413" s="5" t="s">
        <v>341</v>
      </c>
    </row>
    <row r="414" spans="2:4" hidden="1">
      <c r="B414" s="1">
        <v>12</v>
      </c>
      <c r="C414" s="4">
        <v>12</v>
      </c>
      <c r="D414" s="5" t="s">
        <v>342</v>
      </c>
    </row>
    <row r="415" spans="2:4" hidden="1">
      <c r="B415" s="1">
        <v>13</v>
      </c>
      <c r="C415" s="4">
        <v>121</v>
      </c>
      <c r="D415" s="5" t="s">
        <v>343</v>
      </c>
    </row>
    <row r="416" spans="2:4" hidden="1">
      <c r="B416" s="1">
        <v>14</v>
      </c>
      <c r="C416" s="4">
        <v>122</v>
      </c>
      <c r="D416" s="5" t="s">
        <v>344</v>
      </c>
    </row>
    <row r="417" spans="1:11" hidden="1">
      <c r="B417" s="1">
        <v>15</v>
      </c>
      <c r="C417" s="4">
        <v>123</v>
      </c>
      <c r="D417" s="5" t="s">
        <v>345</v>
      </c>
    </row>
    <row r="418" spans="1:11" hidden="1">
      <c r="B418" s="1">
        <v>16</v>
      </c>
      <c r="C418" s="4">
        <v>124</v>
      </c>
      <c r="D418" s="5" t="s">
        <v>346</v>
      </c>
    </row>
    <row r="419" spans="1:11" hidden="1">
      <c r="B419" s="1">
        <v>17</v>
      </c>
      <c r="C419" s="4">
        <v>125</v>
      </c>
      <c r="D419" s="5" t="s">
        <v>347</v>
      </c>
    </row>
    <row r="420" spans="1:11" hidden="1">
      <c r="B420" s="1">
        <v>18</v>
      </c>
      <c r="C420" s="4">
        <v>126</v>
      </c>
      <c r="D420" s="5" t="s">
        <v>348</v>
      </c>
    </row>
    <row r="421" spans="1:11" hidden="1">
      <c r="B421" s="1">
        <v>19</v>
      </c>
      <c r="C421" s="4">
        <v>13</v>
      </c>
      <c r="D421" s="5" t="s">
        <v>349</v>
      </c>
    </row>
    <row r="422" spans="1:11" hidden="1">
      <c r="B422" s="1">
        <v>20</v>
      </c>
      <c r="C422" s="4">
        <v>131</v>
      </c>
      <c r="D422" s="5" t="s">
        <v>343</v>
      </c>
    </row>
    <row r="423" spans="1:11" hidden="1">
      <c r="B423" s="1">
        <v>21</v>
      </c>
      <c r="C423" s="4">
        <v>132</v>
      </c>
      <c r="D423" s="5" t="s">
        <v>344</v>
      </c>
    </row>
    <row r="424" spans="1:11" hidden="1">
      <c r="B424" s="1">
        <v>22</v>
      </c>
      <c r="C424" s="4">
        <v>133</v>
      </c>
      <c r="D424" s="5" t="s">
        <v>345</v>
      </c>
    </row>
    <row r="425" spans="1:11" hidden="1">
      <c r="B425" s="1">
        <v>23</v>
      </c>
      <c r="C425" s="4">
        <v>134</v>
      </c>
      <c r="D425" s="5" t="s">
        <v>346</v>
      </c>
    </row>
    <row r="426" spans="1:11" hidden="1">
      <c r="B426" s="1">
        <v>24</v>
      </c>
      <c r="C426" s="4">
        <v>135</v>
      </c>
      <c r="D426" s="5" t="s">
        <v>347</v>
      </c>
    </row>
    <row r="427" spans="1:11" hidden="1">
      <c r="B427" s="1">
        <v>25</v>
      </c>
      <c r="C427" s="4">
        <v>136</v>
      </c>
      <c r="D427" s="5" t="s">
        <v>348</v>
      </c>
    </row>
    <row r="428" spans="1:11" hidden="1">
      <c r="B428" s="1">
        <v>26</v>
      </c>
      <c r="C428" s="4">
        <v>14</v>
      </c>
      <c r="D428" s="5" t="s">
        <v>350</v>
      </c>
    </row>
    <row r="429" spans="1:11" hidden="1">
      <c r="B429" s="1">
        <v>27</v>
      </c>
      <c r="C429" s="4" t="s">
        <v>39</v>
      </c>
      <c r="D429" s="5"/>
    </row>
    <row r="430" spans="1:11">
      <c r="B430" s="6"/>
      <c r="C430" s="7"/>
      <c r="D430" s="8"/>
    </row>
    <row r="431" spans="1:11" customFormat="1">
      <c r="B431" s="1"/>
      <c r="C431" s="1"/>
      <c r="D431" s="1"/>
      <c r="E431" s="5"/>
      <c r="F431" s="1"/>
      <c r="G431" s="1"/>
      <c r="H431" s="1"/>
      <c r="J431" s="1"/>
      <c r="K431" s="1"/>
    </row>
    <row r="432" spans="1:11" customFormat="1">
      <c r="A432" s="1"/>
      <c r="B432" s="2" t="s">
        <v>290</v>
      </c>
      <c r="C432" s="1"/>
      <c r="D432" s="1"/>
      <c r="E432" s="5"/>
      <c r="F432" s="1"/>
      <c r="G432" s="1"/>
      <c r="H432" s="1"/>
      <c r="J432" s="1"/>
      <c r="K432" s="1"/>
    </row>
    <row r="433" spans="1:29" customFormat="1" ht="5.0999999999999996" customHeight="1">
      <c r="A433" s="1"/>
      <c r="B433" s="1"/>
      <c r="C433" s="1"/>
      <c r="D433" s="1"/>
      <c r="E433" s="5"/>
      <c r="F433" s="1"/>
      <c r="G433" s="1"/>
      <c r="H433" s="1"/>
      <c r="J433" s="1"/>
      <c r="K433" s="1"/>
    </row>
    <row r="434" spans="1:29" customFormat="1">
      <c r="A434" s="1"/>
      <c r="B434" s="627" t="str">
        <f>LOOKUP(B449,B450:B492,C450:C492)</f>
        <v>Si su entidad LIDERA el proyecto, seleccione el código que mejor se ajuste a él.</v>
      </c>
      <c r="C434" s="624"/>
      <c r="D434" s="1"/>
      <c r="E434" s="1"/>
      <c r="F434" s="1"/>
      <c r="G434" s="1"/>
      <c r="H434" s="1"/>
      <c r="J434" s="1"/>
      <c r="K434" s="1"/>
    </row>
    <row r="435" spans="1:29" customFormat="1" ht="5.0999999999999996" customHeight="1">
      <c r="A435" s="1"/>
      <c r="B435" s="1"/>
      <c r="C435" s="1"/>
      <c r="D435" s="1"/>
      <c r="E435" s="1"/>
      <c r="F435" s="1"/>
      <c r="G435" s="1"/>
      <c r="H435" s="1"/>
      <c r="I435" s="1"/>
      <c r="K435" s="1"/>
      <c r="L435" s="1"/>
    </row>
    <row r="436" spans="1:29" customFormat="1">
      <c r="A436" s="1"/>
      <c r="B436" s="3"/>
      <c r="C436" s="3"/>
      <c r="D436" s="3"/>
      <c r="E436" s="3"/>
      <c r="F436" s="1"/>
      <c r="G436" s="1"/>
      <c r="H436" s="1"/>
      <c r="I436" s="1"/>
      <c r="J436" s="1"/>
      <c r="K436" s="1"/>
      <c r="L436" s="1"/>
      <c r="M436" s="1"/>
      <c r="O436" s="1"/>
      <c r="P436" s="1"/>
    </row>
    <row r="437" spans="1:29" customFormat="1">
      <c r="A437" s="1"/>
      <c r="B437" s="3"/>
      <c r="C437" s="3"/>
      <c r="D437" s="3"/>
      <c r="E437" s="3"/>
      <c r="F437" s="1"/>
      <c r="G437" s="1"/>
      <c r="H437" s="1"/>
      <c r="I437" s="1"/>
      <c r="J437" s="1"/>
      <c r="K437" s="1"/>
      <c r="L437" s="1"/>
      <c r="M437" s="1"/>
      <c r="O437" s="1"/>
      <c r="P437" s="1"/>
    </row>
    <row r="438" spans="1:29" customFormat="1">
      <c r="A438" s="1"/>
      <c r="B438" s="3"/>
      <c r="C438" s="3"/>
      <c r="D438" s="3"/>
      <c r="E438" s="3"/>
      <c r="F438" s="1"/>
      <c r="G438" s="1"/>
      <c r="H438" s="1"/>
      <c r="I438" s="1"/>
      <c r="J438" s="1"/>
      <c r="K438" s="1"/>
      <c r="L438" s="1"/>
      <c r="M438" s="1"/>
      <c r="O438" s="1"/>
      <c r="P438" s="1"/>
    </row>
    <row r="439" spans="1:29" customFormat="1">
      <c r="A439" s="1"/>
      <c r="B439" s="3"/>
      <c r="C439" s="3"/>
      <c r="D439" s="3"/>
      <c r="E439" s="3"/>
      <c r="F439" s="1"/>
      <c r="G439" s="1"/>
      <c r="H439" s="1"/>
      <c r="I439" s="1"/>
      <c r="J439" s="1"/>
      <c r="K439" s="1"/>
      <c r="L439" s="1"/>
      <c r="M439" s="1"/>
      <c r="O439" s="1"/>
      <c r="P439" s="1"/>
    </row>
    <row r="440" spans="1:29" customFormat="1">
      <c r="A440" s="1"/>
      <c r="B440" s="3"/>
      <c r="C440" s="3"/>
      <c r="D440" s="3"/>
      <c r="E440" s="3"/>
      <c r="F440" s="1"/>
      <c r="G440" s="1"/>
      <c r="H440" s="1"/>
      <c r="I440" s="1"/>
      <c r="J440" s="1"/>
      <c r="K440" s="1"/>
      <c r="L440" s="1"/>
      <c r="M440" s="1"/>
      <c r="O440" s="1"/>
      <c r="P440" s="1"/>
    </row>
    <row r="441" spans="1:29">
      <c r="B441" s="3"/>
      <c r="C441" s="3"/>
      <c r="D441" s="3"/>
      <c r="E441" s="3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>
      <c r="B442" s="3"/>
      <c r="C442" s="3"/>
      <c r="D442" s="3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>
      <c r="B443" s="3"/>
      <c r="C443" s="3"/>
      <c r="D443" s="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>
      <c r="B444" s="3"/>
      <c r="C444" s="3"/>
      <c r="D444" s="3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>
      <c r="B445" s="3"/>
      <c r="C445" s="3"/>
      <c r="D445" s="3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>
      <c r="B446" s="3"/>
      <c r="C446" s="3"/>
      <c r="D446" s="3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>
      <c r="B447" s="3"/>
      <c r="C447" s="3"/>
      <c r="D447" s="3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9" spans="2:4" ht="15.75" hidden="1" thickBot="1">
      <c r="B449" s="14">
        <v>43</v>
      </c>
    </row>
    <row r="450" spans="2:4" hidden="1">
      <c r="B450" s="1">
        <v>1</v>
      </c>
      <c r="C450" s="4">
        <v>101</v>
      </c>
      <c r="D450" s="5" t="s">
        <v>291</v>
      </c>
    </row>
    <row r="451" spans="2:4" hidden="1">
      <c r="B451" s="1">
        <v>2</v>
      </c>
      <c r="C451" s="4">
        <v>102</v>
      </c>
      <c r="D451" s="5" t="s">
        <v>292</v>
      </c>
    </row>
    <row r="452" spans="2:4" hidden="1">
      <c r="B452" s="1">
        <v>3</v>
      </c>
      <c r="C452" s="4">
        <v>103</v>
      </c>
      <c r="D452" s="5" t="s">
        <v>48</v>
      </c>
    </row>
    <row r="453" spans="2:4" hidden="1">
      <c r="B453" s="1">
        <v>4</v>
      </c>
      <c r="C453" s="4">
        <v>104</v>
      </c>
      <c r="D453" s="5" t="s">
        <v>293</v>
      </c>
    </row>
    <row r="454" spans="2:4" hidden="1">
      <c r="B454" s="1">
        <v>5</v>
      </c>
      <c r="C454" s="4">
        <v>105</v>
      </c>
      <c r="D454" s="5" t="s">
        <v>294</v>
      </c>
    </row>
    <row r="455" spans="2:4" hidden="1">
      <c r="B455" s="1">
        <v>6</v>
      </c>
      <c r="C455" s="4">
        <v>106</v>
      </c>
      <c r="D455" s="5" t="s">
        <v>295</v>
      </c>
    </row>
    <row r="456" spans="2:4" hidden="1">
      <c r="B456" s="1">
        <v>7</v>
      </c>
      <c r="C456" s="4">
        <v>107</v>
      </c>
      <c r="D456" s="5" t="s">
        <v>296</v>
      </c>
    </row>
    <row r="457" spans="2:4" hidden="1">
      <c r="B457" s="1">
        <v>8</v>
      </c>
      <c r="C457" s="4">
        <v>201</v>
      </c>
      <c r="D457" s="5" t="s">
        <v>297</v>
      </c>
    </row>
    <row r="458" spans="2:4" hidden="1">
      <c r="B458" s="1">
        <v>9</v>
      </c>
      <c r="C458" s="4">
        <v>202</v>
      </c>
      <c r="D458" s="5" t="s">
        <v>298</v>
      </c>
    </row>
    <row r="459" spans="2:4" hidden="1">
      <c r="B459" s="1">
        <v>10</v>
      </c>
      <c r="C459" s="4">
        <v>203</v>
      </c>
      <c r="D459" s="5" t="s">
        <v>299</v>
      </c>
    </row>
    <row r="460" spans="2:4" hidden="1">
      <c r="B460" s="1">
        <v>11</v>
      </c>
      <c r="C460" s="4">
        <v>204</v>
      </c>
      <c r="D460" s="5" t="s">
        <v>300</v>
      </c>
    </row>
    <row r="461" spans="2:4" hidden="1">
      <c r="B461" s="1">
        <v>12</v>
      </c>
      <c r="C461" s="4">
        <v>205</v>
      </c>
      <c r="D461" s="5" t="s">
        <v>301</v>
      </c>
    </row>
    <row r="462" spans="2:4" hidden="1">
      <c r="B462" s="1">
        <v>13</v>
      </c>
      <c r="C462" s="4">
        <v>206</v>
      </c>
      <c r="D462" s="5" t="s">
        <v>302</v>
      </c>
    </row>
    <row r="463" spans="2:4" hidden="1">
      <c r="B463" s="1">
        <v>14</v>
      </c>
      <c r="C463" s="4">
        <v>207</v>
      </c>
      <c r="D463" s="5" t="s">
        <v>303</v>
      </c>
    </row>
    <row r="464" spans="2:4" hidden="1">
      <c r="B464" s="1">
        <v>15</v>
      </c>
      <c r="C464" s="4">
        <v>208</v>
      </c>
      <c r="D464" s="5" t="s">
        <v>304</v>
      </c>
    </row>
    <row r="465" spans="2:4" hidden="1">
      <c r="B465" s="1">
        <v>16</v>
      </c>
      <c r="C465" s="4">
        <v>209</v>
      </c>
      <c r="D465" s="5" t="s">
        <v>305</v>
      </c>
    </row>
    <row r="466" spans="2:4" hidden="1">
      <c r="B466" s="1">
        <v>17</v>
      </c>
      <c r="C466" s="4">
        <v>210</v>
      </c>
      <c r="D466" s="5" t="s">
        <v>306</v>
      </c>
    </row>
    <row r="467" spans="2:4" hidden="1">
      <c r="B467" s="1">
        <v>18</v>
      </c>
      <c r="C467" s="4">
        <v>211</v>
      </c>
      <c r="D467" s="5" t="s">
        <v>307</v>
      </c>
    </row>
    <row r="468" spans="2:4" hidden="1">
      <c r="B468" s="1">
        <v>19</v>
      </c>
      <c r="C468" s="4">
        <v>301</v>
      </c>
      <c r="D468" s="5" t="s">
        <v>308</v>
      </c>
    </row>
    <row r="469" spans="2:4" hidden="1">
      <c r="B469" s="1">
        <v>20</v>
      </c>
      <c r="C469" s="4">
        <v>302</v>
      </c>
      <c r="D469" s="5" t="s">
        <v>309</v>
      </c>
    </row>
    <row r="470" spans="2:4" hidden="1">
      <c r="B470" s="1">
        <v>21</v>
      </c>
      <c r="C470" s="4">
        <v>303</v>
      </c>
      <c r="D470" s="5" t="s">
        <v>310</v>
      </c>
    </row>
    <row r="471" spans="2:4" hidden="1">
      <c r="B471" s="1">
        <v>22</v>
      </c>
      <c r="C471" s="4">
        <v>304</v>
      </c>
      <c r="D471" s="5" t="s">
        <v>311</v>
      </c>
    </row>
    <row r="472" spans="2:4" hidden="1">
      <c r="B472" s="1">
        <v>23</v>
      </c>
      <c r="C472" s="4">
        <v>305</v>
      </c>
      <c r="D472" s="5" t="s">
        <v>312</v>
      </c>
    </row>
    <row r="473" spans="2:4" hidden="1">
      <c r="B473" s="1">
        <v>24</v>
      </c>
      <c r="C473" s="4">
        <v>401</v>
      </c>
      <c r="D473" s="5" t="s">
        <v>313</v>
      </c>
    </row>
    <row r="474" spans="2:4" hidden="1">
      <c r="B474" s="1">
        <v>25</v>
      </c>
      <c r="C474" s="4">
        <v>402</v>
      </c>
      <c r="D474" s="5" t="s">
        <v>314</v>
      </c>
    </row>
    <row r="475" spans="2:4" hidden="1">
      <c r="B475" s="1">
        <v>26</v>
      </c>
      <c r="C475" s="4">
        <v>403</v>
      </c>
      <c r="D475" s="5" t="s">
        <v>315</v>
      </c>
    </row>
    <row r="476" spans="2:4" hidden="1">
      <c r="B476" s="1">
        <v>27</v>
      </c>
      <c r="C476" s="4">
        <v>404</v>
      </c>
      <c r="D476" s="5" t="s">
        <v>316</v>
      </c>
    </row>
    <row r="477" spans="2:4" hidden="1">
      <c r="B477" s="1">
        <v>28</v>
      </c>
      <c r="C477" s="4">
        <v>405</v>
      </c>
      <c r="D477" s="5" t="s">
        <v>317</v>
      </c>
    </row>
    <row r="478" spans="2:4" hidden="1">
      <c r="B478" s="1">
        <v>29</v>
      </c>
      <c r="C478" s="4">
        <v>501</v>
      </c>
      <c r="D478" s="5" t="s">
        <v>318</v>
      </c>
    </row>
    <row r="479" spans="2:4" hidden="1">
      <c r="B479" s="1">
        <v>30</v>
      </c>
      <c r="C479" s="4">
        <v>502</v>
      </c>
      <c r="D479" s="5" t="s">
        <v>319</v>
      </c>
    </row>
    <row r="480" spans="2:4" hidden="1">
      <c r="B480" s="1">
        <v>31</v>
      </c>
      <c r="C480" s="4">
        <v>503</v>
      </c>
      <c r="D480" s="5" t="s">
        <v>320</v>
      </c>
    </row>
    <row r="481" spans="2:4" hidden="1">
      <c r="B481" s="1">
        <v>32</v>
      </c>
      <c r="C481" s="4">
        <v>504</v>
      </c>
      <c r="D481" s="5" t="s">
        <v>288</v>
      </c>
    </row>
    <row r="482" spans="2:4" hidden="1">
      <c r="B482" s="1">
        <v>33</v>
      </c>
      <c r="C482" s="4">
        <v>505</v>
      </c>
      <c r="D482" s="5" t="s">
        <v>82</v>
      </c>
    </row>
    <row r="483" spans="2:4" hidden="1">
      <c r="B483" s="1">
        <v>34</v>
      </c>
      <c r="C483" s="4">
        <v>506</v>
      </c>
      <c r="D483" s="5" t="s">
        <v>321</v>
      </c>
    </row>
    <row r="484" spans="2:4" hidden="1">
      <c r="B484" s="1">
        <v>35</v>
      </c>
      <c r="C484" s="4">
        <v>507</v>
      </c>
      <c r="D484" s="5" t="s">
        <v>322</v>
      </c>
    </row>
    <row r="485" spans="2:4" hidden="1">
      <c r="B485" s="1">
        <v>36</v>
      </c>
      <c r="C485" s="4">
        <v>508</v>
      </c>
      <c r="D485" s="5" t="s">
        <v>323</v>
      </c>
    </row>
    <row r="486" spans="2:4" hidden="1">
      <c r="B486" s="1">
        <v>37</v>
      </c>
      <c r="C486" s="4">
        <v>509</v>
      </c>
      <c r="D486" s="5" t="s">
        <v>324</v>
      </c>
    </row>
    <row r="487" spans="2:4" hidden="1">
      <c r="B487" s="1">
        <v>38</v>
      </c>
      <c r="C487" s="4">
        <v>601</v>
      </c>
      <c r="D487" s="5" t="s">
        <v>325</v>
      </c>
    </row>
    <row r="488" spans="2:4" hidden="1">
      <c r="B488" s="1">
        <v>39</v>
      </c>
      <c r="C488" s="4">
        <v>602</v>
      </c>
      <c r="D488" s="5" t="s">
        <v>326</v>
      </c>
    </row>
    <row r="489" spans="2:4" hidden="1">
      <c r="B489" s="1">
        <v>40</v>
      </c>
      <c r="C489" s="4">
        <v>603</v>
      </c>
      <c r="D489" s="5" t="s">
        <v>327</v>
      </c>
    </row>
    <row r="490" spans="2:4" hidden="1">
      <c r="B490" s="1">
        <v>41</v>
      </c>
      <c r="C490" s="4">
        <v>604</v>
      </c>
      <c r="D490" s="5" t="s">
        <v>328</v>
      </c>
    </row>
    <row r="491" spans="2:4" hidden="1">
      <c r="B491" s="1">
        <v>42</v>
      </c>
      <c r="C491" s="4">
        <v>605</v>
      </c>
      <c r="D491" s="5" t="s">
        <v>329</v>
      </c>
    </row>
    <row r="492" spans="2:4" hidden="1">
      <c r="B492" s="1">
        <v>43</v>
      </c>
      <c r="C492" s="4" t="s">
        <v>39</v>
      </c>
      <c r="D492" s="5"/>
    </row>
    <row r="493" spans="2:4">
      <c r="B493" s="6"/>
      <c r="C493" s="7"/>
      <c r="D493" s="8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0</xdr:rowOff>
                  </from>
                  <to>
                    <xdr:col>1</xdr:col>
                    <xdr:colOff>3571875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0</xdr:rowOff>
                  </from>
                  <to>
                    <xdr:col>1</xdr:col>
                    <xdr:colOff>3571875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0</xdr:rowOff>
                  </from>
                  <to>
                    <xdr:col>1</xdr:col>
                    <xdr:colOff>3571875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0</xdr:rowOff>
                  </from>
                  <to>
                    <xdr:col>1</xdr:col>
                    <xdr:colOff>3571875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0</xdr:rowOff>
                  </from>
                  <to>
                    <xdr:col>1</xdr:col>
                    <xdr:colOff>3571875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0</xdr:rowOff>
                  </from>
                  <to>
                    <xdr:col>1</xdr:col>
                    <xdr:colOff>3571875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0</xdr:rowOff>
                  </from>
                  <to>
                    <xdr:col>1</xdr:col>
                    <xdr:colOff>3571875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</xdr:col>
                    <xdr:colOff>0</xdr:colOff>
                    <xdr:row>180</xdr:row>
                    <xdr:rowOff>0</xdr:rowOff>
                  </from>
                  <to>
                    <xdr:col>1</xdr:col>
                    <xdr:colOff>3571875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1</xdr:col>
                    <xdr:colOff>0</xdr:colOff>
                    <xdr:row>181</xdr:row>
                    <xdr:rowOff>0</xdr:rowOff>
                  </from>
                  <to>
                    <xdr:col>1</xdr:col>
                    <xdr:colOff>3571875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1</xdr:col>
                    <xdr:colOff>0</xdr:colOff>
                    <xdr:row>182</xdr:row>
                    <xdr:rowOff>0</xdr:rowOff>
                  </from>
                  <to>
                    <xdr:col>1</xdr:col>
                    <xdr:colOff>3571875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1</xdr:col>
                    <xdr:colOff>0</xdr:colOff>
                    <xdr:row>183</xdr:row>
                    <xdr:rowOff>0</xdr:rowOff>
                  </from>
                  <to>
                    <xdr:col>1</xdr:col>
                    <xdr:colOff>3571875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0</xdr:rowOff>
                  </from>
                  <to>
                    <xdr:col>1</xdr:col>
                    <xdr:colOff>3571875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0</xdr:rowOff>
                  </from>
                  <to>
                    <xdr:col>1</xdr:col>
                    <xdr:colOff>1809750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0</xdr:rowOff>
                  </from>
                  <to>
                    <xdr:col>1</xdr:col>
                    <xdr:colOff>3590925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0</xdr:rowOff>
                  </from>
                  <to>
                    <xdr:col>1</xdr:col>
                    <xdr:colOff>2905125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ption Button 16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0</xdr:rowOff>
                  </from>
                  <to>
                    <xdr:col>1</xdr:col>
                    <xdr:colOff>1809750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ption Button 17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0</xdr:rowOff>
                  </from>
                  <to>
                    <xdr:col>1</xdr:col>
                    <xdr:colOff>1809750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0</xdr:rowOff>
                  </from>
                  <to>
                    <xdr:col>1</xdr:col>
                    <xdr:colOff>1809750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0</xdr:rowOff>
                  </from>
                  <to>
                    <xdr:col>1</xdr:col>
                    <xdr:colOff>1809750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ption Button 2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2600325</xdr:colOff>
                    <xdr:row>195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1809750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Option Button 2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1809750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ption Button 2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2581275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autoFill="0" autoLine="0" autoPict="0">
                <anchor moveWithCells="1">
                  <from>
                    <xdr:col>1</xdr:col>
                    <xdr:colOff>0</xdr:colOff>
                    <xdr:row>198</xdr:row>
                    <xdr:rowOff>0</xdr:rowOff>
                  </from>
                  <to>
                    <xdr:col>1</xdr:col>
                    <xdr:colOff>2381250</xdr:colOff>
                    <xdr:row>199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ption Button 25">
              <controlPr defaultSize="0" autoFill="0" autoLine="0" autoPict="0">
                <anchor moveWithCells="1">
                  <from>
                    <xdr:col>1</xdr:col>
                    <xdr:colOff>0</xdr:colOff>
                    <xdr:row>199</xdr:row>
                    <xdr:rowOff>0</xdr:rowOff>
                  </from>
                  <to>
                    <xdr:col>1</xdr:col>
                    <xdr:colOff>2743200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Option Button 26">
              <controlPr defaultSize="0" autoFill="0" autoLine="0" autoPict="0">
                <anchor moveWithCells="1">
                  <from>
                    <xdr:col>1</xdr:col>
                    <xdr:colOff>0</xdr:colOff>
                    <xdr:row>200</xdr:row>
                    <xdr:rowOff>0</xdr:rowOff>
                  </from>
                  <to>
                    <xdr:col>1</xdr:col>
                    <xdr:colOff>1809750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Option Button 27">
              <controlPr defaultSize="0" autoFill="0" autoLine="0" autoPict="0">
                <anchor moveWithCells="1">
                  <from>
                    <xdr:col>1</xdr:col>
                    <xdr:colOff>0</xdr:colOff>
                    <xdr:row>200</xdr:row>
                    <xdr:rowOff>190500</xdr:rowOff>
                  </from>
                  <to>
                    <xdr:col>1</xdr:col>
                    <xdr:colOff>3505200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Option Button 28">
              <controlPr defaultSize="0" autoFill="0" autoLine="0" autoPict="0">
                <anchor moveWithCells="1">
                  <from>
                    <xdr:col>1</xdr:col>
                    <xdr:colOff>0</xdr:colOff>
                    <xdr:row>202</xdr:row>
                    <xdr:rowOff>0</xdr:rowOff>
                  </from>
                  <to>
                    <xdr:col>1</xdr:col>
                    <xdr:colOff>1809750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Option Button 29">
              <controlPr defaultSize="0" autoFill="0" autoLine="0" autoPict="0">
                <anchor moveWithCells="1">
                  <from>
                    <xdr:col>1</xdr:col>
                    <xdr:colOff>0</xdr:colOff>
                    <xdr:row>203</xdr:row>
                    <xdr:rowOff>0</xdr:rowOff>
                  </from>
                  <to>
                    <xdr:col>1</xdr:col>
                    <xdr:colOff>1809750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Option Button 30">
              <controlPr defaultSize="0" autoFill="0" autoLine="0" autoPict="0">
                <anchor moveWithCells="1">
                  <from>
                    <xdr:col>1</xdr:col>
                    <xdr:colOff>0</xdr:colOff>
                    <xdr:row>203</xdr:row>
                    <xdr:rowOff>190500</xdr:rowOff>
                  </from>
                  <to>
                    <xdr:col>1</xdr:col>
                    <xdr:colOff>2743200</xdr:colOff>
                    <xdr:row>205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Option Button 31">
              <controlPr defaultSize="0" autoFill="0" autoLine="0" autoPict="0">
                <anchor moveWithCells="1">
                  <from>
                    <xdr:col>1</xdr:col>
                    <xdr:colOff>0</xdr:colOff>
                    <xdr:row>205</xdr:row>
                    <xdr:rowOff>0</xdr:rowOff>
                  </from>
                  <to>
                    <xdr:col>1</xdr:col>
                    <xdr:colOff>2486025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Option Button 32">
              <controlPr defaultSize="0" autoFill="0" autoLine="0" autoPict="0">
                <anchor moveWithCells="1">
                  <from>
                    <xdr:col>1</xdr:col>
                    <xdr:colOff>0</xdr:colOff>
                    <xdr:row>205</xdr:row>
                    <xdr:rowOff>190500</xdr:rowOff>
                  </from>
                  <to>
                    <xdr:col>1</xdr:col>
                    <xdr:colOff>2362200</xdr:colOff>
                    <xdr:row>206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Option Button 33">
              <controlPr defaultSize="0" autoFill="0" autoLine="0" autoPict="0">
                <anchor moveWithCells="1">
                  <from>
                    <xdr:col>1</xdr:col>
                    <xdr:colOff>0</xdr:colOff>
                    <xdr:row>207</xdr:row>
                    <xdr:rowOff>0</xdr:rowOff>
                  </from>
                  <to>
                    <xdr:col>1</xdr:col>
                    <xdr:colOff>2886075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Option Button 34">
              <controlPr defaultSize="0" autoFill="0" autoLine="0" autoPict="0">
                <anchor moveWithCells="1">
                  <from>
                    <xdr:col>1</xdr:col>
                    <xdr:colOff>0</xdr:colOff>
                    <xdr:row>208</xdr:row>
                    <xdr:rowOff>0</xdr:rowOff>
                  </from>
                  <to>
                    <xdr:col>1</xdr:col>
                    <xdr:colOff>2686050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Option Button 35">
              <controlPr defaultSize="0" autoFill="0" autoLine="0" autoPict="0">
                <anchor moveWithCells="1">
                  <from>
                    <xdr:col>1</xdr:col>
                    <xdr:colOff>0</xdr:colOff>
                    <xdr:row>210</xdr:row>
                    <xdr:rowOff>0</xdr:rowOff>
                  </from>
                  <to>
                    <xdr:col>1</xdr:col>
                    <xdr:colOff>1809750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ption Button 36">
              <controlPr defaultSize="0" autoFill="0" autoLine="0" autoPict="0">
                <anchor moveWithCells="1">
                  <from>
                    <xdr:col>1</xdr:col>
                    <xdr:colOff>0</xdr:colOff>
                    <xdr:row>211</xdr:row>
                    <xdr:rowOff>0</xdr:rowOff>
                  </from>
                  <to>
                    <xdr:col>1</xdr:col>
                    <xdr:colOff>1809750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Option Button 37">
              <controlPr defaultSize="0" autoFill="0" autoLine="0" autoPict="0">
                <anchor moveWithCells="1">
                  <from>
                    <xdr:col>1</xdr:col>
                    <xdr:colOff>0</xdr:colOff>
                    <xdr:row>212</xdr:row>
                    <xdr:rowOff>0</xdr:rowOff>
                  </from>
                  <to>
                    <xdr:col>1</xdr:col>
                    <xdr:colOff>1809750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Option Button 38">
              <controlPr defaultSize="0" autoFill="0" autoLine="0" autoPict="0">
                <anchor moveWithCells="1">
                  <from>
                    <xdr:col>1</xdr:col>
                    <xdr:colOff>0</xdr:colOff>
                    <xdr:row>213</xdr:row>
                    <xdr:rowOff>0</xdr:rowOff>
                  </from>
                  <to>
                    <xdr:col>1</xdr:col>
                    <xdr:colOff>2705100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Option Button 39">
              <controlPr defaultSize="0" autoFill="0" autoLine="0" autoPict="0">
                <anchor moveWithCells="1">
                  <from>
                    <xdr:col>1</xdr:col>
                    <xdr:colOff>0</xdr:colOff>
                    <xdr:row>214</xdr:row>
                    <xdr:rowOff>0</xdr:rowOff>
                  </from>
                  <to>
                    <xdr:col>1</xdr:col>
                    <xdr:colOff>1809750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Option Button 40">
              <controlPr defaultSize="0" autoFill="0" autoLine="0" autoPict="0">
                <anchor moveWithCells="1">
                  <from>
                    <xdr:col>1</xdr:col>
                    <xdr:colOff>0</xdr:colOff>
                    <xdr:row>215</xdr:row>
                    <xdr:rowOff>0</xdr:rowOff>
                  </from>
                  <to>
                    <xdr:col>1</xdr:col>
                    <xdr:colOff>1809750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Option Button 41">
              <controlPr defaultSize="0" autoFill="0" autoLine="0" autoPict="0">
                <anchor moveWithCells="1">
                  <from>
                    <xdr:col>1</xdr:col>
                    <xdr:colOff>0</xdr:colOff>
                    <xdr:row>216</xdr:row>
                    <xdr:rowOff>0</xdr:rowOff>
                  </from>
                  <to>
                    <xdr:col>1</xdr:col>
                    <xdr:colOff>1809750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Option Button 42">
              <controlPr defaultSize="0" autoFill="0" autoLine="0" autoPict="0">
                <anchor moveWithCells="1">
                  <from>
                    <xdr:col>1</xdr:col>
                    <xdr:colOff>0</xdr:colOff>
                    <xdr:row>217</xdr:row>
                    <xdr:rowOff>0</xdr:rowOff>
                  </from>
                  <to>
                    <xdr:col>1</xdr:col>
                    <xdr:colOff>1809750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Option Button 43">
              <controlPr defaultSize="0" autoFill="0" autoLine="0" autoPict="0">
                <anchor moveWithCells="1">
                  <from>
                    <xdr:col>1</xdr:col>
                    <xdr:colOff>0</xdr:colOff>
                    <xdr:row>218</xdr:row>
                    <xdr:rowOff>0</xdr:rowOff>
                  </from>
                  <to>
                    <xdr:col>1</xdr:col>
                    <xdr:colOff>1809750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Option Button 44">
              <controlPr defaultSize="0" autoFill="0" autoLine="0" autoPict="0">
                <anchor moveWithCells="1">
                  <from>
                    <xdr:col>1</xdr:col>
                    <xdr:colOff>0</xdr:colOff>
                    <xdr:row>219</xdr:row>
                    <xdr:rowOff>0</xdr:rowOff>
                  </from>
                  <to>
                    <xdr:col>1</xdr:col>
                    <xdr:colOff>1943100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Option Button 45">
              <controlPr defaultSize="0" autoFill="0" autoLine="0" autoPict="0">
                <anchor moveWithCells="1">
                  <from>
                    <xdr:col>2</xdr:col>
                    <xdr:colOff>0</xdr:colOff>
                    <xdr:row>173</xdr:row>
                    <xdr:rowOff>0</xdr:rowOff>
                  </from>
                  <to>
                    <xdr:col>2</xdr:col>
                    <xdr:colOff>1809750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Option Button 46">
              <controlPr defaultSize="0" autoFill="0" autoLine="0" autoPict="0">
                <anchor moveWithCells="1">
                  <from>
                    <xdr:col>2</xdr:col>
                    <xdr:colOff>0</xdr:colOff>
                    <xdr:row>174</xdr:row>
                    <xdr:rowOff>0</xdr:rowOff>
                  </from>
                  <to>
                    <xdr:col>2</xdr:col>
                    <xdr:colOff>1809750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Option Button 47">
              <controlPr defaultSize="0" autoFill="0" autoLine="0" autoPict="0">
                <anchor moveWithCells="1">
                  <from>
                    <xdr:col>2</xdr:col>
                    <xdr:colOff>0</xdr:colOff>
                    <xdr:row>175</xdr:row>
                    <xdr:rowOff>0</xdr:rowOff>
                  </from>
                  <to>
                    <xdr:col>2</xdr:col>
                    <xdr:colOff>4038600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Option Button 48">
              <controlPr defaultSize="0" autoFill="0" autoLine="0" autoPict="0">
                <anchor moveWithCells="1">
                  <from>
                    <xdr:col>2</xdr:col>
                    <xdr:colOff>0</xdr:colOff>
                    <xdr:row>176</xdr:row>
                    <xdr:rowOff>0</xdr:rowOff>
                  </from>
                  <to>
                    <xdr:col>2</xdr:col>
                    <xdr:colOff>1809750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Option Button 49">
              <controlPr defaultSize="0" autoFill="0" autoLine="0" autoPict="0">
                <anchor moveWithCells="1">
                  <from>
                    <xdr:col>2</xdr:col>
                    <xdr:colOff>0</xdr:colOff>
                    <xdr:row>177</xdr:row>
                    <xdr:rowOff>0</xdr:rowOff>
                  </from>
                  <to>
                    <xdr:col>2</xdr:col>
                    <xdr:colOff>1809750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Option Button 50">
              <controlPr defaultSize="0" autoFill="0" autoLine="0" autoPict="0">
                <anchor moveWithCells="1">
                  <from>
                    <xdr:col>2</xdr:col>
                    <xdr:colOff>0</xdr:colOff>
                    <xdr:row>178</xdr:row>
                    <xdr:rowOff>0</xdr:rowOff>
                  </from>
                  <to>
                    <xdr:col>2</xdr:col>
                    <xdr:colOff>1809750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Option Button 51">
              <controlPr defaultSize="0" autoFill="0" autoLine="0" autoPict="0">
                <anchor moveWithCells="1">
                  <from>
                    <xdr:col>2</xdr:col>
                    <xdr:colOff>0</xdr:colOff>
                    <xdr:row>179</xdr:row>
                    <xdr:rowOff>0</xdr:rowOff>
                  </from>
                  <to>
                    <xdr:col>2</xdr:col>
                    <xdr:colOff>1809750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Option Button 52">
              <controlPr defaultSize="0" autoFill="0" autoLine="0" autoPict="0">
                <anchor moveWithCells="1">
                  <from>
                    <xdr:col>2</xdr:col>
                    <xdr:colOff>0</xdr:colOff>
                    <xdr:row>180</xdr:row>
                    <xdr:rowOff>0</xdr:rowOff>
                  </from>
                  <to>
                    <xdr:col>2</xdr:col>
                    <xdr:colOff>1809750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Option Button 53">
              <controlPr defaultSize="0" autoFill="0" autoLine="0" autoPict="0">
                <anchor moveWithCells="1">
                  <from>
                    <xdr:col>2</xdr:col>
                    <xdr:colOff>0</xdr:colOff>
                    <xdr:row>181</xdr:row>
                    <xdr:rowOff>0</xdr:rowOff>
                  </from>
                  <to>
                    <xdr:col>2</xdr:col>
                    <xdr:colOff>1809750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Option Button 54">
              <controlPr defaultSize="0" autoFill="0" autoLine="0" autoPict="0">
                <anchor moveWithCells="1">
                  <from>
                    <xdr:col>2</xdr:col>
                    <xdr:colOff>0</xdr:colOff>
                    <xdr:row>182</xdr:row>
                    <xdr:rowOff>0</xdr:rowOff>
                  </from>
                  <to>
                    <xdr:col>2</xdr:col>
                    <xdr:colOff>1809750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Option Button 55">
              <controlPr defaultSize="0" autoFill="0" autoLine="0" autoPict="0">
                <anchor moveWithCells="1">
                  <from>
                    <xdr:col>2</xdr:col>
                    <xdr:colOff>0</xdr:colOff>
                    <xdr:row>183</xdr:row>
                    <xdr:rowOff>0</xdr:rowOff>
                  </from>
                  <to>
                    <xdr:col>2</xdr:col>
                    <xdr:colOff>1809750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Option Button 56">
              <controlPr defaultSize="0" autoFill="0" autoLine="0" autoPict="0">
                <anchor moveWithCells="1">
                  <from>
                    <xdr:col>2</xdr:col>
                    <xdr:colOff>0</xdr:colOff>
                    <xdr:row>184</xdr:row>
                    <xdr:rowOff>0</xdr:rowOff>
                  </from>
                  <to>
                    <xdr:col>2</xdr:col>
                    <xdr:colOff>1809750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Option Button 57">
              <controlPr defaultSize="0" autoFill="0" autoLine="0" autoPict="0">
                <anchor moveWithCells="1">
                  <from>
                    <xdr:col>2</xdr:col>
                    <xdr:colOff>0</xdr:colOff>
                    <xdr:row>185</xdr:row>
                    <xdr:rowOff>0</xdr:rowOff>
                  </from>
                  <to>
                    <xdr:col>2</xdr:col>
                    <xdr:colOff>3181350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Option Button 58">
              <controlPr defaultSize="0" autoFill="0" autoLine="0" autoPict="0">
                <anchor moveWithCells="1">
                  <from>
                    <xdr:col>2</xdr:col>
                    <xdr:colOff>0</xdr:colOff>
                    <xdr:row>186</xdr:row>
                    <xdr:rowOff>0</xdr:rowOff>
                  </from>
                  <to>
                    <xdr:col>2</xdr:col>
                    <xdr:colOff>2247900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Option Button 59">
              <controlPr defaultSize="0" autoFill="0" autoLine="0" autoPict="0">
                <anchor moveWithCells="1">
                  <from>
                    <xdr:col>2</xdr:col>
                    <xdr:colOff>0</xdr:colOff>
                    <xdr:row>187</xdr:row>
                    <xdr:rowOff>0</xdr:rowOff>
                  </from>
                  <to>
                    <xdr:col>2</xdr:col>
                    <xdr:colOff>2171700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Option Button 60">
              <controlPr defaultSize="0" autoFill="0" autoLine="0" autoPict="0">
                <anchor moveWithCells="1">
                  <from>
                    <xdr:col>2</xdr:col>
                    <xdr:colOff>0</xdr:colOff>
                    <xdr:row>188</xdr:row>
                    <xdr:rowOff>0</xdr:rowOff>
                  </from>
                  <to>
                    <xdr:col>2</xdr:col>
                    <xdr:colOff>2266950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Option Button 61">
              <controlPr defaultSize="0" autoFill="0" autoLine="0" autoPict="0">
                <anchor moveWithCells="1">
                  <from>
                    <xdr:col>2</xdr:col>
                    <xdr:colOff>0</xdr:colOff>
                    <xdr:row>189</xdr:row>
                    <xdr:rowOff>0</xdr:rowOff>
                  </from>
                  <to>
                    <xdr:col>2</xdr:col>
                    <xdr:colOff>2286000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Option Button 62">
              <controlPr defaultSize="0" autoFill="0" autoLine="0" autoPict="0">
                <anchor moveWithCells="1">
                  <from>
                    <xdr:col>2</xdr:col>
                    <xdr:colOff>0</xdr:colOff>
                    <xdr:row>190</xdr:row>
                    <xdr:rowOff>0</xdr:rowOff>
                  </from>
                  <to>
                    <xdr:col>2</xdr:col>
                    <xdr:colOff>1809750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Option Button 63">
              <controlPr defaultSize="0" autoFill="0" autoLine="0" autoPict="0">
                <anchor moveWithCells="1">
                  <from>
                    <xdr:col>2</xdr:col>
                    <xdr:colOff>0</xdr:colOff>
                    <xdr:row>191</xdr:row>
                    <xdr:rowOff>0</xdr:rowOff>
                  </from>
                  <to>
                    <xdr:col>2</xdr:col>
                    <xdr:colOff>1809750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Option Button 64">
              <controlPr defaultSize="0" autoFill="0" autoLine="0" autoPict="0">
                <anchor moveWithCells="1">
                  <from>
                    <xdr:col>2</xdr:col>
                    <xdr:colOff>0</xdr:colOff>
                    <xdr:row>192</xdr:row>
                    <xdr:rowOff>0</xdr:rowOff>
                  </from>
                  <to>
                    <xdr:col>2</xdr:col>
                    <xdr:colOff>1809750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Option Button 65">
              <controlPr defaultSize="0" autoFill="0" autoLine="0" autoPict="0">
                <anchor moveWithCells="1">
                  <from>
                    <xdr:col>2</xdr:col>
                    <xdr:colOff>0</xdr:colOff>
                    <xdr:row>193</xdr:row>
                    <xdr:rowOff>0</xdr:rowOff>
                  </from>
                  <to>
                    <xdr:col>2</xdr:col>
                    <xdr:colOff>1809750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Option Button 66">
              <controlPr defaultSize="0" autoFill="0" autoLine="0" autoPict="0">
                <anchor moveWithCells="1">
                  <from>
                    <xdr:col>2</xdr:col>
                    <xdr:colOff>0</xdr:colOff>
                    <xdr:row>194</xdr:row>
                    <xdr:rowOff>0</xdr:rowOff>
                  </from>
                  <to>
                    <xdr:col>2</xdr:col>
                    <xdr:colOff>1809750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Option Button 67">
              <controlPr defaultSize="0" autoFill="0" autoLine="0" autoPict="0">
                <anchor moveWithCells="1">
                  <from>
                    <xdr:col>2</xdr:col>
                    <xdr:colOff>0</xdr:colOff>
                    <xdr:row>196</xdr:row>
                    <xdr:rowOff>0</xdr:rowOff>
                  </from>
                  <to>
                    <xdr:col>2</xdr:col>
                    <xdr:colOff>1809750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Option Button 68">
              <controlPr defaultSize="0" autoFill="0" autoLine="0" autoPict="0">
                <anchor moveWithCells="1">
                  <from>
                    <xdr:col>2</xdr:col>
                    <xdr:colOff>0</xdr:colOff>
                    <xdr:row>197</xdr:row>
                    <xdr:rowOff>0</xdr:rowOff>
                  </from>
                  <to>
                    <xdr:col>2</xdr:col>
                    <xdr:colOff>1809750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Option Button 69">
              <controlPr defaultSize="0" autoFill="0" autoLine="0" autoPict="0">
                <anchor moveWithCells="1">
                  <from>
                    <xdr:col>2</xdr:col>
                    <xdr:colOff>0</xdr:colOff>
                    <xdr:row>198</xdr:row>
                    <xdr:rowOff>0</xdr:rowOff>
                  </from>
                  <to>
                    <xdr:col>2</xdr:col>
                    <xdr:colOff>1809750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Option Button 70">
              <controlPr defaultSize="0" autoFill="0" autoLine="0" autoPict="0">
                <anchor moveWithCells="1">
                  <from>
                    <xdr:col>2</xdr:col>
                    <xdr:colOff>0</xdr:colOff>
                    <xdr:row>199</xdr:row>
                    <xdr:rowOff>0</xdr:rowOff>
                  </from>
                  <to>
                    <xdr:col>2</xdr:col>
                    <xdr:colOff>3124200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Option Button 71">
              <controlPr defaultSize="0" autoFill="0" autoLine="0" autoPict="0">
                <anchor moveWithCells="1">
                  <from>
                    <xdr:col>2</xdr:col>
                    <xdr:colOff>0</xdr:colOff>
                    <xdr:row>200</xdr:row>
                    <xdr:rowOff>0</xdr:rowOff>
                  </from>
                  <to>
                    <xdr:col>2</xdr:col>
                    <xdr:colOff>3124200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Option Button 72">
              <controlPr defaultSize="0" autoFill="0" autoLine="0" autoPict="0">
                <anchor moveWithCells="1">
                  <from>
                    <xdr:col>2</xdr:col>
                    <xdr:colOff>0</xdr:colOff>
                    <xdr:row>201</xdr:row>
                    <xdr:rowOff>0</xdr:rowOff>
                  </from>
                  <to>
                    <xdr:col>2</xdr:col>
                    <xdr:colOff>3124200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Option Button 73">
              <controlPr defaultSize="0" autoFill="0" autoLine="0" autoPict="0">
                <anchor moveWithCells="1">
                  <from>
                    <xdr:col>2</xdr:col>
                    <xdr:colOff>0</xdr:colOff>
                    <xdr:row>202</xdr:row>
                    <xdr:rowOff>0</xdr:rowOff>
                  </from>
                  <to>
                    <xdr:col>2</xdr:col>
                    <xdr:colOff>3124200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Option Button 74">
              <controlPr defaultSize="0" autoFill="0" autoLine="0" autoPict="0">
                <anchor moveWithCells="1">
                  <from>
                    <xdr:col>2</xdr:col>
                    <xdr:colOff>0</xdr:colOff>
                    <xdr:row>203</xdr:row>
                    <xdr:rowOff>0</xdr:rowOff>
                  </from>
                  <to>
                    <xdr:col>2</xdr:col>
                    <xdr:colOff>3124200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Option Button 75">
              <controlPr defaultSize="0" autoFill="0" autoLine="0" autoPict="0">
                <anchor moveWithCells="1">
                  <from>
                    <xdr:col>2</xdr:col>
                    <xdr:colOff>0</xdr:colOff>
                    <xdr:row>204</xdr:row>
                    <xdr:rowOff>0</xdr:rowOff>
                  </from>
                  <to>
                    <xdr:col>2</xdr:col>
                    <xdr:colOff>3124200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Option Button 76">
              <controlPr defaultSize="0" autoFill="0" autoLine="0" autoPict="0">
                <anchor moveWithCells="1">
                  <from>
                    <xdr:col>2</xdr:col>
                    <xdr:colOff>0</xdr:colOff>
                    <xdr:row>205</xdr:row>
                    <xdr:rowOff>0</xdr:rowOff>
                  </from>
                  <to>
                    <xdr:col>2</xdr:col>
                    <xdr:colOff>3124200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Option Button 77">
              <controlPr defaultSize="0" autoFill="0" autoLine="0" autoPict="0">
                <anchor moveWithCells="1">
                  <from>
                    <xdr:col>2</xdr:col>
                    <xdr:colOff>0</xdr:colOff>
                    <xdr:row>206</xdr:row>
                    <xdr:rowOff>0</xdr:rowOff>
                  </from>
                  <to>
                    <xdr:col>2</xdr:col>
                    <xdr:colOff>3124200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Option Button 78">
              <controlPr defaultSize="0" autoFill="0" autoLine="0" autoPict="0">
                <anchor moveWithCells="1">
                  <from>
                    <xdr:col>2</xdr:col>
                    <xdr:colOff>0</xdr:colOff>
                    <xdr:row>207</xdr:row>
                    <xdr:rowOff>0</xdr:rowOff>
                  </from>
                  <to>
                    <xdr:col>2</xdr:col>
                    <xdr:colOff>3124200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Option Button 79">
              <controlPr defaultSize="0" autoFill="0" autoLine="0" autoPict="0">
                <anchor moveWithCells="1">
                  <from>
                    <xdr:col>2</xdr:col>
                    <xdr:colOff>0</xdr:colOff>
                    <xdr:row>208</xdr:row>
                    <xdr:rowOff>0</xdr:rowOff>
                  </from>
                  <to>
                    <xdr:col>2</xdr:col>
                    <xdr:colOff>3124200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Option Button 80">
              <controlPr defaultSize="0" autoFill="0" autoLine="0" autoPict="0">
                <anchor moveWithCells="1">
                  <from>
                    <xdr:col>2</xdr:col>
                    <xdr:colOff>0</xdr:colOff>
                    <xdr:row>210</xdr:row>
                    <xdr:rowOff>0</xdr:rowOff>
                  </from>
                  <to>
                    <xdr:col>2</xdr:col>
                    <xdr:colOff>3124200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Option Button 81">
              <controlPr defaultSize="0" autoFill="0" autoLine="0" autoPict="0">
                <anchor moveWithCells="1">
                  <from>
                    <xdr:col>2</xdr:col>
                    <xdr:colOff>0</xdr:colOff>
                    <xdr:row>211</xdr:row>
                    <xdr:rowOff>0</xdr:rowOff>
                  </from>
                  <to>
                    <xdr:col>2</xdr:col>
                    <xdr:colOff>3124200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Option Button 82">
              <controlPr defaultSize="0" autoFill="0" autoLine="0" autoPict="0">
                <anchor moveWithCells="1">
                  <from>
                    <xdr:col>2</xdr:col>
                    <xdr:colOff>0</xdr:colOff>
                    <xdr:row>212</xdr:row>
                    <xdr:rowOff>0</xdr:rowOff>
                  </from>
                  <to>
                    <xdr:col>2</xdr:col>
                    <xdr:colOff>3124200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Option Button 83">
              <controlPr defaultSize="0" autoFill="0" autoLine="0" autoPict="0">
                <anchor moveWithCells="1">
                  <from>
                    <xdr:col>2</xdr:col>
                    <xdr:colOff>0</xdr:colOff>
                    <xdr:row>213</xdr:row>
                    <xdr:rowOff>0</xdr:rowOff>
                  </from>
                  <to>
                    <xdr:col>2</xdr:col>
                    <xdr:colOff>3124200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Option Button 84">
              <controlPr defaultSize="0" autoFill="0" autoLine="0" autoPict="0">
                <anchor moveWithCells="1">
                  <from>
                    <xdr:col>2</xdr:col>
                    <xdr:colOff>0</xdr:colOff>
                    <xdr:row>214</xdr:row>
                    <xdr:rowOff>0</xdr:rowOff>
                  </from>
                  <to>
                    <xdr:col>2</xdr:col>
                    <xdr:colOff>3124200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Option Button 85">
              <controlPr defaultSize="0" autoFill="0" autoLine="0" autoPict="0">
                <anchor moveWithCells="1">
                  <from>
                    <xdr:col>2</xdr:col>
                    <xdr:colOff>0</xdr:colOff>
                    <xdr:row>215</xdr:row>
                    <xdr:rowOff>0</xdr:rowOff>
                  </from>
                  <to>
                    <xdr:col>2</xdr:col>
                    <xdr:colOff>3124200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Option Button 86">
              <controlPr defaultSize="0" autoFill="0" autoLine="0" autoPict="0">
                <anchor moveWithCells="1">
                  <from>
                    <xdr:col>2</xdr:col>
                    <xdr:colOff>0</xdr:colOff>
                    <xdr:row>216</xdr:row>
                    <xdr:rowOff>0</xdr:rowOff>
                  </from>
                  <to>
                    <xdr:col>2</xdr:col>
                    <xdr:colOff>3124200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Option Button 87">
              <controlPr defaultSize="0" autoFill="0" autoLine="0" autoPict="0">
                <anchor moveWithCells="1">
                  <from>
                    <xdr:col>2</xdr:col>
                    <xdr:colOff>0</xdr:colOff>
                    <xdr:row>217</xdr:row>
                    <xdr:rowOff>0</xdr:rowOff>
                  </from>
                  <to>
                    <xdr:col>2</xdr:col>
                    <xdr:colOff>3124200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Option Button 88">
              <controlPr defaultSize="0" autoFill="0" autoLine="0" autoPict="0">
                <anchor moveWithCells="1">
                  <from>
                    <xdr:col>2</xdr:col>
                    <xdr:colOff>0</xdr:colOff>
                    <xdr:row>218</xdr:row>
                    <xdr:rowOff>0</xdr:rowOff>
                  </from>
                  <to>
                    <xdr:col>2</xdr:col>
                    <xdr:colOff>3124200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Option Button 89">
              <controlPr defaultSize="0" autoFill="0" autoLine="0" autoPict="0">
                <anchor moveWithCells="1">
                  <from>
                    <xdr:col>2</xdr:col>
                    <xdr:colOff>0</xdr:colOff>
                    <xdr:row>219</xdr:row>
                    <xdr:rowOff>0</xdr:rowOff>
                  </from>
                  <to>
                    <xdr:col>2</xdr:col>
                    <xdr:colOff>3124200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Option Button 90">
              <controlPr defaultSize="0" autoFill="0" autoLine="0" autoPict="0">
                <anchor moveWithCells="1">
                  <from>
                    <xdr:col>3</xdr:col>
                    <xdr:colOff>0</xdr:colOff>
                    <xdr:row>173</xdr:row>
                    <xdr:rowOff>0</xdr:rowOff>
                  </from>
                  <to>
                    <xdr:col>3</xdr:col>
                    <xdr:colOff>3124200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Option Button 91">
              <controlPr defaultSize="0" autoFill="0" autoLine="0" autoPict="0">
                <anchor moveWithCells="1">
                  <from>
                    <xdr:col>3</xdr:col>
                    <xdr:colOff>0</xdr:colOff>
                    <xdr:row>174</xdr:row>
                    <xdr:rowOff>0</xdr:rowOff>
                  </from>
                  <to>
                    <xdr:col>3</xdr:col>
                    <xdr:colOff>3124200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Option Button 92">
              <controlPr defaultSize="0" autoFill="0" autoLine="0" autoPict="0">
                <anchor moveWithCells="1">
                  <from>
                    <xdr:col>3</xdr:col>
                    <xdr:colOff>0</xdr:colOff>
                    <xdr:row>175</xdr:row>
                    <xdr:rowOff>0</xdr:rowOff>
                  </from>
                  <to>
                    <xdr:col>3</xdr:col>
                    <xdr:colOff>3124200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Option Button 93">
              <controlPr defaultSize="0" autoFill="0" autoLine="0" autoPict="0">
                <anchor moveWithCells="1">
                  <from>
                    <xdr:col>3</xdr:col>
                    <xdr:colOff>0</xdr:colOff>
                    <xdr:row>176</xdr:row>
                    <xdr:rowOff>0</xdr:rowOff>
                  </from>
                  <to>
                    <xdr:col>3</xdr:col>
                    <xdr:colOff>3124200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Option Button 94">
              <controlPr defaultSize="0" autoFill="0" autoLine="0" autoPict="0">
                <anchor moveWithCells="1">
                  <from>
                    <xdr:col>3</xdr:col>
                    <xdr:colOff>0</xdr:colOff>
                    <xdr:row>177</xdr:row>
                    <xdr:rowOff>0</xdr:rowOff>
                  </from>
                  <to>
                    <xdr:col>3</xdr:col>
                    <xdr:colOff>3124200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Option Button 95">
              <controlPr defaultSize="0" autoFill="0" autoLine="0" autoPict="0">
                <anchor moveWithCells="1">
                  <from>
                    <xdr:col>3</xdr:col>
                    <xdr:colOff>0</xdr:colOff>
                    <xdr:row>178</xdr:row>
                    <xdr:rowOff>0</xdr:rowOff>
                  </from>
                  <to>
                    <xdr:col>3</xdr:col>
                    <xdr:colOff>3124200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Option Button 96">
              <controlPr defaultSize="0" autoFill="0" autoLine="0" autoPict="0">
                <anchor moveWithCells="1">
                  <from>
                    <xdr:col>3</xdr:col>
                    <xdr:colOff>0</xdr:colOff>
                    <xdr:row>179</xdr:row>
                    <xdr:rowOff>0</xdr:rowOff>
                  </from>
                  <to>
                    <xdr:col>3</xdr:col>
                    <xdr:colOff>3124200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Option Button 97">
              <controlPr defaultSize="0" autoFill="0" autoLine="0" autoPict="0">
                <anchor moveWithCells="1">
                  <from>
                    <xdr:col>3</xdr:col>
                    <xdr:colOff>0</xdr:colOff>
                    <xdr:row>180</xdr:row>
                    <xdr:rowOff>0</xdr:rowOff>
                  </from>
                  <to>
                    <xdr:col>3</xdr:col>
                    <xdr:colOff>3124200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Option Button 98">
              <controlPr defaultSize="0" autoFill="0" autoLine="0" autoPict="0">
                <anchor moveWithCells="1">
                  <from>
                    <xdr:col>3</xdr:col>
                    <xdr:colOff>0</xdr:colOff>
                    <xdr:row>181</xdr:row>
                    <xdr:rowOff>0</xdr:rowOff>
                  </from>
                  <to>
                    <xdr:col>3</xdr:col>
                    <xdr:colOff>3124200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Option Button 99">
              <controlPr defaultSize="0" autoFill="0" autoLine="0" autoPict="0">
                <anchor moveWithCells="1">
                  <from>
                    <xdr:col>3</xdr:col>
                    <xdr:colOff>0</xdr:colOff>
                    <xdr:row>182</xdr:row>
                    <xdr:rowOff>0</xdr:rowOff>
                  </from>
                  <to>
                    <xdr:col>3</xdr:col>
                    <xdr:colOff>3124200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Option Button 100">
              <controlPr defaultSize="0" autoFill="0" autoLine="0" autoPict="0">
                <anchor moveWithCells="1">
                  <from>
                    <xdr:col>3</xdr:col>
                    <xdr:colOff>0</xdr:colOff>
                    <xdr:row>183</xdr:row>
                    <xdr:rowOff>0</xdr:rowOff>
                  </from>
                  <to>
                    <xdr:col>3</xdr:col>
                    <xdr:colOff>3124200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Option Button 101">
              <controlPr defaultSize="0" autoFill="0" autoLine="0" autoPict="0">
                <anchor moveWithCells="1">
                  <from>
                    <xdr:col>3</xdr:col>
                    <xdr:colOff>0</xdr:colOff>
                    <xdr:row>184</xdr:row>
                    <xdr:rowOff>0</xdr:rowOff>
                  </from>
                  <to>
                    <xdr:col>3</xdr:col>
                    <xdr:colOff>3124200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Option Button 102">
              <controlPr defaultSize="0" autoFill="0" autoLine="0" autoPict="0">
                <anchor moveWithCells="1">
                  <from>
                    <xdr:col>3</xdr:col>
                    <xdr:colOff>0</xdr:colOff>
                    <xdr:row>185</xdr:row>
                    <xdr:rowOff>0</xdr:rowOff>
                  </from>
                  <to>
                    <xdr:col>3</xdr:col>
                    <xdr:colOff>3124200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Option Button 103">
              <controlPr defaultSize="0" autoFill="0" autoLine="0" autoPict="0">
                <anchor moveWithCells="1">
                  <from>
                    <xdr:col>3</xdr:col>
                    <xdr:colOff>0</xdr:colOff>
                    <xdr:row>186</xdr:row>
                    <xdr:rowOff>0</xdr:rowOff>
                  </from>
                  <to>
                    <xdr:col>3</xdr:col>
                    <xdr:colOff>3124200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Option Button 104">
              <controlPr defaultSize="0" autoFill="0" autoLine="0" autoPict="0">
                <anchor moveWithCells="1">
                  <from>
                    <xdr:col>3</xdr:col>
                    <xdr:colOff>0</xdr:colOff>
                    <xdr:row>187</xdr:row>
                    <xdr:rowOff>0</xdr:rowOff>
                  </from>
                  <to>
                    <xdr:col>3</xdr:col>
                    <xdr:colOff>3124200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Option Button 105">
              <controlPr defaultSize="0" autoFill="0" autoLine="0" autoPict="0">
                <anchor moveWithCells="1">
                  <from>
                    <xdr:col>3</xdr:col>
                    <xdr:colOff>0</xdr:colOff>
                    <xdr:row>189</xdr:row>
                    <xdr:rowOff>0</xdr:rowOff>
                  </from>
                  <to>
                    <xdr:col>3</xdr:col>
                    <xdr:colOff>3124200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Option Button 106">
              <controlPr defaultSize="0" autoFill="0" autoLine="0" autoPict="0">
                <anchor moveWithCells="1">
                  <from>
                    <xdr:col>3</xdr:col>
                    <xdr:colOff>0</xdr:colOff>
                    <xdr:row>190</xdr:row>
                    <xdr:rowOff>0</xdr:rowOff>
                  </from>
                  <to>
                    <xdr:col>3</xdr:col>
                    <xdr:colOff>3124200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Option Button 107">
              <controlPr defaultSize="0" autoFill="0" autoLine="0" autoPict="0">
                <anchor moveWithCells="1">
                  <from>
                    <xdr:col>3</xdr:col>
                    <xdr:colOff>0</xdr:colOff>
                    <xdr:row>191</xdr:row>
                    <xdr:rowOff>0</xdr:rowOff>
                  </from>
                  <to>
                    <xdr:col>3</xdr:col>
                    <xdr:colOff>3124200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Option Button 108">
              <controlPr defaultSize="0" autoFill="0" autoLine="0" autoPict="0">
                <anchor moveWithCells="1">
                  <from>
                    <xdr:col>3</xdr:col>
                    <xdr:colOff>0</xdr:colOff>
                    <xdr:row>192</xdr:row>
                    <xdr:rowOff>0</xdr:rowOff>
                  </from>
                  <to>
                    <xdr:col>3</xdr:col>
                    <xdr:colOff>3124200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Option Button 109">
              <controlPr defaultSize="0" autoFill="0" autoLine="0" autoPict="0">
                <anchor moveWithCells="1">
                  <from>
                    <xdr:col>3</xdr:col>
                    <xdr:colOff>0</xdr:colOff>
                    <xdr:row>193</xdr:row>
                    <xdr:rowOff>0</xdr:rowOff>
                  </from>
                  <to>
                    <xdr:col>3</xdr:col>
                    <xdr:colOff>3124200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Option Button 110">
              <controlPr defaultSize="0" autoFill="0" autoLine="0" autoPict="0">
                <anchor moveWithCells="1">
                  <from>
                    <xdr:col>3</xdr:col>
                    <xdr:colOff>0</xdr:colOff>
                    <xdr:row>194</xdr:row>
                    <xdr:rowOff>0</xdr:rowOff>
                  </from>
                  <to>
                    <xdr:col>3</xdr:col>
                    <xdr:colOff>3124200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Option Button 111">
              <controlPr defaultSize="0" autoFill="0" autoLine="0" autoPict="0">
                <anchor moveWithCells="1">
                  <from>
                    <xdr:col>3</xdr:col>
                    <xdr:colOff>0</xdr:colOff>
                    <xdr:row>195</xdr:row>
                    <xdr:rowOff>0</xdr:rowOff>
                  </from>
                  <to>
                    <xdr:col>3</xdr:col>
                    <xdr:colOff>3124200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Option Button 112">
              <controlPr defaultSize="0" autoFill="0" autoLine="0" autoPict="0">
                <anchor moveWithCells="1">
                  <from>
                    <xdr:col>3</xdr:col>
                    <xdr:colOff>0</xdr:colOff>
                    <xdr:row>196</xdr:row>
                    <xdr:rowOff>0</xdr:rowOff>
                  </from>
                  <to>
                    <xdr:col>3</xdr:col>
                    <xdr:colOff>3124200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Option Button 113">
              <controlPr defaultSize="0" autoFill="0" autoLine="0" autoPict="0">
                <anchor moveWithCells="1">
                  <from>
                    <xdr:col>3</xdr:col>
                    <xdr:colOff>0</xdr:colOff>
                    <xdr:row>197</xdr:row>
                    <xdr:rowOff>0</xdr:rowOff>
                  </from>
                  <to>
                    <xdr:col>3</xdr:col>
                    <xdr:colOff>3124200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Option Button 114">
              <controlPr defaultSize="0" autoFill="0" autoLine="0" autoPict="0">
                <anchor moveWithCells="1">
                  <from>
                    <xdr:col>3</xdr:col>
                    <xdr:colOff>0</xdr:colOff>
                    <xdr:row>198</xdr:row>
                    <xdr:rowOff>0</xdr:rowOff>
                  </from>
                  <to>
                    <xdr:col>3</xdr:col>
                    <xdr:colOff>3124200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Option Button 115">
              <controlPr defaultSize="0" autoFill="0" autoLine="0" autoPict="0">
                <anchor moveWithCells="1">
                  <from>
                    <xdr:col>3</xdr:col>
                    <xdr:colOff>0</xdr:colOff>
                    <xdr:row>199</xdr:row>
                    <xdr:rowOff>0</xdr:rowOff>
                  </from>
                  <to>
                    <xdr:col>3</xdr:col>
                    <xdr:colOff>3124200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Option Button 116">
              <controlPr defaultSize="0" autoFill="0" autoLine="0" autoPict="0">
                <anchor moveWithCells="1">
                  <from>
                    <xdr:col>3</xdr:col>
                    <xdr:colOff>0</xdr:colOff>
                    <xdr:row>200</xdr:row>
                    <xdr:rowOff>0</xdr:rowOff>
                  </from>
                  <to>
                    <xdr:col>3</xdr:col>
                    <xdr:colOff>3124200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Option Button 117">
              <controlPr defaultSize="0" autoFill="0" autoLine="0" autoPict="0">
                <anchor moveWithCells="1">
                  <from>
                    <xdr:col>3</xdr:col>
                    <xdr:colOff>0</xdr:colOff>
                    <xdr:row>201</xdr:row>
                    <xdr:rowOff>0</xdr:rowOff>
                  </from>
                  <to>
                    <xdr:col>3</xdr:col>
                    <xdr:colOff>3124200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Option Button 118">
              <controlPr defaultSize="0" autoFill="0" autoLine="0" autoPict="0">
                <anchor moveWithCells="1">
                  <from>
                    <xdr:col>3</xdr:col>
                    <xdr:colOff>0</xdr:colOff>
                    <xdr:row>202</xdr:row>
                    <xdr:rowOff>0</xdr:rowOff>
                  </from>
                  <to>
                    <xdr:col>3</xdr:col>
                    <xdr:colOff>3124200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Option Button 119">
              <controlPr defaultSize="0" autoFill="0" autoLine="0" autoPict="0">
                <anchor moveWithCells="1">
                  <from>
                    <xdr:col>3</xdr:col>
                    <xdr:colOff>0</xdr:colOff>
                    <xdr:row>203</xdr:row>
                    <xdr:rowOff>0</xdr:rowOff>
                  </from>
                  <to>
                    <xdr:col>3</xdr:col>
                    <xdr:colOff>3124200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Option Button 120">
              <controlPr defaultSize="0" autoFill="0" autoLine="0" autoPict="0">
                <anchor moveWithCells="1">
                  <from>
                    <xdr:col>3</xdr:col>
                    <xdr:colOff>0</xdr:colOff>
                    <xdr:row>204</xdr:row>
                    <xdr:rowOff>0</xdr:rowOff>
                  </from>
                  <to>
                    <xdr:col>3</xdr:col>
                    <xdr:colOff>3124200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Option Button 121">
              <controlPr defaultSize="0" autoFill="0" autoLine="0" autoPict="0">
                <anchor moveWithCells="1">
                  <from>
                    <xdr:col>3</xdr:col>
                    <xdr:colOff>0</xdr:colOff>
                    <xdr:row>205</xdr:row>
                    <xdr:rowOff>0</xdr:rowOff>
                  </from>
                  <to>
                    <xdr:col>3</xdr:col>
                    <xdr:colOff>3124200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Option Button 122">
              <controlPr defaultSize="0" autoFill="0" autoLine="0" autoPict="0">
                <anchor moveWithCells="1">
                  <from>
                    <xdr:col>3</xdr:col>
                    <xdr:colOff>0</xdr:colOff>
                    <xdr:row>206</xdr:row>
                    <xdr:rowOff>0</xdr:rowOff>
                  </from>
                  <to>
                    <xdr:col>3</xdr:col>
                    <xdr:colOff>3124200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Option Button 123">
              <controlPr defaultSize="0" autoFill="0" autoLine="0" autoPict="0">
                <anchor moveWithCells="1">
                  <from>
                    <xdr:col>3</xdr:col>
                    <xdr:colOff>0</xdr:colOff>
                    <xdr:row>207</xdr:row>
                    <xdr:rowOff>0</xdr:rowOff>
                  </from>
                  <to>
                    <xdr:col>3</xdr:col>
                    <xdr:colOff>3124200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Option Button 124">
              <controlPr defaultSize="0" autoFill="0" autoLine="0" autoPict="0">
                <anchor moveWithCells="1">
                  <from>
                    <xdr:col>3</xdr:col>
                    <xdr:colOff>0</xdr:colOff>
                    <xdr:row>208</xdr:row>
                    <xdr:rowOff>0</xdr:rowOff>
                  </from>
                  <to>
                    <xdr:col>3</xdr:col>
                    <xdr:colOff>3124200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Option Button 125">
              <controlPr defaultSize="0" autoFill="0" autoLine="0" autoPict="0">
                <anchor moveWithCells="1">
                  <from>
                    <xdr:col>3</xdr:col>
                    <xdr:colOff>0</xdr:colOff>
                    <xdr:row>209</xdr:row>
                    <xdr:rowOff>0</xdr:rowOff>
                  </from>
                  <to>
                    <xdr:col>3</xdr:col>
                    <xdr:colOff>3124200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Option Button 126">
              <controlPr defaultSize="0" autoFill="0" autoLine="0" autoPict="0">
                <anchor moveWithCells="1">
                  <from>
                    <xdr:col>3</xdr:col>
                    <xdr:colOff>0</xdr:colOff>
                    <xdr:row>210</xdr:row>
                    <xdr:rowOff>0</xdr:rowOff>
                  </from>
                  <to>
                    <xdr:col>3</xdr:col>
                    <xdr:colOff>3124200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Option Button 127">
              <controlPr defaultSize="0" autoFill="0" autoLine="0" autoPict="0">
                <anchor moveWithCells="1">
                  <from>
                    <xdr:col>3</xdr:col>
                    <xdr:colOff>0</xdr:colOff>
                    <xdr:row>211</xdr:row>
                    <xdr:rowOff>0</xdr:rowOff>
                  </from>
                  <to>
                    <xdr:col>3</xdr:col>
                    <xdr:colOff>3124200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Option Button 128">
              <controlPr defaultSize="0" autoFill="0" autoLine="0" autoPict="0">
                <anchor moveWithCells="1">
                  <from>
                    <xdr:col>3</xdr:col>
                    <xdr:colOff>0</xdr:colOff>
                    <xdr:row>212</xdr:row>
                    <xdr:rowOff>0</xdr:rowOff>
                  </from>
                  <to>
                    <xdr:col>3</xdr:col>
                    <xdr:colOff>3124200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Option Button 129">
              <controlPr defaultSize="0" autoFill="0" autoLine="0" autoPict="0">
                <anchor moveWithCells="1">
                  <from>
                    <xdr:col>3</xdr:col>
                    <xdr:colOff>0</xdr:colOff>
                    <xdr:row>213</xdr:row>
                    <xdr:rowOff>0</xdr:rowOff>
                  </from>
                  <to>
                    <xdr:col>3</xdr:col>
                    <xdr:colOff>3124200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Option Button 130">
              <controlPr defaultSize="0" autoFill="0" autoLine="0" autoPict="0">
                <anchor moveWithCells="1">
                  <from>
                    <xdr:col>3</xdr:col>
                    <xdr:colOff>0</xdr:colOff>
                    <xdr:row>214</xdr:row>
                    <xdr:rowOff>0</xdr:rowOff>
                  </from>
                  <to>
                    <xdr:col>3</xdr:col>
                    <xdr:colOff>3124200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Option Button 131">
              <controlPr defaultSize="0" autoFill="0" autoLine="0" autoPict="0">
                <anchor moveWithCells="1">
                  <from>
                    <xdr:col>3</xdr:col>
                    <xdr:colOff>0</xdr:colOff>
                    <xdr:row>215</xdr:row>
                    <xdr:rowOff>0</xdr:rowOff>
                  </from>
                  <to>
                    <xdr:col>3</xdr:col>
                    <xdr:colOff>3124200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Option Button 132">
              <controlPr defaultSize="0" autoFill="0" autoLine="0" autoPict="0">
                <anchor moveWithCells="1">
                  <from>
                    <xdr:col>3</xdr:col>
                    <xdr:colOff>0</xdr:colOff>
                    <xdr:row>216</xdr:row>
                    <xdr:rowOff>0</xdr:rowOff>
                  </from>
                  <to>
                    <xdr:col>3</xdr:col>
                    <xdr:colOff>3124200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Option Button 133">
              <controlPr defaultSize="0" autoFill="0" autoLine="0" autoPict="0">
                <anchor moveWithCells="1">
                  <from>
                    <xdr:col>3</xdr:col>
                    <xdr:colOff>0</xdr:colOff>
                    <xdr:row>217</xdr:row>
                    <xdr:rowOff>0</xdr:rowOff>
                  </from>
                  <to>
                    <xdr:col>3</xdr:col>
                    <xdr:colOff>3124200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Option Button 134">
              <controlPr defaultSize="0" autoFill="0" autoLine="0" autoPict="0">
                <anchor moveWithCells="1">
                  <from>
                    <xdr:col>3</xdr:col>
                    <xdr:colOff>0</xdr:colOff>
                    <xdr:row>218</xdr:row>
                    <xdr:rowOff>0</xdr:rowOff>
                  </from>
                  <to>
                    <xdr:col>3</xdr:col>
                    <xdr:colOff>3124200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Option Button 135">
              <controlPr defaultSize="0" autoFill="0" autoLine="0" autoPict="0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2</xdr:col>
                    <xdr:colOff>3124200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Group Box 136">
              <controlPr defaultSize="0" autoFill="0" autoPict="0">
                <anchor moveWithCells="1">
                  <from>
                    <xdr:col>0</xdr:col>
                    <xdr:colOff>266700</xdr:colOff>
                    <xdr:row>167</xdr:row>
                    <xdr:rowOff>66675</xdr:rowOff>
                  </from>
                  <to>
                    <xdr:col>5</xdr:col>
                    <xdr:colOff>133350</xdr:colOff>
                    <xdr:row>220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Group Box 137">
              <controlPr defaultSize="0" autoFill="0" autoPict="0">
                <anchor moveWithCells="1">
                  <from>
                    <xdr:col>0</xdr:col>
                    <xdr:colOff>257175</xdr:colOff>
                    <xdr:row>38</xdr:row>
                    <xdr:rowOff>76200</xdr:rowOff>
                  </from>
                  <to>
                    <xdr:col>5</xdr:col>
                    <xdr:colOff>123825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Option Button 138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3571875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Option Button 139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1</xdr:col>
                    <xdr:colOff>3571875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Option Button 14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3571875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Option Button 14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3571875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Option Button 142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3571875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Option Button 14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3571875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Option Button 144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3571875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Option Button 145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3571875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Option Button 14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3571875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Option Button 147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3571875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Option Button 148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3571875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Option Button 149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1</xdr:col>
                    <xdr:colOff>3571875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Option Button 150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1</xdr:col>
                    <xdr:colOff>1809750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Option Button 151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3590925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Option Button 152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2905125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Option Button 153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2</xdr:col>
                    <xdr:colOff>1809750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Option Button 154">
              <controlPr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2</xdr:col>
                    <xdr:colOff>1809750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Option Button 155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2</xdr:col>
                    <xdr:colOff>1809750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Option Button 15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0</xdr:rowOff>
                  </from>
                  <to>
                    <xdr:col>2</xdr:col>
                    <xdr:colOff>1809750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Option Button 157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3</xdr:col>
                    <xdr:colOff>2600325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Option Button 158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3</xdr:col>
                    <xdr:colOff>1809750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Option Button 159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3</xdr:col>
                    <xdr:colOff>1809750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Option Button 160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3</xdr:col>
                    <xdr:colOff>2581275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Option Button 161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4</xdr:col>
                    <xdr:colOff>2381250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Option Button 162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1</xdr:col>
                    <xdr:colOff>2743200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Option Button 163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1</xdr:col>
                    <xdr:colOff>1809750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Option Button 164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190500</xdr:rowOff>
                  </from>
                  <to>
                    <xdr:col>1</xdr:col>
                    <xdr:colOff>3505200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Option Button 165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1809750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Option Button 16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1809750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Option Button 16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190500</xdr:rowOff>
                  </from>
                  <to>
                    <xdr:col>1</xdr:col>
                    <xdr:colOff>2743200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Option Button 16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2486025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Option Button 16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190500</xdr:rowOff>
                  </from>
                  <to>
                    <xdr:col>1</xdr:col>
                    <xdr:colOff>2362200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Option Button 170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2</xdr:col>
                    <xdr:colOff>2886075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Option Button 171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</xdr:col>
                    <xdr:colOff>2695575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Option Button 172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2</xdr:col>
                    <xdr:colOff>1809750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Option Button 173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2</xdr:col>
                    <xdr:colOff>1809750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Option Button 174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2</xdr:col>
                    <xdr:colOff>1809750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Option Button 175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2</xdr:col>
                    <xdr:colOff>2705100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Option Button 176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2</xdr:col>
                    <xdr:colOff>1809750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Option Button 17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2</xdr:col>
                    <xdr:colOff>1809750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Option Button 178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2</xdr:col>
                    <xdr:colOff>1809750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Option Button 179">
              <controlPr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2</xdr:col>
                    <xdr:colOff>1809750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Option Button 180">
              <controlPr defaultSize="0" autoFill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2</xdr:col>
                    <xdr:colOff>1809750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Option Button 181">
              <controlPr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2</xdr:col>
                    <xdr:colOff>1809750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Option Button 182">
              <controlPr defaultSize="0" autoFill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2</xdr:col>
                    <xdr:colOff>1809750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Option Button 183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2</xdr:col>
                    <xdr:colOff>1809750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Option Button 184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4038600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Option Button 185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2</xdr:col>
                    <xdr:colOff>1809750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Option Button 186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0</xdr:rowOff>
                  </from>
                  <to>
                    <xdr:col>2</xdr:col>
                    <xdr:colOff>1809750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Option Button 18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3</xdr:col>
                    <xdr:colOff>1809750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Option Button 188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3</xdr:col>
                    <xdr:colOff>1809750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Option Button 189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3</xdr:col>
                    <xdr:colOff>1809750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Option Button 190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3</xdr:col>
                    <xdr:colOff>1809750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Option Button 191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3</xdr:col>
                    <xdr:colOff>1809750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Option Button 192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3</xdr:col>
                    <xdr:colOff>1809750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Option Button 193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3</xdr:col>
                    <xdr:colOff>1809750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Option Button 194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3</xdr:col>
                    <xdr:colOff>3181350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Option Button 195">
              <controlPr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3</xdr:col>
                    <xdr:colOff>2247900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Option Button 196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0</xdr:rowOff>
                  </from>
                  <to>
                    <xdr:col>3</xdr:col>
                    <xdr:colOff>2171700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Option Button 197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3</xdr:col>
                    <xdr:colOff>2266950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Option Button 198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2286000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Option Button 199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1809750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Option Button 200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180975</xdr:rowOff>
                  </from>
                  <to>
                    <xdr:col>3</xdr:col>
                    <xdr:colOff>1809750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Option Button 201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4</xdr:col>
                    <xdr:colOff>1809750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Option Button 202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4</xdr:col>
                    <xdr:colOff>1809750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Option Button 203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4</xdr:col>
                    <xdr:colOff>1809750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Option Button 204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4</xdr:col>
                    <xdr:colOff>1809750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Option Button 205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4</xdr:col>
                    <xdr:colOff>1809750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Option Button 206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4</xdr:col>
                    <xdr:colOff>1809750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Option Button 207">
              <controlPr defaultSize="0" autoFill="0" autoLine="0" autoPict="0">
                <anchor moveWithCells="1">
                  <from>
                    <xdr:col>1</xdr:col>
                    <xdr:colOff>4714875</xdr:colOff>
                    <xdr:row>41</xdr:row>
                    <xdr:rowOff>0</xdr:rowOff>
                  </from>
                  <to>
                    <xdr:col>2</xdr:col>
                    <xdr:colOff>3257550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Group Box 208">
              <controlPr defaultSize="0" autoFill="0" autoPict="0">
                <anchor moveWithCells="1">
                  <from>
                    <xdr:col>0</xdr:col>
                    <xdr:colOff>266700</xdr:colOff>
                    <xdr:row>430</xdr:row>
                    <xdr:rowOff>85725</xdr:rowOff>
                  </from>
                  <to>
                    <xdr:col>5</xdr:col>
                    <xdr:colOff>123825</xdr:colOff>
                    <xdr:row>447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Option Button 209">
              <controlPr defaultSize="0" autoFill="0" autoLine="0" autoPict="0">
                <anchor moveWithCells="1">
                  <from>
                    <xdr:col>1</xdr:col>
                    <xdr:colOff>0</xdr:colOff>
                    <xdr:row>435</xdr:row>
                    <xdr:rowOff>0</xdr:rowOff>
                  </from>
                  <to>
                    <xdr:col>1</xdr:col>
                    <xdr:colOff>3571875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Option Button 210">
              <controlPr defaultSize="0" autoFill="0" autoLine="0" autoPict="0">
                <anchor moveWithCells="1">
                  <from>
                    <xdr:col>1</xdr:col>
                    <xdr:colOff>0</xdr:colOff>
                    <xdr:row>436</xdr:row>
                    <xdr:rowOff>0</xdr:rowOff>
                  </from>
                  <to>
                    <xdr:col>1</xdr:col>
                    <xdr:colOff>3571875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Option Button 211">
              <controlPr defaultSize="0" autoFill="0" autoLine="0" autoPict="0">
                <anchor moveWithCells="1">
                  <from>
                    <xdr:col>1</xdr:col>
                    <xdr:colOff>0</xdr:colOff>
                    <xdr:row>437</xdr:row>
                    <xdr:rowOff>0</xdr:rowOff>
                  </from>
                  <to>
                    <xdr:col>1</xdr:col>
                    <xdr:colOff>3571875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Option Button 212">
              <controlPr defaultSize="0" autoFill="0" autoLine="0" autoPict="0">
                <anchor moveWithCells="1">
                  <from>
                    <xdr:col>1</xdr:col>
                    <xdr:colOff>0</xdr:colOff>
                    <xdr:row>438</xdr:row>
                    <xdr:rowOff>0</xdr:rowOff>
                  </from>
                  <to>
                    <xdr:col>1</xdr:col>
                    <xdr:colOff>3571875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Option Button 213">
              <controlPr defaultSize="0" autoFill="0" autoLine="0" autoPict="0">
                <anchor moveWithCells="1">
                  <from>
                    <xdr:col>1</xdr:col>
                    <xdr:colOff>0</xdr:colOff>
                    <xdr:row>439</xdr:row>
                    <xdr:rowOff>0</xdr:rowOff>
                  </from>
                  <to>
                    <xdr:col>1</xdr:col>
                    <xdr:colOff>3571875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Option Button 214">
              <controlPr defaultSize="0" autoFill="0" autoLine="0" autoPict="0">
                <anchor moveWithCells="1">
                  <from>
                    <xdr:col>1</xdr:col>
                    <xdr:colOff>0</xdr:colOff>
                    <xdr:row>440</xdr:row>
                    <xdr:rowOff>0</xdr:rowOff>
                  </from>
                  <to>
                    <xdr:col>1</xdr:col>
                    <xdr:colOff>3571875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Option Button 215">
              <controlPr defaultSize="0" autoFill="0" autoLine="0" autoPict="0">
                <anchor moveWithCells="1">
                  <from>
                    <xdr:col>1</xdr:col>
                    <xdr:colOff>0</xdr:colOff>
                    <xdr:row>441</xdr:row>
                    <xdr:rowOff>0</xdr:rowOff>
                  </from>
                  <to>
                    <xdr:col>1</xdr:col>
                    <xdr:colOff>3571875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Option Button 216">
              <controlPr defaultSize="0" autoFill="0" autoLine="0" autoPict="0">
                <anchor moveWithCells="1">
                  <from>
                    <xdr:col>1</xdr:col>
                    <xdr:colOff>0</xdr:colOff>
                    <xdr:row>442</xdr:row>
                    <xdr:rowOff>0</xdr:rowOff>
                  </from>
                  <to>
                    <xdr:col>1</xdr:col>
                    <xdr:colOff>3571875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Option Button 217">
              <controlPr defaultSize="0" autoFill="0" autoLine="0" autoPict="0">
                <anchor moveWithCells="1">
                  <from>
                    <xdr:col>1</xdr:col>
                    <xdr:colOff>0</xdr:colOff>
                    <xdr:row>443</xdr:row>
                    <xdr:rowOff>0</xdr:rowOff>
                  </from>
                  <to>
                    <xdr:col>1</xdr:col>
                    <xdr:colOff>3571875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Option Button 218">
              <controlPr defaultSize="0" autoFill="0" autoLine="0" autoPict="0">
                <anchor moveWithCells="1">
                  <from>
                    <xdr:col>1</xdr:col>
                    <xdr:colOff>0</xdr:colOff>
                    <xdr:row>444</xdr:row>
                    <xdr:rowOff>0</xdr:rowOff>
                  </from>
                  <to>
                    <xdr:col>1</xdr:col>
                    <xdr:colOff>3571875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Option Button 219">
              <controlPr defaultSize="0" autoFill="0" autoLine="0" autoPict="0">
                <anchor moveWithCells="1">
                  <from>
                    <xdr:col>1</xdr:col>
                    <xdr:colOff>0</xdr:colOff>
                    <xdr:row>445</xdr:row>
                    <xdr:rowOff>0</xdr:rowOff>
                  </from>
                  <to>
                    <xdr:col>1</xdr:col>
                    <xdr:colOff>3571875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Option Button 220">
              <controlPr defaultSize="0" autoFill="0" autoLine="0" autoPict="0">
                <anchor moveWithCells="1">
                  <from>
                    <xdr:col>1</xdr:col>
                    <xdr:colOff>0</xdr:colOff>
                    <xdr:row>446</xdr:row>
                    <xdr:rowOff>0</xdr:rowOff>
                  </from>
                  <to>
                    <xdr:col>1</xdr:col>
                    <xdr:colOff>3571875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Option Button 221">
              <controlPr defaultSize="0" autoFill="0" autoLine="0" autoPict="0">
                <anchor moveWithCells="1">
                  <from>
                    <xdr:col>2</xdr:col>
                    <xdr:colOff>0</xdr:colOff>
                    <xdr:row>435</xdr:row>
                    <xdr:rowOff>0</xdr:rowOff>
                  </from>
                  <to>
                    <xdr:col>2</xdr:col>
                    <xdr:colOff>1809750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Option Button 222">
              <controlPr defaultSize="0" autoFill="0" autoLine="0" autoPict="0">
                <anchor moveWithCells="1">
                  <from>
                    <xdr:col>2</xdr:col>
                    <xdr:colOff>0</xdr:colOff>
                    <xdr:row>436</xdr:row>
                    <xdr:rowOff>0</xdr:rowOff>
                  </from>
                  <to>
                    <xdr:col>2</xdr:col>
                    <xdr:colOff>3590925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Option Button 223">
              <controlPr defaultSize="0" autoFill="0" autoLine="0" autoPict="0">
                <anchor moveWithCells="1">
                  <from>
                    <xdr:col>2</xdr:col>
                    <xdr:colOff>0</xdr:colOff>
                    <xdr:row>437</xdr:row>
                    <xdr:rowOff>0</xdr:rowOff>
                  </from>
                  <to>
                    <xdr:col>2</xdr:col>
                    <xdr:colOff>2905125</xdr:colOff>
                    <xdr:row>438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Option Button 224">
              <controlPr defaultSize="0" autoFill="0" autoLine="0" autoPict="0">
                <anchor moveWithCells="1">
                  <from>
                    <xdr:col>2</xdr:col>
                    <xdr:colOff>0</xdr:colOff>
                    <xdr:row>438</xdr:row>
                    <xdr:rowOff>0</xdr:rowOff>
                  </from>
                  <to>
                    <xdr:col>2</xdr:col>
                    <xdr:colOff>1809750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Option Button 225">
              <controlPr defaultSize="0" autoFill="0" autoLine="0" autoPict="0">
                <anchor moveWithCells="1">
                  <from>
                    <xdr:col>2</xdr:col>
                    <xdr:colOff>0</xdr:colOff>
                    <xdr:row>439</xdr:row>
                    <xdr:rowOff>0</xdr:rowOff>
                  </from>
                  <to>
                    <xdr:col>2</xdr:col>
                    <xdr:colOff>1809750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Option Button 226">
              <controlPr defaultSize="0" autoFill="0" autoLine="0" autoPict="0">
                <anchor moveWithCells="1">
                  <from>
                    <xdr:col>2</xdr:col>
                    <xdr:colOff>0</xdr:colOff>
                    <xdr:row>440</xdr:row>
                    <xdr:rowOff>0</xdr:rowOff>
                  </from>
                  <to>
                    <xdr:col>2</xdr:col>
                    <xdr:colOff>1809750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Option Button 227">
              <controlPr defaultSize="0" autoFill="0" autoLine="0" autoPict="0">
                <anchor moveWithCells="1">
                  <from>
                    <xdr:col>2</xdr:col>
                    <xdr:colOff>0</xdr:colOff>
                    <xdr:row>441</xdr:row>
                    <xdr:rowOff>0</xdr:rowOff>
                  </from>
                  <to>
                    <xdr:col>2</xdr:col>
                    <xdr:colOff>1809750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Option Button 228">
              <controlPr defaultSize="0" autoFill="0" autoLine="0" autoPict="0">
                <anchor moveWithCells="1">
                  <from>
                    <xdr:col>2</xdr:col>
                    <xdr:colOff>0</xdr:colOff>
                    <xdr:row>442</xdr:row>
                    <xdr:rowOff>0</xdr:rowOff>
                  </from>
                  <to>
                    <xdr:col>2</xdr:col>
                    <xdr:colOff>2600325</xdr:colOff>
                    <xdr:row>443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Option Button 229">
              <controlPr defaultSize="0" autoFill="0" autoLine="0" autoPict="0">
                <anchor moveWithCells="1">
                  <from>
                    <xdr:col>2</xdr:col>
                    <xdr:colOff>0</xdr:colOff>
                    <xdr:row>443</xdr:row>
                    <xdr:rowOff>0</xdr:rowOff>
                  </from>
                  <to>
                    <xdr:col>2</xdr:col>
                    <xdr:colOff>1809750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Option Button 230">
              <controlPr defaultSize="0" autoFill="0" autoLine="0" autoPict="0">
                <anchor moveWithCells="1">
                  <from>
                    <xdr:col>2</xdr:col>
                    <xdr:colOff>0</xdr:colOff>
                    <xdr:row>444</xdr:row>
                    <xdr:rowOff>0</xdr:rowOff>
                  </from>
                  <to>
                    <xdr:col>2</xdr:col>
                    <xdr:colOff>1809750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Option Button 231">
              <controlPr defaultSize="0" autoFill="0" autoLine="0" autoPict="0">
                <anchor moveWithCells="1">
                  <from>
                    <xdr:col>2</xdr:col>
                    <xdr:colOff>0</xdr:colOff>
                    <xdr:row>445</xdr:row>
                    <xdr:rowOff>0</xdr:rowOff>
                  </from>
                  <to>
                    <xdr:col>2</xdr:col>
                    <xdr:colOff>2581275</xdr:colOff>
                    <xdr:row>446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Option Button 232">
              <controlPr defaultSize="0" autoFill="0" autoLine="0" autoPict="0">
                <anchor moveWithCells="1">
                  <from>
                    <xdr:col>2</xdr:col>
                    <xdr:colOff>0</xdr:colOff>
                    <xdr:row>445</xdr:row>
                    <xdr:rowOff>180975</xdr:rowOff>
                  </from>
                  <to>
                    <xdr:col>2</xdr:col>
                    <xdr:colOff>2381250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Option Button 233">
              <controlPr defaultSize="0" autoFill="0" autoLine="0" autoPict="0">
                <anchor moveWithCells="1">
                  <from>
                    <xdr:col>3</xdr:col>
                    <xdr:colOff>0</xdr:colOff>
                    <xdr:row>435</xdr:row>
                    <xdr:rowOff>0</xdr:rowOff>
                  </from>
                  <to>
                    <xdr:col>3</xdr:col>
                    <xdr:colOff>2743200</xdr:colOff>
                    <xdr:row>436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Option Button 234">
              <controlPr defaultSize="0" autoFill="0" autoLine="0" autoPict="0">
                <anchor moveWithCells="1">
                  <from>
                    <xdr:col>3</xdr:col>
                    <xdr:colOff>0</xdr:colOff>
                    <xdr:row>436</xdr:row>
                    <xdr:rowOff>0</xdr:rowOff>
                  </from>
                  <to>
                    <xdr:col>3</xdr:col>
                    <xdr:colOff>1809750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Option Button 235">
              <controlPr defaultSize="0" autoFill="0" autoLine="0" autoPict="0">
                <anchor moveWithCells="1">
                  <from>
                    <xdr:col>3</xdr:col>
                    <xdr:colOff>0</xdr:colOff>
                    <xdr:row>436</xdr:row>
                    <xdr:rowOff>190500</xdr:rowOff>
                  </from>
                  <to>
                    <xdr:col>3</xdr:col>
                    <xdr:colOff>3505200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Option Button 236">
              <controlPr defaultSize="0" autoFill="0" autoLine="0" autoPict="0">
                <anchor moveWithCells="1">
                  <from>
                    <xdr:col>3</xdr:col>
                    <xdr:colOff>0</xdr:colOff>
                    <xdr:row>438</xdr:row>
                    <xdr:rowOff>0</xdr:rowOff>
                  </from>
                  <to>
                    <xdr:col>3</xdr:col>
                    <xdr:colOff>1809750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Option Button 237">
              <controlPr defaultSize="0" autoFill="0" autoLine="0" autoPict="0">
                <anchor moveWithCells="1">
                  <from>
                    <xdr:col>3</xdr:col>
                    <xdr:colOff>0</xdr:colOff>
                    <xdr:row>439</xdr:row>
                    <xdr:rowOff>0</xdr:rowOff>
                  </from>
                  <to>
                    <xdr:col>3</xdr:col>
                    <xdr:colOff>1809750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Option Button 238">
              <controlPr defaultSize="0" autoFill="0" autoLine="0" autoPict="0">
                <anchor moveWithCells="1">
                  <from>
                    <xdr:col>3</xdr:col>
                    <xdr:colOff>0</xdr:colOff>
                    <xdr:row>439</xdr:row>
                    <xdr:rowOff>190500</xdr:rowOff>
                  </from>
                  <to>
                    <xdr:col>3</xdr:col>
                    <xdr:colOff>2743200</xdr:colOff>
                    <xdr:row>441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Option Button 239">
              <controlPr defaultSize="0" autoFill="0" autoLine="0" autoPict="0">
                <anchor moveWithCells="1">
                  <from>
                    <xdr:col>3</xdr:col>
                    <xdr:colOff>0</xdr:colOff>
                    <xdr:row>441</xdr:row>
                    <xdr:rowOff>0</xdr:rowOff>
                  </from>
                  <to>
                    <xdr:col>3</xdr:col>
                    <xdr:colOff>2486025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Option Button 240">
              <controlPr defaultSize="0" autoFill="0" autoLine="0" autoPict="0">
                <anchor moveWithCells="1">
                  <from>
                    <xdr:col>3</xdr:col>
                    <xdr:colOff>0</xdr:colOff>
                    <xdr:row>442</xdr:row>
                    <xdr:rowOff>9525</xdr:rowOff>
                  </from>
                  <to>
                    <xdr:col>3</xdr:col>
                    <xdr:colOff>2362200</xdr:colOff>
                    <xdr:row>443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Option Button 241">
              <controlPr defaultSize="0" autoFill="0" autoLine="0" autoPict="0">
                <anchor moveWithCells="1">
                  <from>
                    <xdr:col>3</xdr:col>
                    <xdr:colOff>0</xdr:colOff>
                    <xdr:row>443</xdr:row>
                    <xdr:rowOff>0</xdr:rowOff>
                  </from>
                  <to>
                    <xdr:col>3</xdr:col>
                    <xdr:colOff>2886075</xdr:colOff>
                    <xdr:row>444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Option Button 242">
              <controlPr defaultSize="0" autoFill="0" autoLine="0" autoPict="0">
                <anchor moveWithCells="1">
                  <from>
                    <xdr:col>3</xdr:col>
                    <xdr:colOff>0</xdr:colOff>
                    <xdr:row>444</xdr:row>
                    <xdr:rowOff>0</xdr:rowOff>
                  </from>
                  <to>
                    <xdr:col>3</xdr:col>
                    <xdr:colOff>2695575</xdr:colOff>
                    <xdr:row>445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Option Button 243">
              <controlPr defaultSize="0" autoFill="0" autoLine="0" autoPict="0">
                <anchor moveWithCells="1">
                  <from>
                    <xdr:col>3</xdr:col>
                    <xdr:colOff>0</xdr:colOff>
                    <xdr:row>445</xdr:row>
                    <xdr:rowOff>0</xdr:rowOff>
                  </from>
                  <to>
                    <xdr:col>3</xdr:col>
                    <xdr:colOff>1809750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Option Button 244">
              <controlPr defaultSize="0" autoFill="0" autoLine="0" autoPict="0">
                <anchor moveWithCells="1">
                  <from>
                    <xdr:col>3</xdr:col>
                    <xdr:colOff>0</xdr:colOff>
                    <xdr:row>446</xdr:row>
                    <xdr:rowOff>0</xdr:rowOff>
                  </from>
                  <to>
                    <xdr:col>3</xdr:col>
                    <xdr:colOff>1809750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Option Button 245">
              <controlPr defaultSize="0" autoFill="0" autoLine="0" autoPict="0">
                <anchor moveWithCells="1">
                  <from>
                    <xdr:col>4</xdr:col>
                    <xdr:colOff>0</xdr:colOff>
                    <xdr:row>435</xdr:row>
                    <xdr:rowOff>0</xdr:rowOff>
                  </from>
                  <to>
                    <xdr:col>4</xdr:col>
                    <xdr:colOff>1809750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Option Button 246">
              <controlPr defaultSize="0" autoFill="0" autoLine="0" autoPict="0">
                <anchor moveWithCells="1">
                  <from>
                    <xdr:col>4</xdr:col>
                    <xdr:colOff>0</xdr:colOff>
                    <xdr:row>436</xdr:row>
                    <xdr:rowOff>0</xdr:rowOff>
                  </from>
                  <to>
                    <xdr:col>4</xdr:col>
                    <xdr:colOff>2705100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Option Button 247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1809750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Option Button 248">
              <controlPr defaultSize="0" autoFill="0" autoLine="0" autoPict="0">
                <anchor moveWithCells="1">
                  <from>
                    <xdr:col>4</xdr:col>
                    <xdr:colOff>0</xdr:colOff>
                    <xdr:row>438</xdr:row>
                    <xdr:rowOff>0</xdr:rowOff>
                  </from>
                  <to>
                    <xdr:col>4</xdr:col>
                    <xdr:colOff>1809750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Option Button 249">
              <controlPr defaultSize="0" autoFill="0" autoLine="0" autoPict="0">
                <anchor moveWithCells="1">
                  <from>
                    <xdr:col>4</xdr:col>
                    <xdr:colOff>0</xdr:colOff>
                    <xdr:row>439</xdr:row>
                    <xdr:rowOff>0</xdr:rowOff>
                  </from>
                  <to>
                    <xdr:col>4</xdr:col>
                    <xdr:colOff>1809750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Option Button 250">
              <controlPr defaultSize="0" autoFill="0" autoLine="0" autoPict="0">
                <anchor moveWithCells="1">
                  <from>
                    <xdr:col>4</xdr:col>
                    <xdr:colOff>0</xdr:colOff>
                    <xdr:row>440</xdr:row>
                    <xdr:rowOff>0</xdr:rowOff>
                  </from>
                  <to>
                    <xdr:col>4</xdr:col>
                    <xdr:colOff>1809750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Option Button 251">
              <controlPr defaultSize="0" autoFill="0" autoLine="0" autoPict="0">
                <anchor moveWithCells="1">
                  <from>
                    <xdr:col>1</xdr:col>
                    <xdr:colOff>4714875</xdr:colOff>
                    <xdr:row>433</xdr:row>
                    <xdr:rowOff>0</xdr:rowOff>
                  </from>
                  <to>
                    <xdr:col>2</xdr:col>
                    <xdr:colOff>3257550</xdr:colOff>
                    <xdr:row>433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Group Box 252">
              <controlPr defaultSize="0" autoFill="0" autoPict="0">
                <anchor moveWithCells="1">
                  <from>
                    <xdr:col>0</xdr:col>
                    <xdr:colOff>266700</xdr:colOff>
                    <xdr:row>383</xdr:row>
                    <xdr:rowOff>76200</xdr:rowOff>
                  </from>
                  <to>
                    <xdr:col>5</xdr:col>
                    <xdr:colOff>123825</xdr:colOff>
                    <xdr:row>399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Option Button 253">
              <controlPr defaultSize="0" autoFill="0" autoLine="0" autoPict="0">
                <anchor moveWithCells="1">
                  <from>
                    <xdr:col>1</xdr:col>
                    <xdr:colOff>0</xdr:colOff>
                    <xdr:row>388</xdr:row>
                    <xdr:rowOff>0</xdr:rowOff>
                  </from>
                  <to>
                    <xdr:col>1</xdr:col>
                    <xdr:colOff>3571875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Option Button 254">
              <controlPr defaultSize="0" autoFill="0" autoLine="0" autoPict="0">
                <anchor moveWithCells="1">
                  <from>
                    <xdr:col>1</xdr:col>
                    <xdr:colOff>0</xdr:colOff>
                    <xdr:row>389</xdr:row>
                    <xdr:rowOff>0</xdr:rowOff>
                  </from>
                  <to>
                    <xdr:col>1</xdr:col>
                    <xdr:colOff>3571875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Option Button 255">
              <controlPr defaultSize="0" autoFill="0" autoLine="0" autoPict="0">
                <anchor moveWithCells="1">
                  <from>
                    <xdr:col>1</xdr:col>
                    <xdr:colOff>0</xdr:colOff>
                    <xdr:row>390</xdr:row>
                    <xdr:rowOff>0</xdr:rowOff>
                  </from>
                  <to>
                    <xdr:col>1</xdr:col>
                    <xdr:colOff>3571875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Option Button 256">
              <controlPr defaultSize="0" autoFill="0" autoLine="0" autoPict="0">
                <anchor moveWithCells="1">
                  <from>
                    <xdr:col>1</xdr:col>
                    <xdr:colOff>0</xdr:colOff>
                    <xdr:row>391</xdr:row>
                    <xdr:rowOff>0</xdr:rowOff>
                  </from>
                  <to>
                    <xdr:col>1</xdr:col>
                    <xdr:colOff>3571875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Option Button 257">
              <controlPr defaultSize="0" autoFill="0" autoLine="0" autoPict="0">
                <anchor moveWithCells="1">
                  <from>
                    <xdr:col>1</xdr:col>
                    <xdr:colOff>0</xdr:colOff>
                    <xdr:row>392</xdr:row>
                    <xdr:rowOff>0</xdr:rowOff>
                  </from>
                  <to>
                    <xdr:col>1</xdr:col>
                    <xdr:colOff>3571875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Option Button 258">
              <controlPr defaultSize="0" autoFill="0" autoLine="0" autoPict="0">
                <anchor moveWithCells="1">
                  <from>
                    <xdr:col>1</xdr:col>
                    <xdr:colOff>0</xdr:colOff>
                    <xdr:row>393</xdr:row>
                    <xdr:rowOff>0</xdr:rowOff>
                  </from>
                  <to>
                    <xdr:col>1</xdr:col>
                    <xdr:colOff>3571875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Option Button 259">
              <controlPr defaultSize="0" autoFill="0" autoLine="0" autoPict="0">
                <anchor moveWithCells="1">
                  <from>
                    <xdr:col>1</xdr:col>
                    <xdr:colOff>0</xdr:colOff>
                    <xdr:row>394</xdr:row>
                    <xdr:rowOff>0</xdr:rowOff>
                  </from>
                  <to>
                    <xdr:col>1</xdr:col>
                    <xdr:colOff>3571875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Option Button 260">
              <controlPr defaultSize="0" autoFill="0" autoLine="0" autoPict="0">
                <anchor moveWithCells="1">
                  <from>
                    <xdr:col>1</xdr:col>
                    <xdr:colOff>0</xdr:colOff>
                    <xdr:row>395</xdr:row>
                    <xdr:rowOff>0</xdr:rowOff>
                  </from>
                  <to>
                    <xdr:col>1</xdr:col>
                    <xdr:colOff>3571875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Option Button 261">
              <controlPr defaultSize="0" autoFill="0" autoLine="0" autoPict="0">
                <anchor moveWithCells="1">
                  <from>
                    <xdr:col>1</xdr:col>
                    <xdr:colOff>0</xdr:colOff>
                    <xdr:row>396</xdr:row>
                    <xdr:rowOff>0</xdr:rowOff>
                  </from>
                  <to>
                    <xdr:col>1</xdr:col>
                    <xdr:colOff>3571875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Option Button 262">
              <controlPr defaultSize="0" autoFill="0" autoLine="0" autoPict="0">
                <anchor moveWithCells="1">
                  <from>
                    <xdr:col>1</xdr:col>
                    <xdr:colOff>0</xdr:colOff>
                    <xdr:row>397</xdr:row>
                    <xdr:rowOff>0</xdr:rowOff>
                  </from>
                  <to>
                    <xdr:col>1</xdr:col>
                    <xdr:colOff>3571875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Option Button 263">
              <controlPr defaultSize="0" autoFill="0" autoLine="0" autoPict="0">
                <anchor moveWithCells="1">
                  <from>
                    <xdr:col>1</xdr:col>
                    <xdr:colOff>0</xdr:colOff>
                    <xdr:row>398</xdr:row>
                    <xdr:rowOff>0</xdr:rowOff>
                  </from>
                  <to>
                    <xdr:col>1</xdr:col>
                    <xdr:colOff>3571875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Option Button 264">
              <controlPr defaultSize="0" autoFill="0" autoLine="0" autoPict="0">
                <anchor moveWithCells="1">
                  <from>
                    <xdr:col>2</xdr:col>
                    <xdr:colOff>0</xdr:colOff>
                    <xdr:row>388</xdr:row>
                    <xdr:rowOff>0</xdr:rowOff>
                  </from>
                  <to>
                    <xdr:col>2</xdr:col>
                    <xdr:colOff>3571875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Option Button 265">
              <controlPr defaultSize="0" autoFill="0" autoLine="0" autoPict="0">
                <anchor moveWithCells="1">
                  <from>
                    <xdr:col>2</xdr:col>
                    <xdr:colOff>0</xdr:colOff>
                    <xdr:row>389</xdr:row>
                    <xdr:rowOff>0</xdr:rowOff>
                  </from>
                  <to>
                    <xdr:col>2</xdr:col>
                    <xdr:colOff>1809750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Option Button 266">
              <controlPr defaultSize="0" autoFill="0" autoLine="0" autoPict="0">
                <anchor moveWithCells="1">
                  <from>
                    <xdr:col>2</xdr:col>
                    <xdr:colOff>0</xdr:colOff>
                    <xdr:row>390</xdr:row>
                    <xdr:rowOff>0</xdr:rowOff>
                  </from>
                  <to>
                    <xdr:col>2</xdr:col>
                    <xdr:colOff>3590925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Option Button 267">
              <controlPr defaultSize="0" autoFill="0" autoLine="0" autoPict="0">
                <anchor moveWithCells="1">
                  <from>
                    <xdr:col>2</xdr:col>
                    <xdr:colOff>0</xdr:colOff>
                    <xdr:row>391</xdr:row>
                    <xdr:rowOff>0</xdr:rowOff>
                  </from>
                  <to>
                    <xdr:col>2</xdr:col>
                    <xdr:colOff>2905125</xdr:colOff>
                    <xdr:row>392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Option Button 268">
              <controlPr defaultSize="0" autoFill="0" autoLine="0" autoPict="0">
                <anchor moveWithCells="1">
                  <from>
                    <xdr:col>2</xdr:col>
                    <xdr:colOff>0</xdr:colOff>
                    <xdr:row>392</xdr:row>
                    <xdr:rowOff>0</xdr:rowOff>
                  </from>
                  <to>
                    <xdr:col>2</xdr:col>
                    <xdr:colOff>1809750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Option Button 269">
              <controlPr defaultSize="0" autoFill="0" autoLine="0" autoPict="0">
                <anchor moveWithCells="1">
                  <from>
                    <xdr:col>2</xdr:col>
                    <xdr:colOff>0</xdr:colOff>
                    <xdr:row>393</xdr:row>
                    <xdr:rowOff>0</xdr:rowOff>
                  </from>
                  <to>
                    <xdr:col>2</xdr:col>
                    <xdr:colOff>1809750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Option Button 270">
              <controlPr defaultSize="0" autoFill="0" autoLine="0" autoPict="0">
                <anchor moveWithCells="1">
                  <from>
                    <xdr:col>2</xdr:col>
                    <xdr:colOff>0</xdr:colOff>
                    <xdr:row>394</xdr:row>
                    <xdr:rowOff>0</xdr:rowOff>
                  </from>
                  <to>
                    <xdr:col>2</xdr:col>
                    <xdr:colOff>1809750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Option Button 271">
              <controlPr defaultSize="0" autoFill="0" autoLine="0" autoPict="0">
                <anchor moveWithCells="1">
                  <from>
                    <xdr:col>2</xdr:col>
                    <xdr:colOff>4714875</xdr:colOff>
                    <xdr:row>388</xdr:row>
                    <xdr:rowOff>0</xdr:rowOff>
                  </from>
                  <to>
                    <xdr:col>3</xdr:col>
                    <xdr:colOff>3324225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Option Button 272">
              <controlPr defaultSize="0" autoFill="0" autoLine="0" autoPict="0">
                <anchor moveWithCells="1">
                  <from>
                    <xdr:col>3</xdr:col>
                    <xdr:colOff>0</xdr:colOff>
                    <xdr:row>389</xdr:row>
                    <xdr:rowOff>0</xdr:rowOff>
                  </from>
                  <to>
                    <xdr:col>3</xdr:col>
                    <xdr:colOff>2600325</xdr:colOff>
                    <xdr:row>390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Option Button 273">
              <controlPr defaultSize="0" autoFill="0" autoLine="0" autoPict="0">
                <anchor moveWithCells="1">
                  <from>
                    <xdr:col>3</xdr:col>
                    <xdr:colOff>0</xdr:colOff>
                    <xdr:row>390</xdr:row>
                    <xdr:rowOff>0</xdr:rowOff>
                  </from>
                  <to>
                    <xdr:col>3</xdr:col>
                    <xdr:colOff>1809750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Option Button 274">
              <controlPr defaultSize="0" autoFill="0" autoLine="0" autoPict="0">
                <anchor moveWithCells="1">
                  <from>
                    <xdr:col>3</xdr:col>
                    <xdr:colOff>0</xdr:colOff>
                    <xdr:row>391</xdr:row>
                    <xdr:rowOff>0</xdr:rowOff>
                  </from>
                  <to>
                    <xdr:col>3</xdr:col>
                    <xdr:colOff>1809750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Option Button 275">
              <controlPr defaultSize="0" autoFill="0" autoLine="0" autoPict="0">
                <anchor moveWithCells="1">
                  <from>
                    <xdr:col>3</xdr:col>
                    <xdr:colOff>0</xdr:colOff>
                    <xdr:row>392</xdr:row>
                    <xdr:rowOff>0</xdr:rowOff>
                  </from>
                  <to>
                    <xdr:col>3</xdr:col>
                    <xdr:colOff>2581275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Option Button 276">
              <controlPr defaultSize="0" autoFill="0" autoLine="0" autoPict="0">
                <anchor moveWithCells="1">
                  <from>
                    <xdr:col>3</xdr:col>
                    <xdr:colOff>0</xdr:colOff>
                    <xdr:row>393</xdr:row>
                    <xdr:rowOff>0</xdr:rowOff>
                  </from>
                  <to>
                    <xdr:col>3</xdr:col>
                    <xdr:colOff>2381250</xdr:colOff>
                    <xdr:row>394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Option Button 277">
              <controlPr defaultSize="0" autoFill="0" autoLine="0" autoPict="0">
                <anchor moveWithCells="1">
                  <from>
                    <xdr:col>3</xdr:col>
                    <xdr:colOff>0</xdr:colOff>
                    <xdr:row>394</xdr:row>
                    <xdr:rowOff>0</xdr:rowOff>
                  </from>
                  <to>
                    <xdr:col>3</xdr:col>
                    <xdr:colOff>2743200</xdr:colOff>
                    <xdr:row>395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Option Button 278">
              <controlPr defaultSize="0" autoFill="0" autoLine="0" autoPict="0">
                <anchor moveWithCells="1">
                  <from>
                    <xdr:col>4</xdr:col>
                    <xdr:colOff>0</xdr:colOff>
                    <xdr:row>388</xdr:row>
                    <xdr:rowOff>0</xdr:rowOff>
                  </from>
                  <to>
                    <xdr:col>4</xdr:col>
                    <xdr:colOff>1809750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Option Button 279">
              <controlPr defaultSize="0" autoFill="0" autoLine="0" autoPict="0">
                <anchor moveWithCells="1">
                  <from>
                    <xdr:col>1</xdr:col>
                    <xdr:colOff>4714875</xdr:colOff>
                    <xdr:row>386</xdr:row>
                    <xdr:rowOff>0</xdr:rowOff>
                  </from>
                  <to>
                    <xdr:col>2</xdr:col>
                    <xdr:colOff>3257550</xdr:colOff>
                    <xdr:row>386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Group Box 280">
              <controlPr defaultSize="0" autoFill="0" autoPict="0">
                <anchor moveWithCells="1">
                  <from>
                    <xdr:col>0</xdr:col>
                    <xdr:colOff>266700</xdr:colOff>
                    <xdr:row>4</xdr:row>
                    <xdr:rowOff>76200</xdr:rowOff>
                  </from>
                  <to>
                    <xdr:col>5</xdr:col>
                    <xdr:colOff>114300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Option Button 281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47625</xdr:rowOff>
                  </from>
                  <to>
                    <xdr:col>1</xdr:col>
                    <xdr:colOff>4057650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Option Button 282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4057650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Option Button 283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1</xdr:col>
                    <xdr:colOff>4057650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Option Button 284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180975</xdr:rowOff>
                  </from>
                  <to>
                    <xdr:col>1</xdr:col>
                    <xdr:colOff>4057650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Option Button 285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180975</xdr:rowOff>
                  </from>
                  <to>
                    <xdr:col>1</xdr:col>
                    <xdr:colOff>4057650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Option Button 286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47625</xdr:rowOff>
                  </from>
                  <to>
                    <xdr:col>3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Option Button 287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180975</xdr:rowOff>
                  </from>
                  <to>
                    <xdr:col>3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Option Button 288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180975</xdr:rowOff>
                  </from>
                  <to>
                    <xdr:col>3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Option Button 289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180975</xdr:rowOff>
                  </from>
                  <to>
                    <xdr:col>3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Option Button 290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180975</xdr:rowOff>
                  </from>
                  <to>
                    <xdr:col>3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Option Button 291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47625</xdr:rowOff>
                  </from>
                  <to>
                    <xdr:col>4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Option Button 292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180975</xdr:rowOff>
                  </from>
                  <to>
                    <xdr:col>4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Option Button 293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180975</xdr:rowOff>
                  </from>
                  <to>
                    <xdr:col>4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Option Button 294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180975</xdr:rowOff>
                  </from>
                  <to>
                    <xdr:col>4</xdr:col>
                    <xdr:colOff>9525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Option Button 295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180975</xdr:rowOff>
                  </from>
                  <to>
                    <xdr:col>4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Option Button 296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47625</xdr:rowOff>
                  </from>
                  <to>
                    <xdr:col>5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Option Button 297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180975</xdr:rowOff>
                  </from>
                  <to>
                    <xdr:col>5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Option Button 298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180975</xdr:rowOff>
                  </from>
                  <to>
                    <xdr:col>5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Option Button 299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180975</xdr:rowOff>
                  </from>
                  <to>
                    <xdr:col>5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Option Button 300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47625</xdr:rowOff>
                  </from>
                  <to>
                    <xdr:col>3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Option Button 301">
              <controlPr defaultSize="0" autoFill="0" autoLine="0" autoPict="0">
                <anchor moveWithCells="1">
                  <from>
                    <xdr:col>4</xdr:col>
                    <xdr:colOff>0</xdr:colOff>
                    <xdr:row>173</xdr:row>
                    <xdr:rowOff>0</xdr:rowOff>
                  </from>
                  <to>
                    <xdr:col>4</xdr:col>
                    <xdr:colOff>3124200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Option Button 302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3124200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Option Button 303">
              <controlPr defaultSize="0" autoFill="0" autoLine="0" autoPict="0">
                <anchor moveWithCells="1">
                  <from>
                    <xdr:col>1</xdr:col>
                    <xdr:colOff>0</xdr:colOff>
                    <xdr:row>184</xdr:row>
                    <xdr:rowOff>0</xdr:rowOff>
                  </from>
                  <to>
                    <xdr:col>1</xdr:col>
                    <xdr:colOff>3124200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Option Button 304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0</xdr:rowOff>
                  </from>
                  <to>
                    <xdr:col>1</xdr:col>
                    <xdr:colOff>3124200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Option Button 305">
              <controlPr defaultSize="0" autoFill="0" autoLine="0" autoPict="0">
                <anchor moveWithCells="1">
                  <from>
                    <xdr:col>1</xdr:col>
                    <xdr:colOff>0</xdr:colOff>
                    <xdr:row>209</xdr:row>
                    <xdr:rowOff>0</xdr:rowOff>
                  </from>
                  <to>
                    <xdr:col>1</xdr:col>
                    <xdr:colOff>3124200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Option Button 306">
              <controlPr defaultSize="0" autoFill="0" autoLine="0" autoPict="0">
                <anchor moveWithCells="1">
                  <from>
                    <xdr:col>2</xdr:col>
                    <xdr:colOff>0</xdr:colOff>
                    <xdr:row>172</xdr:row>
                    <xdr:rowOff>0</xdr:rowOff>
                  </from>
                  <to>
                    <xdr:col>2</xdr:col>
                    <xdr:colOff>3124200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Option Button 307">
              <controlPr defaultSize="0" autoFill="0" autoLine="0" autoPict="0">
                <anchor moveWithCells="1">
                  <from>
                    <xdr:col>2</xdr:col>
                    <xdr:colOff>0</xdr:colOff>
                    <xdr:row>195</xdr:row>
                    <xdr:rowOff>0</xdr:rowOff>
                  </from>
                  <to>
                    <xdr:col>2</xdr:col>
                    <xdr:colOff>3124200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Option Button 308">
              <controlPr defaultSize="0" autoFill="0" autoLine="0" autoPict="0">
                <anchor moveWithCells="1">
                  <from>
                    <xdr:col>2</xdr:col>
                    <xdr:colOff>0</xdr:colOff>
                    <xdr:row>209</xdr:row>
                    <xdr:rowOff>0</xdr:rowOff>
                  </from>
                  <to>
                    <xdr:col>2</xdr:col>
                    <xdr:colOff>3124200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Option Button 309">
              <controlPr defaultSize="0" autoFill="0" autoLine="0" autoPict="0">
                <anchor moveWithCells="1">
                  <from>
                    <xdr:col>3</xdr:col>
                    <xdr:colOff>0</xdr:colOff>
                    <xdr:row>172</xdr:row>
                    <xdr:rowOff>0</xdr:rowOff>
                  </from>
                  <to>
                    <xdr:col>3</xdr:col>
                    <xdr:colOff>3124200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Option Button 310">
              <controlPr defaultSize="0" autoFill="0" autoLine="0" autoPict="0">
                <anchor moveWithCells="1">
                  <from>
                    <xdr:col>3</xdr:col>
                    <xdr:colOff>0</xdr:colOff>
                    <xdr:row>188</xdr:row>
                    <xdr:rowOff>0</xdr:rowOff>
                  </from>
                  <to>
                    <xdr:col>3</xdr:col>
                    <xdr:colOff>3124200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Option Button 311">
              <controlPr defaultSize="0" autoFill="0" autoLine="0" autoPict="0">
                <anchor moveWithCells="1">
                  <from>
                    <xdr:col>4</xdr:col>
                    <xdr:colOff>0</xdr:colOff>
                    <xdr:row>174</xdr:row>
                    <xdr:rowOff>0</xdr:rowOff>
                  </from>
                  <to>
                    <xdr:col>4</xdr:col>
                    <xdr:colOff>3124200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Option Button 312">
              <controlPr defaultSize="0" autoFill="0" autoLine="0" autoPict="0">
                <anchor moveWithCells="1">
                  <from>
                    <xdr:col>4</xdr:col>
                    <xdr:colOff>0</xdr:colOff>
                    <xdr:row>175</xdr:row>
                    <xdr:rowOff>0</xdr:rowOff>
                  </from>
                  <to>
                    <xdr:col>4</xdr:col>
                    <xdr:colOff>3124200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Option Button 313">
              <controlPr defaultSize="0" autoFill="0" autoLine="0" autoPict="0">
                <anchor moveWithCells="1">
                  <from>
                    <xdr:col>4</xdr:col>
                    <xdr:colOff>0</xdr:colOff>
                    <xdr:row>176</xdr:row>
                    <xdr:rowOff>0</xdr:rowOff>
                  </from>
                  <to>
                    <xdr:col>4</xdr:col>
                    <xdr:colOff>3124200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Option Button 314">
              <controlPr defaultSize="0" autoFill="0" autoLine="0" autoPict="0">
                <anchor moveWithCells="1">
                  <from>
                    <xdr:col>4</xdr:col>
                    <xdr:colOff>0</xdr:colOff>
                    <xdr:row>177</xdr:row>
                    <xdr:rowOff>0</xdr:rowOff>
                  </from>
                  <to>
                    <xdr:col>4</xdr:col>
                    <xdr:colOff>3124200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Option Button 315">
              <controlPr defaultSize="0" autoFill="0" autoLine="0" autoPict="0">
                <anchor moveWithCells="1">
                  <from>
                    <xdr:col>4</xdr:col>
                    <xdr:colOff>0</xdr:colOff>
                    <xdr:row>178</xdr:row>
                    <xdr:rowOff>0</xdr:rowOff>
                  </from>
                  <to>
                    <xdr:col>4</xdr:col>
                    <xdr:colOff>3124200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Option Button 316">
              <controlPr defaultSize="0" autoFill="0" autoLine="0" autoPict="0">
                <anchor moveWithCells="1">
                  <from>
                    <xdr:col>4</xdr:col>
                    <xdr:colOff>0</xdr:colOff>
                    <xdr:row>179</xdr:row>
                    <xdr:rowOff>0</xdr:rowOff>
                  </from>
                  <to>
                    <xdr:col>4</xdr:col>
                    <xdr:colOff>3124200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Option Button 317">
              <controlPr defaultSize="0" autoFill="0" autoLine="0" autoPict="0">
                <anchor moveWithCells="1">
                  <from>
                    <xdr:col>4</xdr:col>
                    <xdr:colOff>0</xdr:colOff>
                    <xdr:row>180</xdr:row>
                    <xdr:rowOff>0</xdr:rowOff>
                  </from>
                  <to>
                    <xdr:col>4</xdr:col>
                    <xdr:colOff>3124200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Option Button 318">
              <controlPr defaultSize="0" autoFill="0" autoLine="0" autoPict="0">
                <anchor moveWithCells="1">
                  <from>
                    <xdr:col>4</xdr:col>
                    <xdr:colOff>0</xdr:colOff>
                    <xdr:row>181</xdr:row>
                    <xdr:rowOff>0</xdr:rowOff>
                  </from>
                  <to>
                    <xdr:col>4</xdr:col>
                    <xdr:colOff>3124200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Option Button 319">
              <controlPr defaultSize="0" autoFill="0" autoLine="0" autoPict="0">
                <anchor moveWithCells="1">
                  <from>
                    <xdr:col>4</xdr:col>
                    <xdr:colOff>0</xdr:colOff>
                    <xdr:row>182</xdr:row>
                    <xdr:rowOff>0</xdr:rowOff>
                  </from>
                  <to>
                    <xdr:col>4</xdr:col>
                    <xdr:colOff>3124200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Option Button 320">
              <controlPr defaultSize="0" autoFill="0" autoLine="0" autoPict="0">
                <anchor moveWithCells="1">
                  <from>
                    <xdr:col>4</xdr:col>
                    <xdr:colOff>0</xdr:colOff>
                    <xdr:row>183</xdr:row>
                    <xdr:rowOff>0</xdr:rowOff>
                  </from>
                  <to>
                    <xdr:col>4</xdr:col>
                    <xdr:colOff>3124200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Option Button 321">
              <controlPr defaultSize="0" autoFill="0" autoLine="0" autoPict="0">
                <anchor moveWithCells="1">
                  <from>
                    <xdr:col>4</xdr:col>
                    <xdr:colOff>0</xdr:colOff>
                    <xdr:row>184</xdr:row>
                    <xdr:rowOff>0</xdr:rowOff>
                  </from>
                  <to>
                    <xdr:col>4</xdr:col>
                    <xdr:colOff>3124200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Option Button 322">
              <controlPr defaultSize="0" autoFill="0" autoLine="0" autoPict="0">
                <anchor moveWithCells="1">
                  <from>
                    <xdr:col>4</xdr:col>
                    <xdr:colOff>0</xdr:colOff>
                    <xdr:row>185</xdr:row>
                    <xdr:rowOff>0</xdr:rowOff>
                  </from>
                  <to>
                    <xdr:col>4</xdr:col>
                    <xdr:colOff>3124200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Option Button 323">
              <controlPr defaultSize="0" autoFill="0" autoLine="0" autoPict="0">
                <anchor moveWithCells="1">
                  <from>
                    <xdr:col>4</xdr:col>
                    <xdr:colOff>0</xdr:colOff>
                    <xdr:row>186</xdr:row>
                    <xdr:rowOff>0</xdr:rowOff>
                  </from>
                  <to>
                    <xdr:col>4</xdr:col>
                    <xdr:colOff>3124200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Option Button 324">
              <controlPr defaultSize="0" autoFill="0" autoLine="0" autoPict="0">
                <anchor moveWithCells="1">
                  <from>
                    <xdr:col>4</xdr:col>
                    <xdr:colOff>0</xdr:colOff>
                    <xdr:row>187</xdr:row>
                    <xdr:rowOff>0</xdr:rowOff>
                  </from>
                  <to>
                    <xdr:col>4</xdr:col>
                    <xdr:colOff>3124200</xdr:colOff>
                    <xdr:row>188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AH139"/>
  <sheetViews>
    <sheetView showGridLines="0" tabSelected="1" showWhiteSpace="0" zoomScale="90" zoomScaleNormal="90" zoomScaleSheetLayoutView="100" workbookViewId="0">
      <selection activeCell="D19" sqref="D19"/>
    </sheetView>
  </sheetViews>
  <sheetFormatPr baseColWidth="10" defaultColWidth="0.28515625" defaultRowHeight="16.5"/>
  <cols>
    <col min="1" max="2" width="1.42578125" style="96" customWidth="1"/>
    <col min="3" max="3" width="4.7109375" style="96" customWidth="1"/>
    <col min="4" max="6" width="20.7109375" style="96" customWidth="1"/>
    <col min="7" max="7" width="4.7109375" style="96" customWidth="1"/>
    <col min="8" max="8" width="8.7109375" style="96" customWidth="1"/>
    <col min="9" max="9" width="10.7109375" style="96" customWidth="1"/>
    <col min="10" max="10" width="15.85546875" style="96" bestFit="1" customWidth="1"/>
    <col min="11" max="11" width="23.7109375" style="96" customWidth="1"/>
    <col min="12" max="14" width="8.7109375" style="96" customWidth="1"/>
    <col min="15" max="15" width="23.7109375" style="96" customWidth="1"/>
    <col min="16" max="19" width="9.7109375" style="96" customWidth="1"/>
    <col min="20" max="20" width="9.7109375" style="96" hidden="1" customWidth="1"/>
    <col min="21" max="23" width="10.140625" style="96" hidden="1" customWidth="1"/>
    <col min="24" max="26" width="11.7109375" style="96" hidden="1" customWidth="1"/>
    <col min="27" max="27" width="12.7109375" style="96" customWidth="1"/>
    <col min="28" max="30" width="11.7109375" style="96" customWidth="1"/>
    <col min="31" max="31" width="12.7109375" style="96" customWidth="1"/>
    <col min="32" max="32" width="1.5703125" style="96" customWidth="1"/>
    <col min="33" max="33" width="1.7109375" style="95" customWidth="1"/>
    <col min="34" max="34" width="3.85546875" style="95" customWidth="1"/>
    <col min="35" max="37" width="11.42578125" style="96" customWidth="1"/>
    <col min="38" max="38" width="3.7109375" style="96" customWidth="1"/>
    <col min="39" max="39" width="11.42578125" style="96" customWidth="1"/>
    <col min="40" max="40" width="3.7109375" style="96" customWidth="1"/>
    <col min="41" max="41" width="11.42578125" style="96" customWidth="1"/>
    <col min="42" max="42" width="3.7109375" style="96" customWidth="1"/>
    <col min="43" max="43" width="11.42578125" style="96" customWidth="1"/>
    <col min="44" max="44" width="3.7109375" style="96" customWidth="1"/>
    <col min="45" max="45" width="11.42578125" style="96" customWidth="1"/>
    <col min="46" max="46" width="3.7109375" style="96" customWidth="1"/>
    <col min="47" max="47" width="11.42578125" style="96" customWidth="1"/>
    <col min="48" max="48" width="3.7109375" style="96" customWidth="1"/>
    <col min="49" max="49" width="11.42578125" style="96" customWidth="1"/>
    <col min="50" max="50" width="3.7109375" style="96" customWidth="1"/>
    <col min="51" max="51" width="11.42578125" style="96" customWidth="1"/>
    <col min="52" max="53" width="3.7109375" style="96" customWidth="1"/>
    <col min="54" max="54" width="11.42578125" style="96" customWidth="1"/>
    <col min="55" max="56" width="3.7109375" style="96" customWidth="1"/>
    <col min="57" max="57" width="11.42578125" style="96" customWidth="1"/>
    <col min="58" max="59" width="3.7109375" style="96" customWidth="1"/>
    <col min="60" max="60" width="11.42578125" style="96" customWidth="1"/>
    <col min="61" max="71" width="3.7109375" style="96" customWidth="1"/>
    <col min="72" max="16384" width="0.28515625" style="96"/>
  </cols>
  <sheetData>
    <row r="1" spans="1:34" s="89" customFormat="1" ht="17.25" thickBot="1">
      <c r="A1" s="85"/>
      <c r="B1" s="86"/>
      <c r="C1" s="86"/>
      <c r="D1" s="86"/>
      <c r="E1" s="86"/>
      <c r="F1" s="86"/>
      <c r="G1" s="86"/>
      <c r="H1" s="86"/>
      <c r="I1" s="86"/>
      <c r="J1" s="86"/>
      <c r="K1" s="86">
        <v>0</v>
      </c>
      <c r="L1" s="86"/>
      <c r="M1" s="86"/>
      <c r="N1" s="86"/>
      <c r="O1" s="87">
        <f>IF(G5="",0,ABS(G5))</f>
        <v>0</v>
      </c>
      <c r="P1" s="87">
        <f>MAX(K1:O1)</f>
        <v>0</v>
      </c>
      <c r="Q1" s="86"/>
      <c r="R1" s="86"/>
      <c r="S1" s="86"/>
      <c r="T1" s="414"/>
      <c r="U1" s="414"/>
      <c r="V1" s="414"/>
      <c r="W1" s="414"/>
      <c r="X1" s="414"/>
      <c r="Y1" s="414"/>
      <c r="Z1" s="414"/>
      <c r="AA1" s="86"/>
      <c r="AB1" s="86"/>
      <c r="AC1" s="86"/>
      <c r="AD1" s="86"/>
      <c r="AE1" s="88"/>
      <c r="AF1" s="88"/>
      <c r="AG1" s="86"/>
    </row>
    <row r="2" spans="1:34" ht="17.25" thickBot="1">
      <c r="A2" s="90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3"/>
      <c r="AG2" s="94"/>
    </row>
    <row r="3" spans="1:34" s="102" customFormat="1" ht="26.1" customHeight="1" thickBot="1">
      <c r="A3" s="97"/>
      <c r="B3" s="98"/>
      <c r="C3" s="802" t="s">
        <v>475</v>
      </c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  <c r="S3" s="803"/>
      <c r="T3" s="803"/>
      <c r="U3" s="803"/>
      <c r="V3" s="803"/>
      <c r="W3" s="803"/>
      <c r="X3" s="803"/>
      <c r="Y3" s="803"/>
      <c r="Z3" s="803"/>
      <c r="AA3" s="803"/>
      <c r="AB3" s="803"/>
      <c r="AC3" s="803"/>
      <c r="AD3" s="803"/>
      <c r="AE3" s="804"/>
      <c r="AF3" s="99"/>
      <c r="AG3" s="100"/>
      <c r="AH3" s="101"/>
    </row>
    <row r="4" spans="1:34" ht="8.1" customHeight="1" thickBot="1">
      <c r="A4" s="103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606"/>
      <c r="Z4" s="606"/>
      <c r="AA4" s="606"/>
      <c r="AB4" s="606"/>
      <c r="AC4" s="606"/>
      <c r="AD4" s="606"/>
      <c r="AE4" s="606"/>
      <c r="AF4" s="106"/>
      <c r="AG4" s="107" t="s">
        <v>476</v>
      </c>
    </row>
    <row r="5" spans="1:34" ht="36" customHeight="1" thickBot="1">
      <c r="A5" s="108"/>
      <c r="B5" s="109"/>
      <c r="C5" s="805" t="s">
        <v>477</v>
      </c>
      <c r="D5" s="806"/>
      <c r="E5" s="806"/>
      <c r="F5" s="807"/>
      <c r="G5" s="808"/>
      <c r="H5" s="809"/>
      <c r="I5" s="110"/>
      <c r="J5" s="110"/>
      <c r="K5" s="810" t="s">
        <v>478</v>
      </c>
      <c r="L5" s="811"/>
      <c r="M5" s="811"/>
      <c r="N5" s="812"/>
      <c r="O5" s="813" t="s">
        <v>479</v>
      </c>
      <c r="P5" s="814"/>
      <c r="Q5" s="814"/>
      <c r="R5" s="815"/>
      <c r="S5" s="111"/>
      <c r="T5" s="112"/>
      <c r="U5" s="112"/>
      <c r="V5" s="112"/>
      <c r="W5" s="112"/>
      <c r="X5" s="606"/>
      <c r="Y5" s="606"/>
      <c r="Z5" s="606"/>
      <c r="AA5" s="606"/>
      <c r="AB5" s="606"/>
      <c r="AC5" s="816" t="s">
        <v>480</v>
      </c>
      <c r="AD5" s="817"/>
      <c r="AE5" s="818"/>
      <c r="AF5" s="113"/>
      <c r="AG5" s="107"/>
    </row>
    <row r="6" spans="1:34" s="129" customFormat="1" ht="18" customHeight="1" thickBot="1">
      <c r="A6" s="114"/>
      <c r="B6" s="115"/>
      <c r="C6" s="116"/>
      <c r="D6" s="117"/>
      <c r="E6" s="117"/>
      <c r="F6" s="117"/>
      <c r="G6" s="117"/>
      <c r="H6" s="117"/>
      <c r="I6" s="118"/>
      <c r="J6" s="118"/>
      <c r="K6" s="119">
        <v>40</v>
      </c>
      <c r="L6" s="120">
        <v>2025</v>
      </c>
      <c r="M6" s="121">
        <v>2026</v>
      </c>
      <c r="N6" s="122">
        <v>2027</v>
      </c>
      <c r="O6" s="123">
        <v>40</v>
      </c>
      <c r="P6" s="124">
        <f>L6</f>
        <v>2025</v>
      </c>
      <c r="Q6" s="125">
        <f>M6</f>
        <v>2026</v>
      </c>
      <c r="R6" s="126">
        <f>N6</f>
        <v>2027</v>
      </c>
      <c r="S6" s="127"/>
      <c r="T6" s="112"/>
      <c r="U6" s="128"/>
      <c r="V6" s="128"/>
      <c r="W6" s="128"/>
      <c r="X6" s="128"/>
      <c r="Y6" s="128"/>
      <c r="Z6" s="128"/>
      <c r="AA6" s="118"/>
      <c r="AB6" s="118"/>
      <c r="AC6" s="612" t="s">
        <v>591</v>
      </c>
      <c r="AD6" s="613" t="s">
        <v>592</v>
      </c>
      <c r="AE6" s="614" t="s">
        <v>593</v>
      </c>
      <c r="AF6" s="130"/>
      <c r="AG6" s="131"/>
      <c r="AH6" s="132"/>
    </row>
    <row r="7" spans="1:34" s="146" customFormat="1" ht="18" customHeight="1" thickBot="1">
      <c r="A7" s="133"/>
      <c r="B7" s="134"/>
      <c r="C7" s="135"/>
      <c r="D7" s="819"/>
      <c r="E7" s="819"/>
      <c r="F7" s="819"/>
      <c r="G7" s="603"/>
      <c r="H7" s="603"/>
      <c r="I7" s="136"/>
      <c r="J7" s="136"/>
      <c r="K7" s="137" t="str">
        <f>O61</f>
        <v>Doctor/a</v>
      </c>
      <c r="L7" s="138"/>
      <c r="M7" s="139"/>
      <c r="N7" s="140"/>
      <c r="O7" s="141" t="str">
        <f>O61</f>
        <v>Doctor/a</v>
      </c>
      <c r="P7" s="142"/>
      <c r="Q7" s="143"/>
      <c r="R7" s="144"/>
      <c r="S7" s="145"/>
      <c r="T7" s="128"/>
      <c r="U7" s="128"/>
      <c r="V7" s="128"/>
      <c r="W7" s="128"/>
      <c r="X7" s="128"/>
      <c r="Y7" s="128"/>
      <c r="Z7" s="128"/>
      <c r="AA7" s="136"/>
      <c r="AB7" s="136"/>
      <c r="AC7" s="147" t="str">
        <f>IF(G5="","",ROUND(AC8/G5,2))</f>
        <v/>
      </c>
      <c r="AD7" s="147" t="str">
        <f>IF(G5="","",ROUND(AD8/G5,2))</f>
        <v/>
      </c>
      <c r="AE7" s="148" t="str">
        <f>IF(G5="","",ROUND(AE8/G5,2))</f>
        <v/>
      </c>
      <c r="AF7" s="149"/>
      <c r="AG7" s="150"/>
      <c r="AH7" s="151"/>
    </row>
    <row r="8" spans="1:34" s="146" customFormat="1" ht="18" customHeight="1" thickBot="1">
      <c r="A8" s="133"/>
      <c r="B8" s="134"/>
      <c r="C8" s="135"/>
      <c r="D8" s="152"/>
      <c r="E8" s="152"/>
      <c r="F8" s="152"/>
      <c r="G8" s="153"/>
      <c r="H8" s="153"/>
      <c r="I8" s="136"/>
      <c r="J8" s="136"/>
      <c r="K8" s="154" t="str">
        <f>O62</f>
        <v>Titulación superior</v>
      </c>
      <c r="L8" s="155"/>
      <c r="M8" s="156"/>
      <c r="N8" s="157"/>
      <c r="O8" s="158" t="str">
        <f>O62</f>
        <v>Titulación superior</v>
      </c>
      <c r="P8" s="159"/>
      <c r="Q8" s="139"/>
      <c r="R8" s="140"/>
      <c r="S8" s="145"/>
      <c r="T8" s="128"/>
      <c r="U8" s="128"/>
      <c r="V8" s="128"/>
      <c r="W8" s="128"/>
      <c r="X8" s="128"/>
      <c r="Y8" s="128"/>
      <c r="Z8" s="128"/>
      <c r="AA8" s="136"/>
      <c r="AB8" s="160"/>
      <c r="AC8" s="160">
        <f>P38+P48</f>
        <v>0</v>
      </c>
      <c r="AD8" s="160">
        <f>Q38+Q48</f>
        <v>0</v>
      </c>
      <c r="AE8" s="160">
        <f>R38+R48</f>
        <v>0</v>
      </c>
      <c r="AF8" s="149"/>
      <c r="AG8" s="150"/>
      <c r="AH8" s="151"/>
    </row>
    <row r="9" spans="1:34" s="146" customFormat="1" ht="18" customHeight="1">
      <c r="A9" s="133"/>
      <c r="B9" s="134"/>
      <c r="C9" s="135"/>
      <c r="D9" s="152"/>
      <c r="E9" s="152"/>
      <c r="F9" s="152"/>
      <c r="G9" s="153"/>
      <c r="H9" s="153"/>
      <c r="I9" s="136"/>
      <c r="J9" s="136"/>
      <c r="K9" s="154" t="str">
        <f>O63</f>
        <v>Titulación media</v>
      </c>
      <c r="L9" s="155"/>
      <c r="M9" s="156"/>
      <c r="N9" s="157"/>
      <c r="O9" s="158" t="str">
        <f>O63</f>
        <v>Titulación media</v>
      </c>
      <c r="P9" s="159"/>
      <c r="Q9" s="139"/>
      <c r="R9" s="140"/>
      <c r="S9" s="145"/>
      <c r="T9" s="128"/>
      <c r="U9" s="128"/>
      <c r="V9" s="128"/>
      <c r="W9" s="128"/>
      <c r="X9" s="128"/>
      <c r="Y9" s="128"/>
      <c r="Z9" s="128"/>
      <c r="AA9" s="136"/>
      <c r="AB9" s="136"/>
      <c r="AC9" s="820" t="s">
        <v>481</v>
      </c>
      <c r="AD9" s="821"/>
      <c r="AE9" s="822"/>
      <c r="AF9" s="149"/>
      <c r="AG9" s="150"/>
      <c r="AH9" s="151"/>
    </row>
    <row r="10" spans="1:34" s="146" customFormat="1" ht="18" customHeight="1" thickBot="1">
      <c r="A10" s="133"/>
      <c r="B10" s="134"/>
      <c r="C10" s="135"/>
      <c r="D10" s="152"/>
      <c r="E10" s="152"/>
      <c r="F10" s="152"/>
      <c r="G10" s="153"/>
      <c r="H10" s="153"/>
      <c r="I10" s="136"/>
      <c r="J10" s="136"/>
      <c r="K10" s="161" t="str">
        <f>O64</f>
        <v>Sin titulación universitaria</v>
      </c>
      <c r="L10" s="162"/>
      <c r="M10" s="163"/>
      <c r="N10" s="164"/>
      <c r="O10" s="165" t="str">
        <f>O64</f>
        <v>Sin titulación universitaria</v>
      </c>
      <c r="P10" s="166"/>
      <c r="Q10" s="167"/>
      <c r="R10" s="168"/>
      <c r="S10" s="145"/>
      <c r="T10" s="128"/>
      <c r="U10" s="128"/>
      <c r="V10" s="128"/>
      <c r="W10" s="128"/>
      <c r="X10" s="128"/>
      <c r="Y10" s="128"/>
      <c r="Z10" s="128"/>
      <c r="AA10" s="136"/>
      <c r="AB10" s="136"/>
      <c r="AC10" s="823">
        <f>SUM(AC8:AE8)</f>
        <v>0</v>
      </c>
      <c r="AD10" s="824"/>
      <c r="AE10" s="825"/>
      <c r="AF10" s="149"/>
      <c r="AG10" s="150"/>
      <c r="AH10" s="151"/>
    </row>
    <row r="11" spans="1:34" ht="5.0999999999999996" customHeight="1" thickBot="1">
      <c r="A11" s="108"/>
      <c r="B11" s="109"/>
      <c r="C11" s="169"/>
      <c r="D11" s="169"/>
      <c r="E11" s="169"/>
      <c r="F11" s="169"/>
      <c r="G11" s="169"/>
      <c r="H11" s="169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F11" s="113"/>
      <c r="AG11" s="107"/>
    </row>
    <row r="12" spans="1:34" ht="12.75" customHeight="1" thickBot="1">
      <c r="A12" s="108"/>
      <c r="B12" s="109"/>
      <c r="C12" s="169"/>
      <c r="D12" s="169"/>
      <c r="E12" s="169"/>
      <c r="F12" s="169"/>
      <c r="G12" s="169"/>
      <c r="H12" s="169"/>
      <c r="I12" s="112"/>
      <c r="J12" s="112"/>
      <c r="K12" s="112"/>
      <c r="L12" s="112"/>
      <c r="M12" s="112"/>
      <c r="N12" s="112"/>
      <c r="O12" s="112"/>
      <c r="P12" s="836" t="s">
        <v>602</v>
      </c>
      <c r="Q12" s="837"/>
      <c r="R12" s="837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60"/>
      <c r="AD12" s="160"/>
      <c r="AE12" s="160"/>
      <c r="AF12" s="113"/>
      <c r="AG12" s="107"/>
    </row>
    <row r="13" spans="1:34" ht="15.95" customHeight="1" thickBot="1">
      <c r="A13" s="108"/>
      <c r="B13" s="109"/>
      <c r="C13" s="169"/>
      <c r="D13" s="169"/>
      <c r="E13" s="169"/>
      <c r="F13" s="169"/>
      <c r="G13" s="169"/>
      <c r="H13" s="169"/>
      <c r="I13" s="112"/>
      <c r="J13" s="112"/>
      <c r="K13" s="112"/>
      <c r="L13" s="112"/>
      <c r="M13" s="112"/>
      <c r="N13" s="112"/>
      <c r="O13" s="632" t="s">
        <v>603</v>
      </c>
      <c r="P13" s="633">
        <f>P56</f>
        <v>0</v>
      </c>
      <c r="Q13" s="634">
        <f>Q56</f>
        <v>0</v>
      </c>
      <c r="R13" s="635">
        <f>R56</f>
        <v>0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F13" s="113"/>
      <c r="AG13" s="107"/>
    </row>
    <row r="14" spans="1:34" ht="15.95" customHeight="1" thickBot="1">
      <c r="A14" s="108"/>
      <c r="B14" s="109"/>
      <c r="C14" s="169"/>
      <c r="D14" s="169"/>
      <c r="E14" s="169"/>
      <c r="F14" s="169"/>
      <c r="G14" s="169"/>
      <c r="H14" s="169"/>
      <c r="I14" s="112"/>
      <c r="J14" s="112"/>
      <c r="K14" s="112"/>
      <c r="L14" s="112"/>
      <c r="M14" s="112"/>
      <c r="N14" s="112"/>
      <c r="O14" s="632" t="s">
        <v>588</v>
      </c>
      <c r="P14" s="637">
        <f>SUMIF(O18:O37,"=Personal del HUN / NUO",P18:P37)</f>
        <v>0</v>
      </c>
      <c r="Q14" s="638">
        <f>SUMIF(O18:O37,"=Personal del HUN / NUO",Q18:Q37)</f>
        <v>0</v>
      </c>
      <c r="R14" s="639">
        <f>SUMIF(O18:O37,"=Personal del HUN / NUO",R18:R37)</f>
        <v>0</v>
      </c>
      <c r="S14" s="636" t="s">
        <v>605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3"/>
      <c r="AG14" s="107"/>
    </row>
    <row r="15" spans="1:34" ht="5.0999999999999996" customHeight="1" thickBot="1">
      <c r="A15" s="108"/>
      <c r="B15" s="109"/>
      <c r="C15" s="169"/>
      <c r="D15" s="169"/>
      <c r="E15" s="169"/>
      <c r="F15" s="169"/>
      <c r="G15" s="169"/>
      <c r="H15" s="169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3"/>
      <c r="AG15" s="107"/>
    </row>
    <row r="16" spans="1:34" s="146" customFormat="1" ht="21" customHeight="1" thickBot="1">
      <c r="A16" s="170"/>
      <c r="B16" s="171"/>
      <c r="C16" s="826" t="s">
        <v>604</v>
      </c>
      <c r="D16" s="827"/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828"/>
      <c r="P16" s="829" t="s">
        <v>610</v>
      </c>
      <c r="Q16" s="830"/>
      <c r="R16" s="830"/>
      <c r="S16" s="831"/>
      <c r="T16" s="172"/>
      <c r="U16" s="172"/>
      <c r="V16" s="172"/>
      <c r="W16" s="172"/>
      <c r="X16" s="832" t="s">
        <v>483</v>
      </c>
      <c r="Y16" s="833"/>
      <c r="Z16" s="833"/>
      <c r="AA16" s="833"/>
      <c r="AB16" s="834"/>
      <c r="AC16" s="834"/>
      <c r="AD16" s="834"/>
      <c r="AE16" s="835"/>
      <c r="AF16" s="173"/>
      <c r="AG16" s="174"/>
      <c r="AH16" s="151"/>
    </row>
    <row r="17" spans="1:34" s="199" customFormat="1" ht="36" customHeight="1" thickBot="1">
      <c r="A17" s="175"/>
      <c r="B17" s="176"/>
      <c r="C17" s="177" t="s">
        <v>484</v>
      </c>
      <c r="D17" s="178" t="s">
        <v>369</v>
      </c>
      <c r="E17" s="178" t="s">
        <v>485</v>
      </c>
      <c r="F17" s="178" t="s">
        <v>486</v>
      </c>
      <c r="G17" s="838" t="s">
        <v>487</v>
      </c>
      <c r="H17" s="839"/>
      <c r="I17" s="179" t="s">
        <v>488</v>
      </c>
      <c r="J17" s="681" t="s">
        <v>626</v>
      </c>
      <c r="K17" s="826" t="s">
        <v>489</v>
      </c>
      <c r="L17" s="827"/>
      <c r="M17" s="828"/>
      <c r="N17" s="180" t="s">
        <v>490</v>
      </c>
      <c r="O17" s="181" t="s">
        <v>491</v>
      </c>
      <c r="P17" s="182">
        <f>L6</f>
        <v>2025</v>
      </c>
      <c r="Q17" s="183">
        <f>M6</f>
        <v>2026</v>
      </c>
      <c r="R17" s="184">
        <f>N6</f>
        <v>2027</v>
      </c>
      <c r="S17" s="185" t="s">
        <v>492</v>
      </c>
      <c r="T17" s="186"/>
      <c r="U17" s="186"/>
      <c r="V17" s="186"/>
      <c r="W17" s="187"/>
      <c r="X17" s="188" t="str">
        <f>CONCATENATE("C. Proyecto ",P6)</f>
        <v>C. Proyecto 2025</v>
      </c>
      <c r="Y17" s="189" t="str">
        <f>CONCATENATE("C. Proyecto ",Q6)</f>
        <v>C. Proyecto 2026</v>
      </c>
      <c r="Z17" s="190" t="str">
        <f>CONCATENATE("C. Proyecto ",R6)</f>
        <v>C. Proyecto 2027</v>
      </c>
      <c r="AA17" s="191" t="s">
        <v>621</v>
      </c>
      <c r="AB17" s="192">
        <f>P6</f>
        <v>2025</v>
      </c>
      <c r="AC17" s="193">
        <f>Q6</f>
        <v>2026</v>
      </c>
      <c r="AD17" s="194">
        <f>R6</f>
        <v>2027</v>
      </c>
      <c r="AE17" s="195" t="s">
        <v>622</v>
      </c>
      <c r="AF17" s="196"/>
      <c r="AG17" s="197"/>
      <c r="AH17" s="198"/>
    </row>
    <row r="18" spans="1:34" s="221" customFormat="1" ht="16.5" customHeight="1">
      <c r="A18" s="103"/>
      <c r="B18" s="104"/>
      <c r="C18" s="200">
        <v>1</v>
      </c>
      <c r="D18" s="647"/>
      <c r="E18" s="648"/>
      <c r="F18" s="649"/>
      <c r="G18" s="840"/>
      <c r="H18" s="841"/>
      <c r="I18" s="650"/>
      <c r="J18" s="680"/>
      <c r="K18" s="842"/>
      <c r="L18" s="843"/>
      <c r="M18" s="844"/>
      <c r="N18" s="204"/>
      <c r="O18" s="205"/>
      <c r="P18" s="206"/>
      <c r="Q18" s="207"/>
      <c r="R18" s="208"/>
      <c r="S18" s="209" t="str">
        <f t="shared" ref="S18:S37" si="0">IF(AND(P18="",Q18="",R18=""),"",SUM(P18:R18))</f>
        <v/>
      </c>
      <c r="T18" s="210">
        <f t="shared" ref="T18:T37" si="1">IF(OR(D18="",E18=""),0,IF(O18=O$61,1,IF(O18=O$62,2,IF(O18=O$63,3,IF(O18=O$64,4,0)))))</f>
        <v>0</v>
      </c>
      <c r="U18" s="211">
        <f t="shared" ref="U18:U37" si="2">VLOOKUP(T18,$K$60:$N$64,2)</f>
        <v>0</v>
      </c>
      <c r="V18" s="211">
        <f t="shared" ref="V18:V37" si="3">VLOOKUP(T18,$K$60:$N$64,3)</f>
        <v>0</v>
      </c>
      <c r="W18" s="212">
        <f t="shared" ref="W18:W37" si="4">VLOOKUP(T18,$K$60:$N$64,4)</f>
        <v>0</v>
      </c>
      <c r="X18" s="213">
        <f t="shared" ref="X18:X37" si="5">IF(OR($G$5="",P18=""),0,IF(U18="¿€/h,K7:M10?",U18,IF(P18="",0,IF(T18=1,ROUND(P18*L$61,2),IF(T18=2,ROUND(P18*L$62,2),IF(T18=3,ROUND(P18*L$63,2),IF(T18=4,ROUND(P18*L$64,2),0)))))))</f>
        <v>0</v>
      </c>
      <c r="Y18" s="214">
        <f t="shared" ref="Y18:Y37" si="6">IF(OR($G$5="",Q18=""),0,IF(V18="¿€/h,K7:M10?",V18,IF(Q18="",0,IF(T18=1,ROUND(Q18*M$61,2),IF(T18=2,ROUND(Q18*M$62,2),IF(T18=3,ROUND(Q18*M$63,2),IF(T18=4,ROUND(Q18*M$64,2),0)))))))</f>
        <v>0</v>
      </c>
      <c r="Z18" s="215">
        <f t="shared" ref="Z18:Z37" si="7">IF(OR($G$5="",R18=""),0,IF(W18="¿€/h,K7:M10?",W18,IF(R18="",0,IF(T18=1,ROUND(R18*N$61,2),IF(T18=2,ROUND(R18*N$62,2),IF(T18=3,ROUND(R18*N$63,2),IF(T18=4,ROUND(R18*N$64,2),0)))))))</f>
        <v>0</v>
      </c>
      <c r="AA18" s="216">
        <f t="shared" ref="AA18:AA37" si="8">IF(T18=0,0,SUM(X18:Z18))</f>
        <v>0</v>
      </c>
      <c r="AB18" s="217">
        <f>IF($J18="NO",X18*$C$62,0)</f>
        <v>0</v>
      </c>
      <c r="AC18" s="218">
        <f t="shared" ref="AC18:AD33" si="9">IF($J18="NO",Y18*$C$62,0)</f>
        <v>0</v>
      </c>
      <c r="AD18" s="219">
        <f t="shared" si="9"/>
        <v>0</v>
      </c>
      <c r="AE18" s="220">
        <f>SUM(AB18:AD18)</f>
        <v>0</v>
      </c>
      <c r="AF18" s="106"/>
      <c r="AG18" s="88"/>
      <c r="AH18" s="95"/>
    </row>
    <row r="19" spans="1:34" s="221" customFormat="1" ht="16.5" customHeight="1">
      <c r="A19" s="103"/>
      <c r="B19" s="104"/>
      <c r="C19" s="222">
        <v>2</v>
      </c>
      <c r="D19" s="223"/>
      <c r="E19" s="201"/>
      <c r="F19" s="202"/>
      <c r="G19" s="845"/>
      <c r="H19" s="846"/>
      <c r="I19" s="203"/>
      <c r="J19" s="680"/>
      <c r="K19" s="847"/>
      <c r="L19" s="848"/>
      <c r="M19" s="849"/>
      <c r="N19" s="224"/>
      <c r="O19" s="225"/>
      <c r="P19" s="206"/>
      <c r="Q19" s="207"/>
      <c r="R19" s="208"/>
      <c r="S19" s="226" t="str">
        <f t="shared" si="0"/>
        <v/>
      </c>
      <c r="T19" s="227">
        <f t="shared" si="1"/>
        <v>0</v>
      </c>
      <c r="U19" s="228">
        <f t="shared" si="2"/>
        <v>0</v>
      </c>
      <c r="V19" s="228">
        <f t="shared" si="3"/>
        <v>0</v>
      </c>
      <c r="W19" s="229">
        <f t="shared" si="4"/>
        <v>0</v>
      </c>
      <c r="X19" s="230">
        <f t="shared" si="5"/>
        <v>0</v>
      </c>
      <c r="Y19" s="231">
        <f t="shared" si="6"/>
        <v>0</v>
      </c>
      <c r="Z19" s="232">
        <f t="shared" si="7"/>
        <v>0</v>
      </c>
      <c r="AA19" s="233">
        <f t="shared" si="8"/>
        <v>0</v>
      </c>
      <c r="AB19" s="234">
        <f t="shared" ref="AB19:AB37" si="10">IF($J19="NO",X19*$C$62,0)</f>
        <v>0</v>
      </c>
      <c r="AC19" s="235">
        <f t="shared" si="9"/>
        <v>0</v>
      </c>
      <c r="AD19" s="236">
        <f t="shared" si="9"/>
        <v>0</v>
      </c>
      <c r="AE19" s="237">
        <f t="shared" ref="AE19:AE37" si="11">SUM(AB19:AD19)</f>
        <v>0</v>
      </c>
      <c r="AF19" s="106"/>
      <c r="AG19" s="88"/>
      <c r="AH19" s="95"/>
    </row>
    <row r="20" spans="1:34" s="221" customFormat="1" ht="16.5" customHeight="1">
      <c r="A20" s="103"/>
      <c r="B20" s="104"/>
      <c r="C20" s="222">
        <v>3</v>
      </c>
      <c r="D20" s="223"/>
      <c r="E20" s="201"/>
      <c r="F20" s="202"/>
      <c r="G20" s="845"/>
      <c r="H20" s="846"/>
      <c r="I20" s="203"/>
      <c r="J20" s="680"/>
      <c r="K20" s="847"/>
      <c r="L20" s="848"/>
      <c r="M20" s="849"/>
      <c r="N20" s="224"/>
      <c r="O20" s="225"/>
      <c r="P20" s="206"/>
      <c r="Q20" s="207"/>
      <c r="R20" s="208"/>
      <c r="S20" s="226" t="str">
        <f t="shared" si="0"/>
        <v/>
      </c>
      <c r="T20" s="227">
        <f t="shared" si="1"/>
        <v>0</v>
      </c>
      <c r="U20" s="228">
        <f t="shared" si="2"/>
        <v>0</v>
      </c>
      <c r="V20" s="228">
        <f t="shared" si="3"/>
        <v>0</v>
      </c>
      <c r="W20" s="229">
        <f t="shared" si="4"/>
        <v>0</v>
      </c>
      <c r="X20" s="230">
        <f t="shared" si="5"/>
        <v>0</v>
      </c>
      <c r="Y20" s="231">
        <f t="shared" si="6"/>
        <v>0</v>
      </c>
      <c r="Z20" s="232">
        <f t="shared" si="7"/>
        <v>0</v>
      </c>
      <c r="AA20" s="233">
        <f t="shared" si="8"/>
        <v>0</v>
      </c>
      <c r="AB20" s="234">
        <f t="shared" si="10"/>
        <v>0</v>
      </c>
      <c r="AC20" s="235">
        <f t="shared" si="9"/>
        <v>0</v>
      </c>
      <c r="AD20" s="236">
        <f t="shared" si="9"/>
        <v>0</v>
      </c>
      <c r="AE20" s="237">
        <f t="shared" si="11"/>
        <v>0</v>
      </c>
      <c r="AF20" s="106"/>
      <c r="AG20" s="88"/>
      <c r="AH20" s="95"/>
    </row>
    <row r="21" spans="1:34" s="221" customFormat="1" ht="16.5" customHeight="1">
      <c r="A21" s="103"/>
      <c r="B21" s="104"/>
      <c r="C21" s="222">
        <v>4</v>
      </c>
      <c r="D21" s="223"/>
      <c r="E21" s="201"/>
      <c r="F21" s="202"/>
      <c r="G21" s="845"/>
      <c r="H21" s="846"/>
      <c r="I21" s="203"/>
      <c r="J21" s="680"/>
      <c r="K21" s="847"/>
      <c r="L21" s="848"/>
      <c r="M21" s="849"/>
      <c r="N21" s="224"/>
      <c r="O21" s="225"/>
      <c r="P21" s="206"/>
      <c r="Q21" s="207"/>
      <c r="R21" s="208"/>
      <c r="S21" s="226" t="str">
        <f t="shared" si="0"/>
        <v/>
      </c>
      <c r="T21" s="227">
        <f t="shared" si="1"/>
        <v>0</v>
      </c>
      <c r="U21" s="228">
        <f t="shared" si="2"/>
        <v>0</v>
      </c>
      <c r="V21" s="228">
        <f t="shared" si="3"/>
        <v>0</v>
      </c>
      <c r="W21" s="229">
        <f t="shared" si="4"/>
        <v>0</v>
      </c>
      <c r="X21" s="230">
        <f t="shared" si="5"/>
        <v>0</v>
      </c>
      <c r="Y21" s="231">
        <f t="shared" si="6"/>
        <v>0</v>
      </c>
      <c r="Z21" s="232">
        <f t="shared" si="7"/>
        <v>0</v>
      </c>
      <c r="AA21" s="233">
        <f t="shared" si="8"/>
        <v>0</v>
      </c>
      <c r="AB21" s="234">
        <f t="shared" si="10"/>
        <v>0</v>
      </c>
      <c r="AC21" s="235">
        <f t="shared" si="9"/>
        <v>0</v>
      </c>
      <c r="AD21" s="236">
        <f t="shared" si="9"/>
        <v>0</v>
      </c>
      <c r="AE21" s="237">
        <f t="shared" si="11"/>
        <v>0</v>
      </c>
      <c r="AF21" s="106"/>
      <c r="AG21" s="88"/>
      <c r="AH21" s="95"/>
    </row>
    <row r="22" spans="1:34" s="221" customFormat="1" ht="16.5" customHeight="1">
      <c r="A22" s="103"/>
      <c r="B22" s="104"/>
      <c r="C22" s="222">
        <v>5</v>
      </c>
      <c r="D22" s="223"/>
      <c r="E22" s="201"/>
      <c r="F22" s="202"/>
      <c r="G22" s="845"/>
      <c r="H22" s="846"/>
      <c r="I22" s="203"/>
      <c r="J22" s="680"/>
      <c r="K22" s="847"/>
      <c r="L22" s="848"/>
      <c r="M22" s="849"/>
      <c r="N22" s="224"/>
      <c r="O22" s="225"/>
      <c r="P22" s="206"/>
      <c r="Q22" s="207"/>
      <c r="R22" s="208"/>
      <c r="S22" s="226" t="str">
        <f t="shared" si="0"/>
        <v/>
      </c>
      <c r="T22" s="227">
        <f t="shared" si="1"/>
        <v>0</v>
      </c>
      <c r="U22" s="228">
        <f t="shared" si="2"/>
        <v>0</v>
      </c>
      <c r="V22" s="228">
        <f t="shared" si="3"/>
        <v>0</v>
      </c>
      <c r="W22" s="229">
        <f t="shared" si="4"/>
        <v>0</v>
      </c>
      <c r="X22" s="230">
        <f t="shared" si="5"/>
        <v>0</v>
      </c>
      <c r="Y22" s="231">
        <f t="shared" si="6"/>
        <v>0</v>
      </c>
      <c r="Z22" s="232">
        <f t="shared" si="7"/>
        <v>0</v>
      </c>
      <c r="AA22" s="233">
        <f t="shared" si="8"/>
        <v>0</v>
      </c>
      <c r="AB22" s="234">
        <f t="shared" si="10"/>
        <v>0</v>
      </c>
      <c r="AC22" s="235">
        <f t="shared" si="9"/>
        <v>0</v>
      </c>
      <c r="AD22" s="236">
        <f t="shared" si="9"/>
        <v>0</v>
      </c>
      <c r="AE22" s="237">
        <f t="shared" si="11"/>
        <v>0</v>
      </c>
      <c r="AF22" s="106"/>
      <c r="AG22" s="88"/>
      <c r="AH22" s="95"/>
    </row>
    <row r="23" spans="1:34" s="221" customFormat="1" ht="16.5" customHeight="1">
      <c r="A23" s="103"/>
      <c r="B23" s="104"/>
      <c r="C23" s="222">
        <v>6</v>
      </c>
      <c r="D23" s="223"/>
      <c r="E23" s="201"/>
      <c r="F23" s="202"/>
      <c r="G23" s="845"/>
      <c r="H23" s="846"/>
      <c r="I23" s="203"/>
      <c r="J23" s="680"/>
      <c r="K23" s="847"/>
      <c r="L23" s="848"/>
      <c r="M23" s="849"/>
      <c r="N23" s="224"/>
      <c r="O23" s="225"/>
      <c r="P23" s="206"/>
      <c r="Q23" s="207"/>
      <c r="R23" s="208"/>
      <c r="S23" s="226" t="str">
        <f t="shared" si="0"/>
        <v/>
      </c>
      <c r="T23" s="227">
        <f t="shared" si="1"/>
        <v>0</v>
      </c>
      <c r="U23" s="228">
        <f t="shared" si="2"/>
        <v>0</v>
      </c>
      <c r="V23" s="228">
        <f t="shared" si="3"/>
        <v>0</v>
      </c>
      <c r="W23" s="229">
        <f t="shared" si="4"/>
        <v>0</v>
      </c>
      <c r="X23" s="230">
        <f t="shared" si="5"/>
        <v>0</v>
      </c>
      <c r="Y23" s="231">
        <f t="shared" si="6"/>
        <v>0</v>
      </c>
      <c r="Z23" s="232">
        <f t="shared" si="7"/>
        <v>0</v>
      </c>
      <c r="AA23" s="233">
        <f t="shared" si="8"/>
        <v>0</v>
      </c>
      <c r="AB23" s="234">
        <f t="shared" si="10"/>
        <v>0</v>
      </c>
      <c r="AC23" s="235">
        <f t="shared" si="9"/>
        <v>0</v>
      </c>
      <c r="AD23" s="236">
        <f t="shared" si="9"/>
        <v>0</v>
      </c>
      <c r="AE23" s="237">
        <f t="shared" si="11"/>
        <v>0</v>
      </c>
      <c r="AF23" s="106"/>
      <c r="AG23" s="88"/>
      <c r="AH23" s="95"/>
    </row>
    <row r="24" spans="1:34" s="221" customFormat="1" ht="16.5" customHeight="1">
      <c r="A24" s="103"/>
      <c r="B24" s="104"/>
      <c r="C24" s="222">
        <v>7</v>
      </c>
      <c r="D24" s="223"/>
      <c r="E24" s="201"/>
      <c r="F24" s="202"/>
      <c r="G24" s="845"/>
      <c r="H24" s="846"/>
      <c r="I24" s="203"/>
      <c r="J24" s="680"/>
      <c r="K24" s="847"/>
      <c r="L24" s="848"/>
      <c r="M24" s="849"/>
      <c r="N24" s="224"/>
      <c r="O24" s="225"/>
      <c r="P24" s="238"/>
      <c r="Q24" s="239"/>
      <c r="R24" s="240"/>
      <c r="S24" s="226" t="str">
        <f t="shared" si="0"/>
        <v/>
      </c>
      <c r="T24" s="227">
        <f t="shared" si="1"/>
        <v>0</v>
      </c>
      <c r="U24" s="228">
        <f t="shared" si="2"/>
        <v>0</v>
      </c>
      <c r="V24" s="228">
        <f t="shared" si="3"/>
        <v>0</v>
      </c>
      <c r="W24" s="229">
        <f t="shared" si="4"/>
        <v>0</v>
      </c>
      <c r="X24" s="230">
        <f t="shared" si="5"/>
        <v>0</v>
      </c>
      <c r="Y24" s="231">
        <f t="shared" si="6"/>
        <v>0</v>
      </c>
      <c r="Z24" s="232">
        <f t="shared" si="7"/>
        <v>0</v>
      </c>
      <c r="AA24" s="233">
        <f t="shared" si="8"/>
        <v>0</v>
      </c>
      <c r="AB24" s="234">
        <f t="shared" si="10"/>
        <v>0</v>
      </c>
      <c r="AC24" s="235">
        <f t="shared" si="9"/>
        <v>0</v>
      </c>
      <c r="AD24" s="236">
        <f t="shared" si="9"/>
        <v>0</v>
      </c>
      <c r="AE24" s="237">
        <f t="shared" si="11"/>
        <v>0</v>
      </c>
      <c r="AF24" s="106"/>
      <c r="AG24" s="88"/>
      <c r="AH24" s="95"/>
    </row>
    <row r="25" spans="1:34" s="221" customFormat="1" ht="16.5" customHeight="1">
      <c r="A25" s="103"/>
      <c r="B25" s="104"/>
      <c r="C25" s="222">
        <v>8</v>
      </c>
      <c r="D25" s="223"/>
      <c r="E25" s="201"/>
      <c r="F25" s="202"/>
      <c r="G25" s="845"/>
      <c r="H25" s="846"/>
      <c r="I25" s="203"/>
      <c r="J25" s="680"/>
      <c r="K25" s="847"/>
      <c r="L25" s="848"/>
      <c r="M25" s="849"/>
      <c r="N25" s="224"/>
      <c r="O25" s="225"/>
      <c r="P25" s="238"/>
      <c r="Q25" s="239"/>
      <c r="R25" s="240"/>
      <c r="S25" s="226" t="str">
        <f t="shared" si="0"/>
        <v/>
      </c>
      <c r="T25" s="227">
        <f t="shared" si="1"/>
        <v>0</v>
      </c>
      <c r="U25" s="228">
        <f t="shared" si="2"/>
        <v>0</v>
      </c>
      <c r="V25" s="228">
        <f t="shared" si="3"/>
        <v>0</v>
      </c>
      <c r="W25" s="229">
        <f t="shared" si="4"/>
        <v>0</v>
      </c>
      <c r="X25" s="230">
        <f t="shared" si="5"/>
        <v>0</v>
      </c>
      <c r="Y25" s="231">
        <f t="shared" si="6"/>
        <v>0</v>
      </c>
      <c r="Z25" s="232">
        <f t="shared" si="7"/>
        <v>0</v>
      </c>
      <c r="AA25" s="233">
        <f t="shared" si="8"/>
        <v>0</v>
      </c>
      <c r="AB25" s="234">
        <f t="shared" si="10"/>
        <v>0</v>
      </c>
      <c r="AC25" s="235">
        <f t="shared" si="9"/>
        <v>0</v>
      </c>
      <c r="AD25" s="236">
        <f t="shared" si="9"/>
        <v>0</v>
      </c>
      <c r="AE25" s="237">
        <f t="shared" si="11"/>
        <v>0</v>
      </c>
      <c r="AF25" s="106"/>
      <c r="AG25" s="88"/>
      <c r="AH25" s="95"/>
    </row>
    <row r="26" spans="1:34" s="221" customFormat="1" ht="16.5" customHeight="1">
      <c r="A26" s="103"/>
      <c r="B26" s="104"/>
      <c r="C26" s="222">
        <v>9</v>
      </c>
      <c r="D26" s="223"/>
      <c r="E26" s="201"/>
      <c r="F26" s="202"/>
      <c r="G26" s="845"/>
      <c r="H26" s="846"/>
      <c r="I26" s="203"/>
      <c r="J26" s="680"/>
      <c r="K26" s="847"/>
      <c r="L26" s="848"/>
      <c r="M26" s="849"/>
      <c r="N26" s="224"/>
      <c r="O26" s="225"/>
      <c r="P26" s="238"/>
      <c r="Q26" s="239"/>
      <c r="R26" s="240"/>
      <c r="S26" s="226" t="str">
        <f t="shared" si="0"/>
        <v/>
      </c>
      <c r="T26" s="227">
        <f t="shared" si="1"/>
        <v>0</v>
      </c>
      <c r="U26" s="228">
        <f t="shared" si="2"/>
        <v>0</v>
      </c>
      <c r="V26" s="228">
        <f t="shared" si="3"/>
        <v>0</v>
      </c>
      <c r="W26" s="229">
        <f t="shared" si="4"/>
        <v>0</v>
      </c>
      <c r="X26" s="230">
        <f t="shared" si="5"/>
        <v>0</v>
      </c>
      <c r="Y26" s="231">
        <f t="shared" si="6"/>
        <v>0</v>
      </c>
      <c r="Z26" s="232">
        <f t="shared" si="7"/>
        <v>0</v>
      </c>
      <c r="AA26" s="233">
        <f t="shared" si="8"/>
        <v>0</v>
      </c>
      <c r="AB26" s="234">
        <f t="shared" si="10"/>
        <v>0</v>
      </c>
      <c r="AC26" s="235">
        <f t="shared" si="9"/>
        <v>0</v>
      </c>
      <c r="AD26" s="236">
        <f t="shared" si="9"/>
        <v>0</v>
      </c>
      <c r="AE26" s="237">
        <f t="shared" si="11"/>
        <v>0</v>
      </c>
      <c r="AF26" s="106"/>
      <c r="AG26" s="88"/>
      <c r="AH26" s="95"/>
    </row>
    <row r="27" spans="1:34" s="221" customFormat="1" ht="16.5" customHeight="1">
      <c r="A27" s="103"/>
      <c r="B27" s="104"/>
      <c r="C27" s="222">
        <v>10</v>
      </c>
      <c r="D27" s="223"/>
      <c r="E27" s="201"/>
      <c r="F27" s="202"/>
      <c r="G27" s="845"/>
      <c r="H27" s="846"/>
      <c r="I27" s="203"/>
      <c r="J27" s="680"/>
      <c r="K27" s="847"/>
      <c r="L27" s="848"/>
      <c r="M27" s="849"/>
      <c r="N27" s="224"/>
      <c r="O27" s="225"/>
      <c r="P27" s="238"/>
      <c r="Q27" s="239"/>
      <c r="R27" s="240"/>
      <c r="S27" s="226" t="str">
        <f t="shared" si="0"/>
        <v/>
      </c>
      <c r="T27" s="227">
        <f t="shared" si="1"/>
        <v>0</v>
      </c>
      <c r="U27" s="228">
        <f t="shared" si="2"/>
        <v>0</v>
      </c>
      <c r="V27" s="228">
        <f t="shared" si="3"/>
        <v>0</v>
      </c>
      <c r="W27" s="229">
        <f t="shared" si="4"/>
        <v>0</v>
      </c>
      <c r="X27" s="230">
        <f t="shared" si="5"/>
        <v>0</v>
      </c>
      <c r="Y27" s="231">
        <f t="shared" si="6"/>
        <v>0</v>
      </c>
      <c r="Z27" s="232">
        <f t="shared" si="7"/>
        <v>0</v>
      </c>
      <c r="AA27" s="233">
        <f t="shared" si="8"/>
        <v>0</v>
      </c>
      <c r="AB27" s="234">
        <f t="shared" si="10"/>
        <v>0</v>
      </c>
      <c r="AC27" s="235">
        <f t="shared" si="9"/>
        <v>0</v>
      </c>
      <c r="AD27" s="236">
        <f t="shared" si="9"/>
        <v>0</v>
      </c>
      <c r="AE27" s="237">
        <f t="shared" si="11"/>
        <v>0</v>
      </c>
      <c r="AF27" s="106"/>
      <c r="AG27" s="88"/>
      <c r="AH27" s="95"/>
    </row>
    <row r="28" spans="1:34" s="221" customFormat="1" ht="16.5" customHeight="1">
      <c r="A28" s="103"/>
      <c r="B28" s="104"/>
      <c r="C28" s="222">
        <v>11</v>
      </c>
      <c r="D28" s="223"/>
      <c r="E28" s="201"/>
      <c r="F28" s="202"/>
      <c r="G28" s="845"/>
      <c r="H28" s="846"/>
      <c r="I28" s="203"/>
      <c r="J28" s="680"/>
      <c r="K28" s="847"/>
      <c r="L28" s="848"/>
      <c r="M28" s="849"/>
      <c r="N28" s="224"/>
      <c r="O28" s="225"/>
      <c r="P28" s="238"/>
      <c r="Q28" s="239"/>
      <c r="R28" s="240"/>
      <c r="S28" s="226" t="str">
        <f t="shared" si="0"/>
        <v/>
      </c>
      <c r="T28" s="227">
        <f t="shared" si="1"/>
        <v>0</v>
      </c>
      <c r="U28" s="228">
        <f t="shared" si="2"/>
        <v>0</v>
      </c>
      <c r="V28" s="228">
        <f t="shared" si="3"/>
        <v>0</v>
      </c>
      <c r="W28" s="229">
        <f t="shared" si="4"/>
        <v>0</v>
      </c>
      <c r="X28" s="230">
        <f t="shared" si="5"/>
        <v>0</v>
      </c>
      <c r="Y28" s="231">
        <f t="shared" si="6"/>
        <v>0</v>
      </c>
      <c r="Z28" s="232">
        <f t="shared" si="7"/>
        <v>0</v>
      </c>
      <c r="AA28" s="233">
        <f t="shared" si="8"/>
        <v>0</v>
      </c>
      <c r="AB28" s="234">
        <f t="shared" si="10"/>
        <v>0</v>
      </c>
      <c r="AC28" s="235">
        <f t="shared" si="9"/>
        <v>0</v>
      </c>
      <c r="AD28" s="236">
        <f t="shared" si="9"/>
        <v>0</v>
      </c>
      <c r="AE28" s="237">
        <f t="shared" si="11"/>
        <v>0</v>
      </c>
      <c r="AF28" s="106"/>
      <c r="AG28" s="88"/>
      <c r="AH28" s="95"/>
    </row>
    <row r="29" spans="1:34" s="221" customFormat="1" ht="16.5" customHeight="1">
      <c r="A29" s="103"/>
      <c r="B29" s="104"/>
      <c r="C29" s="222">
        <v>12</v>
      </c>
      <c r="D29" s="223"/>
      <c r="E29" s="201"/>
      <c r="F29" s="202"/>
      <c r="G29" s="845"/>
      <c r="H29" s="846"/>
      <c r="I29" s="203"/>
      <c r="J29" s="680"/>
      <c r="K29" s="847"/>
      <c r="L29" s="848"/>
      <c r="M29" s="849"/>
      <c r="N29" s="224"/>
      <c r="O29" s="225"/>
      <c r="P29" s="238"/>
      <c r="Q29" s="239"/>
      <c r="R29" s="240"/>
      <c r="S29" s="226" t="str">
        <f t="shared" si="0"/>
        <v/>
      </c>
      <c r="T29" s="227">
        <f t="shared" si="1"/>
        <v>0</v>
      </c>
      <c r="U29" s="228">
        <f t="shared" si="2"/>
        <v>0</v>
      </c>
      <c r="V29" s="228">
        <f t="shared" si="3"/>
        <v>0</v>
      </c>
      <c r="W29" s="229">
        <f t="shared" si="4"/>
        <v>0</v>
      </c>
      <c r="X29" s="230">
        <f t="shared" si="5"/>
        <v>0</v>
      </c>
      <c r="Y29" s="231">
        <f t="shared" si="6"/>
        <v>0</v>
      </c>
      <c r="Z29" s="232">
        <f t="shared" si="7"/>
        <v>0</v>
      </c>
      <c r="AA29" s="233">
        <f t="shared" si="8"/>
        <v>0</v>
      </c>
      <c r="AB29" s="234">
        <f t="shared" si="10"/>
        <v>0</v>
      </c>
      <c r="AC29" s="235">
        <f t="shared" si="9"/>
        <v>0</v>
      </c>
      <c r="AD29" s="236">
        <f t="shared" si="9"/>
        <v>0</v>
      </c>
      <c r="AE29" s="237">
        <f t="shared" si="11"/>
        <v>0</v>
      </c>
      <c r="AF29" s="106"/>
      <c r="AG29" s="88"/>
      <c r="AH29" s="95"/>
    </row>
    <row r="30" spans="1:34" s="221" customFormat="1" ht="16.5" customHeight="1">
      <c r="A30" s="103"/>
      <c r="B30" s="104"/>
      <c r="C30" s="222">
        <v>13</v>
      </c>
      <c r="D30" s="223"/>
      <c r="E30" s="201"/>
      <c r="F30" s="202"/>
      <c r="G30" s="845"/>
      <c r="H30" s="846"/>
      <c r="I30" s="203"/>
      <c r="J30" s="680"/>
      <c r="K30" s="847"/>
      <c r="L30" s="848"/>
      <c r="M30" s="849"/>
      <c r="N30" s="224"/>
      <c r="O30" s="225"/>
      <c r="P30" s="238"/>
      <c r="Q30" s="239"/>
      <c r="R30" s="240"/>
      <c r="S30" s="226" t="str">
        <f t="shared" si="0"/>
        <v/>
      </c>
      <c r="T30" s="227">
        <f t="shared" si="1"/>
        <v>0</v>
      </c>
      <c r="U30" s="228">
        <f t="shared" si="2"/>
        <v>0</v>
      </c>
      <c r="V30" s="228">
        <f t="shared" si="3"/>
        <v>0</v>
      </c>
      <c r="W30" s="229">
        <f t="shared" si="4"/>
        <v>0</v>
      </c>
      <c r="X30" s="230">
        <f t="shared" si="5"/>
        <v>0</v>
      </c>
      <c r="Y30" s="231">
        <f t="shared" si="6"/>
        <v>0</v>
      </c>
      <c r="Z30" s="232">
        <f t="shared" si="7"/>
        <v>0</v>
      </c>
      <c r="AA30" s="233">
        <f>IF(T30=0,0,SUM(X30:Z30))</f>
        <v>0</v>
      </c>
      <c r="AB30" s="234">
        <f t="shared" si="10"/>
        <v>0</v>
      </c>
      <c r="AC30" s="235">
        <f t="shared" si="9"/>
        <v>0</v>
      </c>
      <c r="AD30" s="236">
        <f t="shared" si="9"/>
        <v>0</v>
      </c>
      <c r="AE30" s="237">
        <f t="shared" si="11"/>
        <v>0</v>
      </c>
      <c r="AF30" s="106"/>
      <c r="AG30" s="88"/>
      <c r="AH30" s="95"/>
    </row>
    <row r="31" spans="1:34" s="221" customFormat="1" ht="16.5" customHeight="1">
      <c r="A31" s="103"/>
      <c r="B31" s="104"/>
      <c r="C31" s="222">
        <v>14</v>
      </c>
      <c r="D31" s="223"/>
      <c r="E31" s="201"/>
      <c r="F31" s="202"/>
      <c r="G31" s="845"/>
      <c r="H31" s="846"/>
      <c r="I31" s="203"/>
      <c r="J31" s="680"/>
      <c r="K31" s="847"/>
      <c r="L31" s="848"/>
      <c r="M31" s="849"/>
      <c r="N31" s="224"/>
      <c r="O31" s="225"/>
      <c r="P31" s="238"/>
      <c r="Q31" s="239"/>
      <c r="R31" s="240"/>
      <c r="S31" s="226" t="str">
        <f t="shared" si="0"/>
        <v/>
      </c>
      <c r="T31" s="227">
        <f t="shared" si="1"/>
        <v>0</v>
      </c>
      <c r="U31" s="228">
        <f t="shared" si="2"/>
        <v>0</v>
      </c>
      <c r="V31" s="228">
        <f t="shared" si="3"/>
        <v>0</v>
      </c>
      <c r="W31" s="229">
        <f t="shared" si="4"/>
        <v>0</v>
      </c>
      <c r="X31" s="230">
        <f t="shared" si="5"/>
        <v>0</v>
      </c>
      <c r="Y31" s="231">
        <f t="shared" si="6"/>
        <v>0</v>
      </c>
      <c r="Z31" s="232">
        <f t="shared" si="7"/>
        <v>0</v>
      </c>
      <c r="AA31" s="233">
        <f t="shared" si="8"/>
        <v>0</v>
      </c>
      <c r="AB31" s="234">
        <f t="shared" si="10"/>
        <v>0</v>
      </c>
      <c r="AC31" s="235">
        <f t="shared" si="9"/>
        <v>0</v>
      </c>
      <c r="AD31" s="236">
        <f t="shared" si="9"/>
        <v>0</v>
      </c>
      <c r="AE31" s="237">
        <f t="shared" si="11"/>
        <v>0</v>
      </c>
      <c r="AF31" s="106"/>
      <c r="AG31" s="88"/>
      <c r="AH31" s="95"/>
    </row>
    <row r="32" spans="1:34" s="221" customFormat="1" ht="16.5" customHeight="1">
      <c r="A32" s="103"/>
      <c r="B32" s="104"/>
      <c r="C32" s="222">
        <v>15</v>
      </c>
      <c r="D32" s="223"/>
      <c r="E32" s="201"/>
      <c r="F32" s="202"/>
      <c r="G32" s="845"/>
      <c r="H32" s="846"/>
      <c r="I32" s="203"/>
      <c r="J32" s="680"/>
      <c r="K32" s="847"/>
      <c r="L32" s="848"/>
      <c r="M32" s="849"/>
      <c r="N32" s="224"/>
      <c r="O32" s="225"/>
      <c r="P32" s="238"/>
      <c r="Q32" s="239"/>
      <c r="R32" s="240"/>
      <c r="S32" s="226" t="str">
        <f t="shared" si="0"/>
        <v/>
      </c>
      <c r="T32" s="227">
        <f t="shared" si="1"/>
        <v>0</v>
      </c>
      <c r="U32" s="228">
        <f t="shared" si="2"/>
        <v>0</v>
      </c>
      <c r="V32" s="228">
        <f t="shared" si="3"/>
        <v>0</v>
      </c>
      <c r="W32" s="229">
        <f t="shared" si="4"/>
        <v>0</v>
      </c>
      <c r="X32" s="230">
        <f t="shared" si="5"/>
        <v>0</v>
      </c>
      <c r="Y32" s="231">
        <f t="shared" si="6"/>
        <v>0</v>
      </c>
      <c r="Z32" s="232">
        <f t="shared" si="7"/>
        <v>0</v>
      </c>
      <c r="AA32" s="233">
        <f t="shared" si="8"/>
        <v>0</v>
      </c>
      <c r="AB32" s="234">
        <f t="shared" si="10"/>
        <v>0</v>
      </c>
      <c r="AC32" s="235">
        <f t="shared" si="9"/>
        <v>0</v>
      </c>
      <c r="AD32" s="236">
        <f t="shared" si="9"/>
        <v>0</v>
      </c>
      <c r="AE32" s="237">
        <f t="shared" si="11"/>
        <v>0</v>
      </c>
      <c r="AF32" s="106"/>
      <c r="AG32" s="88"/>
      <c r="AH32" s="95"/>
    </row>
    <row r="33" spans="1:34" s="221" customFormat="1" ht="16.5" customHeight="1">
      <c r="A33" s="103"/>
      <c r="B33" s="104"/>
      <c r="C33" s="222">
        <v>16</v>
      </c>
      <c r="D33" s="223"/>
      <c r="E33" s="201"/>
      <c r="F33" s="202"/>
      <c r="G33" s="845"/>
      <c r="H33" s="846"/>
      <c r="I33" s="203"/>
      <c r="J33" s="680"/>
      <c r="K33" s="847"/>
      <c r="L33" s="848"/>
      <c r="M33" s="849"/>
      <c r="N33" s="224"/>
      <c r="O33" s="225"/>
      <c r="P33" s="238"/>
      <c r="Q33" s="239"/>
      <c r="R33" s="240"/>
      <c r="S33" s="226" t="str">
        <f t="shared" si="0"/>
        <v/>
      </c>
      <c r="T33" s="227">
        <f t="shared" si="1"/>
        <v>0</v>
      </c>
      <c r="U33" s="228">
        <f t="shared" si="2"/>
        <v>0</v>
      </c>
      <c r="V33" s="228">
        <f t="shared" si="3"/>
        <v>0</v>
      </c>
      <c r="W33" s="229">
        <f t="shared" si="4"/>
        <v>0</v>
      </c>
      <c r="X33" s="230">
        <f t="shared" si="5"/>
        <v>0</v>
      </c>
      <c r="Y33" s="231">
        <f t="shared" si="6"/>
        <v>0</v>
      </c>
      <c r="Z33" s="232">
        <f t="shared" si="7"/>
        <v>0</v>
      </c>
      <c r="AA33" s="233">
        <f t="shared" si="8"/>
        <v>0</v>
      </c>
      <c r="AB33" s="234">
        <f t="shared" si="10"/>
        <v>0</v>
      </c>
      <c r="AC33" s="235">
        <f t="shared" si="9"/>
        <v>0</v>
      </c>
      <c r="AD33" s="236">
        <f t="shared" si="9"/>
        <v>0</v>
      </c>
      <c r="AE33" s="237">
        <f t="shared" si="11"/>
        <v>0</v>
      </c>
      <c r="AF33" s="106"/>
      <c r="AG33" s="88"/>
      <c r="AH33" s="95"/>
    </row>
    <row r="34" spans="1:34" s="221" customFormat="1" ht="16.5" customHeight="1">
      <c r="A34" s="103"/>
      <c r="B34" s="104"/>
      <c r="C34" s="222">
        <v>17</v>
      </c>
      <c r="D34" s="223"/>
      <c r="E34" s="201"/>
      <c r="F34" s="202"/>
      <c r="G34" s="845"/>
      <c r="H34" s="846"/>
      <c r="I34" s="203"/>
      <c r="J34" s="680"/>
      <c r="K34" s="847"/>
      <c r="L34" s="848"/>
      <c r="M34" s="849"/>
      <c r="N34" s="224"/>
      <c r="O34" s="225"/>
      <c r="P34" s="238"/>
      <c r="Q34" s="239"/>
      <c r="R34" s="240"/>
      <c r="S34" s="226" t="str">
        <f t="shared" si="0"/>
        <v/>
      </c>
      <c r="T34" s="227">
        <f t="shared" si="1"/>
        <v>0</v>
      </c>
      <c r="U34" s="228">
        <f t="shared" si="2"/>
        <v>0</v>
      </c>
      <c r="V34" s="228">
        <f t="shared" si="3"/>
        <v>0</v>
      </c>
      <c r="W34" s="229">
        <f t="shared" si="4"/>
        <v>0</v>
      </c>
      <c r="X34" s="230">
        <f t="shared" si="5"/>
        <v>0</v>
      </c>
      <c r="Y34" s="231">
        <f t="shared" si="6"/>
        <v>0</v>
      </c>
      <c r="Z34" s="232">
        <f t="shared" si="7"/>
        <v>0</v>
      </c>
      <c r="AA34" s="233">
        <f t="shared" si="8"/>
        <v>0</v>
      </c>
      <c r="AB34" s="234">
        <f t="shared" si="10"/>
        <v>0</v>
      </c>
      <c r="AC34" s="235">
        <f t="shared" ref="AC34:AC37" si="12">IF($J34="NO",Y34*$C$62,0)</f>
        <v>0</v>
      </c>
      <c r="AD34" s="236">
        <f t="shared" ref="AD34:AD37" si="13">IF($J34="NO",Z34*$C$62,0)</f>
        <v>0</v>
      </c>
      <c r="AE34" s="237">
        <f t="shared" si="11"/>
        <v>0</v>
      </c>
      <c r="AF34" s="106"/>
      <c r="AG34" s="88"/>
      <c r="AH34" s="95"/>
    </row>
    <row r="35" spans="1:34" s="221" customFormat="1" ht="16.5" customHeight="1">
      <c r="A35" s="103"/>
      <c r="B35" s="104"/>
      <c r="C35" s="222">
        <v>18</v>
      </c>
      <c r="D35" s="223"/>
      <c r="E35" s="201"/>
      <c r="F35" s="202"/>
      <c r="G35" s="845"/>
      <c r="H35" s="846"/>
      <c r="I35" s="203"/>
      <c r="J35" s="680"/>
      <c r="K35" s="847"/>
      <c r="L35" s="848"/>
      <c r="M35" s="849"/>
      <c r="N35" s="224"/>
      <c r="O35" s="225"/>
      <c r="P35" s="238"/>
      <c r="Q35" s="239"/>
      <c r="R35" s="240"/>
      <c r="S35" s="226" t="str">
        <f t="shared" si="0"/>
        <v/>
      </c>
      <c r="T35" s="227">
        <f t="shared" si="1"/>
        <v>0</v>
      </c>
      <c r="U35" s="228">
        <f t="shared" si="2"/>
        <v>0</v>
      </c>
      <c r="V35" s="228">
        <f t="shared" si="3"/>
        <v>0</v>
      </c>
      <c r="W35" s="229">
        <f t="shared" si="4"/>
        <v>0</v>
      </c>
      <c r="X35" s="230">
        <f t="shared" si="5"/>
        <v>0</v>
      </c>
      <c r="Y35" s="231">
        <f t="shared" si="6"/>
        <v>0</v>
      </c>
      <c r="Z35" s="232">
        <f t="shared" si="7"/>
        <v>0</v>
      </c>
      <c r="AA35" s="233">
        <f t="shared" si="8"/>
        <v>0</v>
      </c>
      <c r="AB35" s="234">
        <f t="shared" si="10"/>
        <v>0</v>
      </c>
      <c r="AC35" s="235">
        <f t="shared" si="12"/>
        <v>0</v>
      </c>
      <c r="AD35" s="236">
        <f t="shared" si="13"/>
        <v>0</v>
      </c>
      <c r="AE35" s="237">
        <f t="shared" si="11"/>
        <v>0</v>
      </c>
      <c r="AF35" s="106"/>
      <c r="AG35" s="88"/>
      <c r="AH35" s="95"/>
    </row>
    <row r="36" spans="1:34" s="221" customFormat="1" ht="16.5" customHeight="1">
      <c r="A36" s="103"/>
      <c r="B36" s="104"/>
      <c r="C36" s="222">
        <v>19</v>
      </c>
      <c r="D36" s="223"/>
      <c r="E36" s="201"/>
      <c r="F36" s="202"/>
      <c r="G36" s="845"/>
      <c r="H36" s="846"/>
      <c r="I36" s="203"/>
      <c r="J36" s="680"/>
      <c r="K36" s="847"/>
      <c r="L36" s="848"/>
      <c r="M36" s="849"/>
      <c r="N36" s="224"/>
      <c r="O36" s="225"/>
      <c r="P36" s="238"/>
      <c r="Q36" s="239"/>
      <c r="R36" s="240"/>
      <c r="S36" s="226" t="str">
        <f t="shared" si="0"/>
        <v/>
      </c>
      <c r="T36" s="227">
        <f t="shared" si="1"/>
        <v>0</v>
      </c>
      <c r="U36" s="228">
        <f t="shared" si="2"/>
        <v>0</v>
      </c>
      <c r="V36" s="228">
        <f t="shared" si="3"/>
        <v>0</v>
      </c>
      <c r="W36" s="229">
        <f t="shared" si="4"/>
        <v>0</v>
      </c>
      <c r="X36" s="230">
        <f t="shared" si="5"/>
        <v>0</v>
      </c>
      <c r="Y36" s="231">
        <f t="shared" si="6"/>
        <v>0</v>
      </c>
      <c r="Z36" s="232">
        <f t="shared" si="7"/>
        <v>0</v>
      </c>
      <c r="AA36" s="233">
        <f t="shared" si="8"/>
        <v>0</v>
      </c>
      <c r="AB36" s="234">
        <f t="shared" si="10"/>
        <v>0</v>
      </c>
      <c r="AC36" s="235">
        <f t="shared" si="12"/>
        <v>0</v>
      </c>
      <c r="AD36" s="236">
        <f t="shared" si="13"/>
        <v>0</v>
      </c>
      <c r="AE36" s="237">
        <f t="shared" si="11"/>
        <v>0</v>
      </c>
      <c r="AF36" s="106"/>
      <c r="AG36" s="88"/>
      <c r="AH36" s="95"/>
    </row>
    <row r="37" spans="1:34" s="221" customFormat="1" ht="16.5" customHeight="1" thickBot="1">
      <c r="A37" s="103"/>
      <c r="B37" s="104"/>
      <c r="C37" s="241">
        <v>20</v>
      </c>
      <c r="D37" s="615"/>
      <c r="E37" s="651"/>
      <c r="F37" s="652"/>
      <c r="G37" s="856"/>
      <c r="H37" s="857"/>
      <c r="I37" s="616"/>
      <c r="J37" s="680"/>
      <c r="K37" s="858"/>
      <c r="L37" s="859"/>
      <c r="M37" s="860"/>
      <c r="N37" s="242"/>
      <c r="O37" s="243"/>
      <c r="P37" s="244"/>
      <c r="Q37" s="245"/>
      <c r="R37" s="246"/>
      <c r="S37" s="247" t="str">
        <f t="shared" si="0"/>
        <v/>
      </c>
      <c r="T37" s="248">
        <f t="shared" si="1"/>
        <v>0</v>
      </c>
      <c r="U37" s="249">
        <f t="shared" si="2"/>
        <v>0</v>
      </c>
      <c r="V37" s="249">
        <f t="shared" si="3"/>
        <v>0</v>
      </c>
      <c r="W37" s="250">
        <f t="shared" si="4"/>
        <v>0</v>
      </c>
      <c r="X37" s="251">
        <f t="shared" si="5"/>
        <v>0</v>
      </c>
      <c r="Y37" s="252">
        <f t="shared" si="6"/>
        <v>0</v>
      </c>
      <c r="Z37" s="253">
        <f t="shared" si="7"/>
        <v>0</v>
      </c>
      <c r="AA37" s="254">
        <f t="shared" si="8"/>
        <v>0</v>
      </c>
      <c r="AB37" s="255">
        <f t="shared" si="10"/>
        <v>0</v>
      </c>
      <c r="AC37" s="256">
        <f t="shared" si="12"/>
        <v>0</v>
      </c>
      <c r="AD37" s="257">
        <f t="shared" si="13"/>
        <v>0</v>
      </c>
      <c r="AE37" s="258">
        <f t="shared" si="11"/>
        <v>0</v>
      </c>
      <c r="AF37" s="106"/>
      <c r="AG37" s="88"/>
      <c r="AH37" s="95"/>
    </row>
    <row r="38" spans="1:34" s="221" customFormat="1" ht="20.100000000000001" customHeight="1" thickBot="1">
      <c r="A38" s="103"/>
      <c r="B38" s="104"/>
      <c r="C38" s="259"/>
      <c r="D38" s="260"/>
      <c r="E38" s="260"/>
      <c r="F38" s="260"/>
      <c r="G38" s="260"/>
      <c r="H38" s="260"/>
      <c r="I38" s="261"/>
      <c r="J38" s="261"/>
      <c r="K38" s="607"/>
      <c r="L38" s="885" t="s">
        <v>493</v>
      </c>
      <c r="M38" s="262" t="s">
        <v>494</v>
      </c>
      <c r="N38" s="263" t="s">
        <v>495</v>
      </c>
      <c r="O38" s="264"/>
      <c r="P38" s="265">
        <f>SUM(P18:P37)</f>
        <v>0</v>
      </c>
      <c r="Q38" s="266">
        <f>SUM(Q18:Q37)</f>
        <v>0</v>
      </c>
      <c r="R38" s="267">
        <f>SUM(R18:R37)</f>
        <v>0</v>
      </c>
      <c r="S38" s="268">
        <f>SUM(S18:S37)</f>
        <v>0</v>
      </c>
      <c r="T38" s="269"/>
      <c r="U38" s="269"/>
      <c r="V38" s="269"/>
      <c r="W38" s="269"/>
      <c r="X38" s="270">
        <f>SUM(X18:X37)</f>
        <v>0</v>
      </c>
      <c r="Y38" s="271">
        <f t="shared" ref="Y38:AE38" si="14">SUM(Y18:Y37)</f>
        <v>0</v>
      </c>
      <c r="Z38" s="272">
        <f t="shared" si="14"/>
        <v>0</v>
      </c>
      <c r="AA38" s="273">
        <f>SUM(AA18:AA37)</f>
        <v>0</v>
      </c>
      <c r="AB38" s="274">
        <f>SUM(AB18:AB37)</f>
        <v>0</v>
      </c>
      <c r="AC38" s="275">
        <f>SUM(AC18:AC37)</f>
        <v>0</v>
      </c>
      <c r="AD38" s="276">
        <f>SUM(AD18:AD37)</f>
        <v>0</v>
      </c>
      <c r="AE38" s="277">
        <f t="shared" si="14"/>
        <v>0</v>
      </c>
      <c r="AF38" s="106"/>
      <c r="AG38" s="88"/>
      <c r="AH38" s="95"/>
    </row>
    <row r="39" spans="1:34" s="221" customFormat="1" ht="20.100000000000001" customHeight="1">
      <c r="A39" s="103"/>
      <c r="B39" s="104"/>
      <c r="C39" s="259"/>
      <c r="D39" s="260"/>
      <c r="E39" s="260"/>
      <c r="F39" s="260"/>
      <c r="G39" s="260"/>
      <c r="H39" s="260"/>
      <c r="I39" s="261"/>
      <c r="J39" s="261"/>
      <c r="K39" s="607"/>
      <c r="L39" s="886"/>
      <c r="M39" s="278" t="s">
        <v>496</v>
      </c>
      <c r="N39" s="279" t="s">
        <v>497</v>
      </c>
      <c r="O39" s="280"/>
      <c r="P39" s="871" t="s">
        <v>611</v>
      </c>
      <c r="Q39" s="872"/>
      <c r="R39" s="872"/>
      <c r="S39" s="872"/>
      <c r="T39" s="872"/>
      <c r="U39" s="872"/>
      <c r="V39" s="872"/>
      <c r="W39" s="872"/>
      <c r="X39" s="872"/>
      <c r="Y39" s="872"/>
      <c r="Z39" s="872"/>
      <c r="AA39" s="873"/>
      <c r="AB39" s="281"/>
      <c r="AC39" s="281"/>
      <c r="AD39" s="281"/>
      <c r="AE39" s="281"/>
      <c r="AF39" s="106"/>
      <c r="AG39" s="88"/>
      <c r="AH39" s="95"/>
    </row>
    <row r="40" spans="1:34" s="221" customFormat="1" ht="20.100000000000001" customHeight="1" thickBot="1">
      <c r="A40" s="103"/>
      <c r="B40" s="104"/>
      <c r="C40" s="259"/>
      <c r="D40" s="260"/>
      <c r="E40" s="260"/>
      <c r="F40" s="260"/>
      <c r="G40" s="260"/>
      <c r="H40" s="260"/>
      <c r="I40" s="261"/>
      <c r="J40" s="261"/>
      <c r="K40" s="607"/>
      <c r="L40" s="887"/>
      <c r="M40" s="282" t="s">
        <v>498</v>
      </c>
      <c r="N40" s="283" t="s">
        <v>499</v>
      </c>
      <c r="O40" s="284"/>
      <c r="P40" s="874"/>
      <c r="Q40" s="875"/>
      <c r="R40" s="875"/>
      <c r="S40" s="875"/>
      <c r="T40" s="875"/>
      <c r="U40" s="875"/>
      <c r="V40" s="875"/>
      <c r="W40" s="875"/>
      <c r="X40" s="875"/>
      <c r="Y40" s="875"/>
      <c r="Z40" s="875"/>
      <c r="AA40" s="876"/>
      <c r="AB40" s="281"/>
      <c r="AC40" s="281"/>
      <c r="AD40" s="281"/>
      <c r="AE40" s="281"/>
      <c r="AF40" s="106"/>
      <c r="AG40" s="88"/>
      <c r="AH40" s="95"/>
    </row>
    <row r="41" spans="1:34" s="199" customFormat="1" ht="20.100000000000001" customHeight="1" thickBot="1">
      <c r="A41" s="175"/>
      <c r="B41" s="176"/>
      <c r="C41" s="877" t="s">
        <v>500</v>
      </c>
      <c r="D41" s="878"/>
      <c r="E41" s="878"/>
      <c r="F41" s="878"/>
      <c r="G41" s="878"/>
      <c r="H41" s="878"/>
      <c r="I41" s="878"/>
      <c r="J41" s="878"/>
      <c r="K41" s="878"/>
      <c r="L41" s="879"/>
      <c r="M41" s="879"/>
      <c r="N41" s="879"/>
      <c r="O41" s="879"/>
      <c r="P41" s="829" t="s">
        <v>482</v>
      </c>
      <c r="Q41" s="830"/>
      <c r="R41" s="830"/>
      <c r="S41" s="831"/>
      <c r="T41" s="285"/>
      <c r="U41" s="285"/>
      <c r="V41" s="285"/>
      <c r="W41" s="285"/>
      <c r="X41" s="832" t="s">
        <v>501</v>
      </c>
      <c r="Y41" s="833"/>
      <c r="Z41" s="833"/>
      <c r="AA41" s="833"/>
      <c r="AB41" s="834"/>
      <c r="AC41" s="834"/>
      <c r="AD41" s="834"/>
      <c r="AE41" s="835"/>
      <c r="AF41" s="196"/>
      <c r="AG41" s="197"/>
      <c r="AH41" s="198"/>
    </row>
    <row r="42" spans="1:34" s="199" customFormat="1" ht="36" customHeight="1" thickBot="1">
      <c r="A42" s="175"/>
      <c r="B42" s="176"/>
      <c r="C42" s="286" t="s">
        <v>484</v>
      </c>
      <c r="D42" s="888" t="s">
        <v>502</v>
      </c>
      <c r="E42" s="889"/>
      <c r="F42" s="889"/>
      <c r="G42" s="889"/>
      <c r="H42" s="889"/>
      <c r="I42" s="889"/>
      <c r="J42" s="656"/>
      <c r="K42" s="882" t="s">
        <v>503</v>
      </c>
      <c r="L42" s="883"/>
      <c r="M42" s="883"/>
      <c r="N42" s="884"/>
      <c r="O42" s="602" t="s">
        <v>491</v>
      </c>
      <c r="P42" s="182">
        <f>P17</f>
        <v>2025</v>
      </c>
      <c r="Q42" s="183">
        <f>Q17</f>
        <v>2026</v>
      </c>
      <c r="R42" s="184">
        <f>R17</f>
        <v>2027</v>
      </c>
      <c r="S42" s="185" t="s">
        <v>492</v>
      </c>
      <c r="T42" s="287"/>
      <c r="U42" s="287"/>
      <c r="V42" s="287"/>
      <c r="W42" s="287"/>
      <c r="X42" s="188" t="str">
        <f t="shared" ref="X42:AE42" si="15">X17</f>
        <v>C. Proyecto 2025</v>
      </c>
      <c r="Y42" s="189" t="str">
        <f t="shared" si="15"/>
        <v>C. Proyecto 2026</v>
      </c>
      <c r="Z42" s="190" t="str">
        <f t="shared" si="15"/>
        <v>C. Proyecto 2027</v>
      </c>
      <c r="AA42" s="288" t="str">
        <f t="shared" si="15"/>
        <v>COSTE PROYECTO</v>
      </c>
      <c r="AB42" s="192">
        <f t="shared" si="15"/>
        <v>2025</v>
      </c>
      <c r="AC42" s="193">
        <f t="shared" si="15"/>
        <v>2026</v>
      </c>
      <c r="AD42" s="194">
        <f t="shared" si="15"/>
        <v>2027</v>
      </c>
      <c r="AE42" s="289" t="str">
        <f t="shared" si="15"/>
        <v>TOTAL SOLICITADO</v>
      </c>
      <c r="AF42" s="196"/>
      <c r="AG42" s="197"/>
      <c r="AH42" s="198"/>
    </row>
    <row r="43" spans="1:34" s="221" customFormat="1" ht="16.5" customHeight="1">
      <c r="A43" s="103"/>
      <c r="B43" s="104"/>
      <c r="C43" s="290">
        <v>1</v>
      </c>
      <c r="D43" s="291" t="s">
        <v>504</v>
      </c>
      <c r="E43" s="893"/>
      <c r="F43" s="894"/>
      <c r="G43" s="894"/>
      <c r="H43" s="894"/>
      <c r="I43" s="894"/>
      <c r="J43" s="895"/>
      <c r="K43" s="880"/>
      <c r="L43" s="880"/>
      <c r="M43" s="880"/>
      <c r="N43" s="881"/>
      <c r="O43" s="292"/>
      <c r="P43" s="293"/>
      <c r="Q43" s="294"/>
      <c r="R43" s="295"/>
      <c r="S43" s="209" t="str">
        <f>IF(AND(P43="",Q43="",R43=""),"",SUM(P43:R43))</f>
        <v/>
      </c>
      <c r="T43" s="296">
        <f>IF(E43="",0,IF(O43=O$61,1,IF(O43=O$62,2,IF(O43=O$63,3,IF(O43=O$64,4,0)))))</f>
        <v>0</v>
      </c>
      <c r="U43" s="211">
        <f>VLOOKUP(T43,$K$60:$R$64,6)</f>
        <v>0</v>
      </c>
      <c r="V43" s="211">
        <f>VLOOKUP(T43,$K$60:$R$64,7)</f>
        <v>0</v>
      </c>
      <c r="W43" s="212">
        <f>VLOOKUP(T43,$K$60:$R$64,8)</f>
        <v>0</v>
      </c>
      <c r="X43" s="213">
        <f>IF(OR($G$5="",P43=""),0,IF(U43="¿€/h,O7:Q10?",U43,IF(P43="",0,IF(T43=1,ROUND(P43*P$61,2),IF(T43=2,ROUND(P43*P$62,2),IF(T43=3,ROUND(P43*P$63,2),IF(T43=4,ROUND(P43*P$64,2),0)))))))</f>
        <v>0</v>
      </c>
      <c r="Y43" s="214">
        <f>IF(OR($G$5="",Q43=""),0,IF(V43="¿€/h,O7:Q10?",V43,IF(Q43="",0,IF(T43=1,ROUND(Q43*Q$61,2),IF(T43=2,ROUND(Q43*Q$62,2),IF(T43=3,ROUND(Q43*Q$63,2),IF(T43=4,ROUND(Q43*Q$64,2),0)))))))</f>
        <v>0</v>
      </c>
      <c r="Z43" s="215">
        <f>IF(OR($G$5="",R43=""),0,IF(W43="¿€/h,O7:Q10?",W43,IF(R43="",0,IF(T43=1,ROUND(R43*R$61,2),IF(T43=2,ROUND(R43*R$62,2),IF(T43=3,ROUND(R43*R$63,2),IF(T43=4,ROUND(R43*R$64,2),0)))))))</f>
        <v>0</v>
      </c>
      <c r="AA43" s="297">
        <f>IF(T43=0,0,SUM(X43:Z43))</f>
        <v>0</v>
      </c>
      <c r="AB43" s="217">
        <f>X43</f>
        <v>0</v>
      </c>
      <c r="AC43" s="298">
        <f t="shared" ref="AC43:AE48" si="16">Y43</f>
        <v>0</v>
      </c>
      <c r="AD43" s="299">
        <f t="shared" si="16"/>
        <v>0</v>
      </c>
      <c r="AE43" s="300">
        <f t="shared" si="16"/>
        <v>0</v>
      </c>
      <c r="AF43" s="106"/>
      <c r="AG43" s="88"/>
      <c r="AH43" s="95"/>
    </row>
    <row r="44" spans="1:34" s="221" customFormat="1" ht="16.5" customHeight="1">
      <c r="A44" s="103"/>
      <c r="B44" s="104"/>
      <c r="C44" s="301">
        <v>2</v>
      </c>
      <c r="D44" s="302" t="s">
        <v>505</v>
      </c>
      <c r="E44" s="850"/>
      <c r="F44" s="851"/>
      <c r="G44" s="851"/>
      <c r="H44" s="851"/>
      <c r="I44" s="851"/>
      <c r="J44" s="852"/>
      <c r="K44" s="861"/>
      <c r="L44" s="861"/>
      <c r="M44" s="861"/>
      <c r="N44" s="862"/>
      <c r="O44" s="303"/>
      <c r="P44" s="304"/>
      <c r="Q44" s="305"/>
      <c r="R44" s="306"/>
      <c r="S44" s="226" t="str">
        <f>IF(AND(P44="",Q44="",R44=""),"",SUM(P44:R44))</f>
        <v/>
      </c>
      <c r="T44" s="307">
        <f>IF(E44="",0,IF(O44=O$61,1,IF(O44=O$62,2,IF(O44=O$63,3,IF(O44=O$64,4,0)))))</f>
        <v>0</v>
      </c>
      <c r="U44" s="228">
        <f>VLOOKUP(T44,$K$60:$R$64,6)</f>
        <v>0</v>
      </c>
      <c r="V44" s="228">
        <f>VLOOKUP(T44,$K$60:$R$64,7)</f>
        <v>0</v>
      </c>
      <c r="W44" s="229">
        <f>VLOOKUP(T44,$K$60:$R$64,8)</f>
        <v>0</v>
      </c>
      <c r="X44" s="230">
        <f>IF(OR($G$5="",P44=""),0,IF(U44="¿€/h,O7:Q10?",U44,IF(P44="",0,IF(T44=1,ROUND(P44*P$61,2),IF(T44=2,ROUND(P44*P$62,2),IF(T44=3,ROUND(P44*P$63,2),IF(T44=4,ROUND(P44*P$64,2),0)))))))</f>
        <v>0</v>
      </c>
      <c r="Y44" s="231">
        <f>IF(OR($G$5="",Q44=""),0,IF(V44="¿€/h,O7:Q10?",V44,IF(Q44="",0,IF(T44=1,ROUND(Q44*Q$61,2),IF(T44=2,ROUND(Q44*Q$62,2),IF(T44=3,ROUND(Q44*Q$63,2),IF(T44=4,ROUND(Q44*Q$64,2),0)))))))</f>
        <v>0</v>
      </c>
      <c r="Z44" s="232">
        <f>IF(OR($G$5="",R44=""),0,IF(W44="¿€/h,O7:Q10?",W44,IF(R44="",0,IF(T44=1,ROUND(R44*R$61,2),IF(T44=2,ROUND(R44*R$62,2),IF(T44=3,ROUND(R44*R$63,2),IF(T44=4,ROUND(R44*R$64,2),0)))))))</f>
        <v>0</v>
      </c>
      <c r="AA44" s="308">
        <f>IF(T44=0,0,SUM(X44:Z44))</f>
        <v>0</v>
      </c>
      <c r="AB44" s="234">
        <f>X44</f>
        <v>0</v>
      </c>
      <c r="AC44" s="309">
        <f t="shared" si="16"/>
        <v>0</v>
      </c>
      <c r="AD44" s="310">
        <f t="shared" si="16"/>
        <v>0</v>
      </c>
      <c r="AE44" s="311">
        <f t="shared" si="16"/>
        <v>0</v>
      </c>
      <c r="AF44" s="106"/>
      <c r="AG44" s="88"/>
      <c r="AH44" s="95"/>
    </row>
    <row r="45" spans="1:34" s="221" customFormat="1" ht="16.5" customHeight="1">
      <c r="A45" s="103"/>
      <c r="B45" s="104"/>
      <c r="C45" s="301">
        <v>3</v>
      </c>
      <c r="D45" s="302" t="s">
        <v>506</v>
      </c>
      <c r="E45" s="850"/>
      <c r="F45" s="851"/>
      <c r="G45" s="851"/>
      <c r="H45" s="851"/>
      <c r="I45" s="851"/>
      <c r="J45" s="852"/>
      <c r="K45" s="861"/>
      <c r="L45" s="861"/>
      <c r="M45" s="861"/>
      <c r="N45" s="862"/>
      <c r="O45" s="303"/>
      <c r="P45" s="304"/>
      <c r="Q45" s="305"/>
      <c r="R45" s="306"/>
      <c r="S45" s="226" t="str">
        <f>IF(AND(P45="",Q45="",R45=""),"",SUM(P45:R45))</f>
        <v/>
      </c>
      <c r="T45" s="307">
        <f>IF(E45="",0,IF(O45=O$61,1,IF(O45=O$62,2,IF(O45=O$63,3,IF(O45=O$64,4,0)))))</f>
        <v>0</v>
      </c>
      <c r="U45" s="228">
        <f>VLOOKUP(T45,$K$60:$R$64,6)</f>
        <v>0</v>
      </c>
      <c r="V45" s="228">
        <f>VLOOKUP(T45,$K$60:$R$64,7)</f>
        <v>0</v>
      </c>
      <c r="W45" s="229">
        <f>VLOOKUP(T45,$K$60:$R$64,8)</f>
        <v>0</v>
      </c>
      <c r="X45" s="230">
        <f>IF(OR($G$5="",P45=""),0,IF(U45="¿€/h,O7:Q10?",U45,IF(P45="",0,IF(T45=1,ROUND(P45*P$61,2),IF(T45=2,ROUND(P45*P$62,2),IF(T45=3,ROUND(P45*P$63,2),IF(T45=4,ROUND(P45*P$64,2),0)))))))</f>
        <v>0</v>
      </c>
      <c r="Y45" s="231">
        <f>IF(OR($G$5="",Q45=""),0,IF(V45="¿€/h,O7:Q10?",V45,IF(Q45="",0,IF(T45=1,ROUND(Q45*Q$61,2),IF(T45=2,ROUND(Q45*Q$62,2),IF(T45=3,ROUND(Q45*Q$63,2),IF(T45=4,ROUND(Q45*Q$64,2),0)))))))</f>
        <v>0</v>
      </c>
      <c r="Z45" s="232">
        <f>IF(OR($G$5="",R45=""),0,IF(W45="¿€/h,O7:Q10?",W45,IF(R45="",0,IF(T45=1,ROUND(R45*R$61,2),IF(T45=2,ROUND(R45*R$62,2),IF(T45=3,ROUND(R45*R$63,2),IF(T45=4,ROUND(R45*R$64,2),0)))))))</f>
        <v>0</v>
      </c>
      <c r="AA45" s="308">
        <f>IF(T45=0,0,SUM(X45:Z45))</f>
        <v>0</v>
      </c>
      <c r="AB45" s="234">
        <f>X45</f>
        <v>0</v>
      </c>
      <c r="AC45" s="309">
        <f t="shared" si="16"/>
        <v>0</v>
      </c>
      <c r="AD45" s="310">
        <f t="shared" si="16"/>
        <v>0</v>
      </c>
      <c r="AE45" s="311">
        <f t="shared" si="16"/>
        <v>0</v>
      </c>
      <c r="AF45" s="106"/>
      <c r="AG45" s="88"/>
      <c r="AH45" s="95"/>
    </row>
    <row r="46" spans="1:34" s="221" customFormat="1" ht="16.5" customHeight="1">
      <c r="A46" s="103"/>
      <c r="B46" s="104"/>
      <c r="C46" s="301">
        <v>4</v>
      </c>
      <c r="D46" s="302" t="s">
        <v>507</v>
      </c>
      <c r="E46" s="850"/>
      <c r="F46" s="851"/>
      <c r="G46" s="851"/>
      <c r="H46" s="851"/>
      <c r="I46" s="851"/>
      <c r="J46" s="852"/>
      <c r="K46" s="861"/>
      <c r="L46" s="861"/>
      <c r="M46" s="861"/>
      <c r="N46" s="862"/>
      <c r="O46" s="303"/>
      <c r="P46" s="304"/>
      <c r="Q46" s="305"/>
      <c r="R46" s="306"/>
      <c r="S46" s="226" t="str">
        <f>IF(AND(P46="",Q46="",R46=""),"",SUM(P46:R46))</f>
        <v/>
      </c>
      <c r="T46" s="307">
        <f>IF(E46="",0,IF(O46=O$61,1,IF(O46=O$62,2,IF(O46=O$63,3,IF(O46=O$64,4,0)))))</f>
        <v>0</v>
      </c>
      <c r="U46" s="228">
        <f>VLOOKUP(T46,$K$60:$R$64,6)</f>
        <v>0</v>
      </c>
      <c r="V46" s="228">
        <f>VLOOKUP(T46,$K$60:$R$64,7)</f>
        <v>0</v>
      </c>
      <c r="W46" s="229">
        <f>VLOOKUP(T46,$K$60:$R$64,8)</f>
        <v>0</v>
      </c>
      <c r="X46" s="230">
        <f>IF(OR($G$5="",P46=""),0,IF(U46="¿€/h,O7:Q10?",U46,IF(P46="",0,IF(T46=1,ROUND(P46*P$61,2),IF(T46=2,ROUND(P46*P$62,2),IF(T46=3,ROUND(P46*P$63,2),IF(T46=4,ROUND(P46*P$64,2),0)))))))</f>
        <v>0</v>
      </c>
      <c r="Y46" s="231">
        <f>IF(OR($G$5="",Q46=""),0,IF(V46="¿€/h,O7:Q10?",V46,IF(Q46="",0,IF(T46=1,ROUND(Q46*Q$61,2),IF(T46=2,ROUND(Q46*Q$62,2),IF(T46=3,ROUND(Q46*Q$63,2),IF(T46=4,ROUND(Q46*Q$64,2),0)))))))</f>
        <v>0</v>
      </c>
      <c r="Z46" s="232">
        <f>IF(OR($G$5="",R46=""),0,IF(W46="¿€/h,O7:Q10?",W46,IF(R46="",0,IF(T46=1,ROUND(R46*R$61,2),IF(T46=2,ROUND(R46*R$62,2),IF(T46=3,ROUND(R46*R$63,2),IF(T46=4,ROUND(R46*R$64,2),0)))))))</f>
        <v>0</v>
      </c>
      <c r="AA46" s="308">
        <f>IF(T46=0,0,SUM(X46:Z46))</f>
        <v>0</v>
      </c>
      <c r="AB46" s="234">
        <f>X46</f>
        <v>0</v>
      </c>
      <c r="AC46" s="309">
        <f t="shared" si="16"/>
        <v>0</v>
      </c>
      <c r="AD46" s="310">
        <f t="shared" si="16"/>
        <v>0</v>
      </c>
      <c r="AE46" s="311">
        <f t="shared" si="16"/>
        <v>0</v>
      </c>
      <c r="AF46" s="106"/>
      <c r="AG46" s="88"/>
      <c r="AH46" s="95"/>
    </row>
    <row r="47" spans="1:34" s="221" customFormat="1" ht="16.5" customHeight="1" thickBot="1">
      <c r="A47" s="103"/>
      <c r="B47" s="104"/>
      <c r="C47" s="312">
        <v>5</v>
      </c>
      <c r="D47" s="313" t="s">
        <v>508</v>
      </c>
      <c r="E47" s="853"/>
      <c r="F47" s="854"/>
      <c r="G47" s="854"/>
      <c r="H47" s="854"/>
      <c r="I47" s="854"/>
      <c r="J47" s="855"/>
      <c r="K47" s="863"/>
      <c r="L47" s="863"/>
      <c r="M47" s="863"/>
      <c r="N47" s="864"/>
      <c r="O47" s="314"/>
      <c r="P47" s="315"/>
      <c r="Q47" s="316"/>
      <c r="R47" s="317"/>
      <c r="S47" s="247" t="str">
        <f>IF(AND(P47="",Q47="",R47=""),"",SUM(P47:R47))</f>
        <v/>
      </c>
      <c r="T47" s="318">
        <f>IF(E47="",0,IF(O47=O$61,1,IF(O47=O$62,2,IF(O47=O$63,3,IF(O47=O$64,4,0)))))</f>
        <v>0</v>
      </c>
      <c r="U47" s="249">
        <f>VLOOKUP(T47,$K$60:$R$64,6)</f>
        <v>0</v>
      </c>
      <c r="V47" s="249">
        <f>VLOOKUP(T47,$K$60:$R$64,7)</f>
        <v>0</v>
      </c>
      <c r="W47" s="250">
        <f>VLOOKUP(T47,$K$60:$R$64,8)</f>
        <v>0</v>
      </c>
      <c r="X47" s="251">
        <f>IF(OR($G$5="",P47=""),0,IF(U47="¿€/h,O7:Q10?",U47,IF(P47="",0,IF(T47=1,ROUND(P47*P$61,2),IF(T47=2,ROUND(P47*P$62,2),IF(T47=3,ROUND(P47*P$63,2),IF(T47=4,ROUND(P47*P$64,2),0)))))))</f>
        <v>0</v>
      </c>
      <c r="Y47" s="252">
        <f>IF(OR($G$5="",Q47=""),0,IF(V47="¿€/h,O7:Q10?",V47,IF(Q47="",0,IF(T47=1,ROUND(Q47*Q$61,2),IF(T47=2,ROUND(Q47*Q$62,2),IF(T47=3,ROUND(Q47*Q$63,2),IF(T47=4,ROUND(Q47*Q$64,2),0)))))))</f>
        <v>0</v>
      </c>
      <c r="Z47" s="253">
        <f>IF(OR($G$5="",R47=""),0,IF(W47="¿€/h,O7:Q10?",W47,IF(R47="",0,IF(T47=1,ROUND(R47*R$61,2),IF(T47=2,ROUND(R47*R$62,2),IF(T47=3,ROUND(R47*R$63,2),IF(T47=4,ROUND(R47*R$64,2),0)))))))</f>
        <v>0</v>
      </c>
      <c r="AA47" s="319">
        <f>IF(T47=0,0,SUM(X47:Z47))</f>
        <v>0</v>
      </c>
      <c r="AB47" s="255">
        <f>X47</f>
        <v>0</v>
      </c>
      <c r="AC47" s="320">
        <f t="shared" si="16"/>
        <v>0</v>
      </c>
      <c r="AD47" s="321">
        <f t="shared" si="16"/>
        <v>0</v>
      </c>
      <c r="AE47" s="322">
        <f t="shared" si="16"/>
        <v>0</v>
      </c>
      <c r="AF47" s="106"/>
      <c r="AG47" s="88"/>
      <c r="AH47" s="95"/>
    </row>
    <row r="48" spans="1:34" s="221" customFormat="1" ht="16.5" customHeight="1" thickBot="1">
      <c r="A48" s="103"/>
      <c r="B48" s="104"/>
      <c r="C48" s="259"/>
      <c r="D48" s="323"/>
      <c r="E48" s="865" t="s">
        <v>509</v>
      </c>
      <c r="F48" s="866"/>
      <c r="G48" s="866"/>
      <c r="H48" s="866"/>
      <c r="I48" s="867"/>
      <c r="J48" s="655"/>
      <c r="K48" s="323"/>
      <c r="L48" s="323"/>
      <c r="M48" s="323"/>
      <c r="N48" s="323"/>
      <c r="O48" s="324"/>
      <c r="P48" s="325">
        <f>SUM(P43:P47)</f>
        <v>0</v>
      </c>
      <c r="Q48" s="326">
        <f>SUM(Q43:Q47)</f>
        <v>0</v>
      </c>
      <c r="R48" s="327">
        <f>SUM(R43:R47)</f>
        <v>0</v>
      </c>
      <c r="S48" s="268">
        <f>SUM(S43:S47)</f>
        <v>0</v>
      </c>
      <c r="T48" s="269"/>
      <c r="U48" s="269"/>
      <c r="V48" s="269"/>
      <c r="W48" s="269"/>
      <c r="X48" s="328">
        <f>SUM(X43:X47)</f>
        <v>0</v>
      </c>
      <c r="Y48" s="329">
        <f t="shared" ref="Y48:AD48" si="17">SUM(Y43:Y47)</f>
        <v>0</v>
      </c>
      <c r="Z48" s="330">
        <f t="shared" si="17"/>
        <v>0</v>
      </c>
      <c r="AA48" s="331">
        <f>SUM(AA43:AA47)</f>
        <v>0</v>
      </c>
      <c r="AB48" s="332">
        <f>SUM(AB43:AB47)</f>
        <v>0</v>
      </c>
      <c r="AC48" s="333">
        <f>SUM(AC43:AC47)</f>
        <v>0</v>
      </c>
      <c r="AD48" s="334">
        <f t="shared" si="17"/>
        <v>0</v>
      </c>
      <c r="AE48" s="277">
        <f t="shared" si="16"/>
        <v>0</v>
      </c>
      <c r="AF48" s="106"/>
      <c r="AG48" s="88"/>
      <c r="AH48" s="95"/>
    </row>
    <row r="49" spans="1:34" s="337" customFormat="1" ht="16.5" customHeight="1" thickBot="1">
      <c r="A49" s="103"/>
      <c r="B49" s="335"/>
      <c r="C49" s="259"/>
      <c r="D49" s="336"/>
      <c r="E49" s="868"/>
      <c r="F49" s="869"/>
      <c r="G49" s="869"/>
      <c r="H49" s="869"/>
      <c r="I49" s="870"/>
      <c r="J49" s="655"/>
      <c r="K49" s="608"/>
      <c r="L49" s="608"/>
      <c r="M49" s="608"/>
      <c r="N49" s="608"/>
      <c r="O49" s="60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9"/>
      <c r="AG49" s="88"/>
      <c r="AH49" s="340"/>
    </row>
    <row r="50" spans="1:34" s="344" customFormat="1" ht="20.100000000000001" customHeight="1" thickBot="1">
      <c r="A50" s="341"/>
      <c r="B50" s="342"/>
      <c r="C50" s="343"/>
      <c r="D50" s="336"/>
      <c r="E50" s="336"/>
      <c r="F50" s="336"/>
      <c r="G50" s="336"/>
      <c r="H50" s="336"/>
      <c r="I50" s="136"/>
      <c r="J50" s="136"/>
      <c r="K50" s="609"/>
      <c r="L50" s="609"/>
      <c r="M50" s="609"/>
      <c r="N50" s="609"/>
      <c r="O50" s="609"/>
      <c r="P50" s="890" t="s">
        <v>482</v>
      </c>
      <c r="Q50" s="891"/>
      <c r="R50" s="891"/>
      <c r="S50" s="892"/>
      <c r="T50" s="345"/>
      <c r="U50" s="345"/>
      <c r="V50" s="345"/>
      <c r="W50" s="345"/>
      <c r="X50" s="832" t="s">
        <v>510</v>
      </c>
      <c r="Y50" s="833"/>
      <c r="Z50" s="833"/>
      <c r="AA50" s="833"/>
      <c r="AB50" s="833"/>
      <c r="AC50" s="833"/>
      <c r="AD50" s="833"/>
      <c r="AE50" s="835"/>
      <c r="AF50" s="346"/>
      <c r="AG50" s="88"/>
      <c r="AH50" s="347"/>
    </row>
    <row r="51" spans="1:34" s="344" customFormat="1" ht="30" customHeight="1" thickBot="1">
      <c r="A51" s="341"/>
      <c r="B51" s="342"/>
      <c r="C51" s="343"/>
      <c r="D51" s="348"/>
      <c r="E51" s="348"/>
      <c r="F51" s="348"/>
      <c r="G51" s="348"/>
      <c r="H51" s="348"/>
      <c r="I51" s="136"/>
      <c r="J51" s="136"/>
      <c r="K51" s="609"/>
      <c r="L51" s="609"/>
      <c r="M51" s="609"/>
      <c r="N51" s="609"/>
      <c r="O51" s="611" t="s">
        <v>589</v>
      </c>
      <c r="P51" s="349">
        <f>P17</f>
        <v>2025</v>
      </c>
      <c r="Q51" s="350">
        <f>Q17</f>
        <v>2026</v>
      </c>
      <c r="R51" s="351">
        <f>R17</f>
        <v>2027</v>
      </c>
      <c r="S51" s="185" t="s">
        <v>492</v>
      </c>
      <c r="T51" s="345"/>
      <c r="U51" s="345"/>
      <c r="V51" s="345"/>
      <c r="W51" s="345"/>
      <c r="X51" s="352" t="str">
        <f t="shared" ref="X51:AE51" si="18">X17</f>
        <v>C. Proyecto 2025</v>
      </c>
      <c r="Y51" s="353" t="str">
        <f t="shared" si="18"/>
        <v>C. Proyecto 2026</v>
      </c>
      <c r="Z51" s="354" t="str">
        <f t="shared" si="18"/>
        <v>C. Proyecto 2027</v>
      </c>
      <c r="AA51" s="355" t="str">
        <f t="shared" si="18"/>
        <v>COSTE PROYECTO</v>
      </c>
      <c r="AB51" s="192">
        <f t="shared" si="18"/>
        <v>2025</v>
      </c>
      <c r="AC51" s="193">
        <f t="shared" si="18"/>
        <v>2026</v>
      </c>
      <c r="AD51" s="194">
        <f t="shared" si="18"/>
        <v>2027</v>
      </c>
      <c r="AE51" s="195" t="str">
        <f t="shared" si="18"/>
        <v>TOTAL SOLICITADO</v>
      </c>
      <c r="AF51" s="346"/>
      <c r="AG51" s="88"/>
      <c r="AH51" s="347"/>
    </row>
    <row r="52" spans="1:34" s="344" customFormat="1" ht="16.5" customHeight="1" thickBot="1">
      <c r="A52" s="341"/>
      <c r="B52" s="342"/>
      <c r="C52" s="343"/>
      <c r="D52" s="348"/>
      <c r="E52" s="348"/>
      <c r="F52" s="348"/>
      <c r="G52" s="348"/>
      <c r="H52" s="348"/>
      <c r="I52" s="356" t="s">
        <v>511</v>
      </c>
      <c r="J52" s="657"/>
      <c r="K52" s="357"/>
      <c r="L52" s="357"/>
      <c r="M52" s="357"/>
      <c r="N52" s="357"/>
      <c r="O52" s="358" t="s">
        <v>512</v>
      </c>
      <c r="P52" s="359" t="str">
        <f>IF(P66+P71=0,"",P66+P71)</f>
        <v/>
      </c>
      <c r="Q52" s="360" t="str">
        <f>IF(Q66+Q71=0,"",Q66+Q71)</f>
        <v/>
      </c>
      <c r="R52" s="361" t="str">
        <f>IF(R66+R71=0,"",R66+R71)</f>
        <v/>
      </c>
      <c r="S52" s="209" t="str">
        <f>IF(AND(P52="",Q52="",R52=""),"",SUM(P52:R52))</f>
        <v/>
      </c>
      <c r="T52" s="345"/>
      <c r="U52" s="345"/>
      <c r="V52" s="345"/>
      <c r="W52" s="345"/>
      <c r="X52" s="362">
        <f>X61+X66</f>
        <v>0</v>
      </c>
      <c r="Y52" s="363">
        <f>Y61+Y66</f>
        <v>0</v>
      </c>
      <c r="Z52" s="364">
        <f>Z61+Z66</f>
        <v>0</v>
      </c>
      <c r="AA52" s="297">
        <f>SUM(X52:Z52)</f>
        <v>0</v>
      </c>
      <c r="AB52" s="365">
        <f t="shared" ref="AB52:AD55" si="19">AB66+AB61</f>
        <v>0</v>
      </c>
      <c r="AC52" s="366">
        <f t="shared" si="19"/>
        <v>0</v>
      </c>
      <c r="AD52" s="367">
        <f t="shared" si="19"/>
        <v>0</v>
      </c>
      <c r="AE52" s="220">
        <f>SUM(AB52:AD52)</f>
        <v>0</v>
      </c>
      <c r="AF52" s="346"/>
      <c r="AG52" s="88"/>
      <c r="AH52" s="347"/>
    </row>
    <row r="53" spans="1:34" s="344" customFormat="1" ht="16.5" customHeight="1">
      <c r="A53" s="341"/>
      <c r="B53" s="342"/>
      <c r="C53" s="343"/>
      <c r="D53" s="348"/>
      <c r="E53" s="348"/>
      <c r="F53" s="609"/>
      <c r="G53" s="368" t="s">
        <v>513</v>
      </c>
      <c r="H53" s="369" t="str">
        <f>IF(I55=0,"",I53/I55)</f>
        <v/>
      </c>
      <c r="I53" s="370">
        <f>SUM(L66:N66)</f>
        <v>0</v>
      </c>
      <c r="J53" s="658"/>
      <c r="K53" s="605"/>
      <c r="L53" s="357"/>
      <c r="M53" s="371"/>
      <c r="N53" s="371"/>
      <c r="O53" s="372" t="s">
        <v>514</v>
      </c>
      <c r="P53" s="373" t="str">
        <f t="shared" ref="P53:R55" si="20">IF(P67+P72=0,"",P67+P72)</f>
        <v/>
      </c>
      <c r="Q53" s="374" t="str">
        <f>IF(Q67+Q72=0,"",Q67+Q72)</f>
        <v/>
      </c>
      <c r="R53" s="375" t="str">
        <f>IF(R67+R72=0,"",R67+R72)</f>
        <v/>
      </c>
      <c r="S53" s="226" t="str">
        <f>IF(AND(P53="",Q53="",R53=""),"",SUM(P53:R53))</f>
        <v/>
      </c>
      <c r="T53" s="345"/>
      <c r="U53" s="345"/>
      <c r="V53" s="345"/>
      <c r="W53" s="345"/>
      <c r="X53" s="376">
        <f t="shared" ref="X53:Z55" si="21">X62+X67</f>
        <v>0</v>
      </c>
      <c r="Y53" s="377">
        <f t="shared" si="21"/>
        <v>0</v>
      </c>
      <c r="Z53" s="378">
        <f t="shared" si="21"/>
        <v>0</v>
      </c>
      <c r="AA53" s="308">
        <f>SUM(X53:Z53)</f>
        <v>0</v>
      </c>
      <c r="AB53" s="234">
        <f t="shared" si="19"/>
        <v>0</v>
      </c>
      <c r="AC53" s="309">
        <f t="shared" si="19"/>
        <v>0</v>
      </c>
      <c r="AD53" s="310">
        <f t="shared" si="19"/>
        <v>0</v>
      </c>
      <c r="AE53" s="237">
        <f>SUM(AB53:AD53)</f>
        <v>0</v>
      </c>
      <c r="AF53" s="346"/>
      <c r="AG53" s="88"/>
      <c r="AH53" s="347"/>
    </row>
    <row r="54" spans="1:34" s="344" customFormat="1" ht="16.5" customHeight="1" thickBot="1">
      <c r="A54" s="341"/>
      <c r="B54" s="342"/>
      <c r="C54" s="343"/>
      <c r="D54" s="348"/>
      <c r="E54" s="348"/>
      <c r="F54" s="609"/>
      <c r="G54" s="368" t="s">
        <v>515</v>
      </c>
      <c r="H54" s="369" t="str">
        <f>IF(I55=0,"",I54/I55)</f>
        <v/>
      </c>
      <c r="I54" s="379">
        <f>SUM(L67:N68)</f>
        <v>0</v>
      </c>
      <c r="J54" s="658"/>
      <c r="K54" s="357"/>
      <c r="L54" s="357"/>
      <c r="M54" s="357"/>
      <c r="N54" s="357"/>
      <c r="O54" s="372" t="s">
        <v>516</v>
      </c>
      <c r="P54" s="373" t="str">
        <f t="shared" si="20"/>
        <v/>
      </c>
      <c r="Q54" s="374" t="str">
        <f t="shared" si="20"/>
        <v/>
      </c>
      <c r="R54" s="375" t="str">
        <f t="shared" si="20"/>
        <v/>
      </c>
      <c r="S54" s="226" t="str">
        <f>IF(AND(P54="",Q54="",R54=""),"",SUM(P54:R54))</f>
        <v/>
      </c>
      <c r="T54" s="345"/>
      <c r="U54" s="345"/>
      <c r="V54" s="345"/>
      <c r="W54" s="345"/>
      <c r="X54" s="376">
        <f t="shared" si="21"/>
        <v>0</v>
      </c>
      <c r="Y54" s="377">
        <f t="shared" si="21"/>
        <v>0</v>
      </c>
      <c r="Z54" s="378">
        <f t="shared" si="21"/>
        <v>0</v>
      </c>
      <c r="AA54" s="308">
        <f>SUM(X54:Z54)</f>
        <v>0</v>
      </c>
      <c r="AB54" s="234">
        <f t="shared" si="19"/>
        <v>0</v>
      </c>
      <c r="AC54" s="309">
        <f t="shared" si="19"/>
        <v>0</v>
      </c>
      <c r="AD54" s="310">
        <f t="shared" si="19"/>
        <v>0</v>
      </c>
      <c r="AE54" s="237">
        <f>SUM(AB54:AD54)</f>
        <v>0</v>
      </c>
      <c r="AF54" s="346"/>
      <c r="AG54" s="88"/>
      <c r="AH54" s="347"/>
    </row>
    <row r="55" spans="1:34" s="344" customFormat="1" ht="16.5" customHeight="1" thickBot="1">
      <c r="A55" s="341"/>
      <c r="B55" s="342"/>
      <c r="C55" s="343"/>
      <c r="D55" s="348"/>
      <c r="E55" s="348"/>
      <c r="F55" s="348"/>
      <c r="G55" s="609"/>
      <c r="H55" s="380" t="s">
        <v>517</v>
      </c>
      <c r="I55" s="381">
        <f>I53+I54</f>
        <v>0</v>
      </c>
      <c r="J55" s="659"/>
      <c r="K55" s="357"/>
      <c r="L55" s="357"/>
      <c r="M55" s="357"/>
      <c r="N55" s="357"/>
      <c r="O55" s="382" t="s">
        <v>518</v>
      </c>
      <c r="P55" s="383" t="str">
        <f>IF(P69+P74=0,"",P69+P74)</f>
        <v/>
      </c>
      <c r="Q55" s="384" t="str">
        <f t="shared" si="20"/>
        <v/>
      </c>
      <c r="R55" s="385" t="str">
        <f t="shared" si="20"/>
        <v/>
      </c>
      <c r="S55" s="247" t="str">
        <f>IF(AND(P55="",Q55="",R55=""),"",SUM(P55:R55))</f>
        <v/>
      </c>
      <c r="T55" s="345"/>
      <c r="U55" s="345"/>
      <c r="V55" s="345"/>
      <c r="W55" s="345"/>
      <c r="X55" s="386">
        <f t="shared" si="21"/>
        <v>0</v>
      </c>
      <c r="Y55" s="387">
        <f t="shared" si="21"/>
        <v>0</v>
      </c>
      <c r="Z55" s="388">
        <f t="shared" si="21"/>
        <v>0</v>
      </c>
      <c r="AA55" s="319">
        <f>SUM(X55:Z55)</f>
        <v>0</v>
      </c>
      <c r="AB55" s="255">
        <f t="shared" si="19"/>
        <v>0</v>
      </c>
      <c r="AC55" s="320">
        <f t="shared" si="19"/>
        <v>0</v>
      </c>
      <c r="AD55" s="321">
        <f t="shared" si="19"/>
        <v>0</v>
      </c>
      <c r="AE55" s="258">
        <f>SUM(AB55:AD55)</f>
        <v>0</v>
      </c>
      <c r="AF55" s="346"/>
      <c r="AG55" s="88"/>
      <c r="AH55" s="347"/>
    </row>
    <row r="56" spans="1:34" s="344" customFormat="1" ht="16.5" customHeight="1" thickBot="1">
      <c r="A56" s="341"/>
      <c r="B56" s="342"/>
      <c r="C56" s="343"/>
      <c r="D56" s="348"/>
      <c r="E56" s="348"/>
      <c r="F56" s="348"/>
      <c r="G56" s="348"/>
      <c r="H56" s="348"/>
      <c r="I56" s="348"/>
      <c r="J56" s="348"/>
      <c r="K56" s="357"/>
      <c r="L56" s="357"/>
      <c r="M56" s="357"/>
      <c r="N56" s="357"/>
      <c r="O56" s="609"/>
      <c r="P56" s="629">
        <f>SUM(P52:P55)</f>
        <v>0</v>
      </c>
      <c r="Q56" s="630">
        <f>SUM(Q52:Q55)</f>
        <v>0</v>
      </c>
      <c r="R56" s="631">
        <f>SUM(R52:R55)</f>
        <v>0</v>
      </c>
      <c r="S56" s="610">
        <f>SUM(S51:S55)</f>
        <v>0</v>
      </c>
      <c r="T56" s="345"/>
      <c r="U56" s="345"/>
      <c r="V56" s="345"/>
      <c r="W56" s="345"/>
      <c r="X56" s="389">
        <f>SUM(X52:X55)</f>
        <v>0</v>
      </c>
      <c r="Y56" s="390">
        <f>SUM(Y52:Y55)</f>
        <v>0</v>
      </c>
      <c r="Z56" s="391">
        <f>SUM(Z52:Z55)</f>
        <v>0</v>
      </c>
      <c r="AA56" s="392">
        <f>SUM(X56:Z56)</f>
        <v>0</v>
      </c>
      <c r="AB56" s="274">
        <f>SUM(AB52:AB55)</f>
        <v>0</v>
      </c>
      <c r="AC56" s="275">
        <f>SUM(AC52:AC55)</f>
        <v>0</v>
      </c>
      <c r="AD56" s="393">
        <f>SUM(AD52:AD55)</f>
        <v>0</v>
      </c>
      <c r="AE56" s="277">
        <f>SUM(AE52:AE55)</f>
        <v>0</v>
      </c>
      <c r="AF56" s="346"/>
      <c r="AG56" s="88"/>
      <c r="AH56" s="347"/>
    </row>
    <row r="57" spans="1:34" s="344" customFormat="1" ht="16.5" customHeight="1">
      <c r="A57" s="341"/>
      <c r="B57" s="342"/>
      <c r="C57" s="343"/>
      <c r="D57" s="348"/>
      <c r="E57" s="348"/>
      <c r="F57" s="348"/>
      <c r="G57" s="348"/>
      <c r="H57" s="348"/>
      <c r="I57" s="348"/>
      <c r="J57" s="348"/>
      <c r="K57" s="357"/>
      <c r="L57" s="357"/>
      <c r="M57" s="357"/>
      <c r="N57" s="357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6"/>
      <c r="AG57" s="88"/>
      <c r="AH57" s="347"/>
    </row>
    <row r="58" spans="1:34" s="337" customFormat="1" ht="16.5" customHeight="1" thickBot="1">
      <c r="A58" s="103"/>
      <c r="B58" s="394"/>
      <c r="C58" s="395"/>
      <c r="D58" s="396"/>
      <c r="E58" s="396"/>
      <c r="F58" s="396"/>
      <c r="G58" s="396"/>
      <c r="H58" s="396"/>
      <c r="I58" s="396"/>
      <c r="J58" s="396"/>
      <c r="K58" s="397"/>
      <c r="L58" s="397"/>
      <c r="M58" s="397"/>
      <c r="N58" s="397"/>
      <c r="O58" s="399"/>
      <c r="P58" s="399"/>
      <c r="Q58" s="399"/>
      <c r="R58" s="399"/>
      <c r="S58" s="399"/>
      <c r="T58" s="398"/>
      <c r="U58" s="398"/>
      <c r="V58" s="398"/>
      <c r="W58" s="398"/>
      <c r="X58" s="400"/>
      <c r="Y58" s="400"/>
      <c r="Z58" s="395"/>
      <c r="AA58" s="395"/>
      <c r="AB58" s="395"/>
      <c r="AC58" s="395"/>
      <c r="AD58" s="395"/>
      <c r="AE58" s="401"/>
      <c r="AF58" s="402"/>
      <c r="AG58" s="88"/>
      <c r="AH58" s="340"/>
    </row>
    <row r="59" spans="1:34">
      <c r="A59" s="403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8"/>
    </row>
    <row r="60" spans="1:34" ht="16.5" hidden="1" customHeight="1">
      <c r="A60" s="403"/>
      <c r="B60" s="403"/>
      <c r="C60" s="403"/>
      <c r="D60" s="403"/>
      <c r="E60" s="403"/>
      <c r="F60" s="403"/>
      <c r="G60" s="403"/>
      <c r="H60" s="403"/>
      <c r="I60" s="403"/>
      <c r="J60" s="403"/>
      <c r="K60" s="404">
        <v>0</v>
      </c>
      <c r="L60" s="128">
        <v>0</v>
      </c>
      <c r="M60" s="128">
        <v>0</v>
      </c>
      <c r="N60" s="128">
        <v>0</v>
      </c>
      <c r="O60" s="403"/>
      <c r="P60" s="128">
        <v>0</v>
      </c>
      <c r="Q60" s="128">
        <v>0</v>
      </c>
      <c r="R60" s="128">
        <v>0</v>
      </c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8"/>
    </row>
    <row r="61" spans="1:34" hidden="1">
      <c r="A61" s="403"/>
      <c r="B61" s="403"/>
      <c r="C61" s="405" t="str">
        <f>IF('DATOS GENERALES'!D8="","",'DATOS GENERALES'!D8)</f>
        <v/>
      </c>
      <c r="D61" s="403"/>
      <c r="E61" s="406" t="s">
        <v>519</v>
      </c>
      <c r="F61" s="18" t="s">
        <v>377</v>
      </c>
      <c r="G61" s="403"/>
      <c r="H61" s="403"/>
      <c r="I61" s="407" t="s">
        <v>520</v>
      </c>
      <c r="J61" s="407"/>
      <c r="K61" s="404">
        <v>1</v>
      </c>
      <c r="L61" s="128" t="str">
        <f t="shared" ref="L61:N64" si="22">IF(L7&lt;1,"¿€/h,K7:M10?",IF(L7&gt;$K$6,$K$6,L7))</f>
        <v>¿€/h,K7:M10?</v>
      </c>
      <c r="M61" s="128" t="str">
        <f t="shared" si="22"/>
        <v>¿€/h,K7:M10?</v>
      </c>
      <c r="N61" s="128" t="str">
        <f t="shared" si="22"/>
        <v>¿€/h,K7:M10?</v>
      </c>
      <c r="O61" s="407" t="s">
        <v>521</v>
      </c>
      <c r="P61" s="128" t="str">
        <f t="shared" ref="P61:R64" si="23">IF(P7&lt;1,"¿€/h,O7:Q10?",IF(P7&gt;$O$6,$O$6,P7))</f>
        <v>¿€/h,O7:Q10?</v>
      </c>
      <c r="Q61" s="128" t="str">
        <f t="shared" si="23"/>
        <v>¿€/h,O7:Q10?</v>
      </c>
      <c r="R61" s="128" t="str">
        <f t="shared" si="23"/>
        <v>¿€/h,O7:Q10?</v>
      </c>
      <c r="S61" s="86"/>
      <c r="T61" s="86"/>
      <c r="U61" s="86"/>
      <c r="V61" s="86"/>
      <c r="W61" s="86"/>
      <c r="X61" s="408">
        <f>SUMIF(O18:O37,"=Doctor/a",X18:X37)</f>
        <v>0</v>
      </c>
      <c r="Y61" s="408">
        <f>SUMIF(O18:O37,"=Doctor/a",Y18:Y37)</f>
        <v>0</v>
      </c>
      <c r="Z61" s="408">
        <f>SUMIF(O18:O37,"=Doctor/a",Z18:Z37)</f>
        <v>0</v>
      </c>
      <c r="AA61" s="86"/>
      <c r="AB61" s="408">
        <f>SUMIF(O18:O37,"=Doctor/a",AB18:AB37)</f>
        <v>0</v>
      </c>
      <c r="AC61" s="408">
        <f>SUMIF(O18:O37,"=Doctor/a",AC18:AC37)</f>
        <v>0</v>
      </c>
      <c r="AD61" s="408">
        <f>SUMIF(O18:O37,"=Doctor/a",AD18:AD37)</f>
        <v>0</v>
      </c>
      <c r="AE61" s="86"/>
      <c r="AF61" s="86"/>
      <c r="AG61" s="88"/>
    </row>
    <row r="62" spans="1:34" hidden="1">
      <c r="A62" s="403"/>
      <c r="B62" s="403"/>
      <c r="C62" s="409">
        <f>IF(C61="",0,IF(C61=F70,0,IF(C61=F63,0,IF(C61=F76,0,1))))</f>
        <v>0</v>
      </c>
      <c r="D62" s="403"/>
      <c r="E62" s="403" t="s">
        <v>522</v>
      </c>
      <c r="F62" s="18" t="s">
        <v>418</v>
      </c>
      <c r="G62" s="403"/>
      <c r="H62" s="403"/>
      <c r="I62" s="407" t="s">
        <v>523</v>
      </c>
      <c r="J62" s="407"/>
      <c r="K62" s="404">
        <v>2</v>
      </c>
      <c r="L62" s="128" t="str">
        <f t="shared" si="22"/>
        <v>¿€/h,K7:M10?</v>
      </c>
      <c r="M62" s="128" t="str">
        <f t="shared" si="22"/>
        <v>¿€/h,K7:M10?</v>
      </c>
      <c r="N62" s="128" t="str">
        <f t="shared" si="22"/>
        <v>¿€/h,K7:M10?</v>
      </c>
      <c r="O62" s="407" t="s">
        <v>524</v>
      </c>
      <c r="P62" s="128" t="str">
        <f t="shared" si="23"/>
        <v>¿€/h,O7:Q10?</v>
      </c>
      <c r="Q62" s="128" t="str">
        <f t="shared" si="23"/>
        <v>¿€/h,O7:Q10?</v>
      </c>
      <c r="R62" s="128" t="str">
        <f t="shared" si="23"/>
        <v>¿€/h,O7:Q10?</v>
      </c>
      <c r="S62" s="86"/>
      <c r="T62" s="86"/>
      <c r="U62" s="86"/>
      <c r="V62" s="86"/>
      <c r="W62" s="86"/>
      <c r="X62" s="408">
        <f>SUMIF(O18:O37,"=Titulación superior",X18:X37)</f>
        <v>0</v>
      </c>
      <c r="Y62" s="408">
        <f>SUMIF(O18:O37,"=Titulación superior",Y18:Y37)</f>
        <v>0</v>
      </c>
      <c r="Z62" s="408">
        <f>SUMIF(O18:O37,"=Titulación superior",Z18:Z37)</f>
        <v>0</v>
      </c>
      <c r="AA62" s="86"/>
      <c r="AB62" s="408">
        <f>SUMIF(O18:O37,"=Titulación superior",AB18:AB37)</f>
        <v>0</v>
      </c>
      <c r="AC62" s="408">
        <f>SUMIF(O18:O37,"=Titulación superior",AC18:AC37)</f>
        <v>0</v>
      </c>
      <c r="AD62" s="408">
        <f>SUMIF(O18:O37,"=Titulación superior",AD18:AD37)</f>
        <v>0</v>
      </c>
      <c r="AE62" s="86"/>
      <c r="AF62" s="86"/>
      <c r="AG62" s="88"/>
    </row>
    <row r="63" spans="1:34" hidden="1">
      <c r="A63" s="403"/>
      <c r="B63" s="403"/>
      <c r="C63" s="403" t="s">
        <v>525</v>
      </c>
      <c r="D63" s="403"/>
      <c r="E63" s="403"/>
      <c r="F63" s="18" t="s">
        <v>421</v>
      </c>
      <c r="G63" s="403"/>
      <c r="H63" s="403"/>
      <c r="I63" s="403"/>
      <c r="J63" s="403"/>
      <c r="K63" s="404">
        <v>3</v>
      </c>
      <c r="L63" s="128" t="str">
        <f t="shared" si="22"/>
        <v>¿€/h,K7:M10?</v>
      </c>
      <c r="M63" s="128" t="str">
        <f t="shared" si="22"/>
        <v>¿€/h,K7:M10?</v>
      </c>
      <c r="N63" s="128" t="str">
        <f t="shared" si="22"/>
        <v>¿€/h,K7:M10?</v>
      </c>
      <c r="O63" s="407" t="s">
        <v>526</v>
      </c>
      <c r="P63" s="128" t="str">
        <f t="shared" si="23"/>
        <v>¿€/h,O7:Q10?</v>
      </c>
      <c r="Q63" s="128" t="str">
        <f t="shared" si="23"/>
        <v>¿€/h,O7:Q10?</v>
      </c>
      <c r="R63" s="128" t="str">
        <f t="shared" si="23"/>
        <v>¿€/h,O7:Q10?</v>
      </c>
      <c r="S63" s="86"/>
      <c r="T63" s="86"/>
      <c r="U63" s="86"/>
      <c r="V63" s="86"/>
      <c r="W63" s="86"/>
      <c r="X63" s="408">
        <f>SUMIF(O18:O37,"=Titulación media",X18:X37)</f>
        <v>0</v>
      </c>
      <c r="Y63" s="408">
        <f>SUMIF(O18:O37,"=Titulación media",Y18:Y37)</f>
        <v>0</v>
      </c>
      <c r="Z63" s="408">
        <f>SUMIF(O18:O37,"=Titulación media",Z18:Z37)</f>
        <v>0</v>
      </c>
      <c r="AA63" s="86"/>
      <c r="AB63" s="408">
        <f>SUMIF(O18:O37,"=Titulación media",AB18:AB37)</f>
        <v>0</v>
      </c>
      <c r="AC63" s="408">
        <f>SUMIF(O18:O37,"=Titulación media",AC18:AC37)</f>
        <v>0</v>
      </c>
      <c r="AD63" s="408">
        <f>SUMIF(O18:O37,"=Titulación media",AD18:AD37)</f>
        <v>0</v>
      </c>
      <c r="AE63" s="86"/>
      <c r="AF63" s="86"/>
      <c r="AG63" s="88"/>
    </row>
    <row r="64" spans="1:34" hidden="1">
      <c r="A64" s="403"/>
      <c r="B64" s="403"/>
      <c r="C64" s="403"/>
      <c r="D64" s="403"/>
      <c r="E64" s="403"/>
      <c r="F64" s="18" t="s">
        <v>379</v>
      </c>
      <c r="G64" s="403"/>
      <c r="H64" s="403"/>
      <c r="I64" s="403"/>
      <c r="J64" s="403"/>
      <c r="K64" s="404">
        <v>4</v>
      </c>
      <c r="L64" s="128" t="str">
        <f t="shared" si="22"/>
        <v>¿€/h,K7:M10?</v>
      </c>
      <c r="M64" s="128" t="str">
        <f t="shared" si="22"/>
        <v>¿€/h,K7:M10?</v>
      </c>
      <c r="N64" s="128" t="str">
        <f t="shared" si="22"/>
        <v>¿€/h,K7:M10?</v>
      </c>
      <c r="O64" s="407" t="s">
        <v>518</v>
      </c>
      <c r="P64" s="128" t="str">
        <f t="shared" si="23"/>
        <v>¿€/h,O7:Q10?</v>
      </c>
      <c r="Q64" s="128" t="str">
        <f t="shared" si="23"/>
        <v>¿€/h,O7:Q10?</v>
      </c>
      <c r="R64" s="128" t="str">
        <f t="shared" si="23"/>
        <v>¿€/h,O7:Q10?</v>
      </c>
      <c r="S64" s="86"/>
      <c r="T64" s="86"/>
      <c r="U64" s="86"/>
      <c r="V64" s="86"/>
      <c r="W64" s="86"/>
      <c r="X64" s="408">
        <f>SUMIF(O18:O37,"=Sin titulación universitaria",X18:X37)</f>
        <v>0</v>
      </c>
      <c r="Y64" s="408">
        <f>SUMIF(O18:O37,"=Sin titulación universitaria",Y18:Y37)</f>
        <v>0</v>
      </c>
      <c r="Z64" s="408">
        <f>SUMIF(O18:O37,"=Sin titulación universitaria",Z18:Z37)</f>
        <v>0</v>
      </c>
      <c r="AA64" s="86"/>
      <c r="AB64" s="408">
        <f>SUMIF(O18:O37,"=Sin titulación universitaria",AB18:AB37)</f>
        <v>0</v>
      </c>
      <c r="AC64" s="408">
        <f>SUMIF(O18:O37,"=Sin titulación universitaria",AC18:AC37)</f>
        <v>0</v>
      </c>
      <c r="AD64" s="408">
        <f>SUMIF(O18:O37,"=Sin titulación universitaria",AD18:AD37)</f>
        <v>0</v>
      </c>
      <c r="AE64" s="86"/>
      <c r="AF64" s="86"/>
      <c r="AG64" s="88"/>
    </row>
    <row r="65" spans="1:34" hidden="1">
      <c r="A65" s="403"/>
      <c r="B65" s="403"/>
      <c r="C65" s="403"/>
      <c r="D65" s="403"/>
      <c r="E65" s="403"/>
      <c r="F65" s="18" t="s">
        <v>381</v>
      </c>
      <c r="G65" s="403"/>
      <c r="H65" s="403"/>
      <c r="I65" s="403"/>
      <c r="J65" s="403"/>
      <c r="K65" s="403"/>
      <c r="L65" s="403"/>
      <c r="M65" s="403"/>
      <c r="N65" s="403"/>
      <c r="O65" s="403" t="s">
        <v>587</v>
      </c>
      <c r="P65" s="403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8"/>
    </row>
    <row r="66" spans="1:34" hidden="1">
      <c r="A66" s="403"/>
      <c r="B66" s="403"/>
      <c r="C66" s="403" t="s">
        <v>378</v>
      </c>
      <c r="D66" s="403"/>
      <c r="E66" s="403"/>
      <c r="F66" s="18" t="s">
        <v>382</v>
      </c>
      <c r="G66" s="403"/>
      <c r="H66" s="403"/>
      <c r="I66" s="403"/>
      <c r="J66" s="403"/>
      <c r="K66" s="403"/>
      <c r="L66" s="408">
        <f>SUMIF(I18:I37,"=h",P18:P37)</f>
        <v>0</v>
      </c>
      <c r="M66" s="408">
        <f>SUMIF(I18:I37,"=h",Q18:Q37)</f>
        <v>0</v>
      </c>
      <c r="N66" s="408">
        <f>SUMIF(I18:I37,"=h",R18:R37)</f>
        <v>0</v>
      </c>
      <c r="O66" s="403"/>
      <c r="P66" s="408">
        <f>SUMIF(O18:O37,"=Doctor/a",P18:P37)</f>
        <v>0</v>
      </c>
      <c r="Q66" s="408">
        <f>SUMIF(O18:O37,"=Doctor/a",Q18:Q37)</f>
        <v>0</v>
      </c>
      <c r="R66" s="408">
        <f>SUMIF(O18:O37,"=Doctor/a",R18:R37)</f>
        <v>0</v>
      </c>
      <c r="S66" s="86"/>
      <c r="T66" s="86"/>
      <c r="U66" s="86"/>
      <c r="V66" s="86"/>
      <c r="W66" s="86"/>
      <c r="X66" s="408">
        <f>SUMIF(O43:O47,"=Doctor/a",X43:X47)</f>
        <v>0</v>
      </c>
      <c r="Y66" s="408">
        <f>SUMIF(O43:O47,"=Doctor/a",Y43:Y47)</f>
        <v>0</v>
      </c>
      <c r="Z66" s="408">
        <f>SUMIF(O43:O47,"=Doctor/a",Z43:Z47)</f>
        <v>0</v>
      </c>
      <c r="AA66" s="86"/>
      <c r="AB66" s="408">
        <f>SUMIF(O43:O47,"=Doctor/a",AB43:AB47)</f>
        <v>0</v>
      </c>
      <c r="AC66" s="408">
        <f>SUMIF(O43:O47,"=Doctor/a",AC43:AC47)</f>
        <v>0</v>
      </c>
      <c r="AD66" s="408">
        <f>SUMIF(O43:O47,"=Doctor/a",AD43:AD47)</f>
        <v>0</v>
      </c>
      <c r="AE66" s="86"/>
      <c r="AF66" s="86"/>
      <c r="AG66" s="88"/>
    </row>
    <row r="67" spans="1:34" hidden="1">
      <c r="A67" s="403"/>
      <c r="B67" s="403"/>
      <c r="C67" s="403" t="s">
        <v>380</v>
      </c>
      <c r="D67" s="403"/>
      <c r="E67" s="403"/>
      <c r="F67" s="18" t="s">
        <v>383</v>
      </c>
      <c r="G67" s="403"/>
      <c r="H67" s="403"/>
      <c r="I67" s="403"/>
      <c r="J67" s="403"/>
      <c r="K67" s="403"/>
      <c r="L67" s="408">
        <f>SUMIF(I18:I37,"=m",P18:P37)</f>
        <v>0</v>
      </c>
      <c r="M67" s="408">
        <f>SUMIF(I18:I37,"=m",Q18:Q37)</f>
        <v>0</v>
      </c>
      <c r="N67" s="408">
        <f>SUMIF(I18:I37,"=m",R18:R37)</f>
        <v>0</v>
      </c>
      <c r="O67" s="403"/>
      <c r="P67" s="408">
        <f>SUMIF(O18:O37,"=Titulación superior",P18:P37)</f>
        <v>0</v>
      </c>
      <c r="Q67" s="408">
        <f>SUMIF(O18:O37,"=Titulación superior",Q18:Q37)</f>
        <v>0</v>
      </c>
      <c r="R67" s="408">
        <f>SUMIF(O18:O37,"=Titulación superior",R18:R37)</f>
        <v>0</v>
      </c>
      <c r="S67" s="86"/>
      <c r="T67" s="86"/>
      <c r="U67" s="86"/>
      <c r="V67" s="86"/>
      <c r="W67" s="86"/>
      <c r="X67" s="408">
        <f>SUMIF(O43:O47,"=Titulación superior",X43:X47)</f>
        <v>0</v>
      </c>
      <c r="Y67" s="408">
        <f>SUMIF(O43:O47,"=Titulación superior",Y43:Y47)</f>
        <v>0</v>
      </c>
      <c r="Z67" s="408">
        <f>SUMIF(O43:O47,"=Titulación superior",Z43:Z47)</f>
        <v>0</v>
      </c>
      <c r="AA67" s="86"/>
      <c r="AB67" s="408">
        <f>SUMIF(O43:O47,"=Titulación superior",AB43:AB47)</f>
        <v>0</v>
      </c>
      <c r="AC67" s="408">
        <f>SUMIF(O43:O47,"=Titulación superior",AC43:AC47)</f>
        <v>0</v>
      </c>
      <c r="AD67" s="408">
        <f>SUMIF(O43:O47,"=Titulación superior",AD43:AD47)</f>
        <v>0</v>
      </c>
      <c r="AE67" s="86"/>
      <c r="AF67" s="86"/>
      <c r="AG67" s="88"/>
    </row>
    <row r="68" spans="1:34" hidden="1">
      <c r="A68" s="403"/>
      <c r="B68" s="403"/>
      <c r="C68" s="403"/>
      <c r="D68" s="403"/>
      <c r="E68" s="403"/>
      <c r="F68" s="18" t="s">
        <v>384</v>
      </c>
      <c r="G68" s="403"/>
      <c r="H68" s="403"/>
      <c r="I68" s="403"/>
      <c r="J68" s="403"/>
      <c r="K68" s="403"/>
      <c r="L68" s="403"/>
      <c r="M68" s="403"/>
      <c r="N68" s="403"/>
      <c r="O68" s="403"/>
      <c r="P68" s="408">
        <f>SUMIF(O18:O37,"=Titulación media",P18:P37)</f>
        <v>0</v>
      </c>
      <c r="Q68" s="408">
        <f>SUMIF(O18:O37,"=Titulación media",Q18:Q37)</f>
        <v>0</v>
      </c>
      <c r="R68" s="408">
        <f>SUMIF(O18:O37,"=Titulación media",R18:R37)</f>
        <v>0</v>
      </c>
      <c r="S68" s="86"/>
      <c r="T68" s="86"/>
      <c r="U68" s="86"/>
      <c r="V68" s="86"/>
      <c r="W68" s="86"/>
      <c r="X68" s="408">
        <f>SUMIF(O43:O47,"=Titulación media",X43:X47)</f>
        <v>0</v>
      </c>
      <c r="Y68" s="408">
        <f>SUMIF(O43:O47,"=Titulación media",Y43:Y47)</f>
        <v>0</v>
      </c>
      <c r="Z68" s="408">
        <f>SUMIF(O43:O47,"=Titulación media",Z43:Z47)</f>
        <v>0</v>
      </c>
      <c r="AA68" s="86"/>
      <c r="AB68" s="408">
        <f>SUMIF(O43:O47,"=Titulación media",AB43:AB47)</f>
        <v>0</v>
      </c>
      <c r="AC68" s="408">
        <f>SUMIF(O43:O47,"=Titulación media",AC43:AC47)</f>
        <v>0</v>
      </c>
      <c r="AD68" s="408">
        <f>SUMIF(O43:O47,"=Titulación media",AD43:AD47)</f>
        <v>0</v>
      </c>
      <c r="AE68" s="86"/>
      <c r="AF68" s="88"/>
      <c r="AG68" s="88"/>
      <c r="AH68" s="96"/>
    </row>
    <row r="69" spans="1:34" hidden="1">
      <c r="A69" s="403"/>
      <c r="B69" s="403"/>
      <c r="C69" s="403"/>
      <c r="D69" s="403"/>
      <c r="E69" s="403"/>
      <c r="F69" s="18" t="s">
        <v>385</v>
      </c>
      <c r="G69" s="403"/>
      <c r="H69" s="403"/>
      <c r="I69" s="403"/>
      <c r="J69" s="403"/>
      <c r="K69" s="403"/>
      <c r="L69" s="403"/>
      <c r="M69" s="403"/>
      <c r="N69" s="403"/>
      <c r="O69" s="403"/>
      <c r="P69" s="408">
        <f>SUMIF(O18:O37,"=Sin titulación universitaria",P18:P37)</f>
        <v>0</v>
      </c>
      <c r="Q69" s="408">
        <f>SUMIF(O18:O37,"=Sin titulación universitaria",Q18:Q37)</f>
        <v>0</v>
      </c>
      <c r="R69" s="408">
        <f>SUMIF(O18:O37,"=Sin titulación universitaria",R18:R37)</f>
        <v>0</v>
      </c>
      <c r="S69" s="86"/>
      <c r="T69" s="86"/>
      <c r="U69" s="86"/>
      <c r="V69" s="86"/>
      <c r="W69" s="86"/>
      <c r="X69" s="408">
        <f>SUMIF(O43:O47,"=Sin titulación universitaria",X43:X47)</f>
        <v>0</v>
      </c>
      <c r="Y69" s="408">
        <f>SUMIF(O43:O47,"=Sin titulación universitaria",Y43:Y47)</f>
        <v>0</v>
      </c>
      <c r="Z69" s="408">
        <f>SUMIF(O43:O47,"=Sin titulación universitaria",Z43:Z47)</f>
        <v>0</v>
      </c>
      <c r="AA69" s="86"/>
      <c r="AB69" s="408">
        <f>SUMIF(O43:O47,"=Sin titulación universitaria",AB43:AB47)</f>
        <v>0</v>
      </c>
      <c r="AC69" s="408">
        <f>SUMIF(O43:O47,"=Sin titulación universitaria",AC43:AC47)</f>
        <v>0</v>
      </c>
      <c r="AD69" s="408">
        <f>SUMIF(O43:O47,"=Sin titulación universitaria",AD43:AD47)</f>
        <v>0</v>
      </c>
      <c r="AE69" s="86"/>
      <c r="AF69" s="88"/>
      <c r="AG69" s="88"/>
      <c r="AH69" s="96"/>
    </row>
    <row r="70" spans="1:34" hidden="1">
      <c r="A70" s="403"/>
      <c r="B70" s="403"/>
      <c r="C70" s="403"/>
      <c r="D70" s="403"/>
      <c r="E70" s="403"/>
      <c r="F70" s="18" t="s">
        <v>386</v>
      </c>
      <c r="G70" s="403"/>
      <c r="H70" s="403"/>
      <c r="I70" s="403"/>
      <c r="J70" s="403"/>
      <c r="K70" s="403"/>
      <c r="L70" s="403"/>
      <c r="M70" s="403"/>
      <c r="N70" s="403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8"/>
      <c r="AG70" s="88"/>
      <c r="AH70" s="96"/>
    </row>
    <row r="71" spans="1:34" hidden="1">
      <c r="A71" s="403"/>
      <c r="B71" s="403"/>
      <c r="C71" s="403"/>
      <c r="D71" s="403"/>
      <c r="E71" s="403"/>
      <c r="F71" s="18" t="s">
        <v>387</v>
      </c>
      <c r="G71" s="403"/>
      <c r="H71" s="403"/>
      <c r="I71" s="403"/>
      <c r="J71" s="403"/>
      <c r="K71" s="403"/>
      <c r="L71" s="403"/>
      <c r="M71" s="403"/>
      <c r="N71" s="403"/>
      <c r="O71" s="403"/>
      <c r="P71" s="408">
        <f>SUMIF(O43:O47,"=Doctor/a",P43:P47)</f>
        <v>0</v>
      </c>
      <c r="Q71" s="408">
        <f>SUMIF(O43:O47,"=Doctor/a",Q43:Q47)</f>
        <v>0</v>
      </c>
      <c r="R71" s="408">
        <f>SUMIF(O43:O47,"=Doctor/a",R43:R47)</f>
        <v>0</v>
      </c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8"/>
      <c r="AG71" s="88"/>
      <c r="AH71" s="96"/>
    </row>
    <row r="72" spans="1:34" hidden="1">
      <c r="A72" s="403"/>
      <c r="B72" s="403"/>
      <c r="C72" s="403"/>
      <c r="D72" s="403"/>
      <c r="E72" s="403"/>
      <c r="F72" s="18" t="s">
        <v>388</v>
      </c>
      <c r="G72" s="403"/>
      <c r="H72" s="403"/>
      <c r="I72" s="403"/>
      <c r="J72" s="403"/>
      <c r="K72" s="403"/>
      <c r="L72" s="403"/>
      <c r="M72" s="403"/>
      <c r="N72" s="403"/>
      <c r="O72" s="403"/>
      <c r="P72" s="408">
        <f>SUMIF(O43:O47,"=Titulación superior",P43:P47)</f>
        <v>0</v>
      </c>
      <c r="Q72" s="408">
        <f>SUMIF(O43:O47,"=Titulación superior",Q43:Q47)</f>
        <v>0</v>
      </c>
      <c r="R72" s="408">
        <f>SUMIF(O43:O47,"=Titulación superior",R43:R47)</f>
        <v>0</v>
      </c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8"/>
    </row>
    <row r="73" spans="1:34" hidden="1">
      <c r="A73" s="403"/>
      <c r="B73" s="403"/>
      <c r="C73" s="403"/>
      <c r="D73" s="403"/>
      <c r="E73" s="403"/>
      <c r="F73" s="18" t="s">
        <v>389</v>
      </c>
      <c r="G73" s="403"/>
      <c r="H73" s="403"/>
      <c r="I73" s="403"/>
      <c r="J73" s="403"/>
      <c r="K73" s="403"/>
      <c r="L73" s="403"/>
      <c r="M73" s="403"/>
      <c r="N73" s="403"/>
      <c r="O73" s="403"/>
      <c r="P73" s="408">
        <f>SUMIF(O43:O47,"=Titulación media",P43:P47)</f>
        <v>0</v>
      </c>
      <c r="Q73" s="408">
        <f>SUMIF(O43:O47,"=Titulación media",Q43:Q47)</f>
        <v>0</v>
      </c>
      <c r="R73" s="408">
        <f>SUMIF(O43:O47,"=Titulación media",R43:R47)</f>
        <v>0</v>
      </c>
      <c r="S73" s="86"/>
      <c r="T73" s="86"/>
      <c r="U73" s="86"/>
      <c r="V73" s="86"/>
      <c r="W73" s="86"/>
      <c r="X73" s="86"/>
      <c r="Y73" s="86"/>
      <c r="Z73" s="86"/>
      <c r="AA73" s="86"/>
      <c r="AB73" s="410"/>
      <c r="AC73" s="410"/>
      <c r="AD73" s="411" t="s">
        <v>527</v>
      </c>
      <c r="AE73" s="412">
        <f>AA56</f>
        <v>0</v>
      </c>
      <c r="AF73" s="86"/>
      <c r="AG73" s="88"/>
    </row>
    <row r="74" spans="1:34" hidden="1">
      <c r="A74" s="403"/>
      <c r="B74" s="403"/>
      <c r="C74" s="403"/>
      <c r="D74" s="403"/>
      <c r="E74" s="403"/>
      <c r="F74" s="18" t="s">
        <v>390</v>
      </c>
      <c r="G74" s="403"/>
      <c r="H74" s="403"/>
      <c r="I74" s="403"/>
      <c r="J74" s="403"/>
      <c r="K74" s="403"/>
      <c r="L74" s="403"/>
      <c r="M74" s="403"/>
      <c r="N74" s="403"/>
      <c r="O74" s="403"/>
      <c r="P74" s="408">
        <f>SUMIF(O43:O47,"=Sin titulación universitaria",P43:P47)</f>
        <v>0</v>
      </c>
      <c r="Q74" s="408">
        <f>SUMIF(O43:O47,"=Sin titulación universitaria",Q43:Q47)</f>
        <v>0</v>
      </c>
      <c r="R74" s="408">
        <f>SUMIF(O43:O47,"=Sin titulación universitaria",R43:R47)</f>
        <v>0</v>
      </c>
      <c r="S74" s="86"/>
      <c r="T74" s="86"/>
      <c r="U74" s="86"/>
      <c r="V74" s="86"/>
      <c r="W74" s="86"/>
      <c r="X74" s="86"/>
      <c r="Y74" s="86"/>
      <c r="Z74" s="86"/>
      <c r="AA74" s="86"/>
      <c r="AB74" s="410"/>
      <c r="AC74" s="410"/>
      <c r="AD74" s="410"/>
      <c r="AE74" s="411" t="s">
        <v>528</v>
      </c>
      <c r="AF74" s="86"/>
      <c r="AG74" s="88"/>
    </row>
    <row r="75" spans="1:34" hidden="1">
      <c r="A75" s="403"/>
      <c r="B75" s="403"/>
      <c r="C75" s="403"/>
      <c r="D75" s="403"/>
      <c r="E75" s="403"/>
      <c r="F75" s="18" t="s">
        <v>391</v>
      </c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8"/>
    </row>
    <row r="76" spans="1:34" hidden="1">
      <c r="A76" s="403"/>
      <c r="B76" s="403"/>
      <c r="C76" s="403"/>
      <c r="D76" s="403"/>
      <c r="E76" s="403"/>
      <c r="F76" s="18" t="s">
        <v>392</v>
      </c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8"/>
    </row>
    <row r="77" spans="1:34" hidden="1">
      <c r="A77" s="403"/>
      <c r="B77" s="403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8"/>
    </row>
    <row r="78" spans="1:34">
      <c r="A78" s="403"/>
      <c r="B78" s="403"/>
      <c r="C78" s="403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3"/>
      <c r="O78" s="403"/>
      <c r="P78" s="403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8"/>
    </row>
    <row r="79" spans="1:34">
      <c r="A79" s="403"/>
      <c r="B79" s="403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8"/>
    </row>
    <row r="80" spans="1:34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8"/>
    </row>
    <row r="81" spans="1:33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8"/>
    </row>
    <row r="82" spans="1:33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8"/>
    </row>
    <row r="83" spans="1:33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8"/>
    </row>
    <row r="84" spans="1:33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8"/>
    </row>
    <row r="85" spans="1:33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8"/>
    </row>
    <row r="86" spans="1:33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8"/>
    </row>
    <row r="87" spans="1:33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8"/>
    </row>
    <row r="88" spans="1:33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8"/>
    </row>
    <row r="89" spans="1:33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8"/>
    </row>
    <row r="90" spans="1:33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8"/>
    </row>
    <row r="91" spans="1:33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8"/>
    </row>
    <row r="92" spans="1:33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8"/>
    </row>
    <row r="93" spans="1:33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8"/>
    </row>
    <row r="94" spans="1:33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8"/>
    </row>
    <row r="95" spans="1:33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8"/>
    </row>
    <row r="96" spans="1:33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8"/>
    </row>
    <row r="97" spans="1:33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8"/>
    </row>
    <row r="98" spans="1:33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8"/>
    </row>
    <row r="99" spans="1:33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8"/>
    </row>
    <row r="100" spans="1:3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8"/>
    </row>
    <row r="101" spans="1:33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8"/>
    </row>
    <row r="102" spans="1:33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8"/>
    </row>
    <row r="103" spans="1:33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8"/>
    </row>
    <row r="104" spans="1:3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8"/>
    </row>
    <row r="105" spans="1:3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8"/>
    </row>
    <row r="106" spans="1:3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8"/>
    </row>
    <row r="107" spans="1:3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8"/>
    </row>
    <row r="108" spans="1:33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8"/>
    </row>
    <row r="109" spans="1:33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8"/>
    </row>
    <row r="110" spans="1:33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8"/>
    </row>
    <row r="111" spans="1:33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8"/>
    </row>
    <row r="112" spans="1:33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8"/>
    </row>
    <row r="113" spans="1:3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8"/>
    </row>
    <row r="114" spans="1:3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8"/>
    </row>
    <row r="115" spans="1:3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8"/>
    </row>
    <row r="116" spans="1:33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8"/>
    </row>
    <row r="117" spans="1:3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8"/>
    </row>
    <row r="118" spans="1:3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8"/>
    </row>
    <row r="119" spans="1:3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8"/>
    </row>
    <row r="120" spans="1:3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8"/>
    </row>
    <row r="121" spans="1:3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8"/>
    </row>
    <row r="122" spans="1:3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8"/>
    </row>
    <row r="123" spans="1:3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8"/>
    </row>
    <row r="124" spans="1:3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8"/>
    </row>
    <row r="125" spans="1:3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8"/>
    </row>
    <row r="126" spans="1:3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8"/>
    </row>
    <row r="127" spans="1:3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8"/>
    </row>
    <row r="128" spans="1:3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8"/>
    </row>
    <row r="129" spans="1:34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8"/>
    </row>
    <row r="130" spans="1:34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8"/>
    </row>
    <row r="131" spans="1:34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8"/>
    </row>
    <row r="132" spans="1:34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8"/>
    </row>
    <row r="133" spans="1:34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8"/>
    </row>
    <row r="134" spans="1:34" s="403" customFormat="1">
      <c r="AG134" s="413"/>
      <c r="AH134" s="413"/>
    </row>
    <row r="135" spans="1:34" s="403" customFormat="1">
      <c r="AG135" s="413"/>
      <c r="AH135" s="413"/>
    </row>
    <row r="136" spans="1:34" s="403" customFormat="1">
      <c r="AG136" s="413"/>
      <c r="AH136" s="413"/>
    </row>
    <row r="137" spans="1:34" s="403" customFormat="1">
      <c r="AG137" s="413"/>
      <c r="AH137" s="413"/>
    </row>
    <row r="138" spans="1:34" s="403" customFormat="1">
      <c r="AG138" s="413"/>
      <c r="AH138" s="413"/>
    </row>
    <row r="139" spans="1:34" s="403" customFormat="1">
      <c r="AG139" s="413"/>
      <c r="AH139" s="413"/>
    </row>
  </sheetData>
  <sheetProtection algorithmName="SHA-512" hashValue="2eNr4ggMlDHFF7p71ro7YIuMMADym808o+FfHn+TbiVvbOB3G4HFQzHjhaMppMCem28SELhOZ94MSSFOk+td+Q==" saltValue="dIbkIBdrvEul/5r4qbGg/w==" spinCount="100000" sheet="1" selectLockedCells="1"/>
  <mergeCells count="75">
    <mergeCell ref="X50:AE50"/>
    <mergeCell ref="K46:N46"/>
    <mergeCell ref="K47:N47"/>
    <mergeCell ref="E48:I49"/>
    <mergeCell ref="P39:AA40"/>
    <mergeCell ref="C41:O41"/>
    <mergeCell ref="P41:S41"/>
    <mergeCell ref="X41:AE41"/>
    <mergeCell ref="K43:N43"/>
    <mergeCell ref="K42:N42"/>
    <mergeCell ref="L38:L40"/>
    <mergeCell ref="D42:I42"/>
    <mergeCell ref="P50:S50"/>
    <mergeCell ref="K44:N44"/>
    <mergeCell ref="K45:N45"/>
    <mergeCell ref="E43:J43"/>
    <mergeCell ref="K35:M35"/>
    <mergeCell ref="G36:H36"/>
    <mergeCell ref="K36:M36"/>
    <mergeCell ref="G37:H37"/>
    <mergeCell ref="K37:M37"/>
    <mergeCell ref="E44:J44"/>
    <mergeCell ref="E45:J45"/>
    <mergeCell ref="E46:J46"/>
    <mergeCell ref="E47:J47"/>
    <mergeCell ref="G32:H32"/>
    <mergeCell ref="G35:H35"/>
    <mergeCell ref="K32:M32"/>
    <mergeCell ref="G33:H33"/>
    <mergeCell ref="K33:M33"/>
    <mergeCell ref="G34:H34"/>
    <mergeCell ref="K34:M34"/>
    <mergeCell ref="G29:H29"/>
    <mergeCell ref="K29:M29"/>
    <mergeCell ref="G30:H30"/>
    <mergeCell ref="K30:M30"/>
    <mergeCell ref="G31:H31"/>
    <mergeCell ref="K31:M31"/>
    <mergeCell ref="G26:H26"/>
    <mergeCell ref="K26:M26"/>
    <mergeCell ref="G27:H27"/>
    <mergeCell ref="K27:M27"/>
    <mergeCell ref="G28:H28"/>
    <mergeCell ref="K28:M28"/>
    <mergeCell ref="G23:H23"/>
    <mergeCell ref="K23:M23"/>
    <mergeCell ref="G24:H24"/>
    <mergeCell ref="K24:M24"/>
    <mergeCell ref="G25:H25"/>
    <mergeCell ref="K25:M25"/>
    <mergeCell ref="G20:H20"/>
    <mergeCell ref="K20:M20"/>
    <mergeCell ref="G21:H21"/>
    <mergeCell ref="K21:M21"/>
    <mergeCell ref="G22:H22"/>
    <mergeCell ref="K22:M22"/>
    <mergeCell ref="G17:H17"/>
    <mergeCell ref="K17:M17"/>
    <mergeCell ref="G18:H18"/>
    <mergeCell ref="K18:M18"/>
    <mergeCell ref="G19:H19"/>
    <mergeCell ref="K19:M19"/>
    <mergeCell ref="D7:F7"/>
    <mergeCell ref="AC9:AE9"/>
    <mergeCell ref="AC10:AE10"/>
    <mergeCell ref="C16:O16"/>
    <mergeCell ref="P16:S16"/>
    <mergeCell ref="X16:AE16"/>
    <mergeCell ref="P12:R12"/>
    <mergeCell ref="C3:AE3"/>
    <mergeCell ref="C5:F5"/>
    <mergeCell ref="G5:H5"/>
    <mergeCell ref="K5:N5"/>
    <mergeCell ref="O5:R5"/>
    <mergeCell ref="AC5:AE5"/>
  </mergeCells>
  <conditionalFormatting sqref="X58:AD58">
    <cfRule type="cellIs" dxfId="15" priority="11" stopIfTrue="1" operator="greaterThan">
      <formula>#REF!</formula>
    </cfRule>
  </conditionalFormatting>
  <conditionalFormatting sqref="N18:N37">
    <cfRule type="cellIs" dxfId="14" priority="12" stopIfTrue="1" operator="equal">
      <formula>$M$38</formula>
    </cfRule>
    <cfRule type="cellIs" dxfId="13" priority="13" stopIfTrue="1" operator="equal">
      <formula>$M$39</formula>
    </cfRule>
  </conditionalFormatting>
  <conditionalFormatting sqref="C63">
    <cfRule type="cellIs" dxfId="12" priority="10" stopIfTrue="1" operator="equal">
      <formula>$E$61</formula>
    </cfRule>
  </conditionalFormatting>
  <conditionalFormatting sqref="D7:F7">
    <cfRule type="cellIs" dxfId="11" priority="9" stopIfTrue="1" operator="equal">
      <formula>$C$63</formula>
    </cfRule>
  </conditionalFormatting>
  <conditionalFormatting sqref="G7">
    <cfRule type="cellIs" dxfId="10" priority="8" stopIfTrue="1" operator="equal">
      <formula>$E$61</formula>
    </cfRule>
  </conditionalFormatting>
  <conditionalFormatting sqref="C8">
    <cfRule type="cellIs" dxfId="9" priority="7" stopIfTrue="1" operator="equal">
      <formula>1</formula>
    </cfRule>
  </conditionalFormatting>
  <conditionalFormatting sqref="C9">
    <cfRule type="cellIs" dxfId="8" priority="6" stopIfTrue="1" operator="equal">
      <formula>2</formula>
    </cfRule>
  </conditionalFormatting>
  <conditionalFormatting sqref="C10">
    <cfRule type="cellIs" dxfId="7" priority="5" stopIfTrue="1" operator="equal">
      <formula>3</formula>
    </cfRule>
  </conditionalFormatting>
  <conditionalFormatting sqref="D8:H10">
    <cfRule type="cellIs" dxfId="6" priority="4" stopIfTrue="1" operator="equal">
      <formula>0</formula>
    </cfRule>
  </conditionalFormatting>
  <conditionalFormatting sqref="H7">
    <cfRule type="cellIs" dxfId="5" priority="3" stopIfTrue="1" operator="equal">
      <formula>$E$62</formula>
    </cfRule>
  </conditionalFormatting>
  <conditionalFormatting sqref="P14:R14">
    <cfRule type="cellIs" dxfId="4" priority="1" operator="greaterThan">
      <formula>P56</formula>
    </cfRule>
  </conditionalFormatting>
  <dataValidations count="9">
    <dataValidation type="whole" allowBlank="1" showInputMessage="1" showErrorMessage="1" error="Supera las horas de convenio." sqref="Z58:AD58">
      <formula1>0</formula1>
      <formula2>P$1</formula2>
    </dataValidation>
    <dataValidation allowBlank="1" showInputMessage="1" showErrorMessage="1" error="Supera las horas de convenio." sqref="P39"/>
    <dataValidation type="list" allowBlank="1" showInputMessage="1" showErrorMessage="1" sqref="N18:N37">
      <formula1>$M$38:$M$40</formula1>
    </dataValidation>
    <dataValidation type="list" allowBlank="1" showInputMessage="1" showErrorMessage="1" sqref="O43:O48">
      <formula1>$O$61:$O$64</formula1>
    </dataValidation>
    <dataValidation type="whole" allowBlank="1" showInputMessage="1" showErrorMessage="1" error="Supera las horas de convenio." sqref="P18:R37">
      <formula1>0</formula1>
      <formula2>$O$1</formula2>
    </dataValidation>
    <dataValidation type="decimal" allowBlank="1" showInputMessage="1" showErrorMessage="1" error="Solo se admite entre 0 y 40 €/h." sqref="X58:Y58">
      <formula1>0</formula1>
      <formula2>40</formula2>
    </dataValidation>
    <dataValidation type="list" allowBlank="1" showInputMessage="1" showErrorMessage="1" sqref="O18:O37">
      <formula1>$O$61:$O$65</formula1>
    </dataValidation>
    <dataValidation type="list" allowBlank="1" showInputMessage="1" showErrorMessage="1" sqref="I18:I40 J38:J40">
      <formula1>$I$61:$I$62</formula1>
    </dataValidation>
    <dataValidation type="list" allowBlank="1" showInputMessage="1" showErrorMessage="1" sqref="J18:J37">
      <formula1>$C$66:$C$67</formula1>
    </dataValidation>
  </dataValidations>
  <pageMargins left="0.59055118110236227" right="0.39370078740157483" top="0.51181102362204722" bottom="0.35433070866141736" header="0" footer="0"/>
  <pageSetup paperSize="9" scale="54" fitToHeight="2" orientation="landscape" horizontalDpi="4294967294" verticalDpi="4294967294" r:id="rId1"/>
  <headerFooter alignWithMargins="0">
    <oddFooter>&amp;R&amp;"Arial Narrow,Normal"&amp;9&amp;A</oddFooter>
  </headerFooter>
  <rowBreaks count="1" manualBreakCount="1">
    <brk id="58" min="1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3"/>
  <sheetViews>
    <sheetView showGridLines="0" zoomScale="85" zoomScaleNormal="85" zoomScaleSheetLayoutView="100" workbookViewId="0">
      <selection activeCell="E15" sqref="E15"/>
    </sheetView>
  </sheetViews>
  <sheetFormatPr baseColWidth="10" defaultRowHeight="12.75"/>
  <cols>
    <col min="1" max="1" width="2.7109375" style="425" customWidth="1"/>
    <col min="2" max="2" width="3.7109375" style="425" customWidth="1"/>
    <col min="3" max="3" width="36.7109375" style="425" customWidth="1"/>
    <col min="4" max="4" width="70.7109375" style="425" customWidth="1"/>
    <col min="5" max="7" width="10.7109375" style="425" customWidth="1"/>
    <col min="8" max="8" width="12.7109375" style="425" customWidth="1"/>
    <col min="9" max="9" width="2.7109375" style="425" customWidth="1"/>
    <col min="10" max="16384" width="11.42578125" style="425"/>
  </cols>
  <sheetData>
    <row r="1" spans="2:8" ht="13.5" thickBot="1"/>
    <row r="2" spans="2:8" ht="21.95" customHeight="1" thickBot="1">
      <c r="B2" s="896" t="s">
        <v>531</v>
      </c>
      <c r="C2" s="897"/>
      <c r="D2" s="897"/>
      <c r="E2" s="897"/>
      <c r="F2" s="897"/>
      <c r="G2" s="897"/>
      <c r="H2" s="898"/>
    </row>
    <row r="3" spans="2:8" ht="13.5" thickBot="1"/>
    <row r="4" spans="2:8" s="426" customFormat="1" ht="20.100000000000001" customHeight="1" thickBot="1">
      <c r="C4" s="427" t="s">
        <v>532</v>
      </c>
      <c r="D4" s="428" t="s">
        <v>533</v>
      </c>
    </row>
    <row r="5" spans="2:8">
      <c r="C5" s="429" t="s">
        <v>534</v>
      </c>
      <c r="D5" s="430" t="s">
        <v>535</v>
      </c>
    </row>
    <row r="6" spans="2:8">
      <c r="C6" s="429" t="s">
        <v>536</v>
      </c>
      <c r="D6" s="431" t="s">
        <v>537</v>
      </c>
    </row>
    <row r="7" spans="2:8">
      <c r="C7" s="429" t="s">
        <v>539</v>
      </c>
      <c r="D7" s="431" t="s">
        <v>540</v>
      </c>
    </row>
    <row r="8" spans="2:8">
      <c r="C8" s="429" t="s">
        <v>599</v>
      </c>
      <c r="D8" s="431" t="s">
        <v>600</v>
      </c>
    </row>
    <row r="9" spans="2:8">
      <c r="C9" s="429" t="s">
        <v>598</v>
      </c>
      <c r="D9" s="431" t="s">
        <v>596</v>
      </c>
    </row>
    <row r="10" spans="2:8">
      <c r="C10" s="429" t="s">
        <v>538</v>
      </c>
      <c r="D10" s="431" t="s">
        <v>595</v>
      </c>
    </row>
    <row r="11" spans="2:8">
      <c r="C11" s="429" t="s">
        <v>594</v>
      </c>
      <c r="D11" s="431" t="s">
        <v>597</v>
      </c>
    </row>
    <row r="12" spans="2:8" ht="13.5" thickBot="1">
      <c r="C12" s="432" t="s">
        <v>541</v>
      </c>
      <c r="D12" s="433" t="s">
        <v>542</v>
      </c>
    </row>
    <row r="13" spans="2:8" ht="36" customHeight="1" thickBot="1">
      <c r="C13" s="899" t="s">
        <v>543</v>
      </c>
      <c r="D13" s="900"/>
      <c r="E13" s="901" t="s">
        <v>544</v>
      </c>
      <c r="F13" s="902"/>
      <c r="G13" s="902"/>
      <c r="H13" s="903"/>
    </row>
    <row r="14" spans="2:8" ht="36" customHeight="1" thickBot="1">
      <c r="B14" s="434" t="s">
        <v>545</v>
      </c>
      <c r="C14" s="435" t="s">
        <v>546</v>
      </c>
      <c r="D14" s="436" t="s">
        <v>547</v>
      </c>
      <c r="E14" s="437">
        <v>2025</v>
      </c>
      <c r="F14" s="438">
        <f>E14+1</f>
        <v>2026</v>
      </c>
      <c r="G14" s="439">
        <f>F14+1</f>
        <v>2027</v>
      </c>
      <c r="H14" s="440" t="s">
        <v>517</v>
      </c>
    </row>
    <row r="15" spans="2:8" s="448" customFormat="1" ht="15" customHeight="1">
      <c r="B15" s="441">
        <v>1</v>
      </c>
      <c r="C15" s="442"/>
      <c r="D15" s="443"/>
      <c r="E15" s="444"/>
      <c r="F15" s="445"/>
      <c r="G15" s="446"/>
      <c r="H15" s="447">
        <f>SUM(E15:G15)</f>
        <v>0</v>
      </c>
    </row>
    <row r="16" spans="2:8" s="448" customFormat="1" ht="15" customHeight="1">
      <c r="B16" s="449">
        <v>2</v>
      </c>
      <c r="C16" s="450"/>
      <c r="D16" s="451"/>
      <c r="E16" s="452"/>
      <c r="F16" s="453"/>
      <c r="G16" s="454"/>
      <c r="H16" s="455">
        <f t="shared" ref="H16:H34" si="0">SUM(E16:G16)</f>
        <v>0</v>
      </c>
    </row>
    <row r="17" spans="2:8" s="448" customFormat="1" ht="15" customHeight="1">
      <c r="B17" s="449">
        <v>3</v>
      </c>
      <c r="C17" s="450"/>
      <c r="D17" s="451"/>
      <c r="E17" s="452"/>
      <c r="F17" s="453"/>
      <c r="G17" s="454"/>
      <c r="H17" s="455">
        <f t="shared" si="0"/>
        <v>0</v>
      </c>
    </row>
    <row r="18" spans="2:8" s="448" customFormat="1" ht="15" customHeight="1">
      <c r="B18" s="449">
        <v>4</v>
      </c>
      <c r="C18" s="450"/>
      <c r="D18" s="451"/>
      <c r="E18" s="452"/>
      <c r="F18" s="453"/>
      <c r="G18" s="454"/>
      <c r="H18" s="455">
        <f t="shared" si="0"/>
        <v>0</v>
      </c>
    </row>
    <row r="19" spans="2:8" s="448" customFormat="1" ht="15" customHeight="1">
      <c r="B19" s="449">
        <v>5</v>
      </c>
      <c r="C19" s="450"/>
      <c r="D19" s="451"/>
      <c r="E19" s="452"/>
      <c r="F19" s="453"/>
      <c r="G19" s="454"/>
      <c r="H19" s="455">
        <f t="shared" si="0"/>
        <v>0</v>
      </c>
    </row>
    <row r="20" spans="2:8" s="448" customFormat="1" ht="15" customHeight="1">
      <c r="B20" s="449">
        <v>6</v>
      </c>
      <c r="C20" s="450"/>
      <c r="D20" s="451"/>
      <c r="E20" s="452"/>
      <c r="F20" s="453"/>
      <c r="G20" s="454"/>
      <c r="H20" s="455">
        <f t="shared" si="0"/>
        <v>0</v>
      </c>
    </row>
    <row r="21" spans="2:8" s="448" customFormat="1" ht="15" customHeight="1">
      <c r="B21" s="449">
        <v>7</v>
      </c>
      <c r="C21" s="450"/>
      <c r="D21" s="451"/>
      <c r="E21" s="452"/>
      <c r="F21" s="453"/>
      <c r="G21" s="454"/>
      <c r="H21" s="455">
        <f t="shared" si="0"/>
        <v>0</v>
      </c>
    </row>
    <row r="22" spans="2:8" s="448" customFormat="1" ht="15" customHeight="1">
      <c r="B22" s="449">
        <v>8</v>
      </c>
      <c r="C22" s="450"/>
      <c r="D22" s="451"/>
      <c r="E22" s="452"/>
      <c r="F22" s="453"/>
      <c r="G22" s="454"/>
      <c r="H22" s="455">
        <f t="shared" si="0"/>
        <v>0</v>
      </c>
    </row>
    <row r="23" spans="2:8" s="448" customFormat="1" ht="15" customHeight="1">
      <c r="B23" s="449">
        <v>9</v>
      </c>
      <c r="C23" s="450"/>
      <c r="D23" s="451"/>
      <c r="E23" s="452"/>
      <c r="F23" s="453"/>
      <c r="G23" s="454"/>
      <c r="H23" s="455">
        <f t="shared" si="0"/>
        <v>0</v>
      </c>
    </row>
    <row r="24" spans="2:8" s="448" customFormat="1" ht="15" customHeight="1">
      <c r="B24" s="449">
        <v>10</v>
      </c>
      <c r="C24" s="450"/>
      <c r="D24" s="451"/>
      <c r="E24" s="452"/>
      <c r="F24" s="453"/>
      <c r="G24" s="454"/>
      <c r="H24" s="455">
        <f t="shared" si="0"/>
        <v>0</v>
      </c>
    </row>
    <row r="25" spans="2:8" s="448" customFormat="1" ht="15" customHeight="1">
      <c r="B25" s="449">
        <v>11</v>
      </c>
      <c r="C25" s="450"/>
      <c r="D25" s="451"/>
      <c r="E25" s="452"/>
      <c r="F25" s="453"/>
      <c r="G25" s="454"/>
      <c r="H25" s="455">
        <f t="shared" si="0"/>
        <v>0</v>
      </c>
    </row>
    <row r="26" spans="2:8" s="448" customFormat="1" ht="15" customHeight="1">
      <c r="B26" s="449">
        <v>12</v>
      </c>
      <c r="C26" s="450"/>
      <c r="D26" s="451"/>
      <c r="E26" s="452"/>
      <c r="F26" s="453"/>
      <c r="G26" s="454"/>
      <c r="H26" s="455">
        <f t="shared" si="0"/>
        <v>0</v>
      </c>
    </row>
    <row r="27" spans="2:8" s="448" customFormat="1" ht="15" customHeight="1">
      <c r="B27" s="449">
        <v>13</v>
      </c>
      <c r="C27" s="450"/>
      <c r="D27" s="451"/>
      <c r="E27" s="452"/>
      <c r="F27" s="453"/>
      <c r="G27" s="454"/>
      <c r="H27" s="455">
        <f t="shared" si="0"/>
        <v>0</v>
      </c>
    </row>
    <row r="28" spans="2:8" s="448" customFormat="1" ht="15" customHeight="1">
      <c r="B28" s="449">
        <v>14</v>
      </c>
      <c r="C28" s="450"/>
      <c r="D28" s="451"/>
      <c r="E28" s="452"/>
      <c r="F28" s="453"/>
      <c r="G28" s="454"/>
      <c r="H28" s="455">
        <f t="shared" si="0"/>
        <v>0</v>
      </c>
    </row>
    <row r="29" spans="2:8" s="448" customFormat="1" ht="15" customHeight="1">
      <c r="B29" s="449">
        <v>15</v>
      </c>
      <c r="C29" s="450"/>
      <c r="D29" s="451"/>
      <c r="E29" s="452"/>
      <c r="F29" s="453"/>
      <c r="G29" s="454"/>
      <c r="H29" s="455">
        <f t="shared" si="0"/>
        <v>0</v>
      </c>
    </row>
    <row r="30" spans="2:8" s="448" customFormat="1" ht="15" customHeight="1">
      <c r="B30" s="449">
        <v>16</v>
      </c>
      <c r="C30" s="450"/>
      <c r="D30" s="451"/>
      <c r="E30" s="452"/>
      <c r="F30" s="453"/>
      <c r="G30" s="454"/>
      <c r="H30" s="455">
        <f t="shared" si="0"/>
        <v>0</v>
      </c>
    </row>
    <row r="31" spans="2:8" s="448" customFormat="1" ht="15" customHeight="1">
      <c r="B31" s="449">
        <v>17</v>
      </c>
      <c r="C31" s="450"/>
      <c r="D31" s="451"/>
      <c r="E31" s="452"/>
      <c r="F31" s="453"/>
      <c r="G31" s="454"/>
      <c r="H31" s="455">
        <f t="shared" si="0"/>
        <v>0</v>
      </c>
    </row>
    <row r="32" spans="2:8" s="448" customFormat="1" ht="15" customHeight="1">
      <c r="B32" s="449">
        <v>18</v>
      </c>
      <c r="C32" s="450"/>
      <c r="D32" s="451"/>
      <c r="E32" s="452"/>
      <c r="F32" s="453"/>
      <c r="G32" s="454"/>
      <c r="H32" s="455">
        <f t="shared" si="0"/>
        <v>0</v>
      </c>
    </row>
    <row r="33" spans="2:8" s="448" customFormat="1" ht="15" customHeight="1">
      <c r="B33" s="449">
        <v>19</v>
      </c>
      <c r="C33" s="450"/>
      <c r="D33" s="451"/>
      <c r="E33" s="452"/>
      <c r="F33" s="453"/>
      <c r="G33" s="454"/>
      <c r="H33" s="455">
        <f t="shared" si="0"/>
        <v>0</v>
      </c>
    </row>
    <row r="34" spans="2:8" s="448" customFormat="1" ht="15" customHeight="1" thickBot="1">
      <c r="B34" s="456">
        <v>20</v>
      </c>
      <c r="C34" s="457"/>
      <c r="D34" s="458"/>
      <c r="E34" s="452"/>
      <c r="F34" s="459"/>
      <c r="G34" s="460"/>
      <c r="H34" s="461">
        <f t="shared" si="0"/>
        <v>0</v>
      </c>
    </row>
    <row r="35" spans="2:8" s="448" customFormat="1" ht="20.100000000000001" customHeight="1" thickBot="1">
      <c r="E35" s="462">
        <f>SUM(E15:E34)</f>
        <v>0</v>
      </c>
      <c r="F35" s="463">
        <f>SUM(F15:F34)</f>
        <v>0</v>
      </c>
      <c r="G35" s="464">
        <f>SUM(G15:G34)</f>
        <v>0</v>
      </c>
      <c r="H35" s="465">
        <f>SUM(H15:H34)</f>
        <v>0</v>
      </c>
    </row>
    <row r="38" spans="2:8">
      <c r="B38" s="466"/>
      <c r="C38" s="466"/>
      <c r="D38" s="466"/>
      <c r="E38" s="466"/>
      <c r="F38" s="466"/>
      <c r="G38" s="466"/>
      <c r="H38" s="466"/>
    </row>
    <row r="39" spans="2:8">
      <c r="B39" s="466"/>
      <c r="C39" s="466"/>
      <c r="D39" s="466"/>
      <c r="E39" s="466"/>
      <c r="F39" s="466"/>
      <c r="G39" s="466"/>
      <c r="H39" s="466"/>
    </row>
    <row r="40" spans="2:8">
      <c r="B40" s="466"/>
      <c r="C40" s="466"/>
      <c r="D40" s="466"/>
      <c r="E40" s="466"/>
      <c r="F40" s="466"/>
      <c r="G40" s="466"/>
      <c r="H40" s="466"/>
    </row>
    <row r="41" spans="2:8">
      <c r="B41" s="466"/>
      <c r="C41" s="466"/>
      <c r="D41" s="466"/>
      <c r="E41" s="466"/>
      <c r="F41" s="466"/>
      <c r="G41" s="466"/>
      <c r="H41" s="466"/>
    </row>
    <row r="42" spans="2:8">
      <c r="B42" s="466"/>
      <c r="C42" s="466"/>
      <c r="D42" s="466"/>
      <c r="E42" s="466"/>
      <c r="F42" s="466"/>
      <c r="G42" s="466"/>
      <c r="H42" s="466"/>
    </row>
    <row r="43" spans="2:8">
      <c r="B43" s="466"/>
      <c r="C43" s="466"/>
      <c r="D43" s="466"/>
      <c r="E43" s="466"/>
      <c r="F43" s="466"/>
      <c r="G43" s="466"/>
      <c r="H43" s="466"/>
    </row>
  </sheetData>
  <sheetProtection algorithmName="SHA-512" hashValue="8FXc/iiGJmwoZvxnR86IlBFuTXiTiUvb41jP7F9Td3idBOtPddT7DE+fXOqat3rKKeX4r2YOg8oBlUQ4JBzRRA==" saltValue="V8eZjEuK+MSwlYWft2kv8Q==" spinCount="100000" sheet="1" selectLockedCells="1"/>
  <mergeCells count="3">
    <mergeCell ref="B2:H2"/>
    <mergeCell ref="C13:D13"/>
    <mergeCell ref="E13:H13"/>
  </mergeCells>
  <pageMargins left="0.7" right="0.7" top="0.75" bottom="0.75" header="0.3" footer="0.3"/>
  <pageSetup paperSize="9" scale="83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49"/>
  <sheetViews>
    <sheetView showGridLines="0" zoomScaleNormal="100" zoomScaleSheetLayoutView="100" workbookViewId="0">
      <selection activeCell="C6" sqref="C6"/>
    </sheetView>
  </sheetViews>
  <sheetFormatPr baseColWidth="10" defaultRowHeight="12.75"/>
  <cols>
    <col min="1" max="1" width="2.7109375" style="425" customWidth="1"/>
    <col min="2" max="2" width="3.7109375" style="425" customWidth="1"/>
    <col min="3" max="3" width="50.7109375" style="425" customWidth="1"/>
    <col min="4" max="4" width="30.7109375" style="425" customWidth="1"/>
    <col min="5" max="5" width="10.7109375" style="425" customWidth="1"/>
    <col min="6" max="6" width="20.7109375" style="425" customWidth="1"/>
    <col min="7" max="7" width="20.28515625" style="425" bestFit="1" customWidth="1"/>
    <col min="8" max="10" width="9.7109375" style="425" customWidth="1"/>
    <col min="11" max="11" width="10.7109375" style="425" customWidth="1"/>
    <col min="12" max="12" width="2.7109375" style="425" customWidth="1"/>
    <col min="13" max="16384" width="11.42578125" style="425"/>
  </cols>
  <sheetData>
    <row r="1" spans="2:11" ht="13.5" thickBot="1"/>
    <row r="2" spans="2:11" ht="18" thickBot="1">
      <c r="B2" s="896" t="s">
        <v>570</v>
      </c>
      <c r="C2" s="897"/>
      <c r="D2" s="897"/>
      <c r="E2" s="897"/>
      <c r="F2" s="897"/>
      <c r="G2" s="897"/>
      <c r="H2" s="897"/>
      <c r="I2" s="897"/>
      <c r="J2" s="897"/>
      <c r="K2" s="898"/>
    </row>
    <row r="3" spans="2:11" ht="13.5" thickBot="1"/>
    <row r="4" spans="2:11" ht="36" customHeight="1" thickBot="1">
      <c r="C4" s="904" t="s">
        <v>548</v>
      </c>
      <c r="D4" s="905"/>
      <c r="E4" s="905"/>
      <c r="F4" s="905"/>
      <c r="G4" s="906"/>
      <c r="H4" s="901" t="s">
        <v>549</v>
      </c>
      <c r="I4" s="902"/>
      <c r="J4" s="902"/>
      <c r="K4" s="903"/>
    </row>
    <row r="5" spans="2:11" ht="39.950000000000003" customHeight="1" thickBot="1">
      <c r="B5" s="434" t="s">
        <v>545</v>
      </c>
      <c r="C5" s="467" t="s">
        <v>550</v>
      </c>
      <c r="D5" s="604" t="s">
        <v>583</v>
      </c>
      <c r="E5" s="468" t="s">
        <v>551</v>
      </c>
      <c r="F5" s="469" t="s">
        <v>608</v>
      </c>
      <c r="G5" s="468" t="s">
        <v>623</v>
      </c>
      <c r="H5" s="437">
        <v>2025</v>
      </c>
      <c r="I5" s="438">
        <f>H5+1</f>
        <v>2026</v>
      </c>
      <c r="J5" s="439">
        <f>I5+1</f>
        <v>2027</v>
      </c>
      <c r="K5" s="440" t="s">
        <v>517</v>
      </c>
    </row>
    <row r="6" spans="2:11" s="448" customFormat="1" ht="15" customHeight="1">
      <c r="B6" s="441">
        <v>1</v>
      </c>
      <c r="C6" s="470"/>
      <c r="D6" s="471"/>
      <c r="E6" s="471"/>
      <c r="F6" s="471"/>
      <c r="G6" s="471"/>
      <c r="H6" s="472"/>
      <c r="I6" s="473"/>
      <c r="J6" s="474"/>
      <c r="K6" s="475">
        <f>SUM(H6:J6)</f>
        <v>0</v>
      </c>
    </row>
    <row r="7" spans="2:11" s="448" customFormat="1" ht="15" customHeight="1">
      <c r="B7" s="449">
        <v>2</v>
      </c>
      <c r="C7" s="450"/>
      <c r="D7" s="476"/>
      <c r="E7" s="476"/>
      <c r="F7" s="471"/>
      <c r="G7" s="471"/>
      <c r="H7" s="477"/>
      <c r="I7" s="478"/>
      <c r="J7" s="479"/>
      <c r="K7" s="455">
        <f t="shared" ref="K7:K24" si="0">SUM(H7:J7)</f>
        <v>0</v>
      </c>
    </row>
    <row r="8" spans="2:11" s="448" customFormat="1" ht="15" customHeight="1">
      <c r="B8" s="449">
        <v>3</v>
      </c>
      <c r="C8" s="450"/>
      <c r="D8" s="476"/>
      <c r="E8" s="476"/>
      <c r="F8" s="471"/>
      <c r="G8" s="471"/>
      <c r="H8" s="477"/>
      <c r="I8" s="478"/>
      <c r="J8" s="479"/>
      <c r="K8" s="455">
        <f t="shared" si="0"/>
        <v>0</v>
      </c>
    </row>
    <row r="9" spans="2:11" s="448" customFormat="1" ht="15" customHeight="1">
      <c r="B9" s="449">
        <v>4</v>
      </c>
      <c r="C9" s="450"/>
      <c r="D9" s="476"/>
      <c r="E9" s="476"/>
      <c r="F9" s="471"/>
      <c r="G9" s="471"/>
      <c r="H9" s="477"/>
      <c r="I9" s="478"/>
      <c r="J9" s="479"/>
      <c r="K9" s="455">
        <f t="shared" si="0"/>
        <v>0</v>
      </c>
    </row>
    <row r="10" spans="2:11" s="448" customFormat="1" ht="15" customHeight="1">
      <c r="B10" s="449">
        <v>5</v>
      </c>
      <c r="C10" s="450"/>
      <c r="D10" s="476"/>
      <c r="E10" s="476"/>
      <c r="F10" s="471"/>
      <c r="G10" s="471"/>
      <c r="H10" s="477"/>
      <c r="I10" s="478"/>
      <c r="J10" s="479"/>
      <c r="K10" s="455">
        <f t="shared" si="0"/>
        <v>0</v>
      </c>
    </row>
    <row r="11" spans="2:11" s="448" customFormat="1" ht="15" customHeight="1">
      <c r="B11" s="449">
        <v>6</v>
      </c>
      <c r="C11" s="450"/>
      <c r="D11" s="476"/>
      <c r="E11" s="476"/>
      <c r="F11" s="471"/>
      <c r="G11" s="471"/>
      <c r="H11" s="477"/>
      <c r="I11" s="478"/>
      <c r="J11" s="479"/>
      <c r="K11" s="455">
        <f t="shared" si="0"/>
        <v>0</v>
      </c>
    </row>
    <row r="12" spans="2:11" s="448" customFormat="1" ht="15" customHeight="1">
      <c r="B12" s="449">
        <v>7</v>
      </c>
      <c r="C12" s="450"/>
      <c r="D12" s="476"/>
      <c r="E12" s="476"/>
      <c r="F12" s="471"/>
      <c r="G12" s="471"/>
      <c r="H12" s="477"/>
      <c r="I12" s="478"/>
      <c r="J12" s="479"/>
      <c r="K12" s="455">
        <f t="shared" si="0"/>
        <v>0</v>
      </c>
    </row>
    <row r="13" spans="2:11" s="448" customFormat="1" ht="15" customHeight="1">
      <c r="B13" s="449">
        <v>8</v>
      </c>
      <c r="C13" s="450"/>
      <c r="D13" s="476"/>
      <c r="E13" s="476"/>
      <c r="F13" s="471"/>
      <c r="G13" s="471"/>
      <c r="H13" s="477"/>
      <c r="I13" s="478"/>
      <c r="J13" s="479"/>
      <c r="K13" s="455">
        <f t="shared" si="0"/>
        <v>0</v>
      </c>
    </row>
    <row r="14" spans="2:11" s="448" customFormat="1" ht="15" customHeight="1">
      <c r="B14" s="449">
        <v>9</v>
      </c>
      <c r="C14" s="450"/>
      <c r="D14" s="476"/>
      <c r="E14" s="476"/>
      <c r="F14" s="471"/>
      <c r="G14" s="471"/>
      <c r="H14" s="477"/>
      <c r="I14" s="478"/>
      <c r="J14" s="479"/>
      <c r="K14" s="455">
        <f t="shared" si="0"/>
        <v>0</v>
      </c>
    </row>
    <row r="15" spans="2:11" s="448" customFormat="1" ht="15" customHeight="1">
      <c r="B15" s="449">
        <v>10</v>
      </c>
      <c r="C15" s="450"/>
      <c r="D15" s="476"/>
      <c r="E15" s="476"/>
      <c r="F15" s="471"/>
      <c r="G15" s="471"/>
      <c r="H15" s="477"/>
      <c r="I15" s="478"/>
      <c r="J15" s="479"/>
      <c r="K15" s="455">
        <f t="shared" si="0"/>
        <v>0</v>
      </c>
    </row>
    <row r="16" spans="2:11" s="448" customFormat="1" ht="15" customHeight="1">
      <c r="B16" s="449">
        <v>11</v>
      </c>
      <c r="C16" s="450"/>
      <c r="D16" s="476"/>
      <c r="E16" s="476"/>
      <c r="F16" s="471"/>
      <c r="G16" s="471"/>
      <c r="H16" s="477"/>
      <c r="I16" s="478"/>
      <c r="J16" s="479"/>
      <c r="K16" s="455">
        <f t="shared" si="0"/>
        <v>0</v>
      </c>
    </row>
    <row r="17" spans="2:11" s="448" customFormat="1" ht="15" customHeight="1">
      <c r="B17" s="449">
        <v>12</v>
      </c>
      <c r="C17" s="450"/>
      <c r="D17" s="476"/>
      <c r="E17" s="476"/>
      <c r="F17" s="471"/>
      <c r="G17" s="471"/>
      <c r="H17" s="477"/>
      <c r="I17" s="478"/>
      <c r="J17" s="479"/>
      <c r="K17" s="455">
        <f t="shared" si="0"/>
        <v>0</v>
      </c>
    </row>
    <row r="18" spans="2:11" s="448" customFormat="1" ht="15" customHeight="1">
      <c r="B18" s="449">
        <v>13</v>
      </c>
      <c r="C18" s="450"/>
      <c r="D18" s="476"/>
      <c r="E18" s="476"/>
      <c r="F18" s="471"/>
      <c r="G18" s="471"/>
      <c r="H18" s="477"/>
      <c r="I18" s="478"/>
      <c r="J18" s="479"/>
      <c r="K18" s="455">
        <f t="shared" si="0"/>
        <v>0</v>
      </c>
    </row>
    <row r="19" spans="2:11" s="448" customFormat="1" ht="15" customHeight="1">
      <c r="B19" s="449">
        <v>14</v>
      </c>
      <c r="C19" s="450"/>
      <c r="D19" s="476"/>
      <c r="E19" s="476"/>
      <c r="F19" s="471"/>
      <c r="G19" s="471"/>
      <c r="H19" s="477"/>
      <c r="I19" s="478"/>
      <c r="J19" s="479"/>
      <c r="K19" s="455">
        <f t="shared" si="0"/>
        <v>0</v>
      </c>
    </row>
    <row r="20" spans="2:11" s="448" customFormat="1" ht="15" customHeight="1">
      <c r="B20" s="449">
        <v>15</v>
      </c>
      <c r="C20" s="450"/>
      <c r="D20" s="476"/>
      <c r="E20" s="476"/>
      <c r="F20" s="471"/>
      <c r="G20" s="471"/>
      <c r="H20" s="477"/>
      <c r="I20" s="478"/>
      <c r="J20" s="479"/>
      <c r="K20" s="455">
        <f t="shared" si="0"/>
        <v>0</v>
      </c>
    </row>
    <row r="21" spans="2:11" s="448" customFormat="1" ht="15" customHeight="1">
      <c r="B21" s="449">
        <v>16</v>
      </c>
      <c r="C21" s="450"/>
      <c r="D21" s="476"/>
      <c r="E21" s="476"/>
      <c r="F21" s="471"/>
      <c r="G21" s="471"/>
      <c r="H21" s="477"/>
      <c r="I21" s="478"/>
      <c r="J21" s="479"/>
      <c r="K21" s="455">
        <f t="shared" si="0"/>
        <v>0</v>
      </c>
    </row>
    <row r="22" spans="2:11" s="448" customFormat="1" ht="15" customHeight="1">
      <c r="B22" s="449">
        <v>17</v>
      </c>
      <c r="C22" s="450"/>
      <c r="D22" s="476"/>
      <c r="E22" s="476"/>
      <c r="F22" s="471"/>
      <c r="G22" s="471"/>
      <c r="H22" s="477"/>
      <c r="I22" s="478"/>
      <c r="J22" s="479"/>
      <c r="K22" s="455">
        <f t="shared" si="0"/>
        <v>0</v>
      </c>
    </row>
    <row r="23" spans="2:11" s="448" customFormat="1" ht="15" customHeight="1">
      <c r="B23" s="449">
        <v>18</v>
      </c>
      <c r="C23" s="450"/>
      <c r="D23" s="476"/>
      <c r="E23" s="476"/>
      <c r="F23" s="471"/>
      <c r="G23" s="471"/>
      <c r="H23" s="477"/>
      <c r="I23" s="478"/>
      <c r="J23" s="479"/>
      <c r="K23" s="455">
        <f t="shared" si="0"/>
        <v>0</v>
      </c>
    </row>
    <row r="24" spans="2:11" s="448" customFormat="1" ht="15" customHeight="1">
      <c r="B24" s="449">
        <v>19</v>
      </c>
      <c r="C24" s="450"/>
      <c r="D24" s="476"/>
      <c r="E24" s="476"/>
      <c r="F24" s="471"/>
      <c r="G24" s="471"/>
      <c r="H24" s="477"/>
      <c r="I24" s="478"/>
      <c r="J24" s="479"/>
      <c r="K24" s="455">
        <f t="shared" si="0"/>
        <v>0</v>
      </c>
    </row>
    <row r="25" spans="2:11" s="448" customFormat="1" ht="15" customHeight="1" thickBot="1">
      <c r="B25" s="456">
        <v>20</v>
      </c>
      <c r="C25" s="457"/>
      <c r="D25" s="480"/>
      <c r="E25" s="480"/>
      <c r="F25" s="480"/>
      <c r="G25" s="480"/>
      <c r="H25" s="481"/>
      <c r="I25" s="482"/>
      <c r="J25" s="483"/>
      <c r="K25" s="461">
        <f>SUM(H25:J25)</f>
        <v>0</v>
      </c>
    </row>
    <row r="26" spans="2:11" s="448" customFormat="1" ht="20.100000000000001" customHeight="1" thickBot="1">
      <c r="C26" s="907" t="s">
        <v>607</v>
      </c>
      <c r="D26" s="908"/>
      <c r="H26" s="484">
        <f>SUM(H6:H25)</f>
        <v>0</v>
      </c>
      <c r="I26" s="485">
        <f>SUM(I6:I25)</f>
        <v>0</v>
      </c>
      <c r="J26" s="486">
        <f>SUM(J6:J25)</f>
        <v>0</v>
      </c>
      <c r="K26" s="465">
        <f>SUM(K6:K25)</f>
        <v>0</v>
      </c>
    </row>
    <row r="27" spans="2:11" ht="12.75" customHeight="1">
      <c r="C27" s="909"/>
      <c r="D27" s="910"/>
      <c r="H27" s="487"/>
      <c r="I27" s="487"/>
      <c r="J27" s="487"/>
      <c r="K27" s="487"/>
    </row>
    <row r="28" spans="2:11" ht="13.5" thickBot="1">
      <c r="C28" s="911"/>
      <c r="D28" s="912"/>
    </row>
    <row r="29" spans="2:11" ht="13.5" thickBot="1"/>
    <row r="30" spans="2:11" ht="12.75" customHeight="1">
      <c r="G30" s="676" t="s">
        <v>552</v>
      </c>
      <c r="H30" s="488">
        <f>SUMIF($F$6:$F$25,$G30,H$6:H$25)</f>
        <v>0</v>
      </c>
      <c r="I30" s="489">
        <f t="shared" ref="I30:J33" si="1">SUMIF($F$6:$F$25,$G30,I$6:I$25)</f>
        <v>0</v>
      </c>
      <c r="J30" s="490">
        <f t="shared" si="1"/>
        <v>0</v>
      </c>
      <c r="K30" s="491">
        <f t="shared" ref="K30:K35" si="2">SUM(H30:J30)</f>
        <v>0</v>
      </c>
    </row>
    <row r="31" spans="2:11">
      <c r="G31" s="677" t="s">
        <v>553</v>
      </c>
      <c r="H31" s="492">
        <f t="shared" ref="H31:H33" si="3">SUMIF($F$6:$F$25,$G31,H$6:H$25)</f>
        <v>0</v>
      </c>
      <c r="I31" s="493">
        <f t="shared" si="1"/>
        <v>0</v>
      </c>
      <c r="J31" s="494">
        <f t="shared" si="1"/>
        <v>0</v>
      </c>
      <c r="K31" s="495">
        <f t="shared" si="2"/>
        <v>0</v>
      </c>
    </row>
    <row r="32" spans="2:11">
      <c r="G32" s="677" t="s">
        <v>584</v>
      </c>
      <c r="H32" s="492">
        <f t="shared" si="3"/>
        <v>0</v>
      </c>
      <c r="I32" s="493">
        <f t="shared" si="1"/>
        <v>0</v>
      </c>
      <c r="J32" s="494">
        <f t="shared" si="1"/>
        <v>0</v>
      </c>
      <c r="K32" s="495">
        <f t="shared" si="2"/>
        <v>0</v>
      </c>
    </row>
    <row r="33" spans="3:11" ht="13.5" thickBot="1">
      <c r="G33" s="678" t="s">
        <v>554</v>
      </c>
      <c r="H33" s="496">
        <f t="shared" si="3"/>
        <v>0</v>
      </c>
      <c r="I33" s="497">
        <f t="shared" si="1"/>
        <v>0</v>
      </c>
      <c r="J33" s="498">
        <f t="shared" si="1"/>
        <v>0</v>
      </c>
      <c r="K33" s="672">
        <f t="shared" si="2"/>
        <v>0</v>
      </c>
    </row>
    <row r="34" spans="3:11" ht="12.75" customHeight="1">
      <c r="G34" s="675" t="s">
        <v>580</v>
      </c>
      <c r="H34" s="669">
        <f>SUMIF(G6:G25,G34,H6:H25)</f>
        <v>0</v>
      </c>
      <c r="I34" s="670">
        <f>SUMIF(G6:G25,G34,I6:I25)</f>
        <v>0</v>
      </c>
      <c r="J34" s="671">
        <f>SUMIF(G6:G25,G34,J6:J25)</f>
        <v>0</v>
      </c>
      <c r="K34" s="673">
        <f t="shared" si="2"/>
        <v>0</v>
      </c>
    </row>
    <row r="35" spans="3:11" ht="13.5" thickBot="1">
      <c r="G35" s="665" t="s">
        <v>581</v>
      </c>
      <c r="H35" s="666">
        <f>SUMIF(G6:G25,G35,H6:H25)</f>
        <v>0</v>
      </c>
      <c r="I35" s="667">
        <f>SUMIF(G6:G25,G35,I6:I25)</f>
        <v>0</v>
      </c>
      <c r="J35" s="668">
        <f>SUMIF(G6:G25,G35,J6:J25)</f>
        <v>0</v>
      </c>
      <c r="K35" s="674">
        <f t="shared" si="2"/>
        <v>0</v>
      </c>
    </row>
    <row r="38" spans="3:11" ht="12.75" customHeight="1">
      <c r="C38" s="499"/>
    </row>
    <row r="39" spans="3:11" hidden="1">
      <c r="C39" s="425" t="s">
        <v>378</v>
      </c>
    </row>
    <row r="40" spans="3:11" hidden="1">
      <c r="C40" s="425" t="s">
        <v>380</v>
      </c>
    </row>
    <row r="41" spans="3:11" hidden="1">
      <c r="C41" s="499"/>
    </row>
    <row r="42" spans="3:11" hidden="1">
      <c r="C42" s="466" t="s">
        <v>580</v>
      </c>
      <c r="D42" s="466"/>
      <c r="E42" s="466"/>
      <c r="F42" s="466"/>
      <c r="G42" s="466"/>
      <c r="H42" s="466"/>
      <c r="I42" s="466"/>
      <c r="J42" s="466"/>
      <c r="K42" s="466"/>
    </row>
    <row r="43" spans="3:11" hidden="1">
      <c r="C43" s="466" t="s">
        <v>581</v>
      </c>
      <c r="D43" s="466"/>
      <c r="E43" s="466"/>
      <c r="F43" s="466"/>
      <c r="G43" s="466"/>
      <c r="H43" s="466"/>
      <c r="I43" s="466"/>
      <c r="J43" s="466"/>
      <c r="K43" s="466"/>
    </row>
    <row r="44" spans="3:11" hidden="1">
      <c r="C44" s="466" t="s">
        <v>380</v>
      </c>
      <c r="D44" s="466"/>
      <c r="E44" s="466"/>
      <c r="F44" s="466"/>
      <c r="G44" s="466"/>
      <c r="H44" s="466"/>
      <c r="I44" s="466"/>
    </row>
    <row r="45" spans="3:11">
      <c r="C45" s="466"/>
      <c r="D45" s="466"/>
      <c r="E45" s="466"/>
      <c r="F45" s="466"/>
      <c r="G45" s="466"/>
      <c r="H45" s="466"/>
      <c r="I45" s="466"/>
    </row>
    <row r="46" spans="3:11">
      <c r="C46" s="466"/>
      <c r="D46" s="466"/>
      <c r="E46" s="466"/>
      <c r="F46" s="466"/>
      <c r="G46" s="466"/>
      <c r="H46" s="466"/>
      <c r="I46" s="466"/>
    </row>
    <row r="47" spans="3:11">
      <c r="C47" s="466"/>
      <c r="D47" s="466"/>
      <c r="E47" s="466"/>
      <c r="F47" s="466"/>
      <c r="G47" s="466"/>
      <c r="H47" s="466"/>
      <c r="I47" s="466"/>
    </row>
    <row r="48" spans="3:11">
      <c r="C48" s="466"/>
      <c r="D48" s="466"/>
      <c r="E48" s="466"/>
      <c r="F48" s="466"/>
      <c r="G48" s="466"/>
      <c r="H48" s="466"/>
      <c r="I48" s="466"/>
    </row>
    <row r="49" spans="3:9">
      <c r="C49" s="466"/>
      <c r="D49" s="466"/>
      <c r="E49" s="466"/>
      <c r="F49" s="466"/>
      <c r="G49" s="466"/>
      <c r="H49" s="466"/>
      <c r="I49" s="466"/>
    </row>
  </sheetData>
  <sheetProtection algorithmName="SHA-512" hashValue="kcnZoopCe36vvAbby4h3XjX/PB3vyd40xhHSMHLXN+Wp6uL8VU2rbA6W6JV2mbEiar0gTgSC7KvIaDKz5cBoeA==" saltValue="Of847+UYSeCbVs0FBuCEZg==" spinCount="100000" sheet="1" selectLockedCells="1"/>
  <mergeCells count="4">
    <mergeCell ref="B2:K2"/>
    <mergeCell ref="C4:G4"/>
    <mergeCell ref="H4:K4"/>
    <mergeCell ref="C26:D28"/>
  </mergeCells>
  <dataValidations count="3">
    <dataValidation type="list" allowBlank="1" showInputMessage="1" showErrorMessage="1" sqref="E6:E25">
      <formula1>$C$39:$C$40</formula1>
    </dataValidation>
    <dataValidation type="list" allowBlank="1" showInputMessage="1" showErrorMessage="1" sqref="F6:F25">
      <formula1>$G$30:$G$33</formula1>
    </dataValidation>
    <dataValidation type="list" allowBlank="1" showInputMessage="1" showErrorMessage="1" sqref="G6:G25">
      <formula1>$C$42:$C$44</formula1>
    </dataValidation>
  </dataValidations>
  <pageMargins left="0.59" right="0.47" top="0.64" bottom="0.39" header="0.3" footer="0.3"/>
  <pageSetup paperSize="9" scale="84" orientation="landscape" horizontalDpi="4294967294" verticalDpi="4294967294" r:id="rId1"/>
  <ignoredErrors>
    <ignoredError sqref="H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0"/>
  <sheetViews>
    <sheetView showGridLines="0" zoomScale="85" zoomScaleNormal="85" zoomScaleSheetLayoutView="100" workbookViewId="0">
      <selection activeCell="E6" sqref="E6"/>
    </sheetView>
  </sheetViews>
  <sheetFormatPr baseColWidth="10" defaultRowHeight="12.75"/>
  <cols>
    <col min="1" max="1" width="1.7109375" style="425" customWidth="1"/>
    <col min="2" max="2" width="3.7109375" style="425" customWidth="1"/>
    <col min="3" max="3" width="64.7109375" style="425" customWidth="1"/>
    <col min="4" max="4" width="60.7109375" style="425" customWidth="1"/>
    <col min="5" max="8" width="10.7109375" style="425" customWidth="1"/>
    <col min="9" max="9" width="2.7109375" style="425" customWidth="1"/>
    <col min="10" max="16384" width="11.42578125" style="425"/>
  </cols>
  <sheetData>
    <row r="1" spans="2:8" ht="13.5" thickBot="1"/>
    <row r="2" spans="2:8" ht="18" thickBot="1">
      <c r="B2" s="896" t="s">
        <v>571</v>
      </c>
      <c r="C2" s="897"/>
      <c r="D2" s="897"/>
      <c r="E2" s="897"/>
      <c r="F2" s="897"/>
      <c r="G2" s="897"/>
      <c r="H2" s="898"/>
    </row>
    <row r="3" spans="2:8" ht="13.5" thickBot="1"/>
    <row r="4" spans="2:8" ht="50.1" customHeight="1" thickBot="1">
      <c r="C4" s="915" t="s">
        <v>585</v>
      </c>
      <c r="D4" s="916"/>
      <c r="E4" s="901" t="s">
        <v>555</v>
      </c>
      <c r="F4" s="902"/>
      <c r="G4" s="902"/>
      <c r="H4" s="903"/>
    </row>
    <row r="5" spans="2:8" ht="36" customHeight="1" thickBot="1">
      <c r="B5" s="434" t="s">
        <v>545</v>
      </c>
      <c r="C5" s="640" t="s">
        <v>586</v>
      </c>
      <c r="D5" s="654" t="s">
        <v>556</v>
      </c>
      <c r="E5" s="644">
        <v>2025</v>
      </c>
      <c r="F5" s="438">
        <f>E5+1</f>
        <v>2026</v>
      </c>
      <c r="G5" s="439">
        <f>F5+1</f>
        <v>2027</v>
      </c>
      <c r="H5" s="500" t="s">
        <v>517</v>
      </c>
    </row>
    <row r="6" spans="2:8" s="448" customFormat="1" ht="15" customHeight="1">
      <c r="B6" s="441">
        <v>1</v>
      </c>
      <c r="C6" s="641"/>
      <c r="D6" s="653"/>
      <c r="E6" s="501"/>
      <c r="F6" s="445"/>
      <c r="G6" s="502"/>
      <c r="H6" s="503">
        <f t="shared" ref="H6:H25" si="0">SUM(E6:G6)</f>
        <v>0</v>
      </c>
    </row>
    <row r="7" spans="2:8" s="448" customFormat="1" ht="15" customHeight="1">
      <c r="B7" s="449">
        <v>2</v>
      </c>
      <c r="C7" s="642"/>
      <c r="D7" s="645"/>
      <c r="E7" s="504"/>
      <c r="F7" s="453"/>
      <c r="G7" s="505"/>
      <c r="H7" s="506">
        <f t="shared" si="0"/>
        <v>0</v>
      </c>
    </row>
    <row r="8" spans="2:8" s="448" customFormat="1" ht="15" customHeight="1">
      <c r="B8" s="449">
        <v>3</v>
      </c>
      <c r="C8" s="642"/>
      <c r="D8" s="645"/>
      <c r="E8" s="504"/>
      <c r="F8" s="453"/>
      <c r="G8" s="505"/>
      <c r="H8" s="506">
        <f t="shared" si="0"/>
        <v>0</v>
      </c>
    </row>
    <row r="9" spans="2:8" s="448" customFormat="1" ht="15" customHeight="1">
      <c r="B9" s="449">
        <v>4</v>
      </c>
      <c r="C9" s="642"/>
      <c r="D9" s="645"/>
      <c r="E9" s="504"/>
      <c r="F9" s="453"/>
      <c r="G9" s="505"/>
      <c r="H9" s="506">
        <f t="shared" si="0"/>
        <v>0</v>
      </c>
    </row>
    <row r="10" spans="2:8" s="448" customFormat="1" ht="15" customHeight="1">
      <c r="B10" s="449">
        <v>5</v>
      </c>
      <c r="C10" s="642"/>
      <c r="D10" s="645"/>
      <c r="E10" s="504"/>
      <c r="F10" s="453"/>
      <c r="G10" s="505"/>
      <c r="H10" s="506">
        <f t="shared" si="0"/>
        <v>0</v>
      </c>
    </row>
    <row r="11" spans="2:8" s="448" customFormat="1" ht="15" customHeight="1">
      <c r="B11" s="449">
        <v>6</v>
      </c>
      <c r="C11" s="642"/>
      <c r="D11" s="645"/>
      <c r="E11" s="504"/>
      <c r="F11" s="453"/>
      <c r="G11" s="505"/>
      <c r="H11" s="506">
        <f t="shared" si="0"/>
        <v>0</v>
      </c>
    </row>
    <row r="12" spans="2:8" s="448" customFormat="1" ht="15" customHeight="1">
      <c r="B12" s="449">
        <v>7</v>
      </c>
      <c r="C12" s="642"/>
      <c r="D12" s="645"/>
      <c r="E12" s="504"/>
      <c r="F12" s="453"/>
      <c r="G12" s="505"/>
      <c r="H12" s="506">
        <f t="shared" si="0"/>
        <v>0</v>
      </c>
    </row>
    <row r="13" spans="2:8" s="448" customFormat="1" ht="15" customHeight="1">
      <c r="B13" s="449">
        <v>8</v>
      </c>
      <c r="C13" s="642"/>
      <c r="D13" s="645"/>
      <c r="E13" s="504"/>
      <c r="F13" s="453"/>
      <c r="G13" s="505"/>
      <c r="H13" s="506">
        <f t="shared" si="0"/>
        <v>0</v>
      </c>
    </row>
    <row r="14" spans="2:8" s="448" customFormat="1" ht="15" customHeight="1">
      <c r="B14" s="449">
        <v>9</v>
      </c>
      <c r="C14" s="642"/>
      <c r="D14" s="645"/>
      <c r="E14" s="504"/>
      <c r="F14" s="453"/>
      <c r="G14" s="505"/>
      <c r="H14" s="506">
        <f t="shared" si="0"/>
        <v>0</v>
      </c>
    </row>
    <row r="15" spans="2:8" s="448" customFormat="1" ht="15" customHeight="1">
      <c r="B15" s="449">
        <v>10</v>
      </c>
      <c r="C15" s="642"/>
      <c r="D15" s="645"/>
      <c r="E15" s="504"/>
      <c r="F15" s="453"/>
      <c r="G15" s="505"/>
      <c r="H15" s="506">
        <f t="shared" si="0"/>
        <v>0</v>
      </c>
    </row>
    <row r="16" spans="2:8" s="448" customFormat="1" ht="15" customHeight="1">
      <c r="B16" s="449">
        <v>11</v>
      </c>
      <c r="C16" s="642"/>
      <c r="D16" s="645"/>
      <c r="E16" s="504"/>
      <c r="F16" s="453"/>
      <c r="G16" s="505"/>
      <c r="H16" s="506">
        <f t="shared" si="0"/>
        <v>0</v>
      </c>
    </row>
    <row r="17" spans="2:8" s="448" customFormat="1" ht="15" customHeight="1">
      <c r="B17" s="449">
        <v>12</v>
      </c>
      <c r="C17" s="642"/>
      <c r="D17" s="645"/>
      <c r="E17" s="504"/>
      <c r="F17" s="453"/>
      <c r="G17" s="505"/>
      <c r="H17" s="506">
        <f t="shared" si="0"/>
        <v>0</v>
      </c>
    </row>
    <row r="18" spans="2:8" s="448" customFormat="1" ht="15" customHeight="1">
      <c r="B18" s="449">
        <v>13</v>
      </c>
      <c r="C18" s="642"/>
      <c r="D18" s="645"/>
      <c r="E18" s="504"/>
      <c r="F18" s="453"/>
      <c r="G18" s="505"/>
      <c r="H18" s="506">
        <f t="shared" si="0"/>
        <v>0</v>
      </c>
    </row>
    <row r="19" spans="2:8" s="448" customFormat="1" ht="15" customHeight="1">
      <c r="B19" s="449">
        <v>14</v>
      </c>
      <c r="C19" s="642"/>
      <c r="D19" s="645"/>
      <c r="E19" s="504"/>
      <c r="F19" s="453"/>
      <c r="G19" s="505"/>
      <c r="H19" s="506">
        <f t="shared" si="0"/>
        <v>0</v>
      </c>
    </row>
    <row r="20" spans="2:8" s="448" customFormat="1" ht="15" customHeight="1">
      <c r="B20" s="449">
        <v>15</v>
      </c>
      <c r="C20" s="642"/>
      <c r="D20" s="645"/>
      <c r="E20" s="504"/>
      <c r="F20" s="453"/>
      <c r="G20" s="505"/>
      <c r="H20" s="506">
        <f t="shared" si="0"/>
        <v>0</v>
      </c>
    </row>
    <row r="21" spans="2:8" s="448" customFormat="1" ht="15" customHeight="1">
      <c r="B21" s="449">
        <v>16</v>
      </c>
      <c r="C21" s="642"/>
      <c r="D21" s="645"/>
      <c r="E21" s="504"/>
      <c r="F21" s="453"/>
      <c r="G21" s="505"/>
      <c r="H21" s="506">
        <f t="shared" si="0"/>
        <v>0</v>
      </c>
    </row>
    <row r="22" spans="2:8" s="448" customFormat="1" ht="15" customHeight="1">
      <c r="B22" s="449">
        <v>17</v>
      </c>
      <c r="C22" s="642"/>
      <c r="D22" s="645"/>
      <c r="E22" s="504"/>
      <c r="F22" s="453"/>
      <c r="G22" s="505"/>
      <c r="H22" s="506">
        <f t="shared" si="0"/>
        <v>0</v>
      </c>
    </row>
    <row r="23" spans="2:8" s="448" customFormat="1" ht="15" customHeight="1">
      <c r="B23" s="449">
        <v>18</v>
      </c>
      <c r="C23" s="642"/>
      <c r="D23" s="645"/>
      <c r="E23" s="504"/>
      <c r="F23" s="453"/>
      <c r="G23" s="505"/>
      <c r="H23" s="506">
        <f t="shared" si="0"/>
        <v>0</v>
      </c>
    </row>
    <row r="24" spans="2:8" s="448" customFormat="1" ht="15" customHeight="1">
      <c r="B24" s="449">
        <v>19</v>
      </c>
      <c r="C24" s="642"/>
      <c r="D24" s="645"/>
      <c r="E24" s="504"/>
      <c r="F24" s="453"/>
      <c r="G24" s="505"/>
      <c r="H24" s="506">
        <f t="shared" si="0"/>
        <v>0</v>
      </c>
    </row>
    <row r="25" spans="2:8" s="448" customFormat="1" ht="15" customHeight="1" thickBot="1">
      <c r="B25" s="456">
        <v>20</v>
      </c>
      <c r="C25" s="643"/>
      <c r="D25" s="646"/>
      <c r="E25" s="507"/>
      <c r="F25" s="459"/>
      <c r="G25" s="508"/>
      <c r="H25" s="509">
        <f t="shared" si="0"/>
        <v>0</v>
      </c>
    </row>
    <row r="26" spans="2:8" s="448" customFormat="1" ht="20.100000000000001" customHeight="1" thickBot="1">
      <c r="C26" s="913" t="s">
        <v>582</v>
      </c>
      <c r="D26" s="510"/>
      <c r="E26" s="511">
        <f>SUM(E6:E25)</f>
        <v>0</v>
      </c>
      <c r="F26" s="512">
        <f>SUM(F6:F25)</f>
        <v>0</v>
      </c>
      <c r="G26" s="513">
        <f>SUM(G6:G25)</f>
        <v>0</v>
      </c>
      <c r="H26" s="514">
        <f>SUM(H6:H25)</f>
        <v>0</v>
      </c>
    </row>
    <row r="27" spans="2:8" ht="20.100000000000001" customHeight="1" thickBot="1">
      <c r="C27" s="914"/>
      <c r="D27" s="510"/>
    </row>
    <row r="28" spans="2:8" ht="15" customHeight="1">
      <c r="C28" s="515"/>
      <c r="D28" s="599" t="s">
        <v>574</v>
      </c>
      <c r="E28" s="516">
        <f>SUMIF(D6:D25,D28,E6:E25)</f>
        <v>0</v>
      </c>
      <c r="F28" s="516">
        <f>SUMIF(D6:D25,D28,F6:F25)</f>
        <v>0</v>
      </c>
      <c r="G28" s="516">
        <f>SUMIF(D6:D25,D28,G6:G25)</f>
        <v>0</v>
      </c>
      <c r="H28" s="517">
        <f t="shared" ref="H28:H33" si="1">SUM(E28:G28)</f>
        <v>0</v>
      </c>
    </row>
    <row r="29" spans="2:8" ht="15" customHeight="1">
      <c r="C29" s="515"/>
      <c r="D29" s="600" t="s">
        <v>575</v>
      </c>
      <c r="E29" s="597">
        <f>SUMIF(D6:D25,D29,E6:E25)</f>
        <v>0</v>
      </c>
      <c r="F29" s="597">
        <f>SUMIF(D6:D25,D29,F6:F25)</f>
        <v>0</v>
      </c>
      <c r="G29" s="597">
        <f>SUMIF(D6:D25,D29,G6:G25)</f>
        <v>0</v>
      </c>
      <c r="H29" s="598">
        <f t="shared" si="1"/>
        <v>0</v>
      </c>
    </row>
    <row r="30" spans="2:8" ht="15" customHeight="1">
      <c r="D30" s="600" t="s">
        <v>577</v>
      </c>
      <c r="E30" s="597">
        <f>SUMIF(D6:D25,D30,E6:E25)</f>
        <v>0</v>
      </c>
      <c r="F30" s="597">
        <f>SUMIF(D6:D25,D30,F6:F25)</f>
        <v>0</v>
      </c>
      <c r="G30" s="597">
        <f>SUMIF(D6:D25,D30,G6:G25)</f>
        <v>0</v>
      </c>
      <c r="H30" s="598">
        <f t="shared" si="1"/>
        <v>0</v>
      </c>
    </row>
    <row r="31" spans="2:8" ht="15" customHeight="1">
      <c r="D31" s="600" t="s">
        <v>578</v>
      </c>
      <c r="E31" s="597">
        <f>SUMIF(D6:D25,D31,E6:E25)</f>
        <v>0</v>
      </c>
      <c r="F31" s="597">
        <f>SUMIF(D6:D25,D31,F6:F25)</f>
        <v>0</v>
      </c>
      <c r="G31" s="597">
        <f>SUMIF(D6:D25,D31,G6:G25)</f>
        <v>0</v>
      </c>
      <c r="H31" s="598">
        <f t="shared" si="1"/>
        <v>0</v>
      </c>
    </row>
    <row r="32" spans="2:8" ht="15" customHeight="1">
      <c r="D32" s="600" t="s">
        <v>579</v>
      </c>
      <c r="E32" s="597">
        <f>SUMIF(D6:D25,D32,E6:E25)</f>
        <v>0</v>
      </c>
      <c r="F32" s="597">
        <f>SUMIF(D6:D25,D32,F6:F25)</f>
        <v>0</v>
      </c>
      <c r="G32" s="597">
        <f>SUMIF(D6:D25,D32,G6:G25)</f>
        <v>0</v>
      </c>
      <c r="H32" s="598">
        <f t="shared" si="1"/>
        <v>0</v>
      </c>
    </row>
    <row r="33" spans="3:8" ht="13.5" thickBot="1">
      <c r="C33" s="518"/>
      <c r="D33" s="601" t="s">
        <v>576</v>
      </c>
      <c r="E33" s="519">
        <f>SUMIF(D6:D25,D33,E6:E25)</f>
        <v>0</v>
      </c>
      <c r="F33" s="519">
        <f>SUMIF(D6:D25,D33,F6:F25)</f>
        <v>0</v>
      </c>
      <c r="G33" s="519">
        <f>SUMIF(D6:D25,D33,G6:G25)</f>
        <v>0</v>
      </c>
      <c r="H33" s="520">
        <f t="shared" si="1"/>
        <v>0</v>
      </c>
    </row>
    <row r="35" spans="3:8">
      <c r="C35" s="466"/>
      <c r="D35" s="466"/>
      <c r="E35" s="466"/>
      <c r="F35" s="466"/>
      <c r="G35" s="466"/>
      <c r="H35" s="466"/>
    </row>
    <row r="36" spans="3:8">
      <c r="C36" s="466"/>
      <c r="D36" s="466"/>
      <c r="E36" s="466"/>
      <c r="F36" s="466"/>
      <c r="G36" s="466"/>
      <c r="H36" s="466"/>
    </row>
    <row r="37" spans="3:8">
      <c r="C37" s="466"/>
      <c r="D37" s="466"/>
      <c r="E37" s="466"/>
      <c r="F37" s="466"/>
      <c r="G37" s="466"/>
      <c r="H37" s="466"/>
    </row>
    <row r="38" spans="3:8">
      <c r="C38" s="466"/>
      <c r="D38" s="466"/>
      <c r="E38" s="466"/>
      <c r="F38" s="466"/>
      <c r="G38" s="466"/>
      <c r="H38" s="466"/>
    </row>
    <row r="39" spans="3:8">
      <c r="C39" s="466"/>
      <c r="D39" s="466"/>
      <c r="E39" s="466"/>
      <c r="F39" s="466"/>
      <c r="G39" s="466"/>
      <c r="H39" s="466"/>
    </row>
    <row r="40" spans="3:8">
      <c r="C40" s="466"/>
      <c r="D40" s="466"/>
      <c r="E40" s="466"/>
      <c r="F40" s="466"/>
      <c r="G40" s="466"/>
      <c r="H40" s="466"/>
    </row>
  </sheetData>
  <sheetProtection algorithmName="SHA-512" hashValue="3yTEXPf49it0DJOTvVhmSG6k91HQ+MClkOeU10dfJpIPIAG28qJ0FED7rsd60pSunwWfuQJq1nfyUs6vxuTCHg==" saltValue="dmUOLlX6iIZAfQzLhwLwog==" spinCount="100000" sheet="1" selectLockedCells="1"/>
  <mergeCells count="4">
    <mergeCell ref="B2:H2"/>
    <mergeCell ref="E4:H4"/>
    <mergeCell ref="C26:C27"/>
    <mergeCell ref="C4:D4"/>
  </mergeCells>
  <dataValidations count="1">
    <dataValidation type="list" allowBlank="1" showInputMessage="1" showErrorMessage="1" sqref="D6:D25">
      <formula1>$D$28:$D$33</formula1>
    </dataValidation>
  </dataValidations>
  <pageMargins left="0.61" right="0.43" top="0.75" bottom="0.61" header="0.3" footer="0.3"/>
  <pageSetup paperSize="9" scale="97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35"/>
  <sheetViews>
    <sheetView showGridLines="0" zoomScaleNormal="100" zoomScaleSheetLayoutView="75" workbookViewId="0">
      <selection activeCell="E8" sqref="E8"/>
    </sheetView>
  </sheetViews>
  <sheetFormatPr baseColWidth="10" defaultRowHeight="12.75"/>
  <cols>
    <col min="1" max="1" width="2.7109375" style="425" customWidth="1"/>
    <col min="2" max="2" width="3.7109375" style="425" customWidth="1"/>
    <col min="3" max="3" width="40.7109375" style="425" customWidth="1"/>
    <col min="4" max="4" width="18.7109375" style="425" customWidth="1"/>
    <col min="5" max="7" width="16.7109375" style="425" customWidth="1"/>
    <col min="8" max="8" width="18.7109375" style="425" customWidth="1"/>
    <col min="9" max="9" width="2.7109375" style="425" customWidth="1"/>
    <col min="10" max="11" width="11.42578125" style="425"/>
    <col min="12" max="12" width="36.7109375" style="425" customWidth="1"/>
    <col min="13" max="16384" width="11.42578125" style="425"/>
  </cols>
  <sheetData>
    <row r="1" spans="2:12" ht="13.5" thickBot="1"/>
    <row r="2" spans="2:12" ht="18" thickBot="1">
      <c r="B2" s="896" t="s">
        <v>557</v>
      </c>
      <c r="C2" s="897"/>
      <c r="D2" s="897"/>
      <c r="E2" s="897"/>
      <c r="F2" s="897"/>
      <c r="G2" s="897"/>
      <c r="H2" s="898"/>
    </row>
    <row r="3" spans="2:12" ht="9.9499999999999993" customHeight="1" thickBot="1"/>
    <row r="4" spans="2:12" s="521" customFormat="1" ht="24" customHeight="1" thickBot="1">
      <c r="D4" s="522" t="s">
        <v>558</v>
      </c>
      <c r="E4" s="901" t="s">
        <v>624</v>
      </c>
      <c r="F4" s="902"/>
      <c r="G4" s="902"/>
      <c r="H4" s="903"/>
    </row>
    <row r="5" spans="2:12" ht="15.95" customHeight="1" thickBot="1">
      <c r="B5" s="434" t="s">
        <v>545</v>
      </c>
      <c r="C5" s="523" t="s">
        <v>559</v>
      </c>
      <c r="D5" s="524" t="s">
        <v>517</v>
      </c>
      <c r="E5" s="437">
        <v>2025</v>
      </c>
      <c r="F5" s="438">
        <f>E5+1</f>
        <v>2026</v>
      </c>
      <c r="G5" s="439">
        <f>F5+1</f>
        <v>2027</v>
      </c>
      <c r="H5" s="500" t="s">
        <v>517</v>
      </c>
    </row>
    <row r="6" spans="2:12" s="448" customFormat="1" ht="14.1" customHeight="1">
      <c r="B6" s="525">
        <v>1</v>
      </c>
      <c r="C6" s="526" t="str">
        <f t="array" ref="C6:C9">PERSONAL!O61:O64</f>
        <v>Doctor/a</v>
      </c>
      <c r="D6" s="527">
        <f t="array" ref="D6:D9">PERSONAL!AA52:AA55</f>
        <v>0</v>
      </c>
      <c r="E6" s="528">
        <f t="array" ref="E6:G9">PERSONAL!AB52:AD55</f>
        <v>0</v>
      </c>
      <c r="F6" s="528">
        <v>0</v>
      </c>
      <c r="G6" s="528">
        <v>0</v>
      </c>
      <c r="H6" s="503">
        <f>SUM(E6:G6)</f>
        <v>0</v>
      </c>
      <c r="J6" s="919" t="s">
        <v>560</v>
      </c>
      <c r="K6" s="920"/>
      <c r="L6" s="661">
        <f>'DATOS GENERALES'!I17</f>
        <v>0</v>
      </c>
    </row>
    <row r="7" spans="2:12" s="448" customFormat="1" ht="14.1" customHeight="1">
      <c r="B7" s="529">
        <v>2</v>
      </c>
      <c r="C7" s="530" t="str">
        <v>Titulación superior</v>
      </c>
      <c r="D7" s="531">
        <v>0</v>
      </c>
      <c r="E7" s="528">
        <v>0</v>
      </c>
      <c r="F7" s="528">
        <v>0</v>
      </c>
      <c r="G7" s="528">
        <v>0</v>
      </c>
      <c r="H7" s="503">
        <f>SUM(E7:G7)</f>
        <v>0</v>
      </c>
      <c r="J7" s="921" t="s">
        <v>561</v>
      </c>
      <c r="K7" s="922"/>
      <c r="L7" s="662" t="str">
        <f>'DATOS GENERALES'!D20</f>
        <v>COLABORATIVO</v>
      </c>
    </row>
    <row r="8" spans="2:12" s="448" customFormat="1" ht="14.1" customHeight="1">
      <c r="B8" s="529">
        <v>3</v>
      </c>
      <c r="C8" s="530" t="str">
        <v>Titulación media</v>
      </c>
      <c r="D8" s="531">
        <v>0</v>
      </c>
      <c r="E8" s="528">
        <v>0</v>
      </c>
      <c r="F8" s="528">
        <v>0</v>
      </c>
      <c r="G8" s="528">
        <v>0</v>
      </c>
      <c r="H8" s="503">
        <f>SUM(E8:G8)</f>
        <v>0</v>
      </c>
      <c r="J8" s="923" t="s">
        <v>562</v>
      </c>
      <c r="K8" s="924"/>
      <c r="L8" s="663">
        <f>'DATOS GENERALES'!D9</f>
        <v>0</v>
      </c>
    </row>
    <row r="9" spans="2:12" s="448" customFormat="1" ht="14.1" customHeight="1" thickBot="1">
      <c r="B9" s="532">
        <v>4</v>
      </c>
      <c r="C9" s="533" t="str">
        <v>Sin titulación universitaria</v>
      </c>
      <c r="D9" s="534">
        <v>0</v>
      </c>
      <c r="E9" s="535">
        <v>0</v>
      </c>
      <c r="F9" s="535">
        <v>0</v>
      </c>
      <c r="G9" s="535">
        <v>0</v>
      </c>
      <c r="H9" s="503">
        <f>SUM(E9:G9)</f>
        <v>0</v>
      </c>
      <c r="J9" s="917" t="s">
        <v>573</v>
      </c>
      <c r="K9" s="918"/>
      <c r="L9" s="664">
        <f>'DATOS GENERALES'!D21</f>
        <v>0</v>
      </c>
    </row>
    <row r="10" spans="2:12" s="448" customFormat="1" ht="18" customHeight="1" thickBot="1">
      <c r="B10" s="48"/>
      <c r="C10" s="536" t="s">
        <v>563</v>
      </c>
      <c r="D10" s="537">
        <f>SUM(D6:D9)</f>
        <v>0</v>
      </c>
      <c r="E10" s="538">
        <f>SUM(E6:E9)</f>
        <v>0</v>
      </c>
      <c r="F10" s="538">
        <f>SUM(F6:F9)</f>
        <v>0</v>
      </c>
      <c r="G10" s="539">
        <f>SUM(G6:G9)</f>
        <v>0</v>
      </c>
      <c r="H10" s="540">
        <f>SUM(E10:G10)</f>
        <v>0</v>
      </c>
      <c r="L10" s="927" t="s">
        <v>609</v>
      </c>
    </row>
    <row r="11" spans="2:12" s="544" customFormat="1" ht="9.9499999999999993" customHeight="1" thickBot="1">
      <c r="B11" s="541"/>
      <c r="C11" s="542"/>
      <c r="D11" s="542"/>
      <c r="E11" s="543"/>
      <c r="F11" s="543"/>
      <c r="G11" s="543"/>
      <c r="H11" s="543"/>
      <c r="L11" s="928"/>
    </row>
    <row r="12" spans="2:12" ht="15.95" customHeight="1" thickBot="1">
      <c r="B12" s="541"/>
      <c r="C12" s="487"/>
      <c r="D12" s="545" t="s">
        <v>517</v>
      </c>
      <c r="E12" s="546">
        <f>E5</f>
        <v>2025</v>
      </c>
      <c r="F12" s="438">
        <f>E12+1</f>
        <v>2026</v>
      </c>
      <c r="G12" s="439">
        <f>F12+1</f>
        <v>2027</v>
      </c>
      <c r="H12" s="547" t="s">
        <v>517</v>
      </c>
      <c r="L12" s="928"/>
    </row>
    <row r="13" spans="2:12" s="448" customFormat="1" ht="15.95" customHeight="1">
      <c r="B13" s="548">
        <v>5</v>
      </c>
      <c r="C13" s="549" t="s">
        <v>564</v>
      </c>
      <c r="D13" s="550">
        <f>SUM(E13:G13)</f>
        <v>0</v>
      </c>
      <c r="E13" s="551">
        <f t="array" ref="E13:G13">MATERIALES!E35:G35</f>
        <v>0</v>
      </c>
      <c r="F13" s="552">
        <v>0</v>
      </c>
      <c r="G13" s="553">
        <v>0</v>
      </c>
      <c r="H13" s="554">
        <f>SUM(E13:G13)</f>
        <v>0</v>
      </c>
      <c r="L13" s="928"/>
    </row>
    <row r="14" spans="2:12" ht="15.95" customHeight="1">
      <c r="B14" s="555">
        <v>6</v>
      </c>
      <c r="C14" s="556" t="s">
        <v>565</v>
      </c>
      <c r="D14" s="557">
        <f>SUM(E14:G14)</f>
        <v>0</v>
      </c>
      <c r="E14" s="558">
        <f t="array" ref="E14:G14">COLABORACIONES!H26:J26</f>
        <v>0</v>
      </c>
      <c r="F14" s="559">
        <v>0</v>
      </c>
      <c r="G14" s="560">
        <v>0</v>
      </c>
      <c r="H14" s="561">
        <f>SUM(E14:G14)</f>
        <v>0</v>
      </c>
      <c r="L14" s="928"/>
    </row>
    <row r="15" spans="2:12" s="448" customFormat="1" ht="15.95" customHeight="1" thickBot="1">
      <c r="B15" s="562">
        <v>7</v>
      </c>
      <c r="C15" s="563" t="s">
        <v>606</v>
      </c>
      <c r="D15" s="564">
        <f>SUM(E15:G15)</f>
        <v>0</v>
      </c>
      <c r="E15" s="565">
        <f t="array" ref="E15:G15">'OTROS GASTOS'!E26:G26</f>
        <v>0</v>
      </c>
      <c r="F15" s="566">
        <v>0</v>
      </c>
      <c r="G15" s="567">
        <v>0</v>
      </c>
      <c r="H15" s="568">
        <f>SUM(E15:G15)</f>
        <v>0</v>
      </c>
      <c r="L15" s="928"/>
    </row>
    <row r="16" spans="2:12" s="544" customFormat="1" ht="9.9499999999999993" customHeight="1" thickBot="1">
      <c r="B16" s="541"/>
      <c r="C16" s="542"/>
      <c r="D16" s="542"/>
      <c r="E16" s="543"/>
      <c r="F16" s="543"/>
      <c r="G16" s="543"/>
      <c r="H16" s="543"/>
      <c r="L16" s="928"/>
    </row>
    <row r="17" spans="2:12" s="448" customFormat="1" ht="15.95" customHeight="1" thickBot="1">
      <c r="B17" s="569">
        <v>8</v>
      </c>
      <c r="C17" s="570" t="s">
        <v>566</v>
      </c>
      <c r="D17" s="571">
        <f>D10+D13+D14+D15</f>
        <v>0</v>
      </c>
      <c r="E17" s="572">
        <f>E10+E13+E14+E15</f>
        <v>0</v>
      </c>
      <c r="F17" s="573">
        <f>F10+F13+F14+F15</f>
        <v>0</v>
      </c>
      <c r="G17" s="574">
        <f>G10+G13+G14+G15</f>
        <v>0</v>
      </c>
      <c r="H17" s="575">
        <f>H10+H13+H14+H15</f>
        <v>0</v>
      </c>
      <c r="L17" s="928"/>
    </row>
    <row r="18" spans="2:12" s="544" customFormat="1" ht="9.9499999999999993" customHeight="1" thickBot="1">
      <c r="B18" s="541"/>
      <c r="C18" s="542"/>
      <c r="D18" s="542"/>
      <c r="E18" s="543"/>
      <c r="F18" s="543"/>
      <c r="G18" s="543"/>
      <c r="H18" s="543"/>
      <c r="L18" s="928"/>
    </row>
    <row r="19" spans="2:12" s="448" customFormat="1" ht="15.95" customHeight="1" thickBot="1">
      <c r="B19" s="569">
        <v>9</v>
      </c>
      <c r="C19" s="576" t="s">
        <v>567</v>
      </c>
      <c r="D19" s="577"/>
      <c r="E19" s="578">
        <f>ROUND(E17*E21,2)</f>
        <v>0</v>
      </c>
      <c r="F19" s="579">
        <f>ROUND(F17*F21,2)</f>
        <v>0</v>
      </c>
      <c r="G19" s="580">
        <f>ROUND(G17*G21,2)</f>
        <v>0</v>
      </c>
      <c r="H19" s="581">
        <f>SUM(E19:G19)</f>
        <v>0</v>
      </c>
      <c r="L19" s="928"/>
    </row>
    <row r="20" spans="2:12" s="544" customFormat="1" ht="15.95" customHeight="1" thickBot="1">
      <c r="B20" s="541"/>
      <c r="C20" s="904" t="s">
        <v>572</v>
      </c>
      <c r="D20" s="905"/>
      <c r="E20" s="582">
        <f>E5</f>
        <v>2025</v>
      </c>
      <c r="F20" s="583">
        <f>F5</f>
        <v>2026</v>
      </c>
      <c r="G20" s="584">
        <f>G5</f>
        <v>2027</v>
      </c>
      <c r="L20" s="929"/>
    </row>
    <row r="21" spans="2:12" s="544" customFormat="1" ht="30" customHeight="1" thickBot="1">
      <c r="B21" s="541"/>
      <c r="C21" s="930"/>
      <c r="D21" s="931"/>
      <c r="E21" s="585"/>
      <c r="F21" s="586"/>
      <c r="G21" s="587"/>
      <c r="H21" s="932" t="s">
        <v>568</v>
      </c>
      <c r="I21" s="933"/>
      <c r="J21" s="934"/>
      <c r="L21" s="588"/>
    </row>
    <row r="22" spans="2:12" s="544" customFormat="1" ht="9.9499999999999993" customHeight="1">
      <c r="B22" s="541"/>
      <c r="C22" s="542"/>
      <c r="D22" s="542"/>
      <c r="E22" s="543"/>
      <c r="F22" s="543"/>
      <c r="G22" s="543"/>
      <c r="H22" s="543"/>
    </row>
    <row r="23" spans="2:12" ht="15.95" customHeight="1" thickBot="1">
      <c r="D23" s="589">
        <f>D17+H19</f>
        <v>0</v>
      </c>
      <c r="E23" s="590">
        <f>E5</f>
        <v>2025</v>
      </c>
      <c r="F23" s="590">
        <f>F5</f>
        <v>2026</v>
      </c>
      <c r="G23" s="590">
        <f>G5</f>
        <v>2027</v>
      </c>
    </row>
    <row r="24" spans="2:12" s="448" customFormat="1" ht="21.95" customHeight="1" thickBot="1">
      <c r="B24" s="591">
        <v>10</v>
      </c>
      <c r="C24" s="935" t="s">
        <v>569</v>
      </c>
      <c r="D24" s="936"/>
      <c r="E24" s="592">
        <f>E17+E19</f>
        <v>0</v>
      </c>
      <c r="F24" s="592">
        <f>F17+F19</f>
        <v>0</v>
      </c>
      <c r="G24" s="592">
        <f>G17+G19</f>
        <v>0</v>
      </c>
      <c r="H24" s="593">
        <f>SUM(E24:G24)</f>
        <v>0</v>
      </c>
    </row>
    <row r="25" spans="2:12" s="544" customFormat="1" ht="15" customHeight="1" thickBot="1">
      <c r="B25" s="594"/>
      <c r="C25" s="595"/>
      <c r="D25" s="542"/>
      <c r="E25" s="543"/>
      <c r="F25" s="543"/>
      <c r="G25" s="543"/>
      <c r="H25" s="543"/>
    </row>
    <row r="26" spans="2:12" s="544" customFormat="1" ht="15" customHeight="1" thickBot="1">
      <c r="B26" s="594"/>
      <c r="C26" s="937" t="s">
        <v>613</v>
      </c>
      <c r="D26" s="938"/>
      <c r="E26" s="596">
        <f>D17+H19</f>
        <v>0</v>
      </c>
      <c r="F26" s="543"/>
      <c r="G26" s="543"/>
      <c r="H26" s="543"/>
    </row>
    <row r="27" spans="2:12" ht="13.5" thickBot="1">
      <c r="C27" s="939" t="s">
        <v>614</v>
      </c>
      <c r="D27" s="940"/>
      <c r="E27" s="679">
        <f>H24</f>
        <v>0</v>
      </c>
      <c r="F27" s="941" t="s">
        <v>612</v>
      </c>
      <c r="G27" s="942"/>
      <c r="H27" s="942"/>
      <c r="I27" s="942"/>
      <c r="J27" s="943"/>
      <c r="K27" s="544"/>
    </row>
    <row r="28" spans="2:12">
      <c r="B28" s="466"/>
      <c r="C28" s="925">
        <v>2025</v>
      </c>
      <c r="D28" s="926"/>
      <c r="E28" s="660">
        <f>E24</f>
        <v>0</v>
      </c>
      <c r="F28" s="944"/>
      <c r="G28" s="945"/>
      <c r="H28" s="945"/>
      <c r="I28" s="945"/>
      <c r="J28" s="946"/>
      <c r="K28" s="544"/>
    </row>
    <row r="29" spans="2:12">
      <c r="B29" s="466"/>
      <c r="C29" s="925">
        <v>2026</v>
      </c>
      <c r="D29" s="926"/>
      <c r="E29" s="660">
        <f>F24</f>
        <v>0</v>
      </c>
      <c r="F29" s="944"/>
      <c r="G29" s="945"/>
      <c r="H29" s="945"/>
      <c r="I29" s="945"/>
      <c r="J29" s="946"/>
      <c r="K29" s="544"/>
    </row>
    <row r="30" spans="2:12" ht="13.5" thickBot="1">
      <c r="B30" s="466"/>
      <c r="C30" s="925">
        <v>2027</v>
      </c>
      <c r="D30" s="926"/>
      <c r="E30" s="660">
        <f>G24</f>
        <v>0</v>
      </c>
      <c r="F30" s="947"/>
      <c r="G30" s="948"/>
      <c r="H30" s="948"/>
      <c r="I30" s="948"/>
      <c r="J30" s="949"/>
      <c r="K30" s="544"/>
    </row>
    <row r="31" spans="2:12">
      <c r="B31" s="466"/>
      <c r="C31" s="466"/>
      <c r="D31" s="466"/>
      <c r="E31" s="466"/>
      <c r="F31" s="466"/>
      <c r="G31" s="466"/>
      <c r="H31" s="466"/>
      <c r="K31" s="544"/>
    </row>
    <row r="32" spans="2:12">
      <c r="B32" s="466"/>
      <c r="C32" s="466"/>
      <c r="D32" s="466"/>
      <c r="E32" s="466"/>
      <c r="F32" s="466"/>
      <c r="G32" s="466"/>
      <c r="H32" s="466"/>
      <c r="K32" s="544"/>
    </row>
    <row r="33" spans="2:8">
      <c r="B33" s="466"/>
      <c r="C33" s="466"/>
      <c r="D33" s="466"/>
      <c r="E33" s="466"/>
      <c r="F33" s="466"/>
      <c r="G33" s="466"/>
      <c r="H33" s="466"/>
    </row>
    <row r="34" spans="2:8">
      <c r="B34" s="466"/>
      <c r="C34" s="466"/>
      <c r="D34" s="466"/>
      <c r="E34" s="466"/>
      <c r="F34" s="466"/>
      <c r="G34" s="466"/>
      <c r="H34" s="466"/>
    </row>
    <row r="35" spans="2:8">
      <c r="B35" s="466"/>
      <c r="C35" s="466"/>
      <c r="D35" s="466"/>
      <c r="E35" s="466"/>
      <c r="F35" s="466"/>
      <c r="G35" s="466"/>
      <c r="H35" s="466"/>
    </row>
  </sheetData>
  <sheetProtection algorithmName="SHA-512" hashValue="spfdYMB6NLM/mePKGKNiN28iHYuQWfj96GU33c2QIqCiR6700Dfe2fzULX8O28q1r0vMWQKZYNlCSS0epMHqGA==" saltValue="KMazaRGxc3CSnv5E3hOuxg==" spinCount="100000" sheet="1"/>
  <mergeCells count="16">
    <mergeCell ref="C30:D30"/>
    <mergeCell ref="L10:L20"/>
    <mergeCell ref="C20:D21"/>
    <mergeCell ref="H21:J21"/>
    <mergeCell ref="C24:D24"/>
    <mergeCell ref="C26:D26"/>
    <mergeCell ref="C27:D27"/>
    <mergeCell ref="F27:J30"/>
    <mergeCell ref="C28:D28"/>
    <mergeCell ref="C29:D29"/>
    <mergeCell ref="J9:K9"/>
    <mergeCell ref="B2:H2"/>
    <mergeCell ref="E4:H4"/>
    <mergeCell ref="J6:K6"/>
    <mergeCell ref="J7:K7"/>
    <mergeCell ref="J8:K8"/>
  </mergeCells>
  <conditionalFormatting sqref="E11:G11">
    <cfRule type="cellIs" dxfId="3" priority="4" stopIfTrue="1" operator="greaterThan">
      <formula>12000</formula>
    </cfRule>
  </conditionalFormatting>
  <conditionalFormatting sqref="E16:G16">
    <cfRule type="cellIs" dxfId="2" priority="3" stopIfTrue="1" operator="greaterThan">
      <formula>12000</formula>
    </cfRule>
  </conditionalFormatting>
  <conditionalFormatting sqref="E18:G18">
    <cfRule type="cellIs" dxfId="1" priority="2" stopIfTrue="1" operator="greaterThan">
      <formula>12000</formula>
    </cfRule>
  </conditionalFormatting>
  <conditionalFormatting sqref="E22:G22">
    <cfRule type="cellIs" dxfId="0" priority="1" stopIfTrue="1" operator="greaterThan">
      <formula>12000</formula>
    </cfRule>
  </conditionalFormatting>
  <dataValidations count="1">
    <dataValidation type="decimal" allowBlank="1" showInputMessage="1" showErrorMessage="1" error="El porcentaje máximo de aplicación es del 25%" sqref="E21:G21">
      <formula1>0</formula1>
      <formula2>0.25</formula2>
    </dataValidation>
  </dataValidations>
  <pageMargins left="0.7" right="0.54" top="0.75" bottom="0.75" header="0.3" footer="0.3"/>
  <pageSetup paperSize="9" scale="98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 GENERALES</vt:lpstr>
      <vt:lpstr>CÓDIGOS ASOCIADOS</vt:lpstr>
      <vt:lpstr>PERSONAL</vt:lpstr>
      <vt:lpstr>MATERIALES</vt:lpstr>
      <vt:lpstr>COLABORACIONES</vt:lpstr>
      <vt:lpstr>OTROS GASTOS</vt:lpstr>
      <vt:lpstr>PRESUPUESTO TOTAL</vt:lpstr>
      <vt:lpstr>PERSONAL!A030602COLHOMMUJ</vt:lpstr>
      <vt:lpstr>PERSONAL!A030602COLTITUL</vt:lpstr>
      <vt:lpstr>PERSONAL!A030602MATHORAS</vt:lpstr>
      <vt:lpstr>PERSONAL!A030602MATNOMCARGO</vt:lpstr>
      <vt:lpstr>Agentes</vt:lpstr>
      <vt:lpstr>COLABORACIONES!Área_de_impresión</vt:lpstr>
      <vt:lpstr>'DATOS GENERALES'!Área_de_impresión</vt:lpstr>
      <vt:lpstr>MATERIALES!Área_de_impresión</vt:lpstr>
      <vt:lpstr>'OTROS GASTOS'!Área_de_impresión</vt:lpstr>
      <vt:lpstr>PERSONAL!Área_de_impresión</vt:lpstr>
      <vt:lpstr>'PRESUPUESTO TOTAL'!Área_de_impresión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x028578</dc:creator>
  <cp:lastModifiedBy>X082071</cp:lastModifiedBy>
  <cp:lastPrinted>2022-02-14T08:33:46Z</cp:lastPrinted>
  <dcterms:created xsi:type="dcterms:W3CDTF">2022-02-01T10:41:43Z</dcterms:created>
  <dcterms:modified xsi:type="dcterms:W3CDTF">2024-07-03T12:01:01Z</dcterms:modified>
</cp:coreProperties>
</file>