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J:\DATOS\2024\CONVOCATORIAS DE AYUDAS 2024\GENERAZINEMA 2024\6. PRODUCCION\TRAMITACIÓN EXPEDIENTE G.PRODUCCION\"/>
    </mc:Choice>
  </mc:AlternateContent>
  <bookViews>
    <workbookView xWindow="-105" yWindow="-105" windowWidth="23250" windowHeight="12570" tabRatio="894"/>
  </bookViews>
  <sheets>
    <sheet name="INSTRUCCIONES" sheetId="26" r:id="rId1"/>
    <sheet name="PRESENTACION" sheetId="25" r:id="rId2"/>
    <sheet name="PRESUPUESTO TOTAL" sheetId="28" r:id="rId3"/>
    <sheet name="CAPITULO 01" sheetId="2" r:id="rId4"/>
    <sheet name="CAPITULO 02 " sheetId="3" r:id="rId5"/>
    <sheet name="CAPITULO 02 Parte 2" sheetId="4" r:id="rId6"/>
    <sheet name="CAPITULO 02 Parte 3" sheetId="5" r:id="rId7"/>
    <sheet name="CAPITULO 03" sheetId="6" r:id="rId8"/>
    <sheet name="CAPITULO 03  Parte 2" sheetId="7" r:id="rId9"/>
    <sheet name="CAPITULO 03  Parte 3" sheetId="8" r:id="rId10"/>
    <sheet name="CAPITULO 03  Parte 4 " sheetId="9" r:id="rId11"/>
    <sheet name="CAPITULO 03  Parte 5" sheetId="10" r:id="rId12"/>
    <sheet name="CAPITULO 04 " sheetId="11" r:id="rId13"/>
    <sheet name="CAPITULO 04  Parte 2" sheetId="12" r:id="rId14"/>
    <sheet name="CAPITULO 05" sheetId="13" r:id="rId15"/>
    <sheet name="CAPITULO 05 Parte 2" sheetId="14" r:id="rId16"/>
    <sheet name="CAPITULO 06 Parte 1" sheetId="15" r:id="rId17"/>
    <sheet name="CAPITULO 06 Parte 2" sheetId="16" r:id="rId18"/>
    <sheet name="CAPITULO 07" sheetId="17" r:id="rId19"/>
    <sheet name="CAPITULO 08" sheetId="18" r:id="rId20"/>
    <sheet name="CAPITULO 09" sheetId="19" r:id="rId21"/>
    <sheet name="CAPITULO 10" sheetId="20" r:id="rId22"/>
    <sheet name="CAPITULO 11" sheetId="21" r:id="rId23"/>
    <sheet name="CAPITULO 12" sheetId="22" r:id="rId24"/>
    <sheet name="PTO. PERIODO SUBVENCIONABLE" sheetId="1" state="hidden" r:id="rId25"/>
    <sheet name="PRESUPUESTO ACEPTADO " sheetId="29" r:id="rId26"/>
    <sheet name="PLAN DE FINANCIACIÓN" sheetId="31" r:id="rId27"/>
    <sheet name="I. A. Solicitud" sheetId="32" r:id="rId28"/>
    <sheet name="I. B. D.R. Gasto en Navarra" sheetId="30" r:id="rId29"/>
    <sheet name="RESUMEN D.E." sheetId="33" state="hidden" r:id="rId30"/>
  </sheets>
  <definedNames>
    <definedName name="_xlnm.Print_Area" localSheetId="3">'CAPITULO 01'!$A$2:$L$37</definedName>
    <definedName name="_xlnm.Print_Area" localSheetId="4">'CAPITULO 02 '!$A$2:$L$37</definedName>
    <definedName name="_xlnm.Print_Area" localSheetId="6">'CAPITULO 02 Parte 3'!$A$2:$M$26</definedName>
    <definedName name="_xlnm.Print_Area" localSheetId="7">'CAPITULO 03'!$A$2:$L$36</definedName>
    <definedName name="_xlnm.Print_Area" localSheetId="8">'CAPITULO 03  Parte 2'!$A$2:$L$32</definedName>
    <definedName name="_xlnm.Print_Area" localSheetId="9">'CAPITULO 03  Parte 3'!$A$2:$L$40</definedName>
    <definedName name="_xlnm.Print_Area" localSheetId="10">'CAPITULO 03  Parte 4 '!$A$2:$L$36</definedName>
    <definedName name="_xlnm.Print_Area" localSheetId="11">'CAPITULO 03  Parte 5'!$A$2:$M$38</definedName>
    <definedName name="_xlnm.Print_Area" localSheetId="13">'CAPITULO 04  Parte 2'!$A$2:$E$30</definedName>
    <definedName name="_xlnm.Print_Area" localSheetId="14">'CAPITULO 05'!$A$2:$F$34</definedName>
    <definedName name="_xlnm.Print_Area" localSheetId="17">'CAPITULO 06 Parte 2'!$A$2:$E$24</definedName>
    <definedName name="_xlnm.Print_Area" localSheetId="19">'CAPITULO 08'!$A$2:$E$14</definedName>
    <definedName name="_xlnm.Print_Area" localSheetId="20">'CAPITULO 09'!$A$2:$E$24</definedName>
    <definedName name="_xlnm.Print_Area" localSheetId="21">'CAPITULO 10'!$A$2:$E$22</definedName>
    <definedName name="_xlnm.Print_Area" localSheetId="22">'CAPITULO 11'!$A$2:$E$22</definedName>
    <definedName name="_xlnm.Print_Area" localSheetId="23">'CAPITULO 12'!$A$2:$E$25</definedName>
    <definedName name="_xlnm.Print_Area" localSheetId="27">'I. A. Solicitud'!$A$1:$O$225</definedName>
    <definedName name="_xlnm.Print_Area" localSheetId="28">'I. B. D.R. Gasto en Navarra'!$A$1:$L$44</definedName>
    <definedName name="_xlnm.Print_Area" localSheetId="24">'PTO. PERIODO SUBVENCIONABLE'!$B$2:$H$71</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34" i="33" l="1"/>
  <c r="L26" i="32" l="1"/>
  <c r="F59" i="31" l="1"/>
  <c r="F60" i="31" s="1"/>
  <c r="D63" i="31" s="1"/>
  <c r="I35" i="30" l="1"/>
  <c r="D4" i="22"/>
  <c r="D9" i="22"/>
  <c r="E17" i="30"/>
  <c r="D24" i="30"/>
  <c r="J17" i="30"/>
  <c r="F16" i="30"/>
  <c r="D15" i="30"/>
  <c r="J12" i="30"/>
  <c r="E12" i="30"/>
  <c r="F11" i="30"/>
  <c r="J10" i="30"/>
  <c r="E10" i="30"/>
  <c r="C12" i="33" l="1"/>
  <c r="B12" i="33"/>
  <c r="D236" i="33"/>
  <c r="F227" i="33"/>
  <c r="F228" i="33"/>
  <c r="F229" i="33"/>
  <c r="F230" i="33"/>
  <c r="F231" i="33"/>
  <c r="F232" i="33"/>
  <c r="F233" i="33"/>
  <c r="F226" i="33"/>
  <c r="C227" i="33"/>
  <c r="C228" i="33"/>
  <c r="C229" i="33"/>
  <c r="C230" i="33"/>
  <c r="C231" i="33"/>
  <c r="C232" i="33"/>
  <c r="C226" i="33"/>
  <c r="D213" i="33"/>
  <c r="D214" i="33"/>
  <c r="D215" i="33"/>
  <c r="D216" i="33"/>
  <c r="D217" i="33"/>
  <c r="D218" i="33"/>
  <c r="D219" i="33"/>
  <c r="D220" i="33"/>
  <c r="D212" i="33"/>
  <c r="C220" i="33"/>
  <c r="C213" i="33"/>
  <c r="C214" i="33"/>
  <c r="C215" i="33"/>
  <c r="C216" i="33"/>
  <c r="C217" i="33"/>
  <c r="C218" i="33"/>
  <c r="C219" i="33"/>
  <c r="C212" i="33"/>
  <c r="E212" i="33"/>
  <c r="F212" i="33"/>
  <c r="G212" i="33" s="1"/>
  <c r="E213" i="33"/>
  <c r="F213" i="33"/>
  <c r="E214" i="33"/>
  <c r="F214" i="33"/>
  <c r="G214" i="33" s="1"/>
  <c r="E215" i="33"/>
  <c r="F215" i="33"/>
  <c r="E216" i="33"/>
  <c r="F216" i="33"/>
  <c r="G216" i="33" s="1"/>
  <c r="E217" i="33"/>
  <c r="F217" i="33"/>
  <c r="E218" i="33"/>
  <c r="F218" i="33"/>
  <c r="G218" i="33" s="1"/>
  <c r="E219" i="33"/>
  <c r="F219" i="33"/>
  <c r="E220" i="33"/>
  <c r="F220" i="33"/>
  <c r="G220" i="33" s="1"/>
  <c r="E221" i="33"/>
  <c r="F221" i="33"/>
  <c r="E222" i="33"/>
  <c r="F222" i="33"/>
  <c r="F211" i="33"/>
  <c r="E211" i="33"/>
  <c r="F198" i="33"/>
  <c r="F199" i="33"/>
  <c r="G199" i="33" s="1"/>
  <c r="F200" i="33"/>
  <c r="F201" i="33"/>
  <c r="F202" i="33"/>
  <c r="F203" i="33"/>
  <c r="G203" i="33" s="1"/>
  <c r="F204" i="33"/>
  <c r="F205" i="33"/>
  <c r="F206" i="33"/>
  <c r="F207" i="33"/>
  <c r="F208" i="33"/>
  <c r="E199" i="33"/>
  <c r="E200" i="33"/>
  <c r="E201" i="33"/>
  <c r="G201" i="33" s="1"/>
  <c r="E202" i="33"/>
  <c r="E203" i="33"/>
  <c r="E204" i="33"/>
  <c r="E205" i="33"/>
  <c r="G205" i="33" s="1"/>
  <c r="E206" i="33"/>
  <c r="E207" i="33"/>
  <c r="E208" i="33"/>
  <c r="E198" i="33"/>
  <c r="G198" i="33" s="1"/>
  <c r="C199" i="33"/>
  <c r="C200" i="33"/>
  <c r="C201" i="33"/>
  <c r="C202" i="33"/>
  <c r="C203" i="33"/>
  <c r="C204" i="33"/>
  <c r="C205" i="33"/>
  <c r="C206" i="33"/>
  <c r="C207" i="33"/>
  <c r="C198" i="33"/>
  <c r="F196" i="33"/>
  <c r="F189" i="33"/>
  <c r="F190" i="33"/>
  <c r="F191" i="33"/>
  <c r="F192" i="33"/>
  <c r="F193" i="33"/>
  <c r="F188" i="33"/>
  <c r="C189" i="33"/>
  <c r="C190" i="33"/>
  <c r="C191" i="33"/>
  <c r="C192" i="33"/>
  <c r="C188" i="33"/>
  <c r="F182" i="33"/>
  <c r="F183" i="33"/>
  <c r="F184" i="33"/>
  <c r="F181" i="33"/>
  <c r="C182" i="33"/>
  <c r="C183" i="33"/>
  <c r="C181" i="33"/>
  <c r="G215" i="33"/>
  <c r="L31" i="32"/>
  <c r="G211" i="33" l="1"/>
  <c r="G204" i="33"/>
  <c r="G202" i="33"/>
  <c r="G219" i="33"/>
  <c r="G213" i="33"/>
  <c r="G217" i="33"/>
  <c r="G200" i="33"/>
  <c r="G207" i="33"/>
  <c r="G206" i="33"/>
  <c r="G221" i="33"/>
  <c r="C223" i="33" s="1"/>
  <c r="J142" i="32"/>
  <c r="I7" i="28" l="1"/>
  <c r="I8" i="28"/>
  <c r="I11" i="28"/>
  <c r="I12" i="28"/>
  <c r="I13" i="28"/>
  <c r="I14" i="28"/>
  <c r="I15" i="28"/>
  <c r="I16" i="28"/>
  <c r="I17" i="28"/>
  <c r="I20" i="28"/>
  <c r="I21" i="28"/>
  <c r="I22" i="28"/>
  <c r="I23" i="28"/>
  <c r="I24" i="28"/>
  <c r="I25" i="28"/>
  <c r="I26" i="28"/>
  <c r="I27" i="28"/>
  <c r="I28" i="28"/>
  <c r="I29" i="28"/>
  <c r="I30" i="28"/>
  <c r="I31" i="28"/>
  <c r="I32" i="28"/>
  <c r="I35" i="28"/>
  <c r="I36" i="28"/>
  <c r="I37" i="28"/>
  <c r="I38" i="28"/>
  <c r="I41" i="28"/>
  <c r="I42" i="28"/>
  <c r="I43" i="28"/>
  <c r="I46" i="28"/>
  <c r="I49" i="28"/>
  <c r="I54" i="28"/>
  <c r="I57" i="28"/>
  <c r="I64" i="28"/>
  <c r="I65" i="28"/>
  <c r="I63" i="28"/>
  <c r="I59" i="28"/>
  <c r="I56" i="28"/>
  <c r="I53" i="28"/>
  <c r="I51" i="28"/>
  <c r="I48" i="28"/>
  <c r="I45" i="28"/>
  <c r="I40" i="28"/>
  <c r="I34" i="28"/>
  <c r="I19" i="28"/>
  <c r="I10" i="28"/>
  <c r="I6" i="28"/>
  <c r="J10" i="33" l="1"/>
  <c r="H10" i="33"/>
  <c r="F10" i="33"/>
  <c r="E10" i="33"/>
  <c r="D10" i="33"/>
  <c r="H38" i="25" l="1"/>
  <c r="H39" i="25" s="1"/>
  <c r="D38" i="25"/>
  <c r="D39" i="25" s="1"/>
  <c r="C21" i="1" l="1"/>
  <c r="C101" i="33" s="1"/>
  <c r="C10" i="33"/>
  <c r="I7" i="33"/>
  <c r="H7" i="33"/>
  <c r="F7" i="33"/>
  <c r="E7" i="33"/>
  <c r="D7" i="33"/>
  <c r="C7" i="33"/>
  <c r="B7" i="33"/>
  <c r="I4" i="33"/>
  <c r="H4" i="33"/>
  <c r="F4" i="33"/>
  <c r="E4" i="33"/>
  <c r="D4" i="33"/>
  <c r="B4" i="33"/>
  <c r="C4" i="33"/>
  <c r="B149" i="33"/>
  <c r="H150" i="33"/>
  <c r="I150" i="33"/>
  <c r="B151" i="33"/>
  <c r="B152" i="33"/>
  <c r="B153" i="33"/>
  <c r="E153" i="33"/>
  <c r="B154" i="33"/>
  <c r="B155" i="33"/>
  <c r="E155" i="33"/>
  <c r="B156" i="33"/>
  <c r="B157" i="33"/>
  <c r="B158" i="33"/>
  <c r="B159" i="33"/>
  <c r="B160" i="33"/>
  <c r="B161" i="33"/>
  <c r="B162" i="33"/>
  <c r="C162" i="33"/>
  <c r="B163" i="33"/>
  <c r="C163" i="33"/>
  <c r="B164" i="33"/>
  <c r="C164" i="33"/>
  <c r="B165" i="33"/>
  <c r="C165" i="33"/>
  <c r="B166" i="33"/>
  <c r="C166" i="33"/>
  <c r="B167" i="33"/>
  <c r="B168" i="33"/>
  <c r="B169" i="33"/>
  <c r="B170" i="33"/>
  <c r="B171" i="33"/>
  <c r="B172" i="33"/>
  <c r="B174" i="33"/>
  <c r="B83" i="33"/>
  <c r="C83" i="33"/>
  <c r="D83" i="33"/>
  <c r="E83" i="33"/>
  <c r="F83" i="33"/>
  <c r="G83" i="33"/>
  <c r="B84" i="33"/>
  <c r="B85" i="33"/>
  <c r="B86" i="33"/>
  <c r="D86" i="33"/>
  <c r="G86" i="33"/>
  <c r="B87" i="33"/>
  <c r="D87" i="33"/>
  <c r="G87" i="33"/>
  <c r="B88" i="33"/>
  <c r="D88" i="33"/>
  <c r="G88" i="33"/>
  <c r="B89" i="33"/>
  <c r="B90" i="33"/>
  <c r="D90" i="33"/>
  <c r="G90" i="33"/>
  <c r="B91" i="33"/>
  <c r="D91" i="33"/>
  <c r="G91" i="33"/>
  <c r="B92" i="33"/>
  <c r="D92" i="33"/>
  <c r="G92" i="33"/>
  <c r="B93" i="33"/>
  <c r="D93" i="33"/>
  <c r="G93" i="33"/>
  <c r="B94" i="33"/>
  <c r="D94" i="33"/>
  <c r="G94" i="33"/>
  <c r="B95" i="33"/>
  <c r="D95" i="33"/>
  <c r="G95" i="33"/>
  <c r="B96" i="33"/>
  <c r="D96" i="33"/>
  <c r="G96" i="33"/>
  <c r="B97" i="33"/>
  <c r="D97" i="33"/>
  <c r="G97" i="33"/>
  <c r="B98" i="33"/>
  <c r="B99" i="33"/>
  <c r="D99" i="33"/>
  <c r="G99" i="33"/>
  <c r="B100" i="33"/>
  <c r="D100" i="33"/>
  <c r="G100" i="33"/>
  <c r="B101" i="33"/>
  <c r="D101" i="33"/>
  <c r="G101" i="33"/>
  <c r="B102" i="33"/>
  <c r="D102" i="33"/>
  <c r="G102" i="33"/>
  <c r="B103" i="33"/>
  <c r="D103" i="33"/>
  <c r="G103" i="33"/>
  <c r="B104" i="33"/>
  <c r="D104" i="33"/>
  <c r="G104" i="33"/>
  <c r="B105" i="33"/>
  <c r="D105" i="33"/>
  <c r="G105" i="33"/>
  <c r="B106" i="33"/>
  <c r="D106" i="33"/>
  <c r="G106" i="33"/>
  <c r="B107" i="33"/>
  <c r="D107" i="33"/>
  <c r="G107" i="33"/>
  <c r="B108" i="33"/>
  <c r="D108" i="33"/>
  <c r="G108" i="33"/>
  <c r="B109" i="33"/>
  <c r="D109" i="33"/>
  <c r="G109" i="33"/>
  <c r="B110" i="33"/>
  <c r="D110" i="33"/>
  <c r="G110" i="33"/>
  <c r="B111" i="33"/>
  <c r="D111" i="33"/>
  <c r="G111" i="33"/>
  <c r="B112" i="33"/>
  <c r="D112" i="33"/>
  <c r="G112" i="33"/>
  <c r="B113" i="33"/>
  <c r="B114" i="33"/>
  <c r="D114" i="33"/>
  <c r="G114" i="33"/>
  <c r="B115" i="33"/>
  <c r="D115" i="33"/>
  <c r="G115" i="33"/>
  <c r="B116" i="33"/>
  <c r="D116" i="33"/>
  <c r="G116" i="33"/>
  <c r="B117" i="33"/>
  <c r="D117" i="33"/>
  <c r="G117" i="33"/>
  <c r="B118" i="33"/>
  <c r="D118" i="33"/>
  <c r="G118" i="33"/>
  <c r="B119" i="33"/>
  <c r="B120" i="33"/>
  <c r="D120" i="33"/>
  <c r="G120" i="33"/>
  <c r="B121" i="33"/>
  <c r="D121" i="33"/>
  <c r="G121" i="33"/>
  <c r="B122" i="33"/>
  <c r="D122" i="33"/>
  <c r="G122" i="33"/>
  <c r="B123" i="33"/>
  <c r="D123" i="33"/>
  <c r="G123" i="33"/>
  <c r="B124" i="33"/>
  <c r="D124" i="33"/>
  <c r="F124" i="33"/>
  <c r="G124" i="33"/>
  <c r="B125" i="33"/>
  <c r="B126" i="33"/>
  <c r="D126" i="33"/>
  <c r="G126" i="33"/>
  <c r="B127" i="33"/>
  <c r="D127" i="33"/>
  <c r="G127" i="33"/>
  <c r="B128" i="33"/>
  <c r="B129" i="33"/>
  <c r="D129" i="33"/>
  <c r="G129" i="33"/>
  <c r="B130" i="33"/>
  <c r="D130" i="33"/>
  <c r="G130" i="33"/>
  <c r="B131" i="33"/>
  <c r="B132" i="33"/>
  <c r="D132" i="33"/>
  <c r="G132" i="33"/>
  <c r="B133" i="33"/>
  <c r="B134" i="33"/>
  <c r="D134" i="33"/>
  <c r="G134" i="33"/>
  <c r="B135" i="33"/>
  <c r="D135" i="33"/>
  <c r="G135" i="33"/>
  <c r="B136" i="33"/>
  <c r="B137" i="33"/>
  <c r="D137" i="33"/>
  <c r="G137" i="33"/>
  <c r="B138" i="33"/>
  <c r="D138" i="33"/>
  <c r="G138" i="33"/>
  <c r="B139" i="33"/>
  <c r="B140" i="33"/>
  <c r="D140" i="33"/>
  <c r="G140" i="33"/>
  <c r="B141" i="33"/>
  <c r="B142" i="33"/>
  <c r="D142" i="33"/>
  <c r="G142" i="33"/>
  <c r="B143" i="33"/>
  <c r="D143" i="33"/>
  <c r="G143" i="33"/>
  <c r="B144" i="33"/>
  <c r="F144" i="33"/>
  <c r="C17" i="33"/>
  <c r="B15" i="33"/>
  <c r="C15" i="33"/>
  <c r="D15" i="33"/>
  <c r="E15" i="33"/>
  <c r="F15" i="33"/>
  <c r="G15" i="33"/>
  <c r="B16" i="33"/>
  <c r="B17" i="33"/>
  <c r="D17" i="33"/>
  <c r="E17" i="33"/>
  <c r="F17" i="33"/>
  <c r="G17" i="33"/>
  <c r="B18" i="33"/>
  <c r="C18" i="33"/>
  <c r="D18" i="33"/>
  <c r="E18" i="33"/>
  <c r="F18" i="33"/>
  <c r="G18" i="33"/>
  <c r="B19" i="33"/>
  <c r="C19" i="33"/>
  <c r="D19" i="33"/>
  <c r="E19" i="33"/>
  <c r="F19" i="33"/>
  <c r="G19" i="33"/>
  <c r="B20" i="33"/>
  <c r="B21" i="33"/>
  <c r="C21" i="33"/>
  <c r="D21" i="33"/>
  <c r="E21" i="33"/>
  <c r="F21" i="33"/>
  <c r="G21" i="33"/>
  <c r="B22" i="33"/>
  <c r="C22" i="33"/>
  <c r="D22" i="33"/>
  <c r="E22" i="33"/>
  <c r="F22" i="33"/>
  <c r="G22" i="33"/>
  <c r="B23" i="33"/>
  <c r="C23" i="33"/>
  <c r="D23" i="33"/>
  <c r="E23" i="33"/>
  <c r="F23" i="33"/>
  <c r="G23" i="33"/>
  <c r="B24" i="33"/>
  <c r="C24" i="33"/>
  <c r="D24" i="33"/>
  <c r="E24" i="33"/>
  <c r="F24" i="33"/>
  <c r="G24" i="33"/>
  <c r="B25" i="33"/>
  <c r="C25" i="33"/>
  <c r="D25" i="33"/>
  <c r="E25" i="33"/>
  <c r="F25" i="33"/>
  <c r="G25" i="33"/>
  <c r="B26" i="33"/>
  <c r="C26" i="33"/>
  <c r="D26" i="33"/>
  <c r="E26" i="33"/>
  <c r="F26" i="33"/>
  <c r="G26" i="33"/>
  <c r="B27" i="33"/>
  <c r="C27" i="33"/>
  <c r="D27" i="33"/>
  <c r="E27" i="33"/>
  <c r="F27" i="33"/>
  <c r="G27" i="33"/>
  <c r="B28" i="33"/>
  <c r="C28" i="33"/>
  <c r="D28" i="33"/>
  <c r="E28" i="33"/>
  <c r="F28" i="33"/>
  <c r="G28" i="33"/>
  <c r="B29" i="33"/>
  <c r="B30" i="33"/>
  <c r="C30" i="33"/>
  <c r="D30" i="33"/>
  <c r="E30" i="33"/>
  <c r="F30" i="33"/>
  <c r="G30" i="33"/>
  <c r="B31" i="33"/>
  <c r="C31" i="33"/>
  <c r="D31" i="33"/>
  <c r="E31" i="33"/>
  <c r="F31" i="33"/>
  <c r="G31" i="33"/>
  <c r="B32" i="33"/>
  <c r="C32" i="33"/>
  <c r="D32" i="33"/>
  <c r="E32" i="33"/>
  <c r="F32" i="33"/>
  <c r="G32" i="33"/>
  <c r="B33" i="33"/>
  <c r="C33" i="33"/>
  <c r="D33" i="33"/>
  <c r="E33" i="33"/>
  <c r="F33" i="33"/>
  <c r="G33" i="33"/>
  <c r="B34" i="33"/>
  <c r="C34" i="33"/>
  <c r="D34" i="33"/>
  <c r="E34" i="33"/>
  <c r="F34" i="33"/>
  <c r="G34" i="33"/>
  <c r="B35" i="33"/>
  <c r="C35" i="33"/>
  <c r="D35" i="33"/>
  <c r="E35" i="33"/>
  <c r="F35" i="33"/>
  <c r="G35" i="33"/>
  <c r="B36" i="33"/>
  <c r="C36" i="33"/>
  <c r="D36" i="33"/>
  <c r="E36" i="33"/>
  <c r="F36" i="33"/>
  <c r="G36" i="33"/>
  <c r="B37" i="33"/>
  <c r="C37" i="33"/>
  <c r="D37" i="33"/>
  <c r="E37" i="33"/>
  <c r="F37" i="33"/>
  <c r="G37" i="33"/>
  <c r="B38" i="33"/>
  <c r="C38" i="33"/>
  <c r="D38" i="33"/>
  <c r="E38" i="33"/>
  <c r="F38" i="33"/>
  <c r="G38" i="33"/>
  <c r="B39" i="33"/>
  <c r="C39" i="33"/>
  <c r="D39" i="33"/>
  <c r="E39" i="33"/>
  <c r="F39" i="33"/>
  <c r="G39" i="33"/>
  <c r="B40" i="33"/>
  <c r="C40" i="33"/>
  <c r="D40" i="33"/>
  <c r="E40" i="33"/>
  <c r="F40" i="33"/>
  <c r="G40" i="33"/>
  <c r="B41" i="33"/>
  <c r="C41" i="33"/>
  <c r="D41" i="33"/>
  <c r="E41" i="33"/>
  <c r="F41" i="33"/>
  <c r="G41" i="33"/>
  <c r="B42" i="33"/>
  <c r="C42" i="33"/>
  <c r="D42" i="33"/>
  <c r="E42" i="33"/>
  <c r="F42" i="33"/>
  <c r="G42" i="33"/>
  <c r="B43" i="33"/>
  <c r="C43" i="33"/>
  <c r="D43" i="33"/>
  <c r="E43" i="33"/>
  <c r="F43" i="33"/>
  <c r="G43" i="33"/>
  <c r="B44" i="33"/>
  <c r="B45" i="33"/>
  <c r="C45" i="33"/>
  <c r="D45" i="33"/>
  <c r="E45" i="33"/>
  <c r="F45" i="33"/>
  <c r="G45" i="33"/>
  <c r="B46" i="33"/>
  <c r="C46" i="33"/>
  <c r="D46" i="33"/>
  <c r="E46" i="33"/>
  <c r="F46" i="33"/>
  <c r="G46" i="33"/>
  <c r="B47" i="33"/>
  <c r="C47" i="33"/>
  <c r="D47" i="33"/>
  <c r="E47" i="33"/>
  <c r="F47" i="33"/>
  <c r="G47" i="33"/>
  <c r="B48" i="33"/>
  <c r="C48" i="33"/>
  <c r="D48" i="33"/>
  <c r="E48" i="33"/>
  <c r="F48" i="33"/>
  <c r="G48" i="33"/>
  <c r="B49" i="33"/>
  <c r="C49" i="33"/>
  <c r="D49" i="33"/>
  <c r="E49" i="33"/>
  <c r="F49" i="33"/>
  <c r="G49" i="33"/>
  <c r="B50" i="33"/>
  <c r="B51" i="33"/>
  <c r="C51" i="33"/>
  <c r="D51" i="33"/>
  <c r="E51" i="33"/>
  <c r="F51" i="33"/>
  <c r="G51" i="33"/>
  <c r="B52" i="33"/>
  <c r="C52" i="33"/>
  <c r="D52" i="33"/>
  <c r="E52" i="33"/>
  <c r="F52" i="33"/>
  <c r="G52" i="33"/>
  <c r="B53" i="33"/>
  <c r="C53" i="33"/>
  <c r="D53" i="33"/>
  <c r="E53" i="33"/>
  <c r="F53" i="33"/>
  <c r="G53" i="33"/>
  <c r="B54" i="33"/>
  <c r="C54" i="33"/>
  <c r="D54" i="33"/>
  <c r="E54" i="33"/>
  <c r="F54" i="33"/>
  <c r="G54" i="33"/>
  <c r="B55" i="33"/>
  <c r="B56" i="33"/>
  <c r="C56" i="33"/>
  <c r="D56" i="33"/>
  <c r="E56" i="33"/>
  <c r="F56" i="33"/>
  <c r="G56" i="33"/>
  <c r="B57" i="33"/>
  <c r="C57" i="33"/>
  <c r="D57" i="33"/>
  <c r="E57" i="33"/>
  <c r="F57" i="33"/>
  <c r="G57" i="33"/>
  <c r="B58" i="33"/>
  <c r="B59" i="33"/>
  <c r="C59" i="33"/>
  <c r="D59" i="33"/>
  <c r="E59" i="33"/>
  <c r="F59" i="33"/>
  <c r="G59" i="33"/>
  <c r="B60" i="33"/>
  <c r="C60" i="33"/>
  <c r="D60" i="33"/>
  <c r="E60" i="33"/>
  <c r="F60" i="33"/>
  <c r="G60" i="33"/>
  <c r="B61" i="33"/>
  <c r="B62" i="33"/>
  <c r="C62" i="33"/>
  <c r="D62" i="33"/>
  <c r="E62" i="33"/>
  <c r="F62" i="33"/>
  <c r="G62" i="33"/>
  <c r="B63" i="33"/>
  <c r="B64" i="33"/>
  <c r="C64" i="33"/>
  <c r="D64" i="33"/>
  <c r="E64" i="33"/>
  <c r="F64" i="33"/>
  <c r="G64" i="33"/>
  <c r="B65" i="33"/>
  <c r="C65" i="33"/>
  <c r="D65" i="33"/>
  <c r="E65" i="33"/>
  <c r="F65" i="33"/>
  <c r="G65" i="33"/>
  <c r="B66" i="33"/>
  <c r="B67" i="33"/>
  <c r="C67" i="33"/>
  <c r="D67" i="33"/>
  <c r="E67" i="33"/>
  <c r="F67" i="33"/>
  <c r="G67" i="33"/>
  <c r="B68" i="33"/>
  <c r="C68" i="33"/>
  <c r="D68" i="33"/>
  <c r="E68" i="33"/>
  <c r="F68" i="33"/>
  <c r="G68" i="33"/>
  <c r="B69" i="33"/>
  <c r="B70" i="33"/>
  <c r="C70" i="33"/>
  <c r="D70" i="33"/>
  <c r="E70" i="33"/>
  <c r="F70" i="33"/>
  <c r="G70" i="33"/>
  <c r="B72" i="33"/>
  <c r="B73" i="33"/>
  <c r="B74" i="33"/>
  <c r="C74" i="33"/>
  <c r="D74" i="33"/>
  <c r="E74" i="33"/>
  <c r="F74" i="33"/>
  <c r="G74" i="33"/>
  <c r="B75" i="33"/>
  <c r="C75" i="33"/>
  <c r="D75" i="33"/>
  <c r="E75" i="33"/>
  <c r="F75" i="33"/>
  <c r="G75" i="33"/>
  <c r="B76" i="33"/>
  <c r="C76" i="33"/>
  <c r="E76" i="33"/>
  <c r="G76" i="33"/>
  <c r="B77" i="33"/>
  <c r="L16" i="30" l="1"/>
  <c r="K16" i="30"/>
  <c r="B23" i="32" l="1"/>
  <c r="B10" i="33" s="1"/>
  <c r="E31" i="29" l="1"/>
  <c r="G38" i="31" l="1"/>
  <c r="G39" i="31"/>
  <c r="G40" i="31"/>
  <c r="G41" i="31"/>
  <c r="G42" i="31"/>
  <c r="G43" i="31"/>
  <c r="G44" i="31"/>
  <c r="G45" i="31"/>
  <c r="G46" i="31"/>
  <c r="G37" i="31"/>
  <c r="G25" i="31"/>
  <c r="G26" i="31"/>
  <c r="G27" i="31"/>
  <c r="G28" i="31"/>
  <c r="G29" i="31"/>
  <c r="G30" i="31"/>
  <c r="G31" i="31"/>
  <c r="G32" i="31"/>
  <c r="G33" i="31"/>
  <c r="G24" i="31"/>
  <c r="F19" i="31"/>
  <c r="F10" i="31"/>
  <c r="G47" i="31" l="1"/>
  <c r="C49" i="31" s="1"/>
  <c r="F47" i="31"/>
  <c r="E47" i="31"/>
  <c r="F34" i="31"/>
  <c r="E34" i="31"/>
  <c r="F48" i="31" l="1"/>
  <c r="E48" i="31"/>
  <c r="D237" i="33" l="1"/>
  <c r="L32" i="32"/>
  <c r="E44" i="1"/>
  <c r="E124" i="33" s="1"/>
  <c r="C44" i="1"/>
  <c r="C124" i="33" s="1"/>
  <c r="E21" i="1"/>
  <c r="E101" i="33" s="1"/>
  <c r="F21" i="1" l="1"/>
  <c r="F101" i="33" s="1"/>
  <c r="F22" i="22" l="1"/>
  <c r="F21" i="22"/>
  <c r="F20" i="22"/>
  <c r="F19" i="22"/>
  <c r="F18" i="22"/>
  <c r="F17" i="22"/>
  <c r="F16" i="22"/>
  <c r="F15" i="22"/>
  <c r="F14" i="22"/>
  <c r="F13" i="22"/>
  <c r="F12" i="22"/>
  <c r="F11" i="22"/>
  <c r="E9" i="22"/>
  <c r="E63" i="1" s="1"/>
  <c r="E143" i="33" s="1"/>
  <c r="F7" i="22"/>
  <c r="F6" i="22"/>
  <c r="E4" i="22"/>
  <c r="C62" i="1"/>
  <c r="C142" i="33" s="1"/>
  <c r="F20" i="21"/>
  <c r="F19" i="21"/>
  <c r="F18" i="21"/>
  <c r="F17" i="21"/>
  <c r="F16" i="21"/>
  <c r="F15" i="21"/>
  <c r="F14" i="21"/>
  <c r="F13" i="21"/>
  <c r="F12" i="21"/>
  <c r="F11" i="21"/>
  <c r="F10" i="21"/>
  <c r="F9" i="21"/>
  <c r="F8" i="21"/>
  <c r="F7" i="21"/>
  <c r="F6" i="21"/>
  <c r="E4" i="21"/>
  <c r="D4" i="21"/>
  <c r="F19" i="20"/>
  <c r="F18" i="20"/>
  <c r="E16" i="20"/>
  <c r="D16" i="20"/>
  <c r="F14" i="20"/>
  <c r="F13" i="20"/>
  <c r="F12" i="20"/>
  <c r="F11" i="20"/>
  <c r="F10" i="20"/>
  <c r="F9" i="20"/>
  <c r="F8" i="20"/>
  <c r="F7" i="20"/>
  <c r="F6" i="20"/>
  <c r="E4" i="20"/>
  <c r="E57" i="1" s="1"/>
  <c r="E137" i="33" s="1"/>
  <c r="D4" i="20"/>
  <c r="F22" i="19"/>
  <c r="F21" i="19"/>
  <c r="F20" i="19"/>
  <c r="F19" i="19"/>
  <c r="F18" i="19"/>
  <c r="F17" i="19"/>
  <c r="F16" i="19"/>
  <c r="F15" i="19"/>
  <c r="F14" i="19"/>
  <c r="F13" i="19"/>
  <c r="E11" i="19"/>
  <c r="E55" i="1" s="1"/>
  <c r="E135" i="33" s="1"/>
  <c r="D11" i="19"/>
  <c r="C55" i="1" s="1"/>
  <c r="C135" i="33" s="1"/>
  <c r="F9" i="19"/>
  <c r="F8" i="19"/>
  <c r="F7" i="19"/>
  <c r="F6" i="19"/>
  <c r="E4" i="19"/>
  <c r="D4" i="19"/>
  <c r="F12" i="18"/>
  <c r="F11" i="18"/>
  <c r="F10" i="18"/>
  <c r="F9" i="18"/>
  <c r="F8" i="18"/>
  <c r="F7" i="18"/>
  <c r="F6" i="18"/>
  <c r="E4" i="18"/>
  <c r="E52" i="1" s="1"/>
  <c r="E132" i="33" s="1"/>
  <c r="D4" i="18"/>
  <c r="E16" i="18" l="1"/>
  <c r="E14" i="18" s="1"/>
  <c r="E51" i="1" s="1"/>
  <c r="E131" i="33" s="1"/>
  <c r="F26" i="22"/>
  <c r="B28" i="22" s="1"/>
  <c r="E26" i="19"/>
  <c r="A27" i="19" s="1"/>
  <c r="F23" i="21"/>
  <c r="B25" i="21" s="1"/>
  <c r="D24" i="22"/>
  <c r="C63" i="1"/>
  <c r="C143" i="33" s="1"/>
  <c r="E23" i="20"/>
  <c r="A24" i="20" s="1"/>
  <c r="E21" i="21"/>
  <c r="E60" i="1" s="1"/>
  <c r="E140" i="33" s="1"/>
  <c r="E59" i="1"/>
  <c r="E139" i="33" s="1"/>
  <c r="E24" i="22"/>
  <c r="E21" i="20"/>
  <c r="F55" i="1"/>
  <c r="F135" i="33" s="1"/>
  <c r="D21" i="21"/>
  <c r="E24" i="19"/>
  <c r="E53" i="1" s="1"/>
  <c r="E133" i="33" s="1"/>
  <c r="I18" i="29"/>
  <c r="I164" i="33" s="1"/>
  <c r="C54" i="1"/>
  <c r="C134" i="33" s="1"/>
  <c r="C57" i="1"/>
  <c r="C137" i="33" s="1"/>
  <c r="C52" i="1"/>
  <c r="C132" i="33" s="1"/>
  <c r="D24" i="19"/>
  <c r="C53" i="1" s="1"/>
  <c r="C133" i="33" s="1"/>
  <c r="H20" i="29"/>
  <c r="H166" i="33" s="1"/>
  <c r="C67" i="1"/>
  <c r="D14" i="18"/>
  <c r="C51" i="1" s="1"/>
  <c r="C131" i="33" s="1"/>
  <c r="D21" i="20"/>
  <c r="C56" i="1" s="1"/>
  <c r="C136" i="33" s="1"/>
  <c r="F17" i="17"/>
  <c r="F16" i="17"/>
  <c r="A17" i="18" l="1"/>
  <c r="C61" i="1"/>
  <c r="C141" i="33" s="1"/>
  <c r="C59" i="1"/>
  <c r="C139" i="33" s="1"/>
  <c r="C60" i="1"/>
  <c r="F52" i="1"/>
  <c r="F132" i="33" s="1"/>
  <c r="H14" i="29"/>
  <c r="H160" i="33" s="1"/>
  <c r="F57" i="1"/>
  <c r="F137" i="33" s="1"/>
  <c r="E61" i="1"/>
  <c r="E141" i="33" s="1"/>
  <c r="F63" i="1"/>
  <c r="F143" i="33" s="1"/>
  <c r="I17" i="29"/>
  <c r="I163" i="33" s="1"/>
  <c r="F51" i="1"/>
  <c r="F131" i="33" s="1"/>
  <c r="I12" i="29"/>
  <c r="I158" i="33" s="1"/>
  <c r="F53" i="1"/>
  <c r="F133" i="33" s="1"/>
  <c r="I13" i="29"/>
  <c r="I159" i="33" s="1"/>
  <c r="H18" i="29"/>
  <c r="H164" i="33" s="1"/>
  <c r="E14" i="17"/>
  <c r="E50" i="1" s="1"/>
  <c r="E130" i="33" s="1"/>
  <c r="D14" i="17"/>
  <c r="F12" i="17"/>
  <c r="F11" i="17"/>
  <c r="F10" i="17"/>
  <c r="F9" i="17"/>
  <c r="F8" i="17"/>
  <c r="F7" i="17"/>
  <c r="E5" i="17"/>
  <c r="E49" i="1" s="1"/>
  <c r="E129" i="33" s="1"/>
  <c r="D5" i="17"/>
  <c r="F22" i="16"/>
  <c r="F21" i="16"/>
  <c r="F20" i="16"/>
  <c r="F19" i="16"/>
  <c r="F18" i="16"/>
  <c r="F17" i="16"/>
  <c r="F16" i="16"/>
  <c r="F15" i="16"/>
  <c r="F14" i="16"/>
  <c r="F13" i="16"/>
  <c r="F12" i="16"/>
  <c r="F11" i="16"/>
  <c r="F10" i="16"/>
  <c r="F9" i="16"/>
  <c r="F8" i="16"/>
  <c r="F7" i="16"/>
  <c r="F6" i="16"/>
  <c r="E4" i="16"/>
  <c r="D4" i="16"/>
  <c r="F30" i="15"/>
  <c r="F29" i="15"/>
  <c r="F28" i="15"/>
  <c r="F27" i="15"/>
  <c r="F26" i="15"/>
  <c r="F25" i="15"/>
  <c r="F24" i="15"/>
  <c r="F23" i="15"/>
  <c r="F22" i="15"/>
  <c r="F21" i="15"/>
  <c r="F20" i="15"/>
  <c r="F19" i="15"/>
  <c r="F18" i="15"/>
  <c r="F17" i="15"/>
  <c r="F16" i="15"/>
  <c r="F15" i="15"/>
  <c r="F14" i="15"/>
  <c r="F13" i="15"/>
  <c r="F12" i="15"/>
  <c r="F11" i="15"/>
  <c r="F10" i="15"/>
  <c r="F9" i="15"/>
  <c r="F8" i="15"/>
  <c r="F7" i="15"/>
  <c r="F6" i="15"/>
  <c r="E4" i="15"/>
  <c r="E32" i="15" s="1"/>
  <c r="E3" i="16" s="1"/>
  <c r="D4" i="15"/>
  <c r="D32" i="15" s="1"/>
  <c r="D3" i="16" s="1"/>
  <c r="F25" i="14"/>
  <c r="F24" i="14"/>
  <c r="E22" i="14"/>
  <c r="D22" i="14"/>
  <c r="F20" i="14"/>
  <c r="F19" i="14"/>
  <c r="F18" i="14"/>
  <c r="F17" i="14"/>
  <c r="F16" i="14"/>
  <c r="F15" i="14"/>
  <c r="F14" i="14"/>
  <c r="F13" i="14"/>
  <c r="F12" i="14"/>
  <c r="F11" i="14"/>
  <c r="F10" i="14"/>
  <c r="F9" i="14"/>
  <c r="F8" i="14"/>
  <c r="F7" i="14"/>
  <c r="F6" i="14"/>
  <c r="E4" i="14"/>
  <c r="E42" i="1" s="1"/>
  <c r="E122" i="33" s="1"/>
  <c r="D4" i="14"/>
  <c r="F31" i="13"/>
  <c r="F30" i="13"/>
  <c r="F29" i="13"/>
  <c r="F28" i="13"/>
  <c r="F27" i="13"/>
  <c r="F26" i="13"/>
  <c r="F25" i="13"/>
  <c r="F24" i="13"/>
  <c r="F23" i="13"/>
  <c r="F22" i="13"/>
  <c r="F21" i="13"/>
  <c r="F20" i="13"/>
  <c r="F19" i="13"/>
  <c r="F18" i="13"/>
  <c r="F17" i="13"/>
  <c r="F16" i="13"/>
  <c r="F15" i="13"/>
  <c r="F14" i="13"/>
  <c r="E12" i="13"/>
  <c r="D12" i="13"/>
  <c r="F10" i="13"/>
  <c r="F9" i="13"/>
  <c r="F8" i="13"/>
  <c r="F7" i="13"/>
  <c r="F6" i="13"/>
  <c r="E4" i="13"/>
  <c r="E40" i="1" s="1"/>
  <c r="E120" i="33" s="1"/>
  <c r="D4" i="13"/>
  <c r="F27" i="12"/>
  <c r="F26" i="12"/>
  <c r="F25" i="12"/>
  <c r="E23" i="12"/>
  <c r="D23" i="12"/>
  <c r="C38" i="1" s="1"/>
  <c r="C118" i="33" s="1"/>
  <c r="F21" i="12"/>
  <c r="F20" i="12"/>
  <c r="F19" i="12"/>
  <c r="F18" i="12"/>
  <c r="F17" i="12"/>
  <c r="F16" i="12"/>
  <c r="E14" i="12"/>
  <c r="E37" i="1" s="1"/>
  <c r="E117" i="33" s="1"/>
  <c r="D14" i="12"/>
  <c r="F12" i="12"/>
  <c r="F11" i="12"/>
  <c r="F10" i="12"/>
  <c r="F9" i="12"/>
  <c r="F8" i="12"/>
  <c r="F7" i="12"/>
  <c r="F6" i="12"/>
  <c r="E4" i="12"/>
  <c r="E36" i="1" s="1"/>
  <c r="E116" i="33" s="1"/>
  <c r="D4" i="12"/>
  <c r="C36" i="1" s="1"/>
  <c r="C116" i="33" s="1"/>
  <c r="F31" i="11"/>
  <c r="F30" i="11"/>
  <c r="F29" i="11"/>
  <c r="F28" i="11"/>
  <c r="F27" i="11"/>
  <c r="F26" i="11"/>
  <c r="F25" i="11"/>
  <c r="F24" i="11"/>
  <c r="F23" i="11"/>
  <c r="F22" i="11"/>
  <c r="F21" i="11"/>
  <c r="F20" i="11"/>
  <c r="E18" i="11"/>
  <c r="D18" i="11"/>
  <c r="F16" i="11"/>
  <c r="F15" i="11"/>
  <c r="F14" i="11"/>
  <c r="F13" i="11"/>
  <c r="F12" i="11"/>
  <c r="F11" i="11"/>
  <c r="F10" i="11"/>
  <c r="F9" i="11"/>
  <c r="F8" i="11"/>
  <c r="F7" i="11"/>
  <c r="F6" i="11"/>
  <c r="E4" i="11"/>
  <c r="E34" i="1" s="1"/>
  <c r="E114" i="33" s="1"/>
  <c r="D4" i="11"/>
  <c r="L36" i="10"/>
  <c r="N35" i="10"/>
  <c r="N34" i="10"/>
  <c r="L34" i="10"/>
  <c r="N33" i="10"/>
  <c r="L33" i="10"/>
  <c r="N32" i="10"/>
  <c r="L32" i="10"/>
  <c r="N31" i="10"/>
  <c r="L31" i="10"/>
  <c r="N30" i="10"/>
  <c r="L30" i="10"/>
  <c r="N29" i="10"/>
  <c r="L29" i="10"/>
  <c r="N28" i="10"/>
  <c r="L28" i="10"/>
  <c r="N27" i="10"/>
  <c r="L27" i="10"/>
  <c r="N26" i="10"/>
  <c r="L26" i="10"/>
  <c r="L25" i="10"/>
  <c r="K24" i="10"/>
  <c r="J24" i="10"/>
  <c r="I24" i="10"/>
  <c r="H24" i="10"/>
  <c r="G24" i="10"/>
  <c r="L24" i="10" s="1"/>
  <c r="F24" i="10"/>
  <c r="E24" i="10"/>
  <c r="D24" i="10"/>
  <c r="C32" i="1" s="1"/>
  <c r="C112" i="33" s="1"/>
  <c r="L23" i="10"/>
  <c r="L22" i="10"/>
  <c r="N21" i="10"/>
  <c r="N20" i="10"/>
  <c r="L20" i="10"/>
  <c r="N19" i="10"/>
  <c r="L19" i="10"/>
  <c r="N18" i="10"/>
  <c r="L18" i="10"/>
  <c r="N17" i="10"/>
  <c r="L17" i="10"/>
  <c r="N16" i="10"/>
  <c r="L16" i="10"/>
  <c r="L15" i="10"/>
  <c r="K14" i="10"/>
  <c r="J14" i="10"/>
  <c r="I14" i="10"/>
  <c r="H14" i="10"/>
  <c r="G14" i="10"/>
  <c r="L14" i="10" s="1"/>
  <c r="F14" i="10"/>
  <c r="E14" i="10"/>
  <c r="D14" i="10"/>
  <c r="L13" i="10"/>
  <c r="N12" i="10"/>
  <c r="N11" i="10"/>
  <c r="L11" i="10"/>
  <c r="N10" i="10"/>
  <c r="L10" i="10"/>
  <c r="N9" i="10"/>
  <c r="N8" i="10"/>
  <c r="K6" i="10"/>
  <c r="J6" i="10"/>
  <c r="I6" i="10"/>
  <c r="H6" i="10"/>
  <c r="E30" i="1" s="1"/>
  <c r="E110" i="33" s="1"/>
  <c r="G6" i="10"/>
  <c r="F6" i="10"/>
  <c r="E6" i="10"/>
  <c r="D6" i="10"/>
  <c r="N33" i="9"/>
  <c r="N32" i="9"/>
  <c r="N31" i="9"/>
  <c r="N30" i="9"/>
  <c r="N29" i="9"/>
  <c r="N28" i="9"/>
  <c r="N27" i="9"/>
  <c r="N26" i="9"/>
  <c r="N25" i="9"/>
  <c r="N24" i="9"/>
  <c r="N23" i="9"/>
  <c r="N22" i="9"/>
  <c r="N21" i="9"/>
  <c r="K19" i="9"/>
  <c r="J19" i="9"/>
  <c r="I19" i="9"/>
  <c r="H19" i="9"/>
  <c r="E29" i="1" s="1"/>
  <c r="E109" i="33" s="1"/>
  <c r="G19" i="9"/>
  <c r="F19" i="9"/>
  <c r="E19" i="9"/>
  <c r="D19" i="9"/>
  <c r="N17" i="9"/>
  <c r="N16" i="9"/>
  <c r="N15" i="9"/>
  <c r="N14" i="9"/>
  <c r="N13" i="9"/>
  <c r="N12" i="9"/>
  <c r="N11" i="9"/>
  <c r="N10" i="9"/>
  <c r="K8" i="9"/>
  <c r="J8" i="9"/>
  <c r="I8" i="9"/>
  <c r="H8" i="9"/>
  <c r="G8" i="9"/>
  <c r="F8" i="9"/>
  <c r="E8" i="9"/>
  <c r="D8" i="9"/>
  <c r="C28" i="1" s="1"/>
  <c r="C108" i="33" s="1"/>
  <c r="L4" i="9"/>
  <c r="N37" i="8"/>
  <c r="N36" i="8"/>
  <c r="N35" i="8"/>
  <c r="N34" i="8"/>
  <c r="K32" i="8"/>
  <c r="J32" i="8"/>
  <c r="I32" i="8"/>
  <c r="H32" i="8"/>
  <c r="G32" i="8"/>
  <c r="F32" i="8"/>
  <c r="E32" i="8"/>
  <c r="D32" i="8"/>
  <c r="C27" i="1" s="1"/>
  <c r="C107" i="33" s="1"/>
  <c r="N30" i="8"/>
  <c r="N29" i="8"/>
  <c r="N28" i="8"/>
  <c r="N27" i="8"/>
  <c r="N26" i="8"/>
  <c r="K24" i="8"/>
  <c r="J24" i="8"/>
  <c r="I24" i="8"/>
  <c r="H24" i="8"/>
  <c r="E26" i="1" s="1"/>
  <c r="E106" i="33" s="1"/>
  <c r="G24" i="8"/>
  <c r="F24" i="8"/>
  <c r="E24" i="8"/>
  <c r="D24" i="8"/>
  <c r="N22" i="8"/>
  <c r="N21" i="8"/>
  <c r="N20" i="8"/>
  <c r="N19" i="8"/>
  <c r="N18" i="8"/>
  <c r="N17" i="8"/>
  <c r="K15" i="8"/>
  <c r="J15" i="8"/>
  <c r="I15" i="8"/>
  <c r="H15" i="8"/>
  <c r="E25" i="1" s="1"/>
  <c r="E105" i="33" s="1"/>
  <c r="G15" i="8"/>
  <c r="F15" i="8"/>
  <c r="E15" i="8"/>
  <c r="D15" i="8"/>
  <c r="N13" i="8"/>
  <c r="N12" i="8"/>
  <c r="N11" i="8"/>
  <c r="N10" i="8"/>
  <c r="N9" i="8"/>
  <c r="N8" i="8"/>
  <c r="K6" i="8"/>
  <c r="J6" i="8"/>
  <c r="I6" i="8"/>
  <c r="H6" i="8"/>
  <c r="G6" i="8"/>
  <c r="F6" i="8"/>
  <c r="E6" i="8"/>
  <c r="D6" i="8"/>
  <c r="L4" i="8"/>
  <c r="F60" i="1" l="1"/>
  <c r="F140" i="33" s="1"/>
  <c r="C140" i="33"/>
  <c r="F59" i="1"/>
  <c r="F139" i="33" s="1"/>
  <c r="E31" i="12"/>
  <c r="A32" i="12" s="1"/>
  <c r="E35" i="13"/>
  <c r="E26" i="16"/>
  <c r="A27" i="16" s="1"/>
  <c r="E34" i="15"/>
  <c r="A35" i="15" s="1"/>
  <c r="F61" i="1"/>
  <c r="F141" i="33" s="1"/>
  <c r="H12" i="29"/>
  <c r="H158" i="33" s="1"/>
  <c r="H13" i="29"/>
  <c r="H159" i="33" s="1"/>
  <c r="E21" i="17"/>
  <c r="E33" i="14"/>
  <c r="A34" i="14" s="1"/>
  <c r="E33" i="13"/>
  <c r="E3" i="14" s="1"/>
  <c r="E31" i="14" s="1"/>
  <c r="E39" i="1" s="1"/>
  <c r="E119" i="33" s="1"/>
  <c r="F36" i="1"/>
  <c r="F116" i="33" s="1"/>
  <c r="E35" i="11"/>
  <c r="A36" i="11" s="1"/>
  <c r="E33" i="11"/>
  <c r="E3" i="12" s="1"/>
  <c r="E29" i="12" s="1"/>
  <c r="D33" i="11"/>
  <c r="D3" i="12" s="1"/>
  <c r="K37" i="9"/>
  <c r="K41" i="8"/>
  <c r="C25" i="1"/>
  <c r="C105" i="33" s="1"/>
  <c r="C43" i="1"/>
  <c r="C123" i="33" s="1"/>
  <c r="C29" i="1"/>
  <c r="C109" i="33" s="1"/>
  <c r="C35" i="1"/>
  <c r="C115" i="33" s="1"/>
  <c r="C37" i="1"/>
  <c r="C117" i="33" s="1"/>
  <c r="E43" i="1"/>
  <c r="E123" i="33" s="1"/>
  <c r="C49" i="1"/>
  <c r="C129" i="33" s="1"/>
  <c r="D19" i="17"/>
  <c r="C50" i="1"/>
  <c r="C40" i="1"/>
  <c r="C120" i="33" s="1"/>
  <c r="C42" i="1"/>
  <c r="C122" i="33" s="1"/>
  <c r="E19" i="17"/>
  <c r="E48" i="1" s="1"/>
  <c r="E128" i="33" s="1"/>
  <c r="C34" i="1"/>
  <c r="C114" i="33" s="1"/>
  <c r="C26" i="1"/>
  <c r="C106" i="33" s="1"/>
  <c r="D33" i="13"/>
  <c r="D3" i="14" s="1"/>
  <c r="H17" i="29"/>
  <c r="L32" i="9"/>
  <c r="L6" i="10" s="1"/>
  <c r="L38" i="10" s="1"/>
  <c r="C30" i="1"/>
  <c r="C110" i="33" s="1"/>
  <c r="E24" i="16"/>
  <c r="N29" i="7"/>
  <c r="N28" i="7"/>
  <c r="N27" i="7"/>
  <c r="N26" i="7"/>
  <c r="N25" i="7"/>
  <c r="N24" i="7"/>
  <c r="N23" i="7"/>
  <c r="N22" i="7"/>
  <c r="N21" i="7"/>
  <c r="N20" i="7"/>
  <c r="K18" i="7"/>
  <c r="J18" i="7"/>
  <c r="I18" i="7"/>
  <c r="H18" i="7"/>
  <c r="G18" i="7"/>
  <c r="F18" i="7"/>
  <c r="E18" i="7"/>
  <c r="D18" i="7"/>
  <c r="N16" i="7"/>
  <c r="N15" i="7"/>
  <c r="N14" i="7"/>
  <c r="N13" i="7"/>
  <c r="N12" i="7"/>
  <c r="N11" i="7"/>
  <c r="N10" i="7"/>
  <c r="N9" i="7"/>
  <c r="K7" i="7"/>
  <c r="J7" i="7"/>
  <c r="I7" i="7"/>
  <c r="H7" i="7"/>
  <c r="E22" i="1" s="1"/>
  <c r="E102" i="33" s="1"/>
  <c r="G7" i="7"/>
  <c r="F7" i="7"/>
  <c r="E7" i="7"/>
  <c r="D7" i="7"/>
  <c r="L4" i="7"/>
  <c r="M33" i="6"/>
  <c r="M32" i="6"/>
  <c r="M31" i="6"/>
  <c r="M30" i="6"/>
  <c r="M29" i="6"/>
  <c r="M28" i="6"/>
  <c r="M27" i="6"/>
  <c r="M26" i="6"/>
  <c r="M25" i="6"/>
  <c r="M24" i="6"/>
  <c r="M23" i="6"/>
  <c r="M22" i="6"/>
  <c r="M21" i="6"/>
  <c r="K19" i="6"/>
  <c r="J19" i="6"/>
  <c r="I19" i="6"/>
  <c r="H19" i="6"/>
  <c r="E20" i="1" s="1"/>
  <c r="E100" i="33" s="1"/>
  <c r="G19" i="6"/>
  <c r="F19" i="6"/>
  <c r="E19" i="6"/>
  <c r="D19" i="6"/>
  <c r="C20" i="1" s="1"/>
  <c r="C100" i="33" s="1"/>
  <c r="M17" i="6"/>
  <c r="M16" i="6"/>
  <c r="M15" i="6"/>
  <c r="M14" i="6"/>
  <c r="M13" i="6"/>
  <c r="M12" i="6"/>
  <c r="M11" i="6"/>
  <c r="M10" i="6"/>
  <c r="K7" i="6"/>
  <c r="J7" i="6"/>
  <c r="I7" i="6"/>
  <c r="H7" i="6"/>
  <c r="E19" i="1" s="1"/>
  <c r="E99" i="33" s="1"/>
  <c r="G7" i="6"/>
  <c r="F7" i="6"/>
  <c r="E7" i="6"/>
  <c r="D7" i="6"/>
  <c r="N23" i="5"/>
  <c r="N22" i="5"/>
  <c r="N21" i="5"/>
  <c r="N20" i="5"/>
  <c r="N19" i="5"/>
  <c r="N18" i="5"/>
  <c r="K16" i="5"/>
  <c r="J16" i="5"/>
  <c r="I16" i="5"/>
  <c r="H16" i="5"/>
  <c r="E17" i="1" s="1"/>
  <c r="E97" i="33" s="1"/>
  <c r="G16" i="5"/>
  <c r="F16" i="5"/>
  <c r="E16" i="5"/>
  <c r="D16" i="5"/>
  <c r="N14" i="5"/>
  <c r="N13" i="5"/>
  <c r="N12" i="5"/>
  <c r="N11" i="5"/>
  <c r="N10" i="5"/>
  <c r="K8" i="5"/>
  <c r="J8" i="5"/>
  <c r="I8" i="5"/>
  <c r="H8" i="5"/>
  <c r="E16" i="1" s="1"/>
  <c r="E96" i="33" s="1"/>
  <c r="G8" i="5"/>
  <c r="F8" i="5"/>
  <c r="E8" i="5"/>
  <c r="D8" i="5"/>
  <c r="C16" i="1" s="1"/>
  <c r="C96" i="33" s="1"/>
  <c r="L4" i="5"/>
  <c r="A33" i="4"/>
  <c r="N27" i="4"/>
  <c r="N26" i="4"/>
  <c r="N25" i="4"/>
  <c r="N24" i="4"/>
  <c r="N23" i="4"/>
  <c r="K21" i="4"/>
  <c r="J21" i="4"/>
  <c r="I21" i="4"/>
  <c r="H21" i="4"/>
  <c r="E15" i="1" s="1"/>
  <c r="E95" i="33" s="1"/>
  <c r="G21" i="4"/>
  <c r="F21" i="4"/>
  <c r="E21" i="4"/>
  <c r="D21" i="4"/>
  <c r="C15" i="1" s="1"/>
  <c r="C95" i="33" s="1"/>
  <c r="N19" i="4"/>
  <c r="N18" i="4"/>
  <c r="N17" i="4"/>
  <c r="N16" i="4"/>
  <c r="N15" i="4"/>
  <c r="N14" i="4"/>
  <c r="K12" i="4"/>
  <c r="J12" i="4"/>
  <c r="I12" i="4"/>
  <c r="H12" i="4"/>
  <c r="E14" i="1" s="1"/>
  <c r="E94" i="33" s="1"/>
  <c r="G12" i="4"/>
  <c r="F12" i="4"/>
  <c r="E12" i="4"/>
  <c r="D12" i="4"/>
  <c r="C14" i="1" s="1"/>
  <c r="C94" i="33" s="1"/>
  <c r="N10" i="4"/>
  <c r="N9" i="4"/>
  <c r="N8" i="4"/>
  <c r="N7" i="4"/>
  <c r="K6" i="4"/>
  <c r="J6" i="4"/>
  <c r="I6" i="4"/>
  <c r="H6" i="4"/>
  <c r="G6" i="4"/>
  <c r="F6" i="4"/>
  <c r="E6" i="4"/>
  <c r="D6" i="4"/>
  <c r="L4" i="4"/>
  <c r="M34" i="3"/>
  <c r="M33" i="3"/>
  <c r="M32" i="3"/>
  <c r="M31" i="3"/>
  <c r="M30" i="3"/>
  <c r="M29" i="3"/>
  <c r="M28" i="3"/>
  <c r="M27" i="3"/>
  <c r="M26" i="3"/>
  <c r="K24" i="3"/>
  <c r="J24" i="3"/>
  <c r="I24" i="3"/>
  <c r="H24" i="3"/>
  <c r="G24" i="3"/>
  <c r="F24" i="3"/>
  <c r="E24" i="3"/>
  <c r="D24" i="3"/>
  <c r="C12" i="1" s="1"/>
  <c r="C92" i="33" s="1"/>
  <c r="M22" i="3"/>
  <c r="M21" i="3"/>
  <c r="M20" i="3"/>
  <c r="M19" i="3"/>
  <c r="M18" i="3"/>
  <c r="M17" i="3"/>
  <c r="M16" i="3"/>
  <c r="M15" i="3"/>
  <c r="K14" i="3"/>
  <c r="J14" i="3"/>
  <c r="I14" i="3"/>
  <c r="H14" i="3"/>
  <c r="E11" i="1" s="1"/>
  <c r="E91" i="33" s="1"/>
  <c r="G14" i="3"/>
  <c r="F14" i="3"/>
  <c r="E14" i="3"/>
  <c r="D14" i="3"/>
  <c r="C11" i="1" s="1"/>
  <c r="C91" i="33" s="1"/>
  <c r="M12" i="3"/>
  <c r="M11" i="3"/>
  <c r="M10" i="3"/>
  <c r="M9" i="3"/>
  <c r="M8" i="3"/>
  <c r="M7" i="3"/>
  <c r="K5" i="3"/>
  <c r="J5" i="3"/>
  <c r="I5" i="3"/>
  <c r="I36" i="3" s="1"/>
  <c r="I4" i="4" s="1"/>
  <c r="H5" i="3"/>
  <c r="E10" i="1" s="1"/>
  <c r="E90" i="33" s="1"/>
  <c r="G5" i="3"/>
  <c r="F5" i="3"/>
  <c r="E5" i="3"/>
  <c r="D5" i="3"/>
  <c r="M34" i="2"/>
  <c r="M33" i="2"/>
  <c r="M32" i="2"/>
  <c r="M31" i="2"/>
  <c r="K29" i="2"/>
  <c r="J29" i="2"/>
  <c r="I29" i="2"/>
  <c r="H29" i="2"/>
  <c r="E8" i="1" s="1"/>
  <c r="E88" i="33" s="1"/>
  <c r="G29" i="2"/>
  <c r="F29" i="2"/>
  <c r="E29" i="2"/>
  <c r="D29" i="2"/>
  <c r="C8" i="1" s="1"/>
  <c r="C88" i="33" s="1"/>
  <c r="M27" i="2"/>
  <c r="M26" i="2"/>
  <c r="M25" i="2"/>
  <c r="M24" i="2"/>
  <c r="M23" i="2"/>
  <c r="M22" i="2"/>
  <c r="M21" i="2"/>
  <c r="M20" i="2"/>
  <c r="M19" i="2"/>
  <c r="M18" i="2"/>
  <c r="M17" i="2"/>
  <c r="K15" i="2"/>
  <c r="J15" i="2"/>
  <c r="I15" i="2"/>
  <c r="H15" i="2"/>
  <c r="G15" i="2"/>
  <c r="F15" i="2"/>
  <c r="E15" i="2"/>
  <c r="D15" i="2"/>
  <c r="M13" i="2"/>
  <c r="M12" i="2"/>
  <c r="M11" i="2"/>
  <c r="M10" i="2"/>
  <c r="M9" i="2"/>
  <c r="M8" i="2"/>
  <c r="M7" i="2"/>
  <c r="K5" i="2"/>
  <c r="J5" i="2"/>
  <c r="I5" i="2"/>
  <c r="H5" i="2"/>
  <c r="E6" i="1" s="1"/>
  <c r="E86" i="33" s="1"/>
  <c r="G5" i="2"/>
  <c r="F5" i="2"/>
  <c r="E5" i="2"/>
  <c r="D5" i="2"/>
  <c r="H163" i="33" l="1"/>
  <c r="E17" i="29"/>
  <c r="H24" i="29" s="1"/>
  <c r="F50" i="1"/>
  <c r="F130" i="33" s="1"/>
  <c r="C130" i="33"/>
  <c r="A36" i="13"/>
  <c r="J36" i="2"/>
  <c r="F36" i="2"/>
  <c r="I29" i="4"/>
  <c r="G36" i="2"/>
  <c r="K36" i="2"/>
  <c r="E36" i="2"/>
  <c r="E36" i="3"/>
  <c r="E4" i="4" s="1"/>
  <c r="E29" i="4" s="1"/>
  <c r="G35" i="6"/>
  <c r="G4" i="7" s="1"/>
  <c r="G31" i="7" s="1"/>
  <c r="K38" i="2"/>
  <c r="A39" i="2" s="1"/>
  <c r="K36" i="3"/>
  <c r="K4" i="4" s="1"/>
  <c r="K29" i="4" s="1"/>
  <c r="E35" i="6"/>
  <c r="E4" i="7" s="1"/>
  <c r="E31" i="7" s="1"/>
  <c r="I35" i="6"/>
  <c r="I4" i="7" s="1"/>
  <c r="I31" i="7" s="1"/>
  <c r="G36" i="3"/>
  <c r="G4" i="4" s="1"/>
  <c r="G29" i="4" s="1"/>
  <c r="I36" i="2"/>
  <c r="K38" i="3"/>
  <c r="F36" i="3"/>
  <c r="F4" i="4" s="1"/>
  <c r="F29" i="4" s="1"/>
  <c r="J36" i="3"/>
  <c r="J4" i="4" s="1"/>
  <c r="J29" i="4" s="1"/>
  <c r="K27" i="5"/>
  <c r="A29" i="5" s="1"/>
  <c r="F35" i="6"/>
  <c r="F4" i="7" s="1"/>
  <c r="F31" i="7" s="1"/>
  <c r="J35" i="6"/>
  <c r="J4" i="7" s="1"/>
  <c r="J31" i="7" s="1"/>
  <c r="J4" i="8" s="1"/>
  <c r="F26" i="1"/>
  <c r="F106" i="33" s="1"/>
  <c r="F34" i="1"/>
  <c r="F114" i="33" s="1"/>
  <c r="F49" i="1"/>
  <c r="F129" i="33" s="1"/>
  <c r="F30" i="1"/>
  <c r="F110" i="33" s="1"/>
  <c r="F40" i="1"/>
  <c r="F120" i="33" s="1"/>
  <c r="F29" i="1"/>
  <c r="F109" i="33" s="1"/>
  <c r="F25" i="1"/>
  <c r="F105" i="33" s="1"/>
  <c r="F42" i="1"/>
  <c r="F122" i="33" s="1"/>
  <c r="F37" i="1"/>
  <c r="F117" i="33" s="1"/>
  <c r="F43" i="1"/>
  <c r="F123" i="33" s="1"/>
  <c r="D31" i="14"/>
  <c r="C39" i="1" s="1"/>
  <c r="C119" i="33" s="1"/>
  <c r="H35" i="6"/>
  <c r="H4" i="7" s="1"/>
  <c r="H31" i="7" s="1"/>
  <c r="D35" i="6"/>
  <c r="D4" i="7" s="1"/>
  <c r="D31" i="7" s="1"/>
  <c r="K31" i="4"/>
  <c r="F15" i="1"/>
  <c r="F95" i="33" s="1"/>
  <c r="F11" i="1"/>
  <c r="F91" i="33" s="1"/>
  <c r="H36" i="3"/>
  <c r="H4" i="4" s="1"/>
  <c r="H29" i="4" s="1"/>
  <c r="F8" i="1"/>
  <c r="F88" i="33" s="1"/>
  <c r="D36" i="2"/>
  <c r="H36" i="2"/>
  <c r="E5" i="1" s="1"/>
  <c r="E85" i="33" s="1"/>
  <c r="C10" i="1"/>
  <c r="C17" i="1"/>
  <c r="C97" i="33" s="1"/>
  <c r="M37" i="6"/>
  <c r="K35" i="6" s="1"/>
  <c r="K4" i="7" s="1"/>
  <c r="K31" i="7" s="1"/>
  <c r="K4" i="8" s="1"/>
  <c r="K39" i="8" s="1"/>
  <c r="K4" i="9" s="1"/>
  <c r="I11" i="29"/>
  <c r="I157" i="33" s="1"/>
  <c r="C48" i="1"/>
  <c r="C128" i="33" s="1"/>
  <c r="F14" i="1"/>
  <c r="F94" i="33" s="1"/>
  <c r="C6" i="1"/>
  <c r="C86" i="33" s="1"/>
  <c r="C22" i="1"/>
  <c r="C102" i="33" s="1"/>
  <c r="K33" i="7"/>
  <c r="D36" i="3"/>
  <c r="D4" i="4" s="1"/>
  <c r="F16" i="1"/>
  <c r="F96" i="33" s="1"/>
  <c r="C19" i="1"/>
  <c r="C99" i="33" s="1"/>
  <c r="F20" i="1"/>
  <c r="F100" i="33" s="1"/>
  <c r="I9" i="29"/>
  <c r="I155" i="33" s="1"/>
  <c r="D29" i="12"/>
  <c r="C33" i="1" s="1"/>
  <c r="C113" i="33" s="1"/>
  <c r="E33" i="1"/>
  <c r="E113" i="33" s="1"/>
  <c r="D24" i="16"/>
  <c r="C45" i="1" s="1"/>
  <c r="C125" i="33" s="1"/>
  <c r="E45" i="1"/>
  <c r="E125" i="33" s="1"/>
  <c r="L22" i="4"/>
  <c r="K4" i="5"/>
  <c r="J4" i="5" s="1"/>
  <c r="I4" i="5" s="1"/>
  <c r="F10" i="1" l="1"/>
  <c r="F90" i="33" s="1"/>
  <c r="C90" i="33"/>
  <c r="A39" i="3"/>
  <c r="F22" i="1"/>
  <c r="F102" i="33" s="1"/>
  <c r="F6" i="1"/>
  <c r="F86" i="33" s="1"/>
  <c r="F17" i="1"/>
  <c r="F97" i="33" s="1"/>
  <c r="F19" i="1"/>
  <c r="F99" i="33" s="1"/>
  <c r="H11" i="29"/>
  <c r="H157" i="33" s="1"/>
  <c r="F39" i="1"/>
  <c r="F119" i="33" s="1"/>
  <c r="H9" i="29"/>
  <c r="H155" i="33" s="1"/>
  <c r="H4" i="5"/>
  <c r="G4" i="5" s="1"/>
  <c r="F4" i="5" s="1"/>
  <c r="E4" i="5" s="1"/>
  <c r="D29" i="4"/>
  <c r="D4" i="5" s="1"/>
  <c r="A34" i="4" s="1"/>
  <c r="I5" i="29"/>
  <c r="I151" i="33" s="1"/>
  <c r="C5" i="1"/>
  <c r="C85" i="33" s="1"/>
  <c r="K25" i="5"/>
  <c r="J25" i="5" s="1"/>
  <c r="I25" i="5" s="1"/>
  <c r="F48" i="1"/>
  <c r="F128" i="33" s="1"/>
  <c r="B40" i="6"/>
  <c r="H8" i="29"/>
  <c r="H154" i="33" s="1"/>
  <c r="I8" i="29"/>
  <c r="I154" i="33" s="1"/>
  <c r="F33" i="1"/>
  <c r="F113" i="33" s="1"/>
  <c r="I4" i="8"/>
  <c r="J39" i="8"/>
  <c r="J4" i="9" s="1"/>
  <c r="I10" i="29"/>
  <c r="I156" i="33" s="1"/>
  <c r="F45" i="1"/>
  <c r="F125" i="33" s="1"/>
  <c r="H10" i="29"/>
  <c r="H156" i="33" s="1"/>
  <c r="K35" i="9"/>
  <c r="K4" i="10" s="1"/>
  <c r="H25" i="5" l="1"/>
  <c r="D25" i="5"/>
  <c r="C9" i="1" s="1"/>
  <c r="C89" i="33" s="1"/>
  <c r="F5" i="1"/>
  <c r="F85" i="33" s="1"/>
  <c r="H5" i="29"/>
  <c r="H151" i="33" s="1"/>
  <c r="J35" i="9"/>
  <c r="J4" i="10" s="1"/>
  <c r="K38" i="10"/>
  <c r="H4" i="8"/>
  <c r="I39" i="8"/>
  <c r="I4" i="9" s="1"/>
  <c r="H65" i="28"/>
  <c r="G25" i="5" l="1"/>
  <c r="F25" i="5" s="1"/>
  <c r="E25" i="5" s="1"/>
  <c r="E9" i="1"/>
  <c r="H6" i="29"/>
  <c r="H152" i="33" s="1"/>
  <c r="G4" i="8"/>
  <c r="H39" i="8"/>
  <c r="H4" i="9" s="1"/>
  <c r="I35" i="9"/>
  <c r="I4" i="10" s="1"/>
  <c r="J38" i="10"/>
  <c r="H64" i="28"/>
  <c r="H63" i="28"/>
  <c r="G62" i="28"/>
  <c r="G73" i="33" s="1"/>
  <c r="E62" i="28"/>
  <c r="E73" i="33" s="1"/>
  <c r="C62" i="28"/>
  <c r="C73" i="33" s="1"/>
  <c r="F9" i="1" l="1"/>
  <c r="F89" i="33" s="1"/>
  <c r="E89" i="33"/>
  <c r="I6" i="29"/>
  <c r="I152" i="33" s="1"/>
  <c r="H35" i="9"/>
  <c r="H4" i="10" s="1"/>
  <c r="F4" i="8"/>
  <c r="G39" i="8"/>
  <c r="G4" i="9" s="1"/>
  <c r="I38" i="10"/>
  <c r="H59" i="28"/>
  <c r="G58" i="28"/>
  <c r="G69" i="33" s="1"/>
  <c r="E58" i="28"/>
  <c r="E69" i="33" s="1"/>
  <c r="C58" i="28"/>
  <c r="C69" i="33" s="1"/>
  <c r="H57" i="28"/>
  <c r="H56" i="28"/>
  <c r="G55" i="28"/>
  <c r="G66" i="33" s="1"/>
  <c r="E55" i="28"/>
  <c r="E66" i="33" s="1"/>
  <c r="C55" i="28"/>
  <c r="C66" i="33" s="1"/>
  <c r="H54" i="28"/>
  <c r="H53" i="28"/>
  <c r="G52" i="28"/>
  <c r="G63" i="33" s="1"/>
  <c r="E52" i="28"/>
  <c r="E63" i="33" s="1"/>
  <c r="C52" i="28"/>
  <c r="C63" i="33" s="1"/>
  <c r="H51" i="28"/>
  <c r="G50" i="28"/>
  <c r="G61" i="33" s="1"/>
  <c r="E50" i="28"/>
  <c r="C50" i="28"/>
  <c r="H49" i="28"/>
  <c r="H48" i="28"/>
  <c r="G47" i="28"/>
  <c r="G58" i="33" s="1"/>
  <c r="E47" i="28"/>
  <c r="E58" i="33" s="1"/>
  <c r="C47" i="28"/>
  <c r="C58" i="33" s="1"/>
  <c r="H46" i="28"/>
  <c r="H45" i="28"/>
  <c r="G44" i="28"/>
  <c r="G55" i="33" s="1"/>
  <c r="E44" i="28"/>
  <c r="E55" i="33" s="1"/>
  <c r="C44" i="28"/>
  <c r="C55" i="33" s="1"/>
  <c r="H43" i="28"/>
  <c r="H42" i="28"/>
  <c r="H41" i="28"/>
  <c r="H40" i="28"/>
  <c r="G39" i="28"/>
  <c r="G50" i="33" s="1"/>
  <c r="E39" i="28"/>
  <c r="E50" i="33" s="1"/>
  <c r="C39" i="28"/>
  <c r="C50" i="33" s="1"/>
  <c r="H38" i="28"/>
  <c r="H37" i="28"/>
  <c r="H36" i="28"/>
  <c r="H35" i="28"/>
  <c r="H34" i="28"/>
  <c r="G33" i="28"/>
  <c r="G44" i="33" s="1"/>
  <c r="E33" i="28"/>
  <c r="E44" i="33" s="1"/>
  <c r="C33" i="28"/>
  <c r="C44" i="33" s="1"/>
  <c r="H32" i="28"/>
  <c r="H31" i="28"/>
  <c r="H30" i="28"/>
  <c r="H29" i="28"/>
  <c r="H28" i="28"/>
  <c r="H27" i="28"/>
  <c r="H26" i="28"/>
  <c r="H25" i="28"/>
  <c r="H24" i="28"/>
  <c r="H23" i="28"/>
  <c r="H22" i="28"/>
  <c r="H21" i="28"/>
  <c r="H20" i="28"/>
  <c r="H19" i="28"/>
  <c r="E61" i="33" l="1"/>
  <c r="C61" i="33"/>
  <c r="G35" i="9"/>
  <c r="G4" i="10" s="1"/>
  <c r="H38" i="10"/>
  <c r="E4" i="8"/>
  <c r="F39" i="8"/>
  <c r="F4" i="9" s="1"/>
  <c r="G18" i="28"/>
  <c r="G29" i="33" s="1"/>
  <c r="E18" i="28"/>
  <c r="E29" i="33" s="1"/>
  <c r="C18" i="28"/>
  <c r="C29" i="33" s="1"/>
  <c r="H17" i="28"/>
  <c r="H16" i="28"/>
  <c r="H15" i="28"/>
  <c r="H14" i="28"/>
  <c r="H13" i="28"/>
  <c r="H12" i="28"/>
  <c r="H11" i="28"/>
  <c r="H10" i="28"/>
  <c r="G9" i="28"/>
  <c r="G20" i="33" s="1"/>
  <c r="E9" i="28"/>
  <c r="C9" i="28"/>
  <c r="H8" i="28"/>
  <c r="H7" i="28"/>
  <c r="H6" i="28"/>
  <c r="E20" i="33" l="1"/>
  <c r="C20" i="33"/>
  <c r="I67" i="28"/>
  <c r="H67" i="28" s="1"/>
  <c r="F35" i="9"/>
  <c r="F4" i="10" s="1"/>
  <c r="D4" i="8"/>
  <c r="A35" i="7" s="1"/>
  <c r="E39" i="8"/>
  <c r="E4" i="9" s="1"/>
  <c r="E35" i="9" s="1"/>
  <c r="G38" i="10"/>
  <c r="E18" i="1"/>
  <c r="E98" i="33" s="1"/>
  <c r="M71" i="28"/>
  <c r="L71" i="28"/>
  <c r="K71" i="28"/>
  <c r="J71" i="28"/>
  <c r="G5" i="28"/>
  <c r="G16" i="33" s="1"/>
  <c r="E5" i="28"/>
  <c r="C5" i="28"/>
  <c r="E16" i="33" l="1"/>
  <c r="G69" i="28"/>
  <c r="C16" i="33"/>
  <c r="G68" i="28"/>
  <c r="E61" i="28"/>
  <c r="G61" i="28"/>
  <c r="N71" i="28"/>
  <c r="K70" i="28" s="1"/>
  <c r="C69" i="28"/>
  <c r="C68" i="28" s="1"/>
  <c r="E4" i="10"/>
  <c r="C61" i="28"/>
  <c r="I7" i="29"/>
  <c r="I153" i="33" s="1"/>
  <c r="F38" i="10"/>
  <c r="E38" i="10" s="1"/>
  <c r="D39" i="8"/>
  <c r="G66" i="28" l="1"/>
  <c r="G77" i="33" s="1"/>
  <c r="G72" i="33"/>
  <c r="E66" i="28"/>
  <c r="E77" i="33" s="1"/>
  <c r="E72" i="33"/>
  <c r="C66" i="28"/>
  <c r="C77" i="33" s="1"/>
  <c r="C72" i="33"/>
  <c r="L27" i="32"/>
  <c r="L38" i="8"/>
  <c r="D4" i="9"/>
  <c r="L25" i="32" l="1"/>
  <c r="J70" i="28"/>
  <c r="E70" i="28"/>
  <c r="D65" i="28"/>
  <c r="D76" i="33" s="1"/>
  <c r="F65" i="28"/>
  <c r="F76" i="33" s="1"/>
  <c r="D62" i="28"/>
  <c r="D73" i="33" s="1"/>
  <c r="F62" i="28"/>
  <c r="F73" i="33" s="1"/>
  <c r="F58" i="28"/>
  <c r="F69" i="33" s="1"/>
  <c r="D55" i="28"/>
  <c r="D66" i="33" s="1"/>
  <c r="F52" i="28"/>
  <c r="F63" i="33" s="1"/>
  <c r="F33" i="28"/>
  <c r="F44" i="33" s="1"/>
  <c r="D44" i="28"/>
  <c r="D55" i="33" s="1"/>
  <c r="D47" i="28"/>
  <c r="D58" i="33" s="1"/>
  <c r="F39" i="28"/>
  <c r="F50" i="33" s="1"/>
  <c r="F44" i="28"/>
  <c r="F55" i="33" s="1"/>
  <c r="D58" i="28"/>
  <c r="D69" i="33" s="1"/>
  <c r="D33" i="28"/>
  <c r="D44" i="33" s="1"/>
  <c r="D52" i="28"/>
  <c r="D63" i="33" s="1"/>
  <c r="F55" i="28"/>
  <c r="F66" i="33" s="1"/>
  <c r="D39" i="28"/>
  <c r="D50" i="33" s="1"/>
  <c r="D50" i="28"/>
  <c r="D61" i="33" s="1"/>
  <c r="F50" i="28"/>
  <c r="F61" i="33" s="1"/>
  <c r="F47" i="28"/>
  <c r="F58" i="33" s="1"/>
  <c r="F9" i="28"/>
  <c r="F20" i="33" s="1"/>
  <c r="F18" i="28"/>
  <c r="F29" i="33" s="1"/>
  <c r="D18" i="28"/>
  <c r="D29" i="33" s="1"/>
  <c r="D9" i="28"/>
  <c r="D20" i="33" s="1"/>
  <c r="F5" i="28"/>
  <c r="F16" i="33" s="1"/>
  <c r="D5" i="28"/>
  <c r="D16" i="33" s="1"/>
  <c r="F61" i="28"/>
  <c r="F72" i="33" s="1"/>
  <c r="D61" i="28"/>
  <c r="D72" i="33" s="1"/>
  <c r="A43" i="8"/>
  <c r="D35" i="9"/>
  <c r="D4" i="10" s="1"/>
  <c r="C79" i="33" l="1"/>
  <c r="I10" i="33"/>
  <c r="F66" i="28"/>
  <c r="F77" i="33" s="1"/>
  <c r="D66" i="28"/>
  <c r="D77" i="33" s="1"/>
  <c r="A39" i="9"/>
  <c r="D38" i="10"/>
  <c r="C18" i="1" l="1"/>
  <c r="C98" i="33" s="1"/>
  <c r="C65" i="1" l="1"/>
  <c r="C144" i="33" s="1"/>
  <c r="F18" i="1"/>
  <c r="F98" i="33" s="1"/>
  <c r="H7" i="29"/>
  <c r="H153" i="33" s="1"/>
  <c r="D56" i="1" l="1"/>
  <c r="D136" i="33" s="1"/>
  <c r="D53" i="1"/>
  <c r="D133" i="33" s="1"/>
  <c r="D51" i="1"/>
  <c r="D131" i="33" s="1"/>
  <c r="D61" i="1"/>
  <c r="D141" i="33" s="1"/>
  <c r="D59" i="1"/>
  <c r="D139" i="33" s="1"/>
  <c r="G59" i="1"/>
  <c r="G139" i="33" s="1"/>
  <c r="G51" i="1"/>
  <c r="G131" i="33" s="1"/>
  <c r="G61" i="1"/>
  <c r="G141" i="33" s="1"/>
  <c r="G53" i="1"/>
  <c r="G133" i="33" s="1"/>
  <c r="D48" i="1"/>
  <c r="D128" i="33" s="1"/>
  <c r="G48" i="1"/>
  <c r="G128" i="33" s="1"/>
  <c r="D5" i="1"/>
  <c r="D85" i="33" s="1"/>
  <c r="G5" i="1"/>
  <c r="G85" i="33" s="1"/>
  <c r="G9" i="1"/>
  <c r="G89" i="33" s="1"/>
  <c r="D39" i="1"/>
  <c r="D119" i="33" s="1"/>
  <c r="G39" i="1"/>
  <c r="G119" i="33" s="1"/>
  <c r="G33" i="1"/>
  <c r="G113" i="33" s="1"/>
  <c r="G45" i="1"/>
  <c r="G125" i="33" s="1"/>
  <c r="D33" i="1"/>
  <c r="D113" i="33" s="1"/>
  <c r="D45" i="1"/>
  <c r="D125" i="33" s="1"/>
  <c r="D9" i="1"/>
  <c r="D89" i="33" s="1"/>
  <c r="G18" i="1"/>
  <c r="G98" i="33" s="1"/>
  <c r="D18" i="1"/>
  <c r="D98" i="33" s="1"/>
  <c r="D65" i="1" l="1"/>
  <c r="D144" i="33" s="1"/>
  <c r="E56" i="1" l="1"/>
  <c r="E54" i="1"/>
  <c r="H15" i="29"/>
  <c r="E7" i="1"/>
  <c r="E87" i="33" s="1"/>
  <c r="E32" i="1"/>
  <c r="E112" i="33" s="1"/>
  <c r="E31" i="1"/>
  <c r="E111" i="33" s="1"/>
  <c r="E38" i="1"/>
  <c r="E118" i="33" s="1"/>
  <c r="E12" i="1"/>
  <c r="E92" i="33" s="1"/>
  <c r="E13" i="1"/>
  <c r="E93" i="33" s="1"/>
  <c r="E23" i="1"/>
  <c r="E103" i="33" s="1"/>
  <c r="E24" i="1"/>
  <c r="E104" i="33" s="1"/>
  <c r="E27" i="1"/>
  <c r="E107" i="33" s="1"/>
  <c r="E28" i="1"/>
  <c r="E108" i="33" s="1"/>
  <c r="E35" i="1"/>
  <c r="E115" i="33" s="1"/>
  <c r="E41" i="1"/>
  <c r="E121" i="33" s="1"/>
  <c r="E46" i="1"/>
  <c r="E126" i="33" s="1"/>
  <c r="E47" i="1"/>
  <c r="E127" i="33" s="1"/>
  <c r="E58" i="1"/>
  <c r="E138" i="33" s="1"/>
  <c r="E62" i="1"/>
  <c r="E142" i="33" s="1"/>
  <c r="C7" i="1"/>
  <c r="C87" i="33" s="1"/>
  <c r="C13" i="1"/>
  <c r="C93" i="33" s="1"/>
  <c r="I16" i="29"/>
  <c r="I162" i="33" s="1"/>
  <c r="H16" i="29"/>
  <c r="C24" i="1"/>
  <c r="C104" i="33" s="1"/>
  <c r="C31" i="1"/>
  <c r="C111" i="33" s="1"/>
  <c r="C41" i="1"/>
  <c r="C121" i="33" s="1"/>
  <c r="C23" i="1"/>
  <c r="C103" i="33" s="1"/>
  <c r="C47" i="1"/>
  <c r="C127" i="33" s="1"/>
  <c r="C46" i="1"/>
  <c r="C126" i="33" s="1"/>
  <c r="C58" i="1"/>
  <c r="C138" i="33" s="1"/>
  <c r="I19" i="29"/>
  <c r="I165" i="33" s="1"/>
  <c r="H19" i="29"/>
  <c r="H165" i="33" s="1"/>
  <c r="E134" i="33" l="1"/>
  <c r="I14" i="29"/>
  <c r="I160" i="33" s="1"/>
  <c r="E136" i="33"/>
  <c r="E32" i="29"/>
  <c r="D31" i="29" s="1"/>
  <c r="E16" i="29" s="1"/>
  <c r="E162" i="33" s="1"/>
  <c r="H161" i="33"/>
  <c r="H162" i="33"/>
  <c r="I20" i="29"/>
  <c r="I166" i="33" s="1"/>
  <c r="F31" i="1"/>
  <c r="F111" i="33" s="1"/>
  <c r="F35" i="1"/>
  <c r="F115" i="33" s="1"/>
  <c r="F28" i="1"/>
  <c r="F108" i="33" s="1"/>
  <c r="F54" i="1"/>
  <c r="F134" i="33" s="1"/>
  <c r="G56" i="1"/>
  <c r="F56" i="1"/>
  <c r="F136" i="33" s="1"/>
  <c r="E65" i="1"/>
  <c r="E144" i="33" s="1"/>
  <c r="F47" i="1"/>
  <c r="F127" i="33" s="1"/>
  <c r="F41" i="1"/>
  <c r="F121" i="33" s="1"/>
  <c r="F38" i="1"/>
  <c r="F118" i="33" s="1"/>
  <c r="F32" i="1"/>
  <c r="F112" i="33" s="1"/>
  <c r="F23" i="1"/>
  <c r="F103" i="33" s="1"/>
  <c r="F12" i="1"/>
  <c r="F92" i="33" s="1"/>
  <c r="E163" i="33"/>
  <c r="E18" i="29"/>
  <c r="E164" i="33" s="1"/>
  <c r="E19" i="29"/>
  <c r="E165" i="33" s="1"/>
  <c r="F62" i="1"/>
  <c r="F142" i="33" s="1"/>
  <c r="F27" i="1"/>
  <c r="F107" i="33" s="1"/>
  <c r="F46" i="1"/>
  <c r="F126" i="33" s="1"/>
  <c r="F58" i="1"/>
  <c r="F138" i="33" s="1"/>
  <c r="F24" i="1"/>
  <c r="F104" i="33" s="1"/>
  <c r="F13" i="1"/>
  <c r="F93" i="33" s="1"/>
  <c r="F7" i="1"/>
  <c r="F87" i="33" s="1"/>
  <c r="I15" i="29" l="1"/>
  <c r="I161" i="33" s="1"/>
  <c r="G65" i="1"/>
  <c r="G144" i="33" s="1"/>
  <c r="G136" i="33"/>
  <c r="H23" i="29"/>
  <c r="H168" i="33" s="1"/>
  <c r="D23" i="29"/>
  <c r="D168" i="33" s="1"/>
  <c r="D25" i="29"/>
  <c r="D170" i="33" s="1"/>
  <c r="H25" i="29"/>
  <c r="D26" i="29"/>
  <c r="D171" i="33" s="1"/>
  <c r="H26" i="29"/>
  <c r="H171" i="33" s="1"/>
  <c r="D24" i="29"/>
  <c r="D169" i="33" s="1"/>
  <c r="K40" i="10"/>
  <c r="A42" i="10" s="1"/>
  <c r="I23" i="29" l="1"/>
  <c r="I168" i="33" s="1"/>
  <c r="I25" i="29"/>
  <c r="I170" i="33" s="1"/>
  <c r="H170" i="33"/>
  <c r="I24" i="29"/>
  <c r="I169" i="33" s="1"/>
  <c r="H169" i="33"/>
  <c r="I26" i="29"/>
  <c r="I171" i="33" s="1"/>
  <c r="F16" i="29"/>
  <c r="G16" i="29" l="1"/>
  <c r="G162" i="33" s="1"/>
  <c r="F17" i="29"/>
  <c r="F162" i="33"/>
  <c r="G17" i="29" l="1"/>
  <c r="G163" i="33" s="1"/>
  <c r="F18" i="29"/>
  <c r="F163" i="33"/>
  <c r="G18" i="29" l="1"/>
  <c r="G164" i="33" s="1"/>
  <c r="G19" i="29"/>
  <c r="F19" i="29"/>
  <c r="F164" i="33"/>
  <c r="H27" i="29" l="1"/>
  <c r="F165" i="33"/>
  <c r="I27" i="29"/>
  <c r="G165" i="33"/>
  <c r="I172" i="33" l="1"/>
  <c r="H29" i="29"/>
  <c r="G24" i="30" s="1"/>
  <c r="L28" i="32"/>
  <c r="L30" i="32" s="1"/>
  <c r="H172" i="33"/>
  <c r="H174" i="33" l="1"/>
</calcChain>
</file>

<file path=xl/comments1.xml><?xml version="1.0" encoding="utf-8"?>
<comments xmlns="http://schemas.openxmlformats.org/spreadsheetml/2006/main">
  <authors>
    <author>berta</author>
  </authors>
  <commentList>
    <comment ref="C72" authorId="0" shapeId="0">
      <text>
        <r>
          <rPr>
            <b/>
            <sz val="9"/>
            <color indexed="81"/>
            <rFont val="Tahoma"/>
            <family val="2"/>
          </rPr>
          <t>Localidad</t>
        </r>
      </text>
    </comment>
    <comment ref="E72" authorId="0" shapeId="0">
      <text>
        <r>
          <rPr>
            <b/>
            <sz val="9"/>
            <color indexed="81"/>
            <rFont val="Tahoma"/>
            <family val="2"/>
          </rPr>
          <t xml:space="preserve">Introducir fecha con formato 
día/mes/año
</t>
        </r>
        <r>
          <rPr>
            <sz val="9"/>
            <color indexed="81"/>
            <rFont val="Tahoma"/>
            <family val="2"/>
          </rPr>
          <t xml:space="preserve">Ej.: 3/5/22
</t>
        </r>
      </text>
    </comment>
  </commentList>
</comments>
</file>

<file path=xl/comments2.xml><?xml version="1.0" encoding="utf-8"?>
<comments xmlns="http://schemas.openxmlformats.org/spreadsheetml/2006/main">
  <authors>
    <author>x080451</author>
  </authors>
  <commentList>
    <comment ref="F23" authorId="0" shapeId="0">
      <text>
        <r>
          <rPr>
            <b/>
            <sz val="9"/>
            <color indexed="81"/>
            <rFont val="Tahoma"/>
            <family val="2"/>
          </rPr>
          <t>Aclaración:</t>
        </r>
        <r>
          <rPr>
            <sz val="9"/>
            <color indexed="81"/>
            <rFont val="Tahoma"/>
            <family val="2"/>
          </rPr>
          <t xml:space="preserve">
Concedida aunque no se haya recibido / cobrado el importe de la ayuda</t>
        </r>
      </text>
    </comment>
    <comment ref="D36" authorId="0" shapeId="0">
      <text>
        <r>
          <rPr>
            <b/>
            <sz val="9"/>
            <color indexed="81"/>
            <rFont val="Tahoma"/>
            <family val="2"/>
          </rPr>
          <t>Aclaración:</t>
        </r>
        <r>
          <rPr>
            <sz val="9"/>
            <color indexed="81"/>
            <rFont val="Tahoma"/>
            <family val="2"/>
          </rPr>
          <t xml:space="preserve">
Una ayuda es de minimis cuando se explicita en las bases de su convocatoria</t>
        </r>
      </text>
    </comment>
    <comment ref="F36" authorId="0" shapeId="0">
      <text>
        <r>
          <rPr>
            <b/>
            <sz val="9"/>
            <color indexed="81"/>
            <rFont val="Tahoma"/>
            <family val="2"/>
          </rPr>
          <t>Aclaración:</t>
        </r>
        <r>
          <rPr>
            <sz val="9"/>
            <color indexed="81"/>
            <rFont val="Tahoma"/>
            <family val="2"/>
          </rPr>
          <t xml:space="preserve">
Concedida aunque no se haya recibido / cobrado el importe de la ayuda</t>
        </r>
      </text>
    </comment>
  </commentList>
</comments>
</file>

<file path=xl/comments3.xml><?xml version="1.0" encoding="utf-8"?>
<comments xmlns="http://schemas.openxmlformats.org/spreadsheetml/2006/main">
  <authors>
    <author>Usuario</author>
  </authors>
  <commentList>
    <comment ref="F197" authorId="0" shapeId="0">
      <text>
        <r>
          <rPr>
            <b/>
            <sz val="9"/>
            <color indexed="81"/>
            <rFont val="Tahoma"/>
            <family val="2"/>
          </rPr>
          <t>Aclaración:</t>
        </r>
        <r>
          <rPr>
            <sz val="9"/>
            <color indexed="81"/>
            <rFont val="Tahoma"/>
            <family val="2"/>
          </rPr>
          <t xml:space="preserve">
Concedida aunque no se haya recibido / cobrado el importe de la ayuda</t>
        </r>
      </text>
    </comment>
    <comment ref="D210" authorId="0" shapeId="0">
      <text>
        <r>
          <rPr>
            <b/>
            <sz val="9"/>
            <color indexed="81"/>
            <rFont val="Tahoma"/>
            <family val="2"/>
          </rPr>
          <t>Aclaración:</t>
        </r>
        <r>
          <rPr>
            <sz val="9"/>
            <color indexed="81"/>
            <rFont val="Tahoma"/>
            <family val="2"/>
          </rPr>
          <t xml:space="preserve">
Una ayuda es minimis si explícitamente se indica en las bases de su convocatoria</t>
        </r>
      </text>
    </comment>
    <comment ref="F210" authorId="0" shapeId="0">
      <text>
        <r>
          <rPr>
            <b/>
            <sz val="9"/>
            <color indexed="81"/>
            <rFont val="Tahoma"/>
            <family val="2"/>
          </rPr>
          <t>Aclaración:</t>
        </r>
        <r>
          <rPr>
            <sz val="9"/>
            <color indexed="81"/>
            <rFont val="Tahoma"/>
            <family val="2"/>
          </rPr>
          <t xml:space="preserve">
Concedida aunque no se haya recibido / cobrado el importe de la ayuda.</t>
        </r>
      </text>
    </comment>
  </commentList>
</comments>
</file>

<file path=xl/sharedStrings.xml><?xml version="1.0" encoding="utf-8"?>
<sst xmlns="http://schemas.openxmlformats.org/spreadsheetml/2006/main" count="1562" uniqueCount="1119">
  <si>
    <t/>
  </si>
  <si>
    <t xml:space="preserve">             Firma y sello,</t>
  </si>
  <si>
    <t>RETENCIONES</t>
  </si>
  <si>
    <t>DIETAS</t>
  </si>
  <si>
    <t>I.R.P.F.</t>
  </si>
  <si>
    <t>SEG.SOCIAL</t>
  </si>
  <si>
    <t>Núm. cuenta</t>
  </si>
  <si>
    <t>01.01.01</t>
  </si>
  <si>
    <t>01.01.02</t>
  </si>
  <si>
    <t>01.01.03</t>
  </si>
  <si>
    <t>01.01.04</t>
  </si>
  <si>
    <t>01.01.05</t>
  </si>
  <si>
    <t xml:space="preserve"> </t>
  </si>
  <si>
    <t>01.02.01</t>
  </si>
  <si>
    <t>01.02.02</t>
  </si>
  <si>
    <t>01.02.03</t>
  </si>
  <si>
    <t>01.02.04</t>
  </si>
  <si>
    <t>01.02.05</t>
  </si>
  <si>
    <t>01.02.06</t>
  </si>
  <si>
    <t>01.02.07</t>
  </si>
  <si>
    <t>01.02.08</t>
  </si>
  <si>
    <t>01.02.09</t>
  </si>
  <si>
    <t>01.02.10</t>
  </si>
  <si>
    <t>02.01.01</t>
  </si>
  <si>
    <t>02.01.02</t>
  </si>
  <si>
    <t>02.01.03</t>
  </si>
  <si>
    <t>02.01.04</t>
  </si>
  <si>
    <t>02.01.05</t>
  </si>
  <si>
    <t>02.02.01</t>
  </si>
  <si>
    <t>02.02.02</t>
  </si>
  <si>
    <t>02.02.03</t>
  </si>
  <si>
    <t>02.02.04</t>
  </si>
  <si>
    <t>02.02.05</t>
  </si>
  <si>
    <t>02.02.06</t>
  </si>
  <si>
    <t>02.02.07</t>
  </si>
  <si>
    <t>02.02.08</t>
  </si>
  <si>
    <t>02.03.01</t>
  </si>
  <si>
    <t>02.03.02</t>
  </si>
  <si>
    <t>02.03.03</t>
  </si>
  <si>
    <t>02.03.04</t>
  </si>
  <si>
    <t>02.03.05</t>
  </si>
  <si>
    <t>02.03.06</t>
  </si>
  <si>
    <t>02.03.07</t>
  </si>
  <si>
    <t>02.03.08</t>
  </si>
  <si>
    <t>02.03.09</t>
  </si>
  <si>
    <r>
      <t>Suma y sigue</t>
    </r>
    <r>
      <rPr>
        <b/>
        <sz val="12"/>
        <rFont val="Arial Narrow"/>
        <family val="2"/>
      </rPr>
      <t xml:space="preserve"> CAPITULO 02. . . . </t>
    </r>
  </si>
  <si>
    <t>Continuación CAPITULO 02</t>
  </si>
  <si>
    <r>
      <t>Suma Anterior</t>
    </r>
    <r>
      <rPr>
        <sz val="10"/>
        <rFont val="Arial Narrow"/>
        <family val="2"/>
      </rPr>
      <t>……………………….</t>
    </r>
  </si>
  <si>
    <t>02.04.01</t>
  </si>
  <si>
    <t>02.05.01</t>
  </si>
  <si>
    <t>02.05.02</t>
  </si>
  <si>
    <t>02.05.03</t>
  </si>
  <si>
    <t>02.05.04</t>
  </si>
  <si>
    <t>02.05.05</t>
  </si>
  <si>
    <t>02.06.01</t>
  </si>
  <si>
    <t>Dobles de acción</t>
  </si>
  <si>
    <t>02.06.02</t>
  </si>
  <si>
    <t>02.06.03</t>
  </si>
  <si>
    <t>02.06.04</t>
  </si>
  <si>
    <r>
      <t>Suma Anterior</t>
    </r>
    <r>
      <rPr>
        <sz val="10"/>
        <rFont val="Arial Narrow"/>
        <family val="2"/>
      </rPr>
      <t>………………………………………</t>
    </r>
  </si>
  <si>
    <t>02.07.01</t>
  </si>
  <si>
    <t>02.07.02</t>
  </si>
  <si>
    <t>02.07.03</t>
  </si>
  <si>
    <t>02.07.04</t>
  </si>
  <si>
    <t>02.08.01</t>
  </si>
  <si>
    <t>02.08.02</t>
  </si>
  <si>
    <t>02.08.03</t>
  </si>
  <si>
    <t>02.08.04</t>
  </si>
  <si>
    <t>02.08.05</t>
  </si>
  <si>
    <t>02.08.06</t>
  </si>
  <si>
    <t>REMUNERACIONES BRUTAS</t>
  </si>
  <si>
    <t>03.01.01</t>
  </si>
  <si>
    <t>03.01.02</t>
  </si>
  <si>
    <t>03.01.03</t>
  </si>
  <si>
    <t>03.01.04</t>
  </si>
  <si>
    <t>03.01.05</t>
  </si>
  <si>
    <t>03.01.06</t>
  </si>
  <si>
    <t>03.02.01</t>
  </si>
  <si>
    <t>03.02.02</t>
  </si>
  <si>
    <t>03.02.03</t>
  </si>
  <si>
    <t>03.02.04</t>
  </si>
  <si>
    <t>03.02.05</t>
  </si>
  <si>
    <t>03.02.06</t>
  </si>
  <si>
    <t>03.02.08</t>
  </si>
  <si>
    <r>
      <t>Suma y sigue</t>
    </r>
    <r>
      <rPr>
        <b/>
        <sz val="12"/>
        <rFont val="Arial Narrow"/>
        <family val="2"/>
      </rPr>
      <t xml:space="preserve"> CAPITULO 03. . . . </t>
    </r>
  </si>
  <si>
    <t>Continuación CAPITULO 03</t>
  </si>
  <si>
    <t>Núe. cuenta</t>
  </si>
  <si>
    <t>Suea Anterior………………………………………</t>
  </si>
  <si>
    <t>03.03.01</t>
  </si>
  <si>
    <t>03.03.02</t>
  </si>
  <si>
    <t>03.03.03</t>
  </si>
  <si>
    <t>03.03.04</t>
  </si>
  <si>
    <t>03.03.05</t>
  </si>
  <si>
    <t>03.04 Decoración.</t>
  </si>
  <si>
    <t>03.04.01</t>
  </si>
  <si>
    <t>03.04.02</t>
  </si>
  <si>
    <t>03.04.03</t>
  </si>
  <si>
    <t>03.04.04</t>
  </si>
  <si>
    <t>03.04.05</t>
  </si>
  <si>
    <t>03.04.06</t>
  </si>
  <si>
    <t>03.04.07</t>
  </si>
  <si>
    <t>03.04.08</t>
  </si>
  <si>
    <t>03.04.10</t>
  </si>
  <si>
    <t>03.05.01</t>
  </si>
  <si>
    <t>03.05.02</t>
  </si>
  <si>
    <t>03.05.03</t>
  </si>
  <si>
    <t>03.06.02</t>
  </si>
  <si>
    <t>03.06.03</t>
  </si>
  <si>
    <t>03.07.01</t>
  </si>
  <si>
    <t>03.07.02</t>
  </si>
  <si>
    <t>03.07.03</t>
  </si>
  <si>
    <t>03.08.01</t>
  </si>
  <si>
    <t>03.08.02</t>
  </si>
  <si>
    <t>03.08.03</t>
  </si>
  <si>
    <r>
      <t>Suma Anterior</t>
    </r>
    <r>
      <rPr>
        <sz val="10"/>
        <rFont val="Arial Narrow"/>
        <family val="2"/>
      </rPr>
      <t>……………………………….</t>
    </r>
  </si>
  <si>
    <t>03.08.04</t>
  </si>
  <si>
    <t>03.09.01</t>
  </si>
  <si>
    <t>03.09.02</t>
  </si>
  <si>
    <t>03.10.01</t>
  </si>
  <si>
    <t>03.10.02</t>
  </si>
  <si>
    <t>03.10.03</t>
  </si>
  <si>
    <t>03.11.01</t>
  </si>
  <si>
    <t>03.11.02</t>
  </si>
  <si>
    <t>03.11.03</t>
  </si>
  <si>
    <t>03.12.01</t>
  </si>
  <si>
    <t>03.12.02</t>
  </si>
  <si>
    <t>03.12.03</t>
  </si>
  <si>
    <t>03.13. Segunda Unidad</t>
  </si>
  <si>
    <t>03.13.01</t>
  </si>
  <si>
    <t>03.13.02</t>
  </si>
  <si>
    <t>03.13.03</t>
  </si>
  <si>
    <t>03.13.04</t>
  </si>
  <si>
    <t>03.13.05</t>
  </si>
  <si>
    <t>03.13.06</t>
  </si>
  <si>
    <t>03.13.07</t>
  </si>
  <si>
    <t>04.01.01</t>
  </si>
  <si>
    <t>04.01.02</t>
  </si>
  <si>
    <t>04.01.03</t>
  </si>
  <si>
    <t>04.01.04</t>
  </si>
  <si>
    <t>04.01.05</t>
  </si>
  <si>
    <t>04.01.06</t>
  </si>
  <si>
    <t>04.01.07</t>
  </si>
  <si>
    <t>04.01.08</t>
  </si>
  <si>
    <t>04.02.01</t>
  </si>
  <si>
    <t>04.02.02</t>
  </si>
  <si>
    <t>04.02.03</t>
  </si>
  <si>
    <t>04.02.05</t>
  </si>
  <si>
    <t>04.02.06</t>
  </si>
  <si>
    <t>04.02.07</t>
  </si>
  <si>
    <t>04.02.08</t>
  </si>
  <si>
    <t>04.02.09</t>
  </si>
  <si>
    <t>Continuación CAPITULO 04</t>
  </si>
  <si>
    <t>04.03.01</t>
  </si>
  <si>
    <t>04.03.02</t>
  </si>
  <si>
    <t>Vestuario adquirido………………………………………</t>
  </si>
  <si>
    <t>04.03.03</t>
  </si>
  <si>
    <t>Zapatería……………………………………………………</t>
  </si>
  <si>
    <t>04.03.04</t>
  </si>
  <si>
    <t>04.03.05</t>
  </si>
  <si>
    <t>04.03.06</t>
  </si>
  <si>
    <t>04.04.01</t>
  </si>
  <si>
    <t>04.04.02</t>
  </si>
  <si>
    <t>04.04.03</t>
  </si>
  <si>
    <t>04.04.04</t>
  </si>
  <si>
    <t>04.04.05</t>
  </si>
  <si>
    <t>04.04.06</t>
  </si>
  <si>
    <t>04.05.01</t>
  </si>
  <si>
    <t>Material peluquería………………………………………</t>
  </si>
  <si>
    <t>04.05.02</t>
  </si>
  <si>
    <t>05.01.01</t>
  </si>
  <si>
    <t>05.01.02</t>
  </si>
  <si>
    <t>05.01.03</t>
  </si>
  <si>
    <t>05.01.04</t>
  </si>
  <si>
    <t>05.01.05</t>
  </si>
  <si>
    <t>05.02.01</t>
  </si>
  <si>
    <t>05.02.02</t>
  </si>
  <si>
    <t>05.02.03</t>
  </si>
  <si>
    <t>05.02.04</t>
  </si>
  <si>
    <t>05.02.05</t>
  </si>
  <si>
    <t>05.02.06</t>
  </si>
  <si>
    <t>05.02.07</t>
  </si>
  <si>
    <t>05.02.08</t>
  </si>
  <si>
    <t>05.02.09</t>
  </si>
  <si>
    <t>05.02.10</t>
  </si>
  <si>
    <t>05.02.11</t>
  </si>
  <si>
    <t>05.02.12</t>
  </si>
  <si>
    <t>05.02.13</t>
  </si>
  <si>
    <t>05.02.14</t>
  </si>
  <si>
    <t>05.02.15</t>
  </si>
  <si>
    <r>
      <t>Suma y sigue</t>
    </r>
    <r>
      <rPr>
        <b/>
        <sz val="12"/>
        <rFont val="Arial Narrow"/>
        <family val="2"/>
      </rPr>
      <t xml:space="preserve"> CAPITULO 05. . . . </t>
    </r>
  </si>
  <si>
    <t>Continuación  CAPITULO 05</t>
  </si>
  <si>
    <r>
      <t>Suma Anterior</t>
    </r>
    <r>
      <rPr>
        <sz val="10"/>
        <rFont val="Arial Narrow"/>
        <family val="2"/>
      </rPr>
      <t>……………………………..</t>
    </r>
  </si>
  <si>
    <t>05.03.01</t>
  </si>
  <si>
    <t>05.03.02</t>
  </si>
  <si>
    <t>05.03.03</t>
  </si>
  <si>
    <t>05.03.04</t>
  </si>
  <si>
    <t>05.03.05</t>
  </si>
  <si>
    <t>05.03.06</t>
  </si>
  <si>
    <t>05.03.07</t>
  </si>
  <si>
    <t>05.03.08</t>
  </si>
  <si>
    <t>05.03.09</t>
  </si>
  <si>
    <t>05.03.10</t>
  </si>
  <si>
    <t>05.03.11</t>
  </si>
  <si>
    <r>
      <t>CAPITULO 06.-</t>
    </r>
    <r>
      <rPr>
        <b/>
        <i/>
        <sz val="9.9"/>
        <rFont val="Arial Narrow"/>
        <family val="2"/>
      </rPr>
      <t xml:space="preserve"> Maquinaria de rodaje y transportes</t>
    </r>
  </si>
  <si>
    <t>06.01.01</t>
  </si>
  <si>
    <t>06.01.02</t>
  </si>
  <si>
    <t>06.01.03</t>
  </si>
  <si>
    <t>06.01.04</t>
  </si>
  <si>
    <t>06.01.05</t>
  </si>
  <si>
    <t>06.01.06</t>
  </si>
  <si>
    <t>06.01.07</t>
  </si>
  <si>
    <t>06.01.08</t>
  </si>
  <si>
    <t>06.01.09</t>
  </si>
  <si>
    <t>06.01.10</t>
  </si>
  <si>
    <t>06.01.11</t>
  </si>
  <si>
    <t>06.01.12</t>
  </si>
  <si>
    <t>06.01.13</t>
  </si>
  <si>
    <t>06.01.14</t>
  </si>
  <si>
    <t>06.01.15</t>
  </si>
  <si>
    <t>06.01.16</t>
  </si>
  <si>
    <t>06.01.17</t>
  </si>
  <si>
    <t>06.01.18</t>
  </si>
  <si>
    <t>06.01.20</t>
  </si>
  <si>
    <t>06.01.21</t>
  </si>
  <si>
    <t>06.01.22</t>
  </si>
  <si>
    <t>Equipo sonido complementario…………………………………</t>
  </si>
  <si>
    <t>06.01.23</t>
  </si>
  <si>
    <r>
      <t xml:space="preserve">Suma y sigue </t>
    </r>
    <r>
      <rPr>
        <b/>
        <sz val="12"/>
        <rFont val="Arial Narrow"/>
        <family val="2"/>
      </rPr>
      <t>CAPITULO 06…..……….</t>
    </r>
  </si>
  <si>
    <t>Continuación CAPITULO 06</t>
  </si>
  <si>
    <t>06.02.01</t>
  </si>
  <si>
    <t>06.02.02</t>
  </si>
  <si>
    <t>06.02.03</t>
  </si>
  <si>
    <t>06.02.06</t>
  </si>
  <si>
    <t>06.02.07</t>
  </si>
  <si>
    <t>06.02.08</t>
  </si>
  <si>
    <t>06.02.09</t>
  </si>
  <si>
    <t>06.02.11</t>
  </si>
  <si>
    <t>06.02.12</t>
  </si>
  <si>
    <t>06.02.13</t>
  </si>
  <si>
    <t>06.02.14</t>
  </si>
  <si>
    <t>06.02.15</t>
  </si>
  <si>
    <t>06.02.16</t>
  </si>
  <si>
    <t>06.02.17</t>
  </si>
  <si>
    <t>06.02.18</t>
  </si>
  <si>
    <t>06.02.19</t>
  </si>
  <si>
    <t>06.02.20</t>
  </si>
  <si>
    <t>07.02.01</t>
  </si>
  <si>
    <t>07.02.02</t>
  </si>
  <si>
    <t>07.02.03</t>
  </si>
  <si>
    <t>07.02.04</t>
  </si>
  <si>
    <t>08.01.01</t>
  </si>
  <si>
    <t>08.01.03</t>
  </si>
  <si>
    <t>08.01.04</t>
  </si>
  <si>
    <t>08.01.05</t>
  </si>
  <si>
    <t>08.01.06</t>
  </si>
  <si>
    <r>
      <t xml:space="preserve">CAPITULO 09.- </t>
    </r>
    <r>
      <rPr>
        <b/>
        <i/>
        <sz val="9.9"/>
        <rFont val="Arial Narrow"/>
        <family val="2"/>
      </rPr>
      <t>Laboratorio</t>
    </r>
  </si>
  <si>
    <t>09.01.01</t>
  </si>
  <si>
    <t>09.01.02</t>
  </si>
  <si>
    <t>09.01.03</t>
  </si>
  <si>
    <t>09.01.04</t>
  </si>
  <si>
    <t>09.02.01</t>
  </si>
  <si>
    <t>09.02.02</t>
  </si>
  <si>
    <t>09.02.03</t>
  </si>
  <si>
    <t>09.02.04</t>
  </si>
  <si>
    <t>09.02.05</t>
  </si>
  <si>
    <t>09.02.06</t>
  </si>
  <si>
    <t>10.01.01</t>
  </si>
  <si>
    <t>10.01.02</t>
  </si>
  <si>
    <t>10.01.03</t>
  </si>
  <si>
    <t>10.01.04</t>
  </si>
  <si>
    <t>10.01.05</t>
  </si>
  <si>
    <t>10.01.06</t>
  </si>
  <si>
    <t>10.01.07</t>
  </si>
  <si>
    <t>10.01.08</t>
  </si>
  <si>
    <t>10.01.09</t>
  </si>
  <si>
    <r>
      <t xml:space="preserve">CAPITULO 11.- </t>
    </r>
    <r>
      <rPr>
        <b/>
        <i/>
        <sz val="9.9"/>
        <rFont val="Arial Narrow"/>
        <family val="2"/>
      </rPr>
      <t>Gastos generales</t>
    </r>
  </si>
  <si>
    <t>11.01.01</t>
  </si>
  <si>
    <t>11.01.02</t>
  </si>
  <si>
    <t>11.01.03</t>
  </si>
  <si>
    <t>11.01.04</t>
  </si>
  <si>
    <t>11.01.05</t>
  </si>
  <si>
    <t>11.01.06</t>
  </si>
  <si>
    <t>11.01.07</t>
  </si>
  <si>
    <t>11.01.08</t>
  </si>
  <si>
    <t>11.01.10</t>
  </si>
  <si>
    <t>11.01.11</t>
  </si>
  <si>
    <t>12.01.01</t>
  </si>
  <si>
    <t>12.01.02</t>
  </si>
  <si>
    <t>12.02.01</t>
  </si>
  <si>
    <t>12.02.02</t>
  </si>
  <si>
    <t>12.02.03</t>
  </si>
  <si>
    <t>12.02.04</t>
  </si>
  <si>
    <t>12.02.05</t>
  </si>
  <si>
    <t>02.01.06</t>
  </si>
  <si>
    <t xml:space="preserve">Suma y sigue CAPITULO 03. . . . </t>
  </si>
  <si>
    <t>04.05.03</t>
  </si>
  <si>
    <t>CAP. 02.- PERSONAL ARTISTICO…………………………..………………</t>
  </si>
  <si>
    <t>CAP. 03.- EQUIPO TECNICO……………………………………………….....</t>
  </si>
  <si>
    <t>CAP. 04.- ESCENOGRAFIA………………………………………………......</t>
  </si>
  <si>
    <t>RETENCIONES (**)</t>
  </si>
  <si>
    <t>Rellenar aunque se incluyan en la casilla anterior</t>
  </si>
  <si>
    <t>(**)</t>
  </si>
  <si>
    <t>*</t>
  </si>
  <si>
    <t>REMUNERACIONES BRUTAS (*)</t>
  </si>
  <si>
    <t>03.06.01</t>
  </si>
  <si>
    <t>Transcripciones a video para montaje…………………………</t>
  </si>
  <si>
    <r>
      <t xml:space="preserve">CAPITULO 10.- </t>
    </r>
    <r>
      <rPr>
        <b/>
        <i/>
        <sz val="9.9"/>
        <rFont val="Arial Narrow"/>
        <family val="2"/>
      </rPr>
      <t>Seguros</t>
    </r>
  </si>
  <si>
    <t>………………………………………………………………</t>
  </si>
  <si>
    <t>……………………………</t>
  </si>
  <si>
    <r>
      <t>Grabación Sound-track</t>
    </r>
    <r>
      <rPr>
        <b/>
        <sz val="11"/>
        <rFont val="Arial"/>
        <family val="2"/>
      </rPr>
      <t>……………………………………</t>
    </r>
  </si>
  <si>
    <r>
      <t>Alquiler camerinos exteriores</t>
    </r>
    <r>
      <rPr>
        <b/>
        <sz val="11"/>
        <rFont val="Arial"/>
        <family val="2"/>
      </rPr>
      <t>………………………</t>
    </r>
  </si>
  <si>
    <r>
      <t>Material iluminación alquilado</t>
    </r>
    <r>
      <rPr>
        <b/>
        <sz val="11"/>
        <rFont val="Arial"/>
        <family val="2"/>
      </rPr>
      <t>……………………………</t>
    </r>
  </si>
  <si>
    <r>
      <t>Material iluminación adquirido</t>
    </r>
    <r>
      <rPr>
        <b/>
        <sz val="11"/>
        <rFont val="Arial"/>
        <family val="2"/>
      </rPr>
      <t>……………………………</t>
    </r>
  </si>
  <si>
    <r>
      <t>Furgonetas de cámaras</t>
    </r>
    <r>
      <rPr>
        <b/>
        <sz val="11"/>
        <rFont val="Arial"/>
        <family val="2"/>
      </rPr>
      <t>……………………………………</t>
    </r>
  </si>
  <si>
    <r>
      <t xml:space="preserve">Furgoneta de </t>
    </r>
    <r>
      <rPr>
        <b/>
        <sz val="11"/>
        <rFont val="Arial"/>
        <family val="2"/>
      </rPr>
      <t>………………………………………………</t>
    </r>
  </si>
  <si>
    <r>
      <t>Camión de</t>
    </r>
    <r>
      <rPr>
        <b/>
        <sz val="11"/>
        <rFont val="Arial"/>
        <family val="2"/>
      </rPr>
      <t>…………………………………………………</t>
    </r>
  </si>
  <si>
    <r>
      <t>Autobuses</t>
    </r>
    <r>
      <rPr>
        <b/>
        <sz val="11"/>
        <rFont val="Arial"/>
        <family val="2"/>
      </rPr>
      <t>…………………………………………………</t>
    </r>
  </si>
  <si>
    <r>
      <t>Taxis en fechas de rodaje</t>
    </r>
    <r>
      <rPr>
        <b/>
        <sz val="11"/>
        <rFont val="Arial"/>
        <family val="2"/>
      </rPr>
      <t>…………………………………</t>
    </r>
  </si>
  <si>
    <r>
      <t xml:space="preserve">personas a </t>
    </r>
    <r>
      <rPr>
        <b/>
        <sz val="11"/>
        <rFont val="Arial"/>
        <family val="2"/>
      </rPr>
      <t>……………</t>
    </r>
    <r>
      <rPr>
        <b/>
        <sz val="11"/>
        <rFont val="Arial Narrow"/>
        <family val="2"/>
      </rPr>
      <t xml:space="preserve"> </t>
    </r>
  </si>
  <si>
    <t>DURACIÓN:</t>
  </si>
  <si>
    <t>PAÍSES PRODUCTORES O COPRODUCTORES:</t>
  </si>
  <si>
    <t>01.03. Obras externas sujetas a derechos de P.I.</t>
  </si>
  <si>
    <t>01.03.01</t>
  </si>
  <si>
    <t>01.03.02</t>
  </si>
  <si>
    <t>01.03.03</t>
  </si>
  <si>
    <t>01.03.04</t>
  </si>
  <si>
    <t>01.01.06</t>
  </si>
  <si>
    <t>02.04.02</t>
  </si>
  <si>
    <t>02.04.03</t>
  </si>
  <si>
    <t>02.04.04</t>
  </si>
  <si>
    <t>03.01.07</t>
  </si>
  <si>
    <t>03.04.09</t>
  </si>
  <si>
    <t>02.01 Protagonistas</t>
  </si>
  <si>
    <t>03.01 Dirección</t>
  </si>
  <si>
    <t>03.03 Fotografia</t>
  </si>
  <si>
    <t>03.02.07</t>
  </si>
  <si>
    <t>03.02.09</t>
  </si>
  <si>
    <t>03.03.06</t>
  </si>
  <si>
    <t>03.03.07</t>
  </si>
  <si>
    <t>03.05.04</t>
  </si>
  <si>
    <t>03.05.05</t>
  </si>
  <si>
    <t>03.07.04</t>
  </si>
  <si>
    <t>03.06.04</t>
  </si>
  <si>
    <t>03.09.03</t>
  </si>
  <si>
    <t>03.09.04</t>
  </si>
  <si>
    <t>03.09.05</t>
  </si>
  <si>
    <t>03.09.06</t>
  </si>
  <si>
    <t>03.09.07</t>
  </si>
  <si>
    <t>03.11.04</t>
  </si>
  <si>
    <t>03.11.05</t>
  </si>
  <si>
    <t>03.12.04</t>
  </si>
  <si>
    <t>03.12.05</t>
  </si>
  <si>
    <t>03.13.08</t>
  </si>
  <si>
    <t>03.02.10</t>
  </si>
  <si>
    <t>03.02.11</t>
  </si>
  <si>
    <t>03.02.12</t>
  </si>
  <si>
    <t>03.13.09</t>
  </si>
  <si>
    <t>03.10.04</t>
  </si>
  <si>
    <t>03.10.05</t>
  </si>
  <si>
    <t>03.10.06</t>
  </si>
  <si>
    <t>03.10.07</t>
  </si>
  <si>
    <t>04.01.09</t>
  </si>
  <si>
    <t>04.01.10</t>
  </si>
  <si>
    <r>
      <t>Alquiler de localizaciones naturales</t>
    </r>
    <r>
      <rPr>
        <b/>
        <sz val="11"/>
        <rFont val="Arial"/>
        <family val="2"/>
      </rPr>
      <t>…………………</t>
    </r>
  </si>
  <si>
    <t>04.02.10</t>
  </si>
  <si>
    <t>04.01.11</t>
  </si>
  <si>
    <t>04.02.11</t>
  </si>
  <si>
    <t>03.06.05</t>
  </si>
  <si>
    <t>05.02.16</t>
  </si>
  <si>
    <t>05.02.17</t>
  </si>
  <si>
    <r>
      <t>Garajes/aparcamiento en fechas de rodaje</t>
    </r>
    <r>
      <rPr>
        <b/>
        <sz val="11"/>
        <rFont val="Arial"/>
        <family val="2"/>
      </rPr>
      <t>…………</t>
    </r>
  </si>
  <si>
    <t>05.03.12</t>
  </si>
  <si>
    <t>05.03.13</t>
  </si>
  <si>
    <t>08.01.07</t>
  </si>
  <si>
    <t>09.01 Laboratorio analógico</t>
  </si>
  <si>
    <t>11.01.12</t>
  </si>
  <si>
    <t>11.01.13</t>
  </si>
  <si>
    <t>05.03.14</t>
  </si>
  <si>
    <t>05.03.15</t>
  </si>
  <si>
    <t>11.01.14</t>
  </si>
  <si>
    <t>11.01.15</t>
  </si>
  <si>
    <t>09.02.07</t>
  </si>
  <si>
    <t>09.02.08</t>
  </si>
  <si>
    <t>09.02.09</t>
  </si>
  <si>
    <t>12.02.06</t>
  </si>
  <si>
    <t>12.02.07</t>
  </si>
  <si>
    <t>12.02.08</t>
  </si>
  <si>
    <t>12.02.09</t>
  </si>
  <si>
    <t>12.02.10</t>
  </si>
  <si>
    <t>12.02.11</t>
  </si>
  <si>
    <t>12.02.12</t>
  </si>
  <si>
    <t>02.02 Principales</t>
  </si>
  <si>
    <t>02.03 Secundarios</t>
  </si>
  <si>
    <t>02.05 Figuración.</t>
  </si>
  <si>
    <t>02.06 Especialistas</t>
  </si>
  <si>
    <t>02.08 Doblaje</t>
  </si>
  <si>
    <t>01.02. Música</t>
  </si>
  <si>
    <t>03.05 Vestuario</t>
  </si>
  <si>
    <t>03.06. Maquillaje</t>
  </si>
  <si>
    <t>Bailarines/as………………………………………………</t>
  </si>
  <si>
    <t>01.01.07</t>
  </si>
  <si>
    <t>01.02.11</t>
  </si>
  <si>
    <t xml:space="preserve"> + </t>
  </si>
  <si>
    <t>02.03 Secundarios/as</t>
  </si>
  <si>
    <t>TOTAL CAPITULO 02</t>
  </si>
  <si>
    <t>02.05.06</t>
  </si>
  <si>
    <t>Otros…………………………………………………………</t>
  </si>
  <si>
    <t>02.06.05</t>
  </si>
  <si>
    <t>02.07.05</t>
  </si>
  <si>
    <t>03.02.13</t>
  </si>
  <si>
    <t>Agrupaciones……………………………………………</t>
  </si>
  <si>
    <t>Caballistas…………………………………………………</t>
  </si>
  <si>
    <t>Coreografía………………………………………………..</t>
  </si>
  <si>
    <t>03.01.08</t>
  </si>
  <si>
    <t>03.03.08</t>
  </si>
  <si>
    <t>03.05.06</t>
  </si>
  <si>
    <t>03.07.05</t>
  </si>
  <si>
    <t>03.06.06</t>
  </si>
  <si>
    <t>03.09.08</t>
  </si>
  <si>
    <t>03.10.08</t>
  </si>
  <si>
    <t>03.12.06</t>
  </si>
  <si>
    <t>03.13.10</t>
  </si>
  <si>
    <t>04.02.12</t>
  </si>
  <si>
    <t>04.03.07</t>
  </si>
  <si>
    <t>05.02.18</t>
  </si>
  <si>
    <t>05.04. Otros gastos específicos del proyecto</t>
  </si>
  <si>
    <t>05.04.01</t>
  </si>
  <si>
    <t>05.04.02</t>
  </si>
  <si>
    <t>06.01.19</t>
  </si>
  <si>
    <t>Carpas………………………………………………………….</t>
  </si>
  <si>
    <t>09.02.10</t>
  </si>
  <si>
    <t>10.02.10</t>
  </si>
  <si>
    <t>10.02.11</t>
  </si>
  <si>
    <t>TOTAL CAPITULO 03</t>
  </si>
  <si>
    <t xml:space="preserve">TOTAL CAPITULO 04   </t>
  </si>
  <si>
    <r>
      <t>Copias en rodaje</t>
    </r>
    <r>
      <rPr>
        <b/>
        <sz val="11"/>
        <rFont val="Arial"/>
        <family val="2"/>
      </rPr>
      <t>…………………</t>
    </r>
    <r>
      <rPr>
        <b/>
        <sz val="11"/>
        <rFont val="Arial Narrow"/>
        <family val="2"/>
      </rPr>
      <t>………………………</t>
    </r>
  </si>
  <si>
    <r>
      <t>Alquiler de caravanas</t>
    </r>
    <r>
      <rPr>
        <b/>
        <sz val="11"/>
        <rFont val="Arial"/>
        <family val="2"/>
      </rPr>
      <t>………………………………</t>
    </r>
    <r>
      <rPr>
        <b/>
        <sz val="11"/>
        <rFont val="Arial Narrow"/>
        <family val="2"/>
      </rPr>
      <t>.</t>
    </r>
  </si>
  <si>
    <t>Material de oficina en rodaje………………………………</t>
  </si>
  <si>
    <r>
      <t>Cámara principal</t>
    </r>
    <r>
      <rPr>
        <b/>
        <sz val="11"/>
        <rFont val="Arial"/>
        <family val="2"/>
      </rPr>
      <t>…………………………………………</t>
    </r>
  </si>
  <si>
    <t>06.01.24</t>
  </si>
  <si>
    <t>06.01.25</t>
  </si>
  <si>
    <r>
      <t xml:space="preserve">CAPITULO 07.- </t>
    </r>
    <r>
      <rPr>
        <b/>
        <i/>
        <sz val="9.9"/>
        <rFont val="Arial Narrow"/>
        <family val="2"/>
      </rPr>
      <t>Viajes, alojamiento y comidas</t>
    </r>
  </si>
  <si>
    <t>07.02.05</t>
  </si>
  <si>
    <t>Visados…………………</t>
  </si>
  <si>
    <t>07.02.06</t>
  </si>
  <si>
    <r>
      <rPr>
        <b/>
        <sz val="11"/>
        <rFont val="Arial Narrow"/>
        <family val="2"/>
      </rPr>
      <t xml:space="preserve">CAPITULO 08.- </t>
    </r>
    <r>
      <rPr>
        <b/>
        <i/>
        <sz val="11"/>
        <rFont val="Arial Narrow"/>
        <family val="2"/>
      </rPr>
      <t>Película virgen</t>
    </r>
    <r>
      <rPr>
        <b/>
        <sz val="11"/>
        <rFont val="Arial Narrow"/>
        <family val="2"/>
      </rPr>
      <t xml:space="preserve"> y soportes digitales</t>
    </r>
  </si>
  <si>
    <r>
      <t xml:space="preserve">CAPITULO 12.- </t>
    </r>
    <r>
      <rPr>
        <b/>
        <i/>
        <sz val="9.9"/>
        <rFont val="Arial Narrow"/>
        <family val="2"/>
      </rPr>
      <t>Gastos de copias, promoción y publicidad</t>
    </r>
  </si>
  <si>
    <t>10.01. Seguros</t>
  </si>
  <si>
    <t>10.02. Seguros Sociales</t>
  </si>
  <si>
    <t>CAP. 01.-GUION Y MUSICA………………………….......................................</t>
  </si>
  <si>
    <t>CAP. 05.- EST. ROD/SON. Y VARIOS. PRODUCCION…………………….</t>
  </si>
  <si>
    <t>CAP. 06.- MAQUINARIA, RODAJE Y TRANSPORTES……………………</t>
  </si>
  <si>
    <t>CAP. 07.- VIAJES, HOTELES Y COMIDAS…………………………………..</t>
  </si>
  <si>
    <t>CAP. 08.- PELICULA VIRGEN Y SOPORTES DIGITALES…………………</t>
  </si>
  <si>
    <t>CAP. 10.- SEGUROS ……………...………………………...............................</t>
  </si>
  <si>
    <t>CAP. 11.- GASTOS GENERALES…………………………………………….</t>
  </si>
  <si>
    <t>CAP. 09.- LABORATORIO…………………………………………………….</t>
  </si>
  <si>
    <t>Local en…………………………………….……………..</t>
  </si>
  <si>
    <t>Local en……………………….….……….………………</t>
  </si>
  <si>
    <t>Local en…………………….…….……….………………</t>
  </si>
  <si>
    <t>Dobles de luces………….……..……………………….</t>
  </si>
  <si>
    <t>Otros……………….………………………………………</t>
  </si>
  <si>
    <t>Maestro/a de armas…  ….………………………………</t>
  </si>
  <si>
    <t>Especialistas……………….……………………………..</t>
  </si>
  <si>
    <t>Cuerpo de baile…………………….……………………..</t>
  </si>
  <si>
    <t>Orquestas…………………….……………………………</t>
  </si>
  <si>
    <t>Otros………………….…….……………………………….</t>
  </si>
  <si>
    <t>Dirección de doblaje……….…...….……………………</t>
  </si>
  <si>
    <t>Doblador/a para……………….….………………………</t>
  </si>
  <si>
    <t>Doblador/a para….………..…......….……………………</t>
  </si>
  <si>
    <t>Doblador/a para………….…………….…………………</t>
  </si>
  <si>
    <t>Otros………………………………………………………..</t>
  </si>
  <si>
    <t>Auxiliar de dirección ………………………………………………………..</t>
  </si>
  <si>
    <t>Meritorio/a de dirección…………………………………………………….</t>
  </si>
  <si>
    <t>Dirección de casting…………………………………………………………</t>
  </si>
  <si>
    <t>Dirección………………………………………………………………………...</t>
  </si>
  <si>
    <t>Otros……………………………………………………………………………..</t>
  </si>
  <si>
    <t>Dirección de producción…………………………………………………..</t>
  </si>
  <si>
    <t>Jefatura de producción…………………………………………………….</t>
  </si>
  <si>
    <t>Auxiliar producción…………………………………………………………</t>
  </si>
  <si>
    <t>Meritorio/a producción……………………………………………………..</t>
  </si>
  <si>
    <t>Cajero/a-pagador/a……………………………………………………..……</t>
  </si>
  <si>
    <t>Secretario/a producción……………………………………………………</t>
  </si>
  <si>
    <t>Fixer - enlace local…………………………………………………………...</t>
  </si>
  <si>
    <t>Jefatura localizaciones………………………….………….…….…………</t>
  </si>
  <si>
    <t>Otros……………………………………………………………………….…….</t>
  </si>
  <si>
    <t>CAPITULO 03.- Equipo técnico</t>
  </si>
  <si>
    <t>Contable de producción ……………………………………………….…</t>
  </si>
  <si>
    <t>Dirección de fotografía………………………………………..</t>
  </si>
  <si>
    <t>Segundo/a operador/a…………………………………………</t>
  </si>
  <si>
    <t>Ayudante ( foquista )………………………………………….</t>
  </si>
  <si>
    <t>Auxiliar de cámara……………………………………………..</t>
  </si>
  <si>
    <t>Fotografía fija...………………………………………………….</t>
  </si>
  <si>
    <t>DIT...………………………………………………………………..</t>
  </si>
  <si>
    <t>Asistente de vídeo...…………………..……….………………</t>
  </si>
  <si>
    <t>Otros...…………………………………………………………….</t>
  </si>
  <si>
    <t>Dirección de Arte……………………………………………….</t>
  </si>
  <si>
    <t>Ayudante decoración………………………………………….</t>
  </si>
  <si>
    <t>Regiduría………………………………………………………….</t>
  </si>
  <si>
    <t>Ambientación…………………………………...……………….</t>
  </si>
  <si>
    <t>Atrecista de rodaje………………………………..……………</t>
  </si>
  <si>
    <t>Atrecista de avance………………………...…………………</t>
  </si>
  <si>
    <t>Pintor/a…………………………………………………………….</t>
  </si>
  <si>
    <t>Constructor/a jefe…………………………..…………….…….</t>
  </si>
  <si>
    <t>Carpintero/a………………………………………………………</t>
  </si>
  <si>
    <t>Otros…………………….…………………………………………</t>
  </si>
  <si>
    <t>Figurinista/Jefatura vestuario………………………………</t>
  </si>
  <si>
    <t>Jefatura de sastrería………………………………………….</t>
  </si>
  <si>
    <t>Sastre/a…………………………………………………………..</t>
  </si>
  <si>
    <t>Ayudante de vestuario……………………………………….</t>
  </si>
  <si>
    <t>Auxiliar de vestuario………………………………………….</t>
  </si>
  <si>
    <t>Otros...……………………………………...…………………….</t>
  </si>
  <si>
    <t>Jefatura maquillaje……………………………………………</t>
  </si>
  <si>
    <t>Ayudante………………………………………………………..</t>
  </si>
  <si>
    <t>Auxiliar……………………………………………………………</t>
  </si>
  <si>
    <t>Refuerzo…………………………………………………………</t>
  </si>
  <si>
    <t>Auxiliar……………………………………………………...……</t>
  </si>
  <si>
    <t>Maquillaje Efectos Especiales……………………………..</t>
  </si>
  <si>
    <t>Otros...……………………………………………………………</t>
  </si>
  <si>
    <t>Jefatura Peluquería……………………………………………</t>
  </si>
  <si>
    <t>Ayudante…………………………………………………………</t>
  </si>
  <si>
    <t>Refuerzo………………………………………………………….</t>
  </si>
  <si>
    <t>Jefatura Efect. Especiales…………………………………..</t>
  </si>
  <si>
    <t>Técnico/a…………………………………………………………</t>
  </si>
  <si>
    <r>
      <t>Suma Anterior</t>
    </r>
    <r>
      <rPr>
        <sz val="10"/>
        <rFont val="Arial Narrow"/>
        <family val="2"/>
      </rPr>
      <t>…………………</t>
    </r>
    <r>
      <rPr>
        <b/>
        <i/>
        <sz val="9"/>
        <rFont val="Arial Narrow"/>
        <family val="2"/>
      </rPr>
      <t>…………</t>
    </r>
  </si>
  <si>
    <t>Jefatura Sonido directo……………………………………….</t>
  </si>
  <si>
    <t>Microfonista……………………………………………………..</t>
  </si>
  <si>
    <t>Jefatura efectos sonoros……………………………...…….</t>
  </si>
  <si>
    <t>Técnico/a efectos sala……………………………………….</t>
  </si>
  <si>
    <t>Jefatura montaje……………………………………………….</t>
  </si>
  <si>
    <t>Coordinación de postproducción…………………………..</t>
  </si>
  <si>
    <t>Técnico/a de postproducción……………………………….</t>
  </si>
  <si>
    <t>Colorista………………………………………………………….</t>
  </si>
  <si>
    <t>Diseño gráfico…………………………………………………..</t>
  </si>
  <si>
    <r>
      <t>Jefatura electricos/as</t>
    </r>
    <r>
      <rPr>
        <b/>
        <sz val="11"/>
        <rFont val="Arial"/>
        <family val="2"/>
      </rPr>
      <t>……</t>
    </r>
    <r>
      <rPr>
        <b/>
        <sz val="11"/>
        <rFont val="Arial Narrow"/>
        <family val="2"/>
      </rPr>
      <t>……………………………….</t>
    </r>
  </si>
  <si>
    <t>Eléctricos/as………………………………………………….</t>
  </si>
  <si>
    <r>
      <t>Jefatura maquinistas</t>
    </r>
    <r>
      <rPr>
        <b/>
        <sz val="11"/>
        <rFont val="Arial"/>
        <family val="2"/>
      </rPr>
      <t>…………</t>
    </r>
    <r>
      <rPr>
        <b/>
        <sz val="11"/>
        <rFont val="Arial Narrow"/>
        <family val="2"/>
      </rPr>
      <t>………</t>
    </r>
    <r>
      <rPr>
        <b/>
        <sz val="11"/>
        <rFont val="Arial Narrow"/>
        <family val="2"/>
      </rPr>
      <t>………………….</t>
    </r>
  </si>
  <si>
    <r>
      <t>Auydante maquinistas</t>
    </r>
    <r>
      <rPr>
        <b/>
        <sz val="11"/>
        <rFont val="Arial"/>
        <family val="2"/>
      </rPr>
      <t>…………</t>
    </r>
    <r>
      <rPr>
        <b/>
        <sz val="11"/>
        <rFont val="Arial Narrow"/>
        <family val="2"/>
      </rPr>
      <t>………………………..</t>
    </r>
  </si>
  <si>
    <t>Otros...………………………………………………………….</t>
  </si>
  <si>
    <t>Asistencia sanitaria……………………………...…………</t>
  </si>
  <si>
    <t>Guardas………………………………………………..………</t>
  </si>
  <si>
    <t>Peones…………………………………………………………</t>
  </si>
  <si>
    <t>Valleros/as…………………………………………………….</t>
  </si>
  <si>
    <t>Jefatura producción……………………………….………</t>
  </si>
  <si>
    <t>Primer/a operador/a…………………………………….…..</t>
  </si>
  <si>
    <t>Segundo/a Operador/a……………………………...……..</t>
  </si>
  <si>
    <t>Dirección……………………………………..………………</t>
  </si>
  <si>
    <t>Ayudante dirección………………………………………..</t>
  </si>
  <si>
    <t>Ayudante producción……………………………………..</t>
  </si>
  <si>
    <t>Jefatura Sonido directo……….…………………………..</t>
  </si>
  <si>
    <t>Ayudante cámara……………………….………….………</t>
  </si>
  <si>
    <t>Microfonista………………………………………………....</t>
  </si>
  <si>
    <t>Otros...…………………………………………………..…….</t>
  </si>
  <si>
    <t xml:space="preserve">           </t>
  </si>
  <si>
    <t xml:space="preserve">    </t>
  </si>
  <si>
    <t>(*)</t>
  </si>
  <si>
    <t xml:space="preserve">Suma y sigue CAPITULO 04. . . . </t>
  </si>
  <si>
    <t>Construcción y montaje de decorados en plató………</t>
  </si>
  <si>
    <r>
      <t>Derribo decorados</t>
    </r>
    <r>
      <rPr>
        <b/>
        <sz val="11"/>
        <rFont val="Arial"/>
        <family val="2"/>
      </rPr>
      <t>……………………………</t>
    </r>
    <r>
      <rPr>
        <b/>
        <sz val="11"/>
        <rFont val="Arial Narrow"/>
        <family val="2"/>
      </rPr>
      <t>……….</t>
    </r>
  </si>
  <si>
    <r>
      <t>Construcción en exteriores</t>
    </r>
    <r>
      <rPr>
        <b/>
        <sz val="11"/>
        <rFont val="Arial"/>
        <family val="2"/>
      </rPr>
      <t>…………………..…</t>
    </r>
    <r>
      <rPr>
        <b/>
        <sz val="11"/>
        <rFont val="Arial Narrow"/>
        <family val="2"/>
      </rPr>
      <t>……</t>
    </r>
  </si>
  <si>
    <r>
      <t>Construcción en interiores naturales</t>
    </r>
    <r>
      <rPr>
        <b/>
        <sz val="11"/>
        <rFont val="Arial"/>
        <family val="2"/>
      </rPr>
      <t>…………</t>
    </r>
    <r>
      <rPr>
        <b/>
        <sz val="11"/>
        <rFont val="Arial Narrow"/>
        <family val="2"/>
      </rPr>
      <t>………</t>
    </r>
  </si>
  <si>
    <r>
      <t>Maquetas</t>
    </r>
    <r>
      <rPr>
        <b/>
        <sz val="11"/>
        <rFont val="Arial"/>
        <family val="2"/>
      </rPr>
      <t>…………………………………………</t>
    </r>
    <r>
      <rPr>
        <b/>
        <sz val="11"/>
        <rFont val="Arial Narrow"/>
        <family val="2"/>
      </rPr>
      <t>….</t>
    </r>
  </si>
  <si>
    <r>
      <t>Forillos</t>
    </r>
    <r>
      <rPr>
        <b/>
        <sz val="11"/>
        <rFont val="Arial"/>
        <family val="2"/>
      </rPr>
      <t>……………………………………………</t>
    </r>
    <r>
      <rPr>
        <b/>
        <sz val="11"/>
        <rFont val="Arial Narrow"/>
        <family val="2"/>
      </rPr>
      <t>….</t>
    </r>
  </si>
  <si>
    <t>Tasas de rodaje……………………………………………….</t>
  </si>
  <si>
    <t>Materiales/herramientas construcción adquiridas……</t>
  </si>
  <si>
    <t>Alquiler materiales/herramientas construcción……….</t>
  </si>
  <si>
    <t>Mobiliario alquilado……………………………………………</t>
  </si>
  <si>
    <t>Atrezzo alquilado………………………………………………</t>
  </si>
  <si>
    <t>Mobiliario adquirido……………………………………………</t>
  </si>
  <si>
    <t>Atrezzo adquirido………………………………………………</t>
  </si>
  <si>
    <t>Jardinería………………………………………………………..</t>
  </si>
  <si>
    <t>Armería…………………………………………………………..</t>
  </si>
  <si>
    <t>Vehículos en escena…………………………………………</t>
  </si>
  <si>
    <t>Comidas en escena…………………………………………..</t>
  </si>
  <si>
    <t>Material efectos especiales mecánicos…………………</t>
  </si>
  <si>
    <t>Materiales/herramientas ambientación………………….</t>
  </si>
  <si>
    <t>Alquiler materiales/herramientas ambientación……….</t>
  </si>
  <si>
    <r>
      <t>Suma Anterior</t>
    </r>
    <r>
      <rPr>
        <sz val="10"/>
        <rFont val="Arial Narrow"/>
        <family val="2"/>
      </rPr>
      <t>……………</t>
    </r>
    <r>
      <rPr>
        <b/>
        <i/>
        <sz val="9"/>
        <rFont val="Arial Narrow"/>
        <family val="2"/>
      </rPr>
      <t>………….</t>
    </r>
  </si>
  <si>
    <r>
      <t>CAPITULO 4.-</t>
    </r>
    <r>
      <rPr>
        <b/>
        <i/>
        <sz val="12"/>
        <rFont val="Arial Narrow"/>
        <family val="2"/>
      </rPr>
      <t>Escenografía</t>
    </r>
  </si>
  <si>
    <r>
      <t xml:space="preserve">CAPITULO 01.- </t>
    </r>
    <r>
      <rPr>
        <b/>
        <i/>
        <sz val="12"/>
        <rFont val="Arial Narrow"/>
        <family val="2"/>
      </rPr>
      <t>Guion, música, y otras cesiones</t>
    </r>
  </si>
  <si>
    <r>
      <t xml:space="preserve">CAPITULO 02.- </t>
    </r>
    <r>
      <rPr>
        <b/>
        <i/>
        <sz val="12"/>
        <rFont val="Arial Narrow"/>
        <family val="2"/>
      </rPr>
      <t>Personal artístico</t>
    </r>
  </si>
  <si>
    <r>
      <t>Suma Anterior</t>
    </r>
    <r>
      <rPr>
        <sz val="10"/>
        <rFont val="Arial Narrow"/>
        <family val="2"/>
      </rPr>
      <t>…</t>
    </r>
    <r>
      <rPr>
        <b/>
        <i/>
        <sz val="9"/>
        <rFont val="Arial Narrow"/>
        <family val="2"/>
      </rPr>
      <t>………….</t>
    </r>
  </si>
  <si>
    <t>Vestuario alquilado………………………….……………</t>
  </si>
  <si>
    <r>
      <t>Complementos</t>
    </r>
    <r>
      <rPr>
        <b/>
        <sz val="11"/>
        <rFont val="Arial"/>
        <family val="2"/>
      </rPr>
      <t>….….…….………………………</t>
    </r>
  </si>
  <si>
    <t>Otros...……………………………………………………….</t>
  </si>
  <si>
    <t>Lavandería………………………………………………….</t>
  </si>
  <si>
    <t>Animales.................................................................................</t>
  </si>
  <si>
    <t>Coordinación semovientes……………………………..</t>
  </si>
  <si>
    <t>Cuadras y piensos..............................................................</t>
  </si>
  <si>
    <t>Transporte ............................................................................</t>
  </si>
  <si>
    <t>Carruajes……………………….…………………………..</t>
  </si>
  <si>
    <t>Material maquillaje……………………………………….</t>
  </si>
  <si>
    <t>Otros….…………………………………………………….</t>
  </si>
  <si>
    <t>Fluido eléctrico del estudio………………………………...………</t>
  </si>
  <si>
    <t>Rodaje en exteriores estudio……………………….…..…………</t>
  </si>
  <si>
    <r>
      <t>Alquiler de platós…………………………...………………</t>
    </r>
    <r>
      <rPr>
        <b/>
        <sz val="11"/>
        <rFont val="Arial"/>
        <family val="2"/>
      </rPr>
      <t>………</t>
    </r>
  </si>
  <si>
    <t>Instalaciones complementarias………….……………………….</t>
  </si>
  <si>
    <t>Otros..………………………………………………….………………..</t>
  </si>
  <si>
    <t>Sala de montaje……………………………………………………….</t>
  </si>
  <si>
    <t>Sala de postproducción/color……………………………………..</t>
  </si>
  <si>
    <t>Sala de proyección…………………………………………………..</t>
  </si>
  <si>
    <t>Sala de doblaje y servicio técnico……………………………….</t>
  </si>
  <si>
    <t>Sala de efectos sonoros y servicio técnico……………………</t>
  </si>
  <si>
    <t>Grabación mezclas…………………………………………………..</t>
  </si>
  <si>
    <t>Repicado a fotográfico……………………………………………..</t>
  </si>
  <si>
    <t>Sala grabación canciones…………………………………………</t>
  </si>
  <si>
    <t>Sala grabación música fondo……………………………………..</t>
  </si>
  <si>
    <t>Alquiler instrumentos musicales…………………………………</t>
  </si>
  <si>
    <t>Efectos sonoros archivo…………………………………………..</t>
  </si>
  <si>
    <r>
      <t>Derechos discográficos música……………………………</t>
    </r>
    <r>
      <rPr>
        <b/>
        <sz val="11"/>
        <rFont val="Arial"/>
        <family val="2"/>
      </rPr>
      <t>…</t>
    </r>
    <r>
      <rPr>
        <b/>
        <sz val="11"/>
        <rFont val="Arial Narrow"/>
        <family val="2"/>
      </rPr>
      <t>..</t>
    </r>
  </si>
  <si>
    <t>Derechos discográficos canciones…………………………….</t>
  </si>
  <si>
    <t>Licencias y Softwares………………………………………………</t>
  </si>
  <si>
    <t>Otros..…………………………………………………………………..</t>
  </si>
  <si>
    <t xml:space="preserve">TOTAL CAPITULO 05 </t>
  </si>
  <si>
    <r>
      <t>Alquiler oficina exteriores</t>
    </r>
    <r>
      <rPr>
        <b/>
        <sz val="11"/>
        <rFont val="Arial"/>
        <family val="2"/>
      </rPr>
      <t>………….………………</t>
    </r>
    <r>
      <rPr>
        <b/>
        <sz val="11"/>
        <rFont val="Arial Narrow"/>
        <family val="2"/>
      </rPr>
      <t>..</t>
    </r>
  </si>
  <si>
    <r>
      <t>Almacenes varios</t>
    </r>
    <r>
      <rPr>
        <b/>
        <sz val="11"/>
        <rFont val="Arial"/>
        <family val="2"/>
      </rPr>
      <t>………………………….………</t>
    </r>
    <r>
      <rPr>
        <b/>
        <sz val="11"/>
        <rFont val="Arial Narrow"/>
        <family val="2"/>
      </rPr>
      <t>..</t>
    </r>
  </si>
  <si>
    <r>
      <t>Comunicaciones en rodaje</t>
    </r>
    <r>
      <rPr>
        <b/>
        <sz val="11"/>
        <rFont val="Arial"/>
        <family val="2"/>
      </rPr>
      <t>…………………………</t>
    </r>
  </si>
  <si>
    <r>
      <t>Limpieza, etc. lugares de rodaje</t>
    </r>
    <r>
      <rPr>
        <b/>
        <sz val="11"/>
        <rFont val="Arial"/>
        <family val="2"/>
      </rPr>
      <t>…………….………</t>
    </r>
  </si>
  <si>
    <t>Vacunaciones y otros gastos sanitarios………………</t>
  </si>
  <si>
    <r>
      <t xml:space="preserve">CAPITULO 05.- </t>
    </r>
    <r>
      <rPr>
        <b/>
        <i/>
        <sz val="9.9"/>
        <rFont val="Arial Narrow"/>
        <family val="2"/>
      </rPr>
      <t>Estudios rodaje/sonorización, varios producción</t>
    </r>
  </si>
  <si>
    <t>Botiquín…………………………………………………………</t>
  </si>
  <si>
    <t>Otros…………………………………………………………….</t>
  </si>
  <si>
    <r>
      <t>Suma Anterior</t>
    </r>
    <r>
      <rPr>
        <sz val="10"/>
        <rFont val="Arial Narrow"/>
        <family val="2"/>
      </rPr>
      <t>…………………………….</t>
    </r>
  </si>
  <si>
    <t xml:space="preserve">TOTAL CAPITULO 06  </t>
  </si>
  <si>
    <r>
      <t>Objetivos especiales y complementarios</t>
    </r>
    <r>
      <rPr>
        <b/>
        <sz val="11"/>
        <rFont val="Arial"/>
        <family val="2"/>
      </rPr>
      <t>………………</t>
    </r>
    <r>
      <rPr>
        <b/>
        <sz val="11"/>
        <rFont val="Arial Narrow"/>
        <family val="2"/>
      </rPr>
      <t>.</t>
    </r>
  </si>
  <si>
    <r>
      <t>Accesorios………………………………………………</t>
    </r>
    <r>
      <rPr>
        <b/>
        <sz val="11"/>
        <rFont val="Arial"/>
        <family val="2"/>
      </rPr>
      <t>………</t>
    </r>
    <r>
      <rPr>
        <b/>
        <sz val="11"/>
        <rFont val="Arial Narrow"/>
        <family val="2"/>
      </rPr>
      <t>..</t>
    </r>
  </si>
  <si>
    <t>Dron…………………………………...………………………………</t>
  </si>
  <si>
    <r>
      <t>Material maquinistas alquilado</t>
    </r>
    <r>
      <rPr>
        <b/>
        <sz val="11"/>
        <rFont val="Arial"/>
        <family val="2"/>
      </rPr>
      <t>…………………………..</t>
    </r>
  </si>
  <si>
    <r>
      <t>Material maquinistas adquirido</t>
    </r>
    <r>
      <rPr>
        <b/>
        <sz val="11"/>
        <rFont val="Arial"/>
        <family val="2"/>
      </rPr>
      <t>…………………………..</t>
    </r>
  </si>
  <si>
    <r>
      <t>Grúas</t>
    </r>
    <r>
      <rPr>
        <b/>
        <sz val="11"/>
        <rFont val="Arial"/>
        <family val="2"/>
      </rPr>
      <t xml:space="preserve"> y cabeza caliente…………………………….</t>
    </r>
    <r>
      <rPr>
        <b/>
        <sz val="11"/>
        <rFont val="Arial Narrow"/>
        <family val="2"/>
      </rPr>
      <t>.</t>
    </r>
  </si>
  <si>
    <r>
      <t>Cámara Car</t>
    </r>
    <r>
      <rPr>
        <b/>
        <sz val="11"/>
        <rFont val="Arial"/>
        <family val="2"/>
      </rPr>
      <t>………………………………………………</t>
    </r>
  </si>
  <si>
    <t>Material Video Assist………………………………………………</t>
  </si>
  <si>
    <t>Steadycam……………………….………………………………….</t>
  </si>
  <si>
    <r>
      <t>Otros materiales iluminación maquinistas</t>
    </r>
    <r>
      <rPr>
        <b/>
        <sz val="11"/>
        <rFont val="Arial"/>
        <family val="2"/>
      </rPr>
      <t>……….………</t>
    </r>
    <r>
      <rPr>
        <b/>
        <sz val="11"/>
        <rFont val="Arial Narrow"/>
        <family val="2"/>
      </rPr>
      <t>.</t>
    </r>
  </si>
  <si>
    <r>
      <t>Plataforma, practicable, cesta</t>
    </r>
    <r>
      <rPr>
        <b/>
        <sz val="11"/>
        <rFont val="Arial"/>
        <family val="2"/>
      </rPr>
      <t>……………………</t>
    </r>
    <r>
      <rPr>
        <b/>
        <sz val="11"/>
        <rFont val="Arial Narrow"/>
        <family val="2"/>
      </rPr>
      <t>….…….</t>
    </r>
  </si>
  <si>
    <t>Material DIT…………………………………………………………..</t>
  </si>
  <si>
    <r>
      <t>Carburante grupo</t>
    </r>
    <r>
      <rPr>
        <b/>
        <sz val="11"/>
        <rFont val="Arial"/>
        <family val="2"/>
      </rPr>
      <t>………………………………………</t>
    </r>
    <r>
      <rPr>
        <b/>
        <sz val="11"/>
        <rFont val="Arial Narrow"/>
        <family val="2"/>
      </rPr>
      <t>…</t>
    </r>
  </si>
  <si>
    <r>
      <t>Helicóptero, aviones etc.</t>
    </r>
    <r>
      <rPr>
        <b/>
        <sz val="11"/>
        <rFont val="Arial"/>
        <family val="2"/>
      </rPr>
      <t>…………………………</t>
    </r>
    <r>
      <rPr>
        <b/>
        <sz val="11"/>
        <rFont val="Arial Narrow"/>
        <family val="2"/>
      </rPr>
      <t>………..</t>
    </r>
  </si>
  <si>
    <t>Otra maquinaria de cámara ..…………………………………….</t>
  </si>
  <si>
    <r>
      <t>Equipo de sonido principal</t>
    </r>
    <r>
      <rPr>
        <b/>
        <sz val="11"/>
        <rFont val="Arial"/>
        <family val="2"/>
      </rPr>
      <t>………………………………</t>
    </r>
    <r>
      <rPr>
        <b/>
        <sz val="11"/>
        <rFont val="Arial Narrow"/>
        <family val="2"/>
      </rPr>
      <t>.</t>
    </r>
  </si>
  <si>
    <r>
      <t>Cámaras secundarias</t>
    </r>
    <r>
      <rPr>
        <b/>
        <sz val="11"/>
        <rFont val="Arial"/>
        <family val="2"/>
      </rPr>
      <t>………………………..…………</t>
    </r>
  </si>
  <si>
    <t>Otros…………………………………………………………………..</t>
  </si>
  <si>
    <t>Consumibles de rodaje (aire, cinta, pilas, etc.)………………</t>
  </si>
  <si>
    <t xml:space="preserve">TOTAL CAPITULO 07  </t>
  </si>
  <si>
    <t xml:space="preserve">TOTAL CAPITULO 01    </t>
  </si>
  <si>
    <t>Derechos de autoría…………………………………………………</t>
  </si>
  <si>
    <t>Argumento original…………………………………………………..</t>
  </si>
  <si>
    <t>Guion……………………………………………………………………</t>
  </si>
  <si>
    <t>Traducciones………………………………………………………….</t>
  </si>
  <si>
    <t>Diálogos Adicionales………………………………………………..</t>
  </si>
  <si>
    <t>Asesoría de guion…………………………………………………….</t>
  </si>
  <si>
    <t>Otros……………………………………………………………………..</t>
  </si>
  <si>
    <t>Derechos autoría músicas………………………………………….</t>
  </si>
  <si>
    <t>Derechos autoría  canciones………………………………………</t>
  </si>
  <si>
    <t>Composición música de fondo…………………………………….</t>
  </si>
  <si>
    <t>Arreglista………………………………………………………………..</t>
  </si>
  <si>
    <t>Dirección orquesta……………………………………………………</t>
  </si>
  <si>
    <t>Profesionales grabación canciones………………………………</t>
  </si>
  <si>
    <t>Idem música de fondo……………………………………….………..</t>
  </si>
  <si>
    <t>Cantantes………………………………………………………………..</t>
  </si>
  <si>
    <t>Coros……………………………………………….……………………..</t>
  </si>
  <si>
    <t>Otros………………………………………………………………………</t>
  </si>
  <si>
    <t>Archivos audiovisuales………………………..………………………</t>
  </si>
  <si>
    <t>Fotografías…………………………..……………………………………</t>
  </si>
  <si>
    <t>Obras de arte ………………….…………………………………………</t>
  </si>
  <si>
    <t>Otros………………………………………………………………………..</t>
  </si>
  <si>
    <r>
      <t>Coches de producción</t>
    </r>
    <r>
      <rPr>
        <b/>
        <sz val="11"/>
        <rFont val="Arial"/>
        <family val="2"/>
      </rPr>
      <t>……………………………………</t>
    </r>
    <r>
      <rPr>
        <b/>
        <sz val="11"/>
        <rFont val="Arial Narrow"/>
        <family val="2"/>
      </rPr>
      <t>.</t>
    </r>
  </si>
  <si>
    <t>Peajes…………………………………………………………………..</t>
  </si>
  <si>
    <r>
      <t>Alquiler coches con conductor/a</t>
    </r>
    <r>
      <rPr>
        <b/>
        <sz val="11"/>
        <rFont val="Arial"/>
        <family val="2"/>
      </rPr>
      <t>…………….……………</t>
    </r>
  </si>
  <si>
    <r>
      <t>Alquiler coches sin conductor/a</t>
    </r>
    <r>
      <rPr>
        <b/>
        <sz val="11"/>
        <rFont val="Arial"/>
        <family val="2"/>
      </rPr>
      <t>………….………………</t>
    </r>
    <r>
      <rPr>
        <b/>
        <sz val="11"/>
        <rFont val="Arial Narrow"/>
        <family val="2"/>
      </rPr>
      <t>.</t>
    </r>
  </si>
  <si>
    <t>Carné Internacional……………………………………………….…</t>
  </si>
  <si>
    <t>Otros…………………………………………………………………….</t>
  </si>
  <si>
    <r>
      <t>Aduanas y fletes</t>
    </r>
    <r>
      <rPr>
        <b/>
        <sz val="11"/>
        <rFont val="Arial"/>
        <family val="2"/>
      </rPr>
      <t>…………………………………………</t>
    </r>
    <r>
      <rPr>
        <b/>
        <sz val="11"/>
        <rFont val="Arial Narrow"/>
        <family val="2"/>
      </rPr>
      <t>.</t>
    </r>
  </si>
  <si>
    <r>
      <t>Facturaciones</t>
    </r>
    <r>
      <rPr>
        <b/>
        <sz val="11"/>
        <rFont val="Arial"/>
        <family val="2"/>
      </rPr>
      <t>……………………………………………</t>
    </r>
    <r>
      <rPr>
        <b/>
        <sz val="11"/>
        <rFont val="Arial Narrow"/>
        <family val="2"/>
      </rPr>
      <t>.</t>
    </r>
  </si>
  <si>
    <r>
      <t>Comidas ……..……..</t>
    </r>
    <r>
      <rPr>
        <b/>
        <sz val="11"/>
        <rFont val="Arial"/>
        <family val="2"/>
      </rPr>
      <t>……………………….…</t>
    </r>
    <r>
      <rPr>
        <b/>
        <sz val="11"/>
        <rFont val="Arial Narrow"/>
        <family val="2"/>
      </rPr>
      <t>……………….</t>
    </r>
  </si>
  <si>
    <r>
      <t>Alojamiento</t>
    </r>
    <r>
      <rPr>
        <b/>
        <sz val="11"/>
        <rFont val="Arial"/>
        <family val="2"/>
      </rPr>
      <t>……….……………….……</t>
    </r>
    <r>
      <rPr>
        <b/>
        <sz val="11"/>
        <rFont val="Arial Narrow"/>
        <family val="2"/>
      </rPr>
      <t>……</t>
    </r>
    <r>
      <rPr>
        <b/>
        <sz val="11"/>
        <rFont val="Arial Narrow"/>
        <family val="2"/>
      </rPr>
      <t>………………..</t>
    </r>
  </si>
  <si>
    <t>Película/negativo……………………………………..</t>
  </si>
  <si>
    <t>Magnético………………………………………………</t>
  </si>
  <si>
    <t>Tarjetas de memoria…………………………...…….</t>
  </si>
  <si>
    <t>Discos duros………………………………..…………</t>
  </si>
  <si>
    <t>Material fotografías escenas………………...……</t>
  </si>
  <si>
    <t>Material Backup……………………..……………..…</t>
  </si>
  <si>
    <r>
      <t>Otros materiales………</t>
    </r>
    <r>
      <rPr>
        <b/>
        <sz val="11"/>
        <rFont val="Arial"/>
        <family val="2"/>
      </rPr>
      <t>……..…………………</t>
    </r>
  </si>
  <si>
    <t xml:space="preserve">TOTAL CAPITULO 09   </t>
  </si>
  <si>
    <t>Laboratorio de imagen…………………………………………..</t>
  </si>
  <si>
    <t>Laboratorio de sonido………………………………...…………</t>
  </si>
  <si>
    <t>Telecine……………………………………………………….……</t>
  </si>
  <si>
    <t>Otros…………………………………………..…………………….</t>
  </si>
  <si>
    <t>VFX…………………………………………..………………………</t>
  </si>
  <si>
    <t>Trucajes …………………………………………...………………</t>
  </si>
  <si>
    <t>Tratamiento y digitalización de archivo analógico….……</t>
  </si>
  <si>
    <t>Animaciones………………………………………………………</t>
  </si>
  <si>
    <t>Subtitulado …………………………………………….………….</t>
  </si>
  <si>
    <t>Títulos de crédito…………………..…………………………….</t>
  </si>
  <si>
    <t>Conformado………………….……….……...……...…………….</t>
  </si>
  <si>
    <t>Master en formato no cinematográfico………....…………..</t>
  </si>
  <si>
    <t>Copias en formato no cinematográfico…….……...………..</t>
  </si>
  <si>
    <t>Otros………………………………………………….….………….</t>
  </si>
  <si>
    <t>Seguro  de rodaje……………………………….……………………..</t>
  </si>
  <si>
    <t>Seguro de responsabilidad civil…….…...…………………………</t>
  </si>
  <si>
    <t>Seguro de accidentes……………………..…………………………</t>
  </si>
  <si>
    <t>Seguro de interrupción de rodaje…….……………………………</t>
  </si>
  <si>
    <t>Seguro de buen fín……………………………………….……………</t>
  </si>
  <si>
    <t>Seguro de viajes……………………………………….………………</t>
  </si>
  <si>
    <t>Seguro de meteorología……………………………..………………</t>
  </si>
  <si>
    <t>Seguro errores y omisiones…………………...……………………</t>
  </si>
  <si>
    <t>Seguridad Social (Rég. Especial) (Cuotas de empresa)…..…</t>
  </si>
  <si>
    <t>Seguridad Social (Rég. General) (Cuotas de empresa)…..….</t>
  </si>
  <si>
    <t>Mensajería y Correos………………….…………………………..</t>
  </si>
  <si>
    <t>Mantenimiento informático…………………...………………….</t>
  </si>
  <si>
    <t>Material de oficina………………………………….………………</t>
  </si>
  <si>
    <t>Gestoria Seguros Sociales………………….……………………</t>
  </si>
  <si>
    <t>Licencias aplicaciones de gestion general…………….……</t>
  </si>
  <si>
    <t>Copias …………………………………………………………….</t>
  </si>
  <si>
    <t>VPF………………………..…...…..……………………………….</t>
  </si>
  <si>
    <t>Agencia de comunicación…………………………………….</t>
  </si>
  <si>
    <t>Jefatura de prensa……………………………………………..</t>
  </si>
  <si>
    <t>Aquiler salas: pases de prensa y preestrenos………….</t>
  </si>
  <si>
    <t>Diseño y producción de materiales promocionales…….</t>
  </si>
  <si>
    <t>Campaña de publicidad…………….………………………….</t>
  </si>
  <si>
    <t>Web……………………………….……….………………………..</t>
  </si>
  <si>
    <t>Comunity manager……………………..………………………..</t>
  </si>
  <si>
    <r>
      <t>Making of</t>
    </r>
    <r>
      <rPr>
        <b/>
        <sz val="11"/>
        <rFont val="Arial"/>
        <family val="2"/>
      </rPr>
      <t>………………………………………………</t>
    </r>
  </si>
  <si>
    <t>Inscripciones a festivales nacionales/internacionales..</t>
  </si>
  <si>
    <t>Gastos estreno nacional ………………………………………</t>
  </si>
  <si>
    <t>Gasto estreno internacional…………………………………..</t>
  </si>
  <si>
    <t xml:space="preserve">TOTAL CAPITULO 08  </t>
  </si>
  <si>
    <t xml:space="preserve">TOTAL CAPITULO 10  </t>
  </si>
  <si>
    <t xml:space="preserve">TOTAL CAPITULO 11  </t>
  </si>
  <si>
    <t xml:space="preserve">TOTAL CAPITULO 12   </t>
  </si>
  <si>
    <t>03.09 Sonido</t>
  </si>
  <si>
    <t>03.12 Personal complementario</t>
  </si>
  <si>
    <t>07.03.01</t>
  </si>
  <si>
    <t>07.03.02</t>
  </si>
  <si>
    <t>09.02 Efectos digitales y Varios</t>
  </si>
  <si>
    <t>03.07 Peluquería</t>
  </si>
  <si>
    <t>03.08 Efectos especiales mecánicos</t>
  </si>
  <si>
    <t>03.10 Montaje y postproducción de imagen</t>
  </si>
  <si>
    <t>03.11 Eléctricos/as y maquinistas</t>
  </si>
  <si>
    <t>04.01 Decorados y escenarios</t>
  </si>
  <si>
    <t>04.02 Ambientación</t>
  </si>
  <si>
    <t>04.03 Vestuario</t>
  </si>
  <si>
    <t>04.04 Semovientes y carruajes</t>
  </si>
  <si>
    <t>04.05 Varios</t>
  </si>
  <si>
    <t>05.01 Estudios de rodaje</t>
  </si>
  <si>
    <t>05.02 Montaje y sonorización.</t>
  </si>
  <si>
    <t>05.03 Varios producción</t>
  </si>
  <si>
    <t>06.01 Maquinaria y elementos de rodaje</t>
  </si>
  <si>
    <t>06.02 Transportes</t>
  </si>
  <si>
    <t>08.01 Negativo, positivo, magnético, digitales</t>
  </si>
  <si>
    <t>10.01 Seguros</t>
  </si>
  <si>
    <t>10.02 Seguros Sociales</t>
  </si>
  <si>
    <t>12.01 Copias distribución cinematográfica</t>
  </si>
  <si>
    <t>01.02 Música</t>
  </si>
  <si>
    <t>01.03 Obras externas sujetas a derechos de P.I.</t>
  </si>
  <si>
    <t>03.06 Maquillaje</t>
  </si>
  <si>
    <t>03.13 Segunda Unidad</t>
  </si>
  <si>
    <t>03.02 Producción (SIN PRODUCTOR EJECUTIVO)</t>
  </si>
  <si>
    <t>05.02 Montaje y sonorización</t>
  </si>
  <si>
    <t>02.04 Pequeñas partes</t>
  </si>
  <si>
    <t>02.05 Figuración</t>
  </si>
  <si>
    <r>
      <t xml:space="preserve">02.06 </t>
    </r>
    <r>
      <rPr>
        <b/>
        <i/>
        <sz val="12"/>
        <rFont val="Arial"/>
        <family val="2"/>
      </rPr>
      <t>Especialistas</t>
    </r>
  </si>
  <si>
    <t>02.07 Ballet y Orquestas</t>
  </si>
  <si>
    <t>03.02 Producción.</t>
  </si>
  <si>
    <t>03.07. Peluquería</t>
  </si>
  <si>
    <t>03.08. Efectos especiales mecánicos</t>
  </si>
  <si>
    <t>03.09. Sonido</t>
  </si>
  <si>
    <t>03.10. Montaje y postproducción de imagen</t>
  </si>
  <si>
    <t>03.11. Eléctricos/as y maquinistas</t>
  </si>
  <si>
    <t>04.01. Decorados y escenarios</t>
  </si>
  <si>
    <t>04.02. Ambientación</t>
  </si>
  <si>
    <t>04.03. Vestuario</t>
  </si>
  <si>
    <t>04.04. Semovientes y carruajes</t>
  </si>
  <si>
    <t>04.05. Varios</t>
  </si>
  <si>
    <t>05.01. Estudios de rodaje</t>
  </si>
  <si>
    <r>
      <t>05.02.</t>
    </r>
    <r>
      <rPr>
        <b/>
        <i/>
        <sz val="9.9"/>
        <rFont val="Arial Narrow"/>
        <family val="2"/>
      </rPr>
      <t xml:space="preserve"> </t>
    </r>
    <r>
      <rPr>
        <b/>
        <i/>
        <sz val="12"/>
        <rFont val="Arial"/>
        <family val="2"/>
      </rPr>
      <t>Montaje y sonorización</t>
    </r>
  </si>
  <si>
    <t>05.03. Varios producción</t>
  </si>
  <si>
    <t>06.01. Maquinaria y elementos de rodaje</t>
  </si>
  <si>
    <t>06.02. Transportes</t>
  </si>
  <si>
    <t>08.01. Negativo, positivo, magnético, digitales</t>
  </si>
  <si>
    <t>09.02 Efectos digitales y varios</t>
  </si>
  <si>
    <t>12.01. Copias distribución cinematográfica</t>
  </si>
  <si>
    <t>12.02 Publicidad, promoción y comunicación</t>
  </si>
  <si>
    <r>
      <t xml:space="preserve">% NAVARRA
</t>
    </r>
    <r>
      <rPr>
        <b/>
        <sz val="8"/>
        <rFont val="Arial Narrow"/>
        <family val="2"/>
      </rPr>
      <t>(por concepto)</t>
    </r>
  </si>
  <si>
    <t>CAP. 01.- GUION Y MUSICA………………………….......................................</t>
  </si>
  <si>
    <t>Si la relación laboral no es específica, los gastos se imputarán en el capítulo 11 de Gastos Generales</t>
  </si>
  <si>
    <t>Personal sin contrato específico…………………….</t>
  </si>
  <si>
    <t>11.01.16</t>
  </si>
  <si>
    <t>Gastos de restauración fuera de fechas de rodaje…………</t>
  </si>
  <si>
    <t>Viajes y desplazamientos fuera de fechas de rodaje………….</t>
  </si>
  <si>
    <t>Gastos de alojamiento fuera de fechas de rodaje……</t>
  </si>
  <si>
    <t>El coste de la amortización corresponderá al tiempo de utilización de los equipos y del material técnico propiedad de la productora, en la realización de la obra audiovisual</t>
  </si>
  <si>
    <r>
      <rPr>
        <b/>
        <sz val="10"/>
        <rFont val="Arial"/>
        <family val="2"/>
      </rPr>
      <t>CAPITULOS 01, 02 y 03:</t>
    </r>
    <r>
      <rPr>
        <sz val="10"/>
        <rFont val="Arial"/>
        <family val="2"/>
      </rPr>
      <t xml:space="preserve"> Aunque las retenciones por IRPF y Seguridad Social se reflejan en las casillas indicadas, estos importes se incluirán también en el declarado como REMUNERACIONES BRUTAS.</t>
    </r>
  </si>
  <si>
    <t>07.02 Alojamiento y comidas en rodaje</t>
  </si>
  <si>
    <t xml:space="preserve">07.01 Desplazamientos ligados al rodaje </t>
  </si>
  <si>
    <t xml:space="preserve">Cuando la relación sea mercantil, la columna de REMUNERACIONES BRUTAS recogerá la Base Imponible de la factura. </t>
  </si>
  <si>
    <t>(*) Laboratorio, copias, difusión.</t>
  </si>
  <si>
    <t>01.01  Guion</t>
  </si>
  <si>
    <t>En el capítulo se recogen los gastos de alquiler, de amortización de equipos propios y adquisición de consumibles ligados al periodo de rodaje</t>
  </si>
  <si>
    <t>Combustible ……………………………………………..…</t>
  </si>
  <si>
    <t>Teléfonía e Internet fuera de fechas de rodaje……..……</t>
  </si>
  <si>
    <r>
      <t>Teléfono e internet en fechas de rodaje</t>
    </r>
    <r>
      <rPr>
        <b/>
        <sz val="11"/>
        <rFont val="Arial"/>
        <family val="2"/>
      </rPr>
      <t>………………</t>
    </r>
  </si>
  <si>
    <t>Fluido eléctrico (enganches)……………………………………</t>
  </si>
  <si>
    <t>Informe de Auditoría……………………</t>
  </si>
  <si>
    <t>Seguros sociales relacionados con el personal con contrato laboral específico, resto a Capítulo 11 de Gastos Generales</t>
  </si>
  <si>
    <t>Hay que cumplimentar únicamente las casillas en color blanco y verde</t>
  </si>
  <si>
    <t>Incluido "horas extras" y dietas (si procede) y retenciones por IRPF y Seguridad Social</t>
  </si>
  <si>
    <t>Los gastos de personal solo si existe una relación laboral con contrato específico para el desarrollo de las tareas incluidas en el capítulo.</t>
  </si>
  <si>
    <t xml:space="preserve">11.01 Generales </t>
  </si>
  <si>
    <t>11.01 Generales (SIN LIMITACIONES)</t>
  </si>
  <si>
    <t>12.02 Publicidad (SIN LIMITACIONES)</t>
  </si>
  <si>
    <t>03.02.01 Productor ejecutivo (SIN LIMITACIONES)</t>
  </si>
  <si>
    <r>
      <t>Otros alquileres y amortizaciones</t>
    </r>
    <r>
      <rPr>
        <b/>
        <sz val="11"/>
        <rFont val="Arial"/>
        <family val="2"/>
      </rPr>
      <t>……………</t>
    </r>
  </si>
  <si>
    <t>Limpieza (no incluida en otros capítulos)………………………</t>
  </si>
  <si>
    <t>Luz, gas, agua (no incluidos en otros capítulos)……</t>
  </si>
  <si>
    <t>01.01 Guion</t>
  </si>
  <si>
    <t xml:space="preserve">Únicamente se podrán consignar gastos en este capítulo que sean necesarios para llevar a cabo la producción. </t>
  </si>
  <si>
    <r>
      <rPr>
        <b/>
        <sz val="10"/>
        <rFont val="Arial"/>
        <family val="2"/>
      </rPr>
      <t>CAPITULO 11</t>
    </r>
    <r>
      <rPr>
        <sz val="10"/>
        <rFont val="Arial"/>
        <family val="2"/>
      </rPr>
      <t>: En el subcapítulo de Gastos Generales se recoge la totalidad de los gastos indicados si son necesarios para la producción audiovisual. En ningún caso se consignarán gastos estructurales/administración que corresponda a alquileres, dotaciones para amortizaciones, gastos de personal, seguros y otros gastos que no dependan del nivel de productividad.</t>
    </r>
  </si>
  <si>
    <t>05.04 Otros gastos específicos del proyecto (SIN INCLUIR INFORME DE AUDITORÍA)</t>
  </si>
  <si>
    <t>COSTE DE PRODUCCIÓN………………………</t>
  </si>
  <si>
    <t>CAP. 12.- GASTOS DE COPIAS, PROMOCIÓN Y PUBLICIDAD………………</t>
  </si>
  <si>
    <t xml:space="preserve">07.01 Desplazamientos </t>
  </si>
  <si>
    <t>Gasto informe de auditoría…………………………………………………………</t>
  </si>
  <si>
    <t>Producción ejecutiva ………………………………………………………..</t>
  </si>
  <si>
    <t>Personal no técnico …………………………..……</t>
  </si>
  <si>
    <r>
      <t xml:space="preserve">Teaser/Trailer (*) </t>
    </r>
    <r>
      <rPr>
        <b/>
        <sz val="11"/>
        <color theme="1"/>
        <rFont val="Arial"/>
        <family val="2"/>
      </rPr>
      <t>…………….………………………..</t>
    </r>
  </si>
  <si>
    <t>03.02.01 Productor ejecutivo (*)</t>
  </si>
  <si>
    <t>CAP. 11.- GASTOS GENERALES (*)………………………………….</t>
  </si>
  <si>
    <t>11.01 Generales (*)</t>
  </si>
  <si>
    <t>12.02 Publicidad (*)</t>
  </si>
  <si>
    <t>CAP. 12.- GASTOS DE COPIAS, PROMOCIÓN Y PUBLICIDAD (*)</t>
  </si>
  <si>
    <t>Si los materiales adquiridos forman parte del activo, se consignará únicamente la parte de la cuota de amortización que corresponda</t>
  </si>
  <si>
    <t>(CAPITULOS 01 A 12)</t>
  </si>
  <si>
    <t>% DE TITULARIDAD DE LA OBRA</t>
  </si>
  <si>
    <t>Intereses y gastos de negociación……</t>
  </si>
  <si>
    <t>05.04 Otros gastos específicos del proyecto  (SIN INCLUIR INTERESES)</t>
  </si>
  <si>
    <t>05.04.02. Intereses y gastos financieros (*)</t>
  </si>
  <si>
    <t>Producción ejecutiva</t>
  </si>
  <si>
    <t>Gastos generales (cap. 11)</t>
  </si>
  <si>
    <t>Publicidad (cap. 12.02)</t>
  </si>
  <si>
    <t>Copias (cap. 12.01)</t>
  </si>
  <si>
    <t>(*) Gastos limitados en la convocatoria.</t>
  </si>
  <si>
    <t xml:space="preserve">    Sin incluir producción ejecutiva</t>
  </si>
  <si>
    <t>Limitado al 40% del coste de realización</t>
  </si>
  <si>
    <t>Limitado al 20% del coste de realización</t>
  </si>
  <si>
    <t>CORRECCIÓN COSTES LIMITADOS:</t>
  </si>
  <si>
    <t>Limitado al mayor de: 100.000€ o al 10% del coste de realización</t>
  </si>
  <si>
    <t>No forma parte del coste de realización</t>
  </si>
  <si>
    <t>PRESUPUESTO ACEPTADO</t>
  </si>
  <si>
    <t>Coste de  Realización</t>
  </si>
  <si>
    <t>PRESUPUESTO ACEPTADO Y GASTO EN NAVARRA</t>
  </si>
  <si>
    <t>% DE EJECUCIÓN EN LA OBRA</t>
  </si>
  <si>
    <t xml:space="preserve">Don/Doña </t>
  </si>
  <si>
    <t>DNI/NIF</t>
  </si>
  <si>
    <t>Calle</t>
  </si>
  <si>
    <t>C.P.</t>
  </si>
  <si>
    <t>DECLARO QUE</t>
  </si>
  <si>
    <r>
      <rPr>
        <vertAlign val="superscript"/>
        <sz val="11"/>
        <color rgb="FF000000"/>
        <rFont val="Calibri"/>
        <family val="2"/>
      </rPr>
      <t>2</t>
    </r>
    <r>
      <rPr>
        <sz val="10"/>
        <rFont val="Arial"/>
        <family val="2"/>
      </rPr>
      <t>.</t>
    </r>
  </si>
  <si>
    <r>
      <t xml:space="preserve"> </t>
    </r>
    <r>
      <rPr>
        <sz val="10"/>
        <color rgb="FF000000"/>
        <rFont val="Verdana"/>
        <family val="2"/>
      </rPr>
      <t xml:space="preserve">EN NOMBRE PROPIO O </t>
    </r>
    <r>
      <rPr>
        <sz val="10"/>
        <color rgb="FF000000"/>
        <rFont val="Verdana"/>
        <family val="2"/>
      </rPr>
      <t/>
    </r>
  </si>
  <si>
    <r>
      <rPr>
        <b/>
        <i/>
        <vertAlign val="superscript"/>
        <sz val="8"/>
        <color rgb="FF000000"/>
        <rFont val="Verdana"/>
        <family val="2"/>
      </rPr>
      <t>(2)</t>
    </r>
    <r>
      <rPr>
        <i/>
        <sz val="8"/>
        <color rgb="FF000000"/>
        <rFont val="Verdana"/>
        <family val="2"/>
      </rPr>
      <t xml:space="preserve"> El porcentaje de gasto en Navarra se comprobará en la fase de justificación final de la ayuda, para confirmar si el proyecto final cumple con los requisitos mínimos exigidos en la base 5.2.b) de la convocatoria.</t>
    </r>
  </si>
  <si>
    <t>¿Ha solicitado o recibido alguna otra ayuda con el mismo objeto y finalidad?</t>
  </si>
  <si>
    <t>Aportaciones de entidades privadas</t>
  </si>
  <si>
    <t>Importe
solicitado</t>
  </si>
  <si>
    <t>Importe 
concedido</t>
  </si>
  <si>
    <t>Total</t>
  </si>
  <si>
    <t>Aportaciones de entidades públicas</t>
  </si>
  <si>
    <t xml:space="preserve">    Sin incluir intereses y gastos financieros</t>
  </si>
  <si>
    <t>Inter. y gastos finan. (cap. 05.04.02)</t>
  </si>
  <si>
    <r>
      <t xml:space="preserve">DNI/NIF   </t>
    </r>
    <r>
      <rPr>
        <u/>
        <sz val="10"/>
        <color theme="1"/>
        <rFont val="Verdana"/>
        <family val="2"/>
      </rPr>
      <t xml:space="preserve"> </t>
    </r>
  </si>
  <si>
    <t>calle</t>
  </si>
  <si>
    <t>C.P</t>
  </si>
  <si>
    <t>EN NOMBRE PROPIO O</t>
  </si>
  <si>
    <t>NIF</t>
  </si>
  <si>
    <t xml:space="preserve">GENERAZINEMA PRODUCCIÓN en su modalidad </t>
  </si>
  <si>
    <t>de</t>
  </si>
  <si>
    <t>IMPORTE DE SUBVENCIÓN SOLICITADA</t>
  </si>
  <si>
    <t>PORCENTAJE DE SUBVENCIÓN SOLICITADA</t>
  </si>
  <si>
    <t>Y, de conformidad con lo previsto en dichas bases reguladoras:</t>
  </si>
  <si>
    <t>a)</t>
  </si>
  <si>
    <t>b)</t>
  </si>
  <si>
    <t>c)</t>
  </si>
  <si>
    <t>d)</t>
  </si>
  <si>
    <t>Documentación que acredite que la empresa está legalmente establecida en España e inscrita como productora en el Registro de Empresas Cinematográficas del ICAA.</t>
  </si>
  <si>
    <t>e)</t>
  </si>
  <si>
    <t>Declara que los datos relativos a la personalidad jurídica privada, como los estatutos y escrituras de la sociedad; o la escritura de constitución, en caso de Agrupación de Interés Económico, no han sufrido modificación respecto de los ya entregados en otras convocatorias anteriores de la Dirección General de Cultura.</t>
  </si>
  <si>
    <t>f)</t>
  </si>
  <si>
    <t>g)</t>
  </si>
  <si>
    <t>h)</t>
  </si>
  <si>
    <t>i)</t>
  </si>
  <si>
    <t>j)</t>
  </si>
  <si>
    <t>k)</t>
  </si>
  <si>
    <t>l)</t>
  </si>
  <si>
    <t>m)</t>
  </si>
  <si>
    <t>n)</t>
  </si>
  <si>
    <t>o)</t>
  </si>
  <si>
    <t>Si la solicitud no ha sido enviada telemáticamente, copia digital de todo lo anterior.</t>
  </si>
  <si>
    <t>2. Declara no estar incurso en ninguna de las prohibiciones para obtener la condición de beneficiario señaladas  en  el  artículo  13  de  la  Ley  Foral  11/2005,  de  9  de noviembre, de Subvenciones, en particular lo dispuesto en los apartados 2 y 3 del citado artículo.</t>
  </si>
  <si>
    <t>3.  En relación con la opción de defender el proyecto de producción en un tiempo máximo de 15 minutos ante la Comisión de valoración, declara:</t>
  </si>
  <si>
    <t>En</t>
  </si>
  <si>
    <t>a</t>
  </si>
  <si>
    <t>Nombre y Apellidos:</t>
  </si>
  <si>
    <t>INFORMACIÓN SOBRE PROTECCIÓN DE DATOS DE CARÁCTER PERSONAL</t>
  </si>
  <si>
    <r>
      <t xml:space="preserve">El tratamiento de datos de carácter personal se realizará conforme a lo dispuesto en el Reglamento (UE) 2016/679 del Parlamento Europeo y del Consejo, de 27 de abril de 2016, relativo a la protección de las personas físicas en lo que respecta al tratamiento de datos personales y a la libre circulación de estos datos </t>
    </r>
    <r>
      <rPr>
        <sz val="10"/>
        <rFont val="Verdana"/>
        <family val="2"/>
      </rPr>
      <t xml:space="preserve">(enlace a EUR-lex) </t>
    </r>
    <r>
      <rPr>
        <sz val="10"/>
        <color theme="1"/>
        <rFont val="Verdana"/>
        <family val="2"/>
      </rPr>
      <t xml:space="preserve">y en la Ley Orgánica 3/2018, de 5 de diciembre, de Protección de Datos Personales y garantía de los derechos digitales. </t>
    </r>
  </si>
  <si>
    <t>https://www.boe.es/buscar/doc.php?id=BOE-A-2018-16673</t>
  </si>
  <si>
    <t>RESPONSABLE DEL TRATAMIENTO</t>
  </si>
  <si>
    <t>Departamento de Cultura y Deporte.</t>
  </si>
  <si>
    <t>C/ Navarrería 39, 31001, Pamplona-Iruña.</t>
  </si>
  <si>
    <t>culturaydeporte@navarra.es</t>
  </si>
  <si>
    <t>DELEGADA DE PROTECCIÓN DE DATOS</t>
  </si>
  <si>
    <t>Unidad   Delegada   de   Protección   de   Datos   del   Gobierno   de   Navarra.</t>
  </si>
  <si>
    <t>dpd@navarra.es</t>
  </si>
  <si>
    <t>FINALIDAD DEL TRATAMIENTO</t>
  </si>
  <si>
    <t>Gestionar su participación en esta convocatoria.</t>
  </si>
  <si>
    <t>LEGITIMACIÓN DEL TRATAMIENTO</t>
  </si>
  <si>
    <t>Tratamiento necesario en ejercicio de poderes públicos o el interés público (art. 6.1. e) del Reglamento General de Protección de Datos), de conformidad con lo dispuesto en la Ley Foral 11/2005, de 9 de noviembre, de Subvenciones.</t>
  </si>
  <si>
    <t>PROCEDENCIA DE DATOS</t>
  </si>
  <si>
    <t>Los  datos  identificativos  y  de  contacto;  datos  fiscales  y  laborales;  datos financieros y bancarios, y, en su caso,  los datos académicos y profesionales, se obtendrán de su solicitud, y, previo requerimiento, de cualquier administración, especialmente de la Agencia Estatal de Administración Tributaria, de la Hacienda Tributara de Navarra y de la Tesorería General de la Seguridad Social, salvo que se oponga a que se realice dicho requerimiento.</t>
  </si>
  <si>
    <t>PERÍODO DE CONSERVACIÓN</t>
  </si>
  <si>
    <t>Los  datos  se  conservarán  durante  el  tiempo  necesario  para  cumplir  con  la finalidad para la que se recabaron y para determinar las posibles responsabilidades que se pudieran derivar de dicha finalidad y del tratamiento de los datos. Será de aplicación lo dispuesto en la normativa de archivos y documentación. En cualquier caso, los datos podrán ser conservados, en su caso, con fines de archivo de interés público, fines de investigación científica e histórica o fines estadísticos.</t>
  </si>
  <si>
    <t>CESIÓN DE DATOS</t>
  </si>
  <si>
    <t>No se prevé la cesión de sus datos a terceros salvo que la normativa lo habilite o medie su consentimiento para ello.</t>
  </si>
  <si>
    <t>DERECHOS QUE PUEDE EJERCITAR</t>
  </si>
  <si>
    <t xml:space="preserve">Respecto a los datos de carácter personal recogidos para su tratamiento, tiene la posibilidad de ejercitar los derechos de acceso, rectificación, cancelación, limitación de tratamiento, oposición y a la portabilidad de los datos, mediante solicitud dirigida por escrito al responsable del tratamiento a la dirección antes señalada en los términos que señala la normativa vigente. Si entiende vulnerados sus derechos sobre protección de datos, puede presentar reclamación ante la Agencia Española de Protección de Datos. </t>
  </si>
  <si>
    <t>https://www.aepd.es/</t>
  </si>
  <si>
    <t>(1) Se cumplimentará exclusivamente si se trata de una coproducción y recogerá los importes totales aplicados a la obra audiovisual</t>
  </si>
  <si>
    <t>(3) Recoge el gasto en territorio navarro según la O.F. 69/2021</t>
  </si>
  <si>
    <t>% DE EJECUCIÓN DE GASTO DEL SOLICITANTE</t>
  </si>
  <si>
    <t>MÍNIMA FINANCIACIÓN GARANTIZADA
20% TOTAL OBRA AUDIOVISUAL</t>
  </si>
  <si>
    <t>IMPORTE GASTO TOTAL DE LA OBRA AUDIOVISUAL</t>
  </si>
  <si>
    <t>% DE EJECUCIÓN DE GASTO DEL SOLICITANTE EN LA OBRA AUDIOVISUAL</t>
  </si>
  <si>
    <t>Nombre de entidad bancaria</t>
  </si>
  <si>
    <t>Importe</t>
  </si>
  <si>
    <t xml:space="preserve">Nombre de entidad </t>
  </si>
  <si>
    <r>
      <t xml:space="preserve">RECURSOS AJENOS (PRÉSTAMOS, CRÉDITOS, AVALES, APORTACIOINES DE INVERSORES PRIVADOS
</t>
    </r>
    <r>
      <rPr>
        <sz val="8"/>
        <rFont val="Arial"/>
        <family val="2"/>
      </rPr>
      <t>Acreditación a través de certificados y contratos con las correspondientes entidades</t>
    </r>
  </si>
  <si>
    <t>Ayuda minimis</t>
  </si>
  <si>
    <r>
      <t xml:space="preserve">DECLARACIÓN DE AYUDAS Y SUBVENCIONES
</t>
    </r>
    <r>
      <rPr>
        <sz val="8"/>
        <rFont val="Arial"/>
        <family val="2"/>
      </rPr>
      <t>Declarar las solicitadas aunque no estén resueltas y concedidas. Para determinar la financiación garantizada se tendrá en cuenta las que estén concedidas a fecha de solicitud.</t>
    </r>
    <r>
      <rPr>
        <sz val="10"/>
        <rFont val="Arial"/>
        <family val="2"/>
      </rPr>
      <t xml:space="preserve">
</t>
    </r>
    <r>
      <rPr>
        <sz val="8"/>
        <rFont val="Arial"/>
        <family val="2"/>
      </rPr>
      <t>Acreditación a través resoluciones o comunicaciones de concesión</t>
    </r>
  </si>
  <si>
    <r>
      <t xml:space="preserve">OTROS RECURSOS (ACUERDOS CON EMPRESAS DE COMUNICACIÓN O DISTRIBUCIÓN, GASTOS REALIZADOS Y ABONADOS LIGADOS A LA OBRA AUDIOVISUAL,…)
</t>
    </r>
    <r>
      <rPr>
        <sz val="8"/>
        <rFont val="Arial"/>
        <family val="2"/>
      </rPr>
      <t>Acreditación a través de contratos, facturas y justificantes de pago</t>
    </r>
  </si>
  <si>
    <t>% DE FINANCIACIÓN GARANTIZADA DECLARADA POR EL SOLICITANTE</t>
  </si>
  <si>
    <t>07.02 Alojamiento y comidas</t>
  </si>
  <si>
    <t>% GASTO EN NAVARRA
DECLARADO</t>
  </si>
  <si>
    <t>TOTAL GASTOS SUBVENCIONABLES DECLARADOS</t>
  </si>
  <si>
    <t>% GASTO EN NAVARRA ACEPTADO</t>
  </si>
  <si>
    <t>Sí</t>
  </si>
  <si>
    <t>No</t>
  </si>
  <si>
    <t xml:space="preserve">de </t>
  </si>
  <si>
    <t>)</t>
  </si>
  <si>
    <t>número</t>
  </si>
  <si>
    <t>X</t>
  </si>
  <si>
    <r>
      <t xml:space="preserve">CAPÍTULOS 01 A 12: </t>
    </r>
    <r>
      <rPr>
        <sz val="10"/>
        <rFont val="Arial"/>
        <family val="2"/>
      </rPr>
      <t>Recogen los gastos de la obra audiovisual asumidos por el solicitante que se correspondan con el periodo subvencionable según se establece en las bases de la convocatoria. IMPORTANTE: No se limitará el importe de los gastos limitados: Producción ejecutiva, gastos generales, gastos financieros y gastos de comercialización.
La hoja de cálculo calculará y corregirá de forma automática los importes de los conceptos anteriores para ajustarlos a los límites establecidos en las bases de la convocatoria, en la pestaña PRESUPUESTO ACEPTADO</t>
    </r>
  </si>
  <si>
    <t xml:space="preserve">Pulsar doble clic sobre el siguiente cuadro para ver el video sobre como guardar en formato PDF, una pestaña de hoja de cálculo </t>
  </si>
  <si>
    <t>AÑO SOLICITUD AYUDA</t>
  </si>
  <si>
    <t xml:space="preserve">PRESUPUESTO TOTAL DE LA OBRA AUDIOVISUAL </t>
  </si>
  <si>
    <t>(1)
PRESUPUESTO TOTAL OBRA AUDIOVISUAL</t>
  </si>
  <si>
    <t xml:space="preserve">
RESUMEN DE GASTOS DEL PERIODO SUBVENCIONABLE</t>
  </si>
  <si>
    <t>Mediante la presente declaración responsable se indica el porcentaje de gasto realizado en territorio navarro teniendo en cuenta los criterios establecidos en al artículo 2 de la Orden Foral 69/2021 de 7 de mayo, de la Consejera de Economía y Hacienda.</t>
  </si>
  <si>
    <r>
      <rPr>
        <b/>
        <i/>
        <vertAlign val="superscript"/>
        <sz val="8"/>
        <color rgb="FF000000"/>
        <rFont val="Verdana"/>
        <family val="2"/>
      </rPr>
      <t>(1)</t>
    </r>
    <r>
      <rPr>
        <i/>
        <sz val="8"/>
        <color rgb="FF000000"/>
        <rFont val="Verdana"/>
        <family val="2"/>
      </rPr>
      <t xml:space="preserve"> Esta declaración no exime la cumplimentación del “Anexo I. Obra audiovisual de ficción o documental” en donde constarán los gastos a realizar en Navarra de forma detallada.</t>
    </r>
  </si>
  <si>
    <t>PRESUPUESTO TOTAL DE LA OBRA AUDIOVISUAL………</t>
  </si>
  <si>
    <t>Memoria de Producción y Dirección en formato libre.</t>
  </si>
  <si>
    <t>p)</t>
  </si>
  <si>
    <t>q)</t>
  </si>
  <si>
    <t>r)</t>
  </si>
  <si>
    <t>s)</t>
  </si>
  <si>
    <t>t)</t>
  </si>
  <si>
    <t>5.   Declara observar el cumplimiento de la normativa legal y convencional aplicable a las relaciones con el personal creativo, artístico y técnico de estar al corriente en el pago de las obligaciones contraídas con dicho personal así como con las industrias técnicas en relación al proyecto para el que se solicita la ayuda.</t>
  </si>
  <si>
    <t>1.  Aporta, según se exige en las mismas, los documentos siguientes obligatoriamente por separado y debidamente identificados:</t>
  </si>
  <si>
    <t>Es productora independiente, de acuerdo con la definición del artículo 4.n) de la Ley 55/2007, de 28 de diciembre del Cine.</t>
  </si>
  <si>
    <t>En cumplimiento de lo dispuesto en el articulo 13 de dicho Reglamento se informa de lo siguiente:</t>
  </si>
  <si>
    <t>PRESUPUESTO TOTAL</t>
  </si>
  <si>
    <t>GASTOS DEL PERIODO SUBVENCIONABLE</t>
  </si>
  <si>
    <t>DNI</t>
  </si>
  <si>
    <t>TELEFONO</t>
  </si>
  <si>
    <t>LOCALIDAD</t>
  </si>
  <si>
    <t>NOMBRE REPRESENTANTE</t>
  </si>
  <si>
    <t>EMPRESA</t>
  </si>
  <si>
    <t>CALLE</t>
  </si>
  <si>
    <t>CP</t>
  </si>
  <si>
    <t>EMAIL</t>
  </si>
  <si>
    <t>TITULO DE LA OBRA</t>
  </si>
  <si>
    <t>AÑO PRESENTACIÓN</t>
  </si>
  <si>
    <t>ANEXO I.A. MODELO DE SOLICITUD</t>
  </si>
  <si>
    <r>
      <rPr>
        <b/>
        <sz val="10"/>
        <color theme="0"/>
        <rFont val="Verdana"/>
        <family val="2"/>
      </rPr>
      <t>ANEXO I.B</t>
    </r>
    <r>
      <rPr>
        <b/>
        <sz val="11"/>
        <color theme="0"/>
        <rFont val="Verdana"/>
        <family val="2"/>
      </rPr>
      <t xml:space="preserve">
DECLARACIÓN RESPONSABLE DE GASTOS A REALIZAR EN NAVARRA </t>
    </r>
    <r>
      <rPr>
        <b/>
        <vertAlign val="superscript"/>
        <sz val="11"/>
        <color theme="0"/>
        <rFont val="Verdana"/>
        <family val="2"/>
      </rPr>
      <t>1</t>
    </r>
  </si>
  <si>
    <t>Dirección General de Cultura-Institución Príncipe de Viana</t>
  </si>
  <si>
    <t>u)</t>
  </si>
  <si>
    <t>En el caso de acogerse a la base 5.3: Solicitud y exposición de motivos.</t>
  </si>
  <si>
    <t>SI</t>
  </si>
  <si>
    <t>NO</t>
  </si>
  <si>
    <t xml:space="preserve">    (Señalar con una X lo que proceda)</t>
  </si>
  <si>
    <t>Generazinema producción</t>
  </si>
  <si>
    <t>S.L.</t>
  </si>
  <si>
    <t>S.A.</t>
  </si>
  <si>
    <t>S.Coop.</t>
  </si>
  <si>
    <t>Com. Bienes</t>
  </si>
  <si>
    <t>Sin Áni. Lucro</t>
  </si>
  <si>
    <t>Colectiva</t>
  </si>
  <si>
    <t>Comanditaria</t>
  </si>
  <si>
    <t>PERSONALIDAD
SOLICITANTE</t>
  </si>
  <si>
    <t>FÍSICA</t>
  </si>
  <si>
    <t>JURÍDICA</t>
  </si>
  <si>
    <t>AIE</t>
  </si>
  <si>
    <t>Cumplimentar manualmente</t>
  </si>
  <si>
    <t>COLOR</t>
  </si>
  <si>
    <t>DURACIÓN</t>
  </si>
  <si>
    <t>COPRODUCCIÓN ESPAÑOLA</t>
  </si>
  <si>
    <t>% EJECUCIÓN
Presentación</t>
  </si>
  <si>
    <t>% EJECUCIÓN 
Presupuesto</t>
  </si>
  <si>
    <r>
      <t xml:space="preserve">RECURSOS PROPIOS (SALDOS EN CUENTAS BANCARIAS)
</t>
    </r>
    <r>
      <rPr>
        <sz val="8"/>
        <rFont val="Arial"/>
        <family val="2"/>
      </rPr>
      <t xml:space="preserve">Acreditación a través de certificado bancario </t>
    </r>
  </si>
  <si>
    <t>En el caso de que sí lo haya cumplimentar la tabla inferior</t>
  </si>
  <si>
    <t>(Firma)</t>
  </si>
  <si>
    <t>Se informa que EXCEL es la aplicación que hay que utilizar para cumplimentar el archivo. Además debe seguirse el orden de las pestañas al hacerlo.</t>
  </si>
  <si>
    <r>
      <rPr>
        <b/>
        <sz val="10"/>
        <color theme="0"/>
        <rFont val="Arial"/>
        <family val="2"/>
      </rPr>
      <t>Anexo I.A. Solicitud</t>
    </r>
    <r>
      <rPr>
        <sz val="10"/>
        <color theme="0"/>
        <rFont val="Arial"/>
        <family val="2"/>
      </rPr>
      <t>: Este documento se cumplimentará en parte de forma automática. Una vez cumplimentado en su totalidad, guardar su contenido como PDF, siguiendo la indicaciones que se dan, para adjuntarlo firmado con el resto de documentación.</t>
    </r>
  </si>
  <si>
    <r>
      <rPr>
        <b/>
        <sz val="10"/>
        <color theme="0"/>
        <rFont val="Arial"/>
        <family val="2"/>
      </rPr>
      <t>Anexo I.B. D.R. Gasto en Navarra</t>
    </r>
    <r>
      <rPr>
        <sz val="10"/>
        <color theme="0"/>
        <rFont val="Arial"/>
        <family val="2"/>
      </rPr>
      <t>: Este documento se cumplimentará en parte de forma automática. Una vez cumplimentado en su totalidad, guardar su contenido como PDF, siguiendo la indicaciones que se dan, para adjuntarlo firmado con el resto de documentación.</t>
    </r>
  </si>
  <si>
    <t>Si tiene problemas para ver el video, puede intentarlo a través del siguiente enlace a youtube</t>
  </si>
  <si>
    <t xml:space="preserve">El porcentaje de gasto realizado en territorio navarro sobre el presupuesto aceptado del proyecto presentado a la CONVOCATORIA GENERAZINEMA PRODUCCIÓN  </t>
  </si>
  <si>
    <t>Video explicación Guardar e imprimir Anexo I.A. en PDF</t>
  </si>
  <si>
    <t>La columna sombreada recogerá el gasto realizado en Navarra; aunque este gasto se refleja aquí, estos importes se recogerán igualmente en el declarado como REMUNERACIONES BRUTAS.</t>
  </si>
  <si>
    <t>Teléfono</t>
  </si>
  <si>
    <t>correo electrónico</t>
  </si>
  <si>
    <t>03.03 Fotografía</t>
  </si>
  <si>
    <t>Seguros ligados a la producción audiovisual</t>
  </si>
  <si>
    <t>Cuando la contratación abarque más de una producción audiovisual, solo se incluirá en el capítulo la parte proporcional</t>
  </si>
  <si>
    <t>(BOLETÍN OFICIAL DE NAVARRA)</t>
  </si>
  <si>
    <t>NOMBRE DEL PROYECTO</t>
  </si>
  <si>
    <t>¿HAY MÁS DE UNA EMPRESA PRODUCTORA ESPAÑOLA?</t>
  </si>
  <si>
    <t>NOMBRE DE EMPRESA COPRODUCTORA (incluido el nombre de la solicitante)</t>
  </si>
  <si>
    <t>03.04 Decoración</t>
  </si>
  <si>
    <t>Doblador/a para………………….………………………</t>
  </si>
  <si>
    <t>Script………………..........................................................................................</t>
  </si>
  <si>
    <r>
      <t>Copias de guion</t>
    </r>
    <r>
      <rPr>
        <b/>
        <sz val="11"/>
        <rFont val="Arial"/>
        <family val="2"/>
      </rPr>
      <t>……………………………………</t>
    </r>
    <r>
      <rPr>
        <b/>
        <sz val="11"/>
        <rFont val="Arial Narrow"/>
        <family val="2"/>
      </rPr>
      <t>..</t>
    </r>
  </si>
  <si>
    <t>Primer/a ayudante dirección…………………………………………………</t>
  </si>
  <si>
    <t>Segundo/a ayudante de dirección………..……………………………….</t>
  </si>
  <si>
    <t>Primer/a ayudante prod………………………………………………………</t>
  </si>
  <si>
    <t>Asesoría financiera………………………………………………………..</t>
  </si>
  <si>
    <t>Segundo/a microfonista…………………………………………</t>
  </si>
  <si>
    <t>Técnico/a de Riesgos Laborales…………………………..</t>
  </si>
  <si>
    <t>Copistería musical…………………………….……………………….</t>
  </si>
  <si>
    <t>Montaje sonido………………….……………………………..</t>
  </si>
  <si>
    <t>Materiales sastrería….……...……………………………</t>
  </si>
  <si>
    <r>
      <t>Transcripciones magnéticas…………………………………</t>
    </r>
    <r>
      <rPr>
        <b/>
        <sz val="11"/>
        <rFont val="Arial"/>
        <family val="2"/>
      </rPr>
      <t>…</t>
    </r>
    <r>
      <rPr>
        <b/>
        <sz val="11"/>
        <rFont val="Arial Narrow"/>
        <family val="2"/>
      </rPr>
      <t>..</t>
    </r>
  </si>
  <si>
    <r>
      <t>Grupo electrógeno</t>
    </r>
    <r>
      <rPr>
        <b/>
        <sz val="11"/>
        <rFont val="Arial"/>
        <family val="2"/>
      </rPr>
      <t>………….……………………………</t>
    </r>
  </si>
  <si>
    <t>Mezclas…………...…………….……………………………...…</t>
  </si>
  <si>
    <r>
      <t xml:space="preserve">EN REPRESENTACIÓN </t>
    </r>
    <r>
      <rPr>
        <sz val="10"/>
        <color rgb="FF7E7E7E"/>
        <rFont val="Verdana"/>
        <family val="2"/>
      </rPr>
      <t>(</t>
    </r>
    <r>
      <rPr>
        <i/>
        <sz val="10"/>
        <color rgb="FF7E7E7E"/>
        <rFont val="Verdana"/>
        <family val="2"/>
      </rPr>
      <t>señale lo que proceda</t>
    </r>
    <r>
      <rPr>
        <sz val="10"/>
        <color rgb="FF7E7E7E"/>
        <rFont val="Verdana"/>
        <family val="2"/>
      </rPr>
      <t xml:space="preserve">)   </t>
    </r>
    <r>
      <rPr>
        <sz val="10"/>
        <color rgb="FF000000"/>
        <rFont val="Verdana"/>
        <family val="2"/>
      </rPr>
      <t>DE LA ENTIDAD</t>
    </r>
  </si>
  <si>
    <r>
      <t xml:space="preserve">Con   domicilio   en   </t>
    </r>
    <r>
      <rPr>
        <u/>
        <sz val="10"/>
        <color theme="1"/>
        <rFont val="Verdana"/>
        <family val="2"/>
      </rPr>
      <t xml:space="preserve"> </t>
    </r>
  </si>
  <si>
    <r>
      <t xml:space="preserve">Don / Doña </t>
    </r>
    <r>
      <rPr>
        <u/>
        <sz val="10"/>
        <color theme="1"/>
        <rFont val="Verdana"/>
        <family val="2"/>
      </rPr>
      <t xml:space="preserve"> </t>
    </r>
  </si>
  <si>
    <t xml:space="preserve">   conforme  a  las  bases  aprobadas  por  Orden  Foral    </t>
  </si>
  <si>
    <r>
      <rPr>
        <sz val="10"/>
        <color theme="1"/>
        <rFont val="Verdana"/>
        <family val="2"/>
      </rPr>
      <t>Marque esta casilla si es persona física y quiere recibir respuesta por medios electrónicos</t>
    </r>
    <r>
      <rPr>
        <i/>
        <sz val="9"/>
        <color theme="1"/>
        <rFont val="Verdana"/>
        <family val="2"/>
      </rPr>
      <t xml:space="preserve">
</t>
    </r>
    <r>
      <rPr>
        <i/>
        <sz val="9"/>
        <color theme="0" tint="-0.499984740745262"/>
        <rFont val="Verdana"/>
        <family val="2"/>
      </rPr>
      <t>(Debe rellenar el campo correo electrónico para recibir un aviso del envío de la respuesta)</t>
    </r>
  </si>
  <si>
    <r>
      <t xml:space="preserve">presenta,  </t>
    </r>
    <r>
      <rPr>
        <b/>
        <sz val="10"/>
        <color theme="1"/>
        <rFont val="Verdana"/>
        <family val="2"/>
      </rPr>
      <t xml:space="preserve">SOLICITUD  A  LA  CONVOCATORIA  DE  AYUDAS  AL  CINE             </t>
    </r>
    <r>
      <rPr>
        <i/>
        <sz val="10"/>
        <color theme="0" tint="-0.499984740745262"/>
        <rFont val="Verdana"/>
        <family val="2"/>
      </rPr>
      <t>(señale el año)</t>
    </r>
  </si>
  <si>
    <t>En el caso de que solicite una persona física, DNI del solicitante o certificado de empadronamiento, así como certificado que acredite estar de alta, en el momento de presentación de la solicitud, en cualquiera de los epígrafes del Impuesto de Actividades Económicas (I.A.E.).</t>
  </si>
  <si>
    <t>En el caso de que solicite una persona jurídica, estatutos y escrituras de la sociedad, así como certificado que acredite estar de alta, en el momento de presentación de la solicitud, en cualquiera de los epígrafes del Impuesto de Actividades Económicas (I.A.E.).</t>
  </si>
  <si>
    <t>En el caso de que solicite una A.I.E., escritura de constitución de Agrupación de Interés Económico, así como certificado que acredite estar de alta, en el momento de presentación de la solicitud, en cualquiera de los epígrafes del Impuesto de Actividades Económicas (I.A.E.).</t>
  </si>
  <si>
    <t>Documento que acredite que la productora solicitante tiene domicilio fiscal en Navarra durante todo el proceso de producción del proyecto hasta la calificación del mismo.</t>
  </si>
  <si>
    <t>ñ)</t>
  </si>
  <si>
    <t>Anexo I.C. Información económica de coproductora integrante de agrupación de empresas, en su caso.</t>
  </si>
  <si>
    <t>Anexo II con la información técnica en formato EXCEL.</t>
  </si>
  <si>
    <t>Memoria explicativa del proyecto y ficha técnico-artística, en formato PDF, extraídas de sus correspondientes pestañas del Anexo II.</t>
  </si>
  <si>
    <t>Contrato en el que se acredite de forma inequívoca la cesión a la empresa productora de los derechos sobre el guion así como, en su caso, el de la contraprestación correspondiente en concepto de idea original o de la cesión de los derechos de opción sobre la obra preexistente.</t>
  </si>
  <si>
    <t>Anexo IV Relación de empresas vinculadas con las empresas que ejecuten gasto en el proyecto para el que se solicita la ayuda.</t>
  </si>
  <si>
    <t>6.  Declara que no se encuentra cumpliendo sanciones administrativas firmes, ni una sentencia firme condenatoria o, en su caso, no está pendiente de cumplimiento de una sanción  o  sentencia  condenatoria,  impuesta por  ejercer  o  tolerar  prácticas  laborales consideradas discriminatorias por razón de sexo o de género.</t>
  </si>
  <si>
    <t>7.   En virtud de lo dispuesto en el artículo 28.2 de la Ley 39/2015, de 1 de octubre, de Procedimiento Administrativo Común de las Administraciones Públicas, la presentación de esta solicitud conlleva la facultad del órgano gestor para recabar los certificados a emitir por la Agencia Estatal de Administración Tributaria, por la Hacienda Tributaria de Navarra y por la Tesorería General de la Seguridad Social.</t>
  </si>
  <si>
    <t>Guion completo en el caso de ficción, tratamiento extenso en el caso de documental y sinopsis de la película.</t>
  </si>
  <si>
    <t>En el caso de que la productora solicitante vaya a realizar el proyecto en coproducción, documentación pertinente según indican las bases 6.3.1.f) y 6.3.1.g).</t>
  </si>
  <si>
    <t xml:space="preserve">Anexo I Obra audiovisual de ficción o documental en formato EXCEL, recogiendo la información económica del proyecto: Presupuesto y financiación comprometida. </t>
  </si>
  <si>
    <t>Anexo I.A. Solicitud firmada en formato PDF</t>
  </si>
  <si>
    <t>Anexo I.B. Declaración responsable de gasto en Navarra firmada en formato PDF</t>
  </si>
  <si>
    <t>Anexo II.C. Declaración responsable de no calificación firmada en formato PDF.</t>
  </si>
  <si>
    <r>
      <t xml:space="preserve">PLAN DE FINANCIACIÓN
</t>
    </r>
    <r>
      <rPr>
        <b/>
        <sz val="12"/>
        <color theme="0"/>
        <rFont val="Verdana"/>
        <family val="2"/>
      </rPr>
      <t>GENERAZINEMA PRODUCCIÓN</t>
    </r>
  </si>
  <si>
    <t>IMPORTE DE FINANCIACION COMPROMETIDA DECLARADA POR EL SOLICITANTE</t>
  </si>
  <si>
    <t>% DE FINANCIACIÓN COMPROMETIDA DECLARADA POR EL SOLICITANTE</t>
  </si>
  <si>
    <t>Declaración responsable o certificación emitida por auditor inscrito en el ROAC, según el caso, para acreditar el cumplimiento de los plazos de pago, según lo señalado en la base 2.6.</t>
  </si>
  <si>
    <t xml:space="preserve">TÍTULO DE OBRA AUDIOVISUAL: </t>
  </si>
  <si>
    <t>COLOR:</t>
  </si>
  <si>
    <t>V.O.</t>
  </si>
  <si>
    <t>TIPO DE OBRA AUDIOVISUAL:</t>
  </si>
  <si>
    <t>NOMBRE PRODUCTORA SOLICITANTE:</t>
  </si>
  <si>
    <t>DIRECTOR/A DEL PROYECTO:</t>
  </si>
  <si>
    <t>GASTO PRODUCTORA SOLICITANTE</t>
  </si>
  <si>
    <t>% GASTO PRODUCTORA SOLICITANTE</t>
  </si>
  <si>
    <t>(3)
GASTO EN NAVARRA
PRODUCTORA SOLICITANTE</t>
  </si>
  <si>
    <r>
      <t xml:space="preserve">% NAVARRA
</t>
    </r>
    <r>
      <rPr>
        <b/>
        <sz val="7"/>
        <rFont val="Arial Narrow"/>
        <family val="2"/>
      </rPr>
      <t>(sobre total de gasto solicitante)</t>
    </r>
  </si>
  <si>
    <t>Las columnas referidas a GASTO PRODUCTORA SOLICITANTE incluyen el importe de gasto realizado en Navarra. Por este motivo, si por error se introducen importes de gasto en Navarra superiores a los introducidos en el Gasto en España, saltará un aviso en color rojo.</t>
  </si>
  <si>
    <r>
      <rPr>
        <b/>
        <sz val="10"/>
        <rFont val="Arial"/>
        <family val="2"/>
      </rPr>
      <t>PRESENTACIÓN</t>
    </r>
    <r>
      <rPr>
        <sz val="10"/>
        <rFont val="Arial"/>
        <family val="2"/>
      </rPr>
      <t>: Cumplimentar datos relevantes de la obra audiovisual</t>
    </r>
  </si>
  <si>
    <r>
      <t>Para las columnas</t>
    </r>
    <r>
      <rPr>
        <b/>
        <sz val="10"/>
        <rFont val="Arial"/>
        <family val="2"/>
      </rPr>
      <t xml:space="preserve"> GASTO EN NAVARRA PRODUCTORA SOLICITANTE </t>
    </r>
    <r>
      <rPr>
        <sz val="10"/>
        <rFont val="Arial"/>
        <family val="2"/>
      </rPr>
      <t>se tendrán en cuenta los criterios establecidos en el artículo 2 de la Orden   Foral 69-2021 de 7 de mayo, de la Consejera de Economía y Hacienda</t>
    </r>
  </si>
  <si>
    <t>(**) Sólo se consideran subvencionables los gastos relacionados con viajes, alojamientos y comida producidos durante el rodaje de la obra audiovisual. 
Resto a gastos generales o a gastos de promoción y publicidad si están relacionados con la asistencia a mercados y foros de distribución.</t>
  </si>
  <si>
    <t>07.01. Desplazamientos ligados al rodaje (*)</t>
  </si>
  <si>
    <t>07.02. Alojamiento y comidas en rodaje (*)</t>
  </si>
  <si>
    <t xml:space="preserve">
GASTO EN NAVARRA PRODUCTORA SOLICITANTE</t>
  </si>
  <si>
    <t>GASTO EN NAVARRA
PRODUCTORA SOLICITANTE</t>
  </si>
  <si>
    <t>Cuando se trate de amortizaciones, la citada columna recogerá el coste de amortización fiscalmente deducible correspondiente al tiempo de utilización de los equipos y del material técnico propiedad de la productora, en la realización de la obra audiovisual.</t>
  </si>
  <si>
    <t>IMPORTE FINANCIACIÓN COMPROMETIDA DECLARADA POR EL SOLICITANTE</t>
  </si>
  <si>
    <r>
      <t xml:space="preserve">IMPORTE GASTO TOTAL A EJECUTAR POR EL SOLICITANTE </t>
    </r>
    <r>
      <rPr>
        <b/>
        <sz val="8"/>
        <color theme="1"/>
        <rFont val="Verdana"/>
        <family val="2"/>
      </rPr>
      <t>(en caso de coproducciones)</t>
    </r>
  </si>
  <si>
    <t>Limitado al 15% del coste de realización</t>
  </si>
  <si>
    <r>
      <t xml:space="preserve">DECLARACIÓN DE AYUDAS Y SUBVENCIONES
</t>
    </r>
    <r>
      <rPr>
        <sz val="8"/>
        <rFont val="Arial"/>
        <family val="2"/>
      </rPr>
      <t>Declarar las solicitadas aunque no estén resueltas y concedidas. Para determinar la financiación garantizada se tendrá en cuenta las que estén concedidas a fecha de solicitud</t>
    </r>
    <r>
      <rPr>
        <sz val="10"/>
        <rFont val="Arial"/>
        <family val="2"/>
      </rPr>
      <t xml:space="preserve">
</t>
    </r>
    <r>
      <rPr>
        <sz val="8"/>
        <rFont val="Arial"/>
        <family val="2"/>
      </rPr>
      <t>Acreditación a través resoluciones o comunicaciones de concesión</t>
    </r>
  </si>
  <si>
    <t>Importe
concedido</t>
  </si>
  <si>
    <t>COPRODUCCIÓN INTERNACIONAL</t>
  </si>
  <si>
    <t>TIPO DE OBRA AUDIOVISUAL</t>
  </si>
  <si>
    <t xml:space="preserve">Las DIETAS se reflejarán solo en la columna correspondiente. </t>
  </si>
  <si>
    <r>
      <rPr>
        <b/>
        <sz val="10"/>
        <rFont val="Arial"/>
        <family val="2"/>
      </rPr>
      <t>PRESUPUESTO ACEPTADO</t>
    </r>
    <r>
      <rPr>
        <sz val="10"/>
        <rFont val="Arial"/>
        <family val="2"/>
      </rPr>
      <t>: No hay que introducir datos. Ofrece el presupuesto aceptado teniendo en cuenta los límites recogidos en las bases de la convocatoria, a  partir de los datos introducidos por el solicitante y en consecuencia el porcentaje de gasto realizado en Navarra.</t>
    </r>
  </si>
  <si>
    <r>
      <rPr>
        <b/>
        <sz val="10"/>
        <rFont val="Arial"/>
        <family val="2"/>
      </rPr>
      <t>CAPITULO 10</t>
    </r>
    <r>
      <rPr>
        <sz val="10"/>
        <rFont val="Arial"/>
        <family val="2"/>
      </rPr>
      <t>: En el subcapítulo de Seguros Sociales (Régimen General y Especial) solo se reflejarán las cuotas empresariales, dado que las cuotas de los trabajadores se declaran en cap. 01, 02 y 03.</t>
    </r>
  </si>
  <si>
    <r>
      <rPr>
        <b/>
        <sz val="10"/>
        <rFont val="Arial"/>
        <family val="2"/>
      </rPr>
      <t>PLAN DE FINANCIACIÓN</t>
    </r>
    <r>
      <rPr>
        <sz val="10"/>
        <rFont val="Arial"/>
        <family val="2"/>
      </rPr>
      <t>: Se recogerán los importes correspondientes a los recursos financieros con los que se cuenta para financiar los gastos totales de la obra audiovisual.</t>
    </r>
  </si>
  <si>
    <t>Aquellos recursos que supongan financiación comprometida, deberán ser acreditados para su correspondiente baremación teniendo en cuenta lo señalado en las bases 17.3, 17.4 y 20.3 según el caso.</t>
  </si>
  <si>
    <t xml:space="preserve">Con  domicilio  en </t>
  </si>
  <si>
    <t xml:space="preserve">    es   del</t>
  </si>
  <si>
    <r>
      <t xml:space="preserve">EN REPRESENTACIÓN  </t>
    </r>
    <r>
      <rPr>
        <i/>
        <sz val="10"/>
        <color theme="0" tint="-0.34998626667073579"/>
        <rFont val="Calibri"/>
        <family val="2"/>
      </rPr>
      <t>(señale lo que proceda</t>
    </r>
    <r>
      <rPr>
        <i/>
        <sz val="11"/>
        <color theme="0" tint="-0.34998626667073579"/>
        <rFont val="Calibri"/>
        <family val="2"/>
      </rPr>
      <t>)</t>
    </r>
    <r>
      <rPr>
        <sz val="11"/>
        <color rgb="FF000000"/>
        <rFont val="Calibri"/>
        <family val="2"/>
      </rPr>
      <t xml:space="preserve">  DE LA ENTIDAD</t>
    </r>
  </si>
  <si>
    <t>TOTAL FINANCIACIÓN</t>
  </si>
  <si>
    <t>Total  ayudas</t>
  </si>
  <si>
    <t>Total ayudas</t>
  </si>
  <si>
    <r>
      <t xml:space="preserve">ANEXO I
</t>
    </r>
    <r>
      <rPr>
        <b/>
        <sz val="14"/>
        <color theme="0"/>
        <rFont val="Verdana"/>
        <family val="2"/>
      </rPr>
      <t xml:space="preserve">PRESUPUESTO OBRA AUDIOVISUAL DE FICCIÓN O DOCUMENTAL
</t>
    </r>
    <r>
      <rPr>
        <b/>
        <sz val="12"/>
        <color theme="0"/>
        <rFont val="Verdana"/>
        <family val="2"/>
      </rPr>
      <t>GENERAZINEMA PRODUCCIÓN 2024-2026</t>
    </r>
  </si>
  <si>
    <t xml:space="preserve">            INSTRUCCIONES PARA CUMPLIMENTAR ESTE DOCUMENTO</t>
  </si>
  <si>
    <r>
      <rPr>
        <b/>
        <sz val="10"/>
        <rFont val="Arial"/>
        <family val="2"/>
      </rPr>
      <t>PRESUPUESTO TOTAL:</t>
    </r>
    <r>
      <rPr>
        <sz val="10"/>
        <rFont val="Arial"/>
        <family val="2"/>
      </rPr>
      <t xml:space="preserve"> En esta hoja se recogen el</t>
    </r>
    <r>
      <rPr>
        <b/>
        <sz val="10"/>
        <rFont val="Arial"/>
        <family val="2"/>
      </rPr>
      <t xml:space="preserve"> importe total de gastos del proyecto que forman parte del coste de producción, los de promoción y los comercialización, y gastos de estructura. Se incluyen todos los gastos sean subvencionables o no, y los gastos fuera del periodo subvencionable. </t>
    </r>
    <r>
      <rPr>
        <sz val="10"/>
        <rFont val="Arial"/>
        <family val="2"/>
      </rPr>
      <t>Se anotará la totalidad del coste de la obra audiovisual asumida por el beneficiario, por capítulos en la columna de GASTO PRODUCTORA SOLICITANTE y la parte correspondiente al gasto en Navarra en la columna GASTO EN NAVARRA PRODUCTORA SOLICITANTE.
En la columna PRESUPUESTO</t>
    </r>
    <r>
      <rPr>
        <sz val="10"/>
        <rFont val="Arial"/>
        <family val="2"/>
      </rPr>
      <t xml:space="preserve"> TOTAL OBRA AUDIOVISUAL se recogerá por capítulos el gasto total del proyecto en el que participa el beneficiario. Solo se cumplimentará en caso de coproducción.
Se entiende por gastos fuera de plazo los gastos realizados NO incluidos en el plazo de la convocatoria.
Se entiende por gastos fuera del límite establecido, los gastos de producción ejecutiva, gastos generales, gastos de intereses y de negociación, y gastos de publicidad que exceden de los límites establecidos en al convocatoria.
A partir de la información introducida, la hoja ofrecerá de forma automática el porcentaje de ejecución del solicitante en la obra audiovisual.</t>
    </r>
  </si>
  <si>
    <r>
      <rPr>
        <b/>
        <sz val="16"/>
        <color theme="0"/>
        <rFont val="Verdana"/>
        <family val="2"/>
      </rPr>
      <t>PRESUPUESTO OBRA AUDIOVISUAL DE FICCIÓN O DOCUMENTAL</t>
    </r>
    <r>
      <rPr>
        <b/>
        <sz val="14"/>
        <color theme="0"/>
        <rFont val="Verdana"/>
        <family val="2"/>
      </rPr>
      <t xml:space="preserve">
</t>
    </r>
    <r>
      <rPr>
        <b/>
        <sz val="12"/>
        <color theme="0"/>
        <rFont val="Verdana"/>
        <family val="2"/>
      </rPr>
      <t>GENERAZINEMA PRODUCCIÓN 2024-2026</t>
    </r>
  </si>
  <si>
    <r>
      <t xml:space="preserve">PRESUPUESTO ACEPTADO Y GASTO EN NAVARRA FICCIÓN O DOCUMENTAL
</t>
    </r>
    <r>
      <rPr>
        <b/>
        <sz val="12"/>
        <color theme="1" tint="0.34998626667073579"/>
        <rFont val="Verdana"/>
        <family val="2"/>
      </rPr>
      <t>GENERAZINEMA PRODUCCIÓN 2024-2026</t>
    </r>
  </si>
  <si>
    <r>
      <t xml:space="preserve">PLAN DE FINANCIACIÓN FICCIÓN O DOCUMENTAL
</t>
    </r>
    <r>
      <rPr>
        <b/>
        <sz val="12"/>
        <color theme="0"/>
        <rFont val="Verdana"/>
        <family val="2"/>
      </rPr>
      <t>GENERAZINEMA PRODUCCIÓN 2024-2026</t>
    </r>
  </si>
  <si>
    <t>GENERAZINEMA PRODUCCIÓN FICCIÓN O DOCUMENTAL 2024</t>
  </si>
  <si>
    <t>Destino: SECCIÓN DE PROYECTOS AUDIOVISUALES Y DIGITALES</t>
  </si>
  <si>
    <r>
      <t xml:space="preserve">Que </t>
    </r>
    <r>
      <rPr>
        <b/>
        <sz val="10"/>
        <color rgb="FF000000"/>
        <rFont val="Verdana"/>
        <family val="2"/>
      </rPr>
      <t xml:space="preserve">sí </t>
    </r>
    <r>
      <rPr>
        <sz val="10"/>
        <color rgb="FF000000"/>
        <rFont val="Verdana"/>
        <family val="2"/>
      </rPr>
      <t xml:space="preserve">está interesado en acogerse a esta opción. </t>
    </r>
  </si>
  <si>
    <r>
      <t xml:space="preserve">Que </t>
    </r>
    <r>
      <rPr>
        <b/>
        <sz val="10"/>
        <color rgb="FF000000"/>
        <rFont val="Verdana"/>
        <family val="2"/>
      </rPr>
      <t>no</t>
    </r>
    <r>
      <rPr>
        <sz val="10"/>
        <color rgb="FF000000"/>
        <rFont val="Verdana"/>
        <family val="2"/>
      </rPr>
      <t xml:space="preserve"> está interesado en acogerse a esta opción.</t>
    </r>
  </si>
  <si>
    <t>4.  Declara su compromiso a comunicar por escrito al Departamento de Cultura, Deporte y Turismo, cualquier eventualidad relevante en el desarrollo  del proyecto que  suponga  una modificación del mismo en el momento en que ésta se produzca.</t>
  </si>
  <si>
    <r>
      <rPr>
        <b/>
        <sz val="14"/>
        <color theme="0"/>
        <rFont val="Verdana"/>
        <family val="2"/>
      </rPr>
      <t>GENERAZINEMA PRODUCCIÓN FICCIÓN O DOCUMENTAL 2024-2026</t>
    </r>
    <r>
      <rPr>
        <b/>
        <i/>
        <sz val="14"/>
        <color theme="0"/>
        <rFont val="Arial Narrow"/>
        <family val="2"/>
      </rPr>
      <t xml:space="preserve">
DATOS PERSONALES Y DE LA OBRA</t>
    </r>
  </si>
  <si>
    <t>(2)
GASTO PRODUCTORA SOLICITANTE</t>
  </si>
  <si>
    <t>(2) Recoge los gastos totales del solicitante. En el caso de coproducción con agrupación de empresas, este anexo lo cumplimenta el productor gestor consignando los importes resultantes de sumar el gasto a ejecutar por la totalidad de los coproductores que componen la agrupación de empresas.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</si>
</sst>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43" formatCode="_-* #,##0.00_-;\-* #,##0.00_-;_-* &quot;-&quot;??_-;_-@_-"/>
    <numFmt numFmtId="164" formatCode="#,##0.00_ ;\-#,##0.00\ "/>
    <numFmt numFmtId="165" formatCode="[$-F800]dddd\,\ mmmm\ dd\,\ yyyy"/>
  </numFmts>
  <fonts count="152" x14ac:knownFonts="1">
    <font>
      <sz val="10"/>
      <name val="Arial"/>
    </font>
    <font>
      <sz val="11"/>
      <color theme="1"/>
      <name val="Calibri"/>
      <family val="2"/>
      <scheme val="minor"/>
    </font>
    <font>
      <sz val="10"/>
      <name val="Arial"/>
      <family val="2"/>
    </font>
    <font>
      <sz val="10"/>
      <name val="Arial Narrow"/>
      <family val="2"/>
    </font>
    <font>
      <b/>
      <sz val="11"/>
      <name val="Arial Narrow"/>
      <family val="2"/>
    </font>
    <font>
      <b/>
      <i/>
      <sz val="11"/>
      <name val="Arial Narrow"/>
      <family val="2"/>
    </font>
    <font>
      <b/>
      <sz val="10"/>
      <name val="Arial Narrow"/>
      <family val="2"/>
    </font>
    <font>
      <b/>
      <u/>
      <sz val="10"/>
      <name val="Arial Narrow"/>
      <family val="2"/>
    </font>
    <font>
      <b/>
      <sz val="9"/>
      <name val="Arial Narrow"/>
      <family val="2"/>
    </font>
    <font>
      <b/>
      <i/>
      <sz val="9.9"/>
      <name val="Arial Narrow"/>
      <family val="2"/>
    </font>
    <font>
      <b/>
      <i/>
      <sz val="9"/>
      <name val="Arial Narrow"/>
      <family val="2"/>
    </font>
    <font>
      <b/>
      <sz val="8"/>
      <name val="Arial Narrow"/>
      <family val="2"/>
    </font>
    <font>
      <b/>
      <sz val="12"/>
      <name val="Arial Narrow"/>
      <family val="2"/>
    </font>
    <font>
      <b/>
      <i/>
      <sz val="12"/>
      <name val="Arial Narrow"/>
      <family val="2"/>
    </font>
    <font>
      <b/>
      <u val="singleAccounting"/>
      <sz val="9"/>
      <name val="Arial Narrow"/>
      <family val="2"/>
    </font>
    <font>
      <b/>
      <sz val="14"/>
      <name val="Arial Narrow"/>
      <family val="2"/>
    </font>
    <font>
      <sz val="12"/>
      <name val="Arial Narrow"/>
      <family val="2"/>
    </font>
    <font>
      <b/>
      <sz val="12"/>
      <name val="Arial"/>
      <family val="2"/>
    </font>
    <font>
      <b/>
      <sz val="10"/>
      <name val="Arial"/>
      <family val="2"/>
    </font>
    <font>
      <b/>
      <sz val="12"/>
      <name val="Arial Narrow"/>
      <family val="2"/>
    </font>
    <font>
      <b/>
      <sz val="10"/>
      <name val="Arial Narrow"/>
      <family val="2"/>
    </font>
    <font>
      <sz val="8"/>
      <name val="Arial Narrow"/>
      <family val="2"/>
    </font>
    <font>
      <b/>
      <sz val="11"/>
      <name val="Arial Narrow"/>
      <family val="2"/>
    </font>
    <font>
      <b/>
      <sz val="11"/>
      <name val="Arial"/>
      <family val="2"/>
    </font>
    <font>
      <b/>
      <sz val="11"/>
      <name val="Arial"/>
      <family val="2"/>
    </font>
    <font>
      <sz val="10"/>
      <color rgb="FFFF0000"/>
      <name val="Arial Narrow"/>
      <family val="2"/>
    </font>
    <font>
      <b/>
      <sz val="10"/>
      <color rgb="FFFF0000"/>
      <name val="Arial Narrow"/>
      <family val="2"/>
    </font>
    <font>
      <sz val="10"/>
      <color theme="0" tint="-0.249977111117893"/>
      <name val="Arial Narrow"/>
      <family val="2"/>
    </font>
    <font>
      <sz val="10"/>
      <color theme="0" tint="-0.34998626667073579"/>
      <name val="Arial Narrow"/>
      <family val="2"/>
    </font>
    <font>
      <i/>
      <sz val="10"/>
      <name val="Arial Narrow"/>
      <family val="2"/>
    </font>
    <font>
      <b/>
      <sz val="10"/>
      <color rgb="FFFF0000"/>
      <name val="Arial"/>
      <family val="2"/>
    </font>
    <font>
      <b/>
      <sz val="10.5"/>
      <name val="Arial Narrow"/>
      <family val="2"/>
    </font>
    <font>
      <b/>
      <i/>
      <sz val="12"/>
      <name val="Arial"/>
      <family val="2"/>
    </font>
    <font>
      <sz val="10"/>
      <name val="Arial"/>
      <family val="2"/>
    </font>
    <font>
      <b/>
      <sz val="7"/>
      <name val="Arial Narrow"/>
      <family val="2"/>
    </font>
    <font>
      <sz val="10"/>
      <color rgb="FFFF0000"/>
      <name val="Arial"/>
      <family val="2"/>
    </font>
    <font>
      <sz val="10"/>
      <color theme="6" tint="0.39997558519241921"/>
      <name val="Arial Narrow"/>
      <family val="2"/>
    </font>
    <font>
      <b/>
      <u val="singleAccounting"/>
      <sz val="10"/>
      <color rgb="FFFF0000"/>
      <name val="Arial"/>
      <family val="2"/>
    </font>
    <font>
      <b/>
      <sz val="11"/>
      <color rgb="FFFF0000"/>
      <name val="Arial Narrow"/>
      <family val="2"/>
    </font>
    <font>
      <b/>
      <sz val="11"/>
      <color rgb="FFFF0000"/>
      <name val="Arial"/>
      <family val="2"/>
    </font>
    <font>
      <sz val="8"/>
      <color rgb="FFFF0000"/>
      <name val="Arial Narrow"/>
      <family val="2"/>
    </font>
    <font>
      <b/>
      <sz val="12"/>
      <color rgb="FFFF0000"/>
      <name val="Arial Narrow"/>
      <family val="2"/>
    </font>
    <font>
      <b/>
      <sz val="11"/>
      <color theme="1"/>
      <name val="Arial Narrow"/>
      <family val="2"/>
    </font>
    <font>
      <b/>
      <sz val="11"/>
      <color theme="1"/>
      <name val="Arial"/>
      <family val="2"/>
    </font>
    <font>
      <b/>
      <i/>
      <sz val="12"/>
      <color theme="0"/>
      <name val="Arial Narrow"/>
      <family val="2"/>
    </font>
    <font>
      <b/>
      <sz val="10"/>
      <color theme="0"/>
      <name val="Arial Narrow"/>
      <family val="2"/>
    </font>
    <font>
      <b/>
      <i/>
      <sz val="10"/>
      <color theme="0"/>
      <name val="Arial Narrow"/>
      <family val="2"/>
    </font>
    <font>
      <b/>
      <sz val="9"/>
      <color theme="1" tint="0.34998626667073579"/>
      <name val="Arial"/>
      <family val="2"/>
    </font>
    <font>
      <b/>
      <sz val="10"/>
      <color theme="1" tint="0.34998626667073579"/>
      <name val="Arial"/>
      <family val="2"/>
    </font>
    <font>
      <sz val="10"/>
      <color theme="1" tint="0.34998626667073579"/>
      <name val="Arial"/>
      <family val="2"/>
    </font>
    <font>
      <sz val="10"/>
      <color theme="1" tint="0.34998626667073579"/>
      <name val="Arial Narrow"/>
      <family val="2"/>
    </font>
    <font>
      <b/>
      <sz val="11"/>
      <color theme="1" tint="0.34998626667073579"/>
      <name val="Arial"/>
      <family val="2"/>
    </font>
    <font>
      <b/>
      <u val="singleAccounting"/>
      <sz val="10"/>
      <color theme="1" tint="0.249977111117893"/>
      <name val="Arial"/>
      <family val="2"/>
    </font>
    <font>
      <b/>
      <sz val="10"/>
      <color theme="1" tint="0.249977111117893"/>
      <name val="Arial"/>
      <family val="2"/>
    </font>
    <font>
      <sz val="10"/>
      <color theme="1" tint="0.249977111117893"/>
      <name val="Arial"/>
      <family val="2"/>
    </font>
    <font>
      <sz val="10"/>
      <color theme="1" tint="0.249977111117893"/>
      <name val="Arial Narrow"/>
      <family val="2"/>
    </font>
    <font>
      <b/>
      <sz val="9"/>
      <color theme="1" tint="0.249977111117893"/>
      <name val="Arial"/>
      <family val="2"/>
    </font>
    <font>
      <b/>
      <sz val="11"/>
      <color theme="1" tint="0.249977111117893"/>
      <name val="Arial"/>
      <family val="2"/>
    </font>
    <font>
      <b/>
      <sz val="11"/>
      <color theme="1" tint="0.249977111117893"/>
      <name val="Arial Narrow"/>
      <family val="2"/>
    </font>
    <font>
      <b/>
      <sz val="11"/>
      <color theme="1" tint="4.9989318521683403E-2"/>
      <name val="Arial Narrow"/>
      <family val="2"/>
    </font>
    <font>
      <b/>
      <sz val="10"/>
      <color theme="1" tint="4.9989318521683403E-2"/>
      <name val="Arial Narrow"/>
      <family val="2"/>
    </font>
    <font>
      <b/>
      <sz val="11"/>
      <color theme="1" tint="4.9989318521683403E-2"/>
      <name val="Arial"/>
      <family val="2"/>
    </font>
    <font>
      <sz val="10"/>
      <color theme="0"/>
      <name val="Arial Narrow"/>
      <family val="2"/>
    </font>
    <font>
      <b/>
      <sz val="9"/>
      <color rgb="FFFF0000"/>
      <name val="Arial"/>
      <family val="2"/>
    </font>
    <font>
      <b/>
      <sz val="12"/>
      <color rgb="FFFF0000"/>
      <name val="Arial"/>
      <family val="2"/>
    </font>
    <font>
      <b/>
      <i/>
      <sz val="14"/>
      <color theme="0"/>
      <name val="Arial Narrow"/>
      <family val="2"/>
    </font>
    <font>
      <sz val="9"/>
      <name val="Arial Narrow"/>
      <family val="2"/>
    </font>
    <font>
      <b/>
      <sz val="10"/>
      <color theme="0" tint="-4.9989318521683403E-2"/>
      <name val="Arial Narrow"/>
      <family val="2"/>
    </font>
    <font>
      <sz val="10"/>
      <color theme="0" tint="-4.9989318521683403E-2"/>
      <name val="Arial"/>
      <family val="2"/>
    </font>
    <font>
      <sz val="10"/>
      <color theme="0" tint="-4.9989318521683403E-2"/>
      <name val="Arial Narrow"/>
      <family val="2"/>
    </font>
    <font>
      <sz val="8"/>
      <name val="Arial"/>
      <family val="2"/>
    </font>
    <font>
      <b/>
      <sz val="7"/>
      <name val="Arial"/>
      <family val="2"/>
    </font>
    <font>
      <b/>
      <sz val="12"/>
      <name val="Times New Roman"/>
      <family val="1"/>
    </font>
    <font>
      <sz val="9"/>
      <name val="Arial"/>
      <family val="2"/>
    </font>
    <font>
      <b/>
      <sz val="10"/>
      <color indexed="10"/>
      <name val="Arial"/>
      <family val="2"/>
    </font>
    <font>
      <b/>
      <sz val="8"/>
      <name val="Arial"/>
      <family val="2"/>
    </font>
    <font>
      <sz val="10"/>
      <color theme="0"/>
      <name val="Arial"/>
      <family val="2"/>
    </font>
    <font>
      <b/>
      <sz val="10"/>
      <name val="Times New Roman"/>
      <family val="1"/>
    </font>
    <font>
      <b/>
      <i/>
      <sz val="10"/>
      <color theme="0"/>
      <name val="Arial"/>
      <family val="2"/>
    </font>
    <font>
      <b/>
      <i/>
      <sz val="9"/>
      <color theme="0"/>
      <name val="Arial"/>
      <family val="2"/>
    </font>
    <font>
      <sz val="11"/>
      <color rgb="FF000000"/>
      <name val="Calibri"/>
      <family val="2"/>
    </font>
    <font>
      <i/>
      <sz val="10"/>
      <color rgb="FF000000"/>
      <name val="Verdana"/>
      <family val="2"/>
    </font>
    <font>
      <sz val="10"/>
      <color rgb="FF000000"/>
      <name val="Verdana"/>
      <family val="2"/>
    </font>
    <font>
      <i/>
      <sz val="8"/>
      <color rgb="FF808080"/>
      <name val="Verdana"/>
      <family val="2"/>
    </font>
    <font>
      <b/>
      <sz val="10"/>
      <color rgb="FF000000"/>
      <name val="Verdana"/>
      <family val="2"/>
    </font>
    <font>
      <vertAlign val="superscript"/>
      <sz val="11"/>
      <color rgb="FF000000"/>
      <name val="Calibri"/>
      <family val="2"/>
    </font>
    <font>
      <i/>
      <sz val="8"/>
      <color rgb="FF000000"/>
      <name val="Verdana"/>
      <family val="2"/>
    </font>
    <font>
      <b/>
      <i/>
      <vertAlign val="superscript"/>
      <sz val="8"/>
      <color rgb="FF000000"/>
      <name val="Verdana"/>
      <family val="2"/>
    </font>
    <font>
      <sz val="14"/>
      <color theme="0"/>
      <name val="Calibri"/>
      <family val="2"/>
      <scheme val="minor"/>
    </font>
    <font>
      <sz val="10"/>
      <color theme="1"/>
      <name val="Calibri"/>
      <family val="2"/>
    </font>
    <font>
      <sz val="11"/>
      <color theme="1"/>
      <name val="Arial"/>
      <family val="2"/>
    </font>
    <font>
      <b/>
      <sz val="14"/>
      <color theme="1"/>
      <name val="Arial"/>
      <family val="2"/>
    </font>
    <font>
      <b/>
      <sz val="12"/>
      <color theme="1"/>
      <name val="Arial"/>
      <family val="2"/>
    </font>
    <font>
      <sz val="10"/>
      <color theme="1"/>
      <name val="Verdana"/>
      <family val="2"/>
    </font>
    <font>
      <u/>
      <sz val="10"/>
      <color theme="1"/>
      <name val="Verdana"/>
      <family val="2"/>
    </font>
    <font>
      <sz val="10"/>
      <color rgb="FF7E7E7E"/>
      <name val="Verdana"/>
      <family val="2"/>
    </font>
    <font>
      <b/>
      <sz val="10"/>
      <color theme="1"/>
      <name val="Verdana"/>
      <family val="2"/>
    </font>
    <font>
      <u/>
      <sz val="11"/>
      <color theme="10"/>
      <name val="Calibri"/>
      <family val="2"/>
      <scheme val="minor"/>
    </font>
    <font>
      <u/>
      <sz val="10"/>
      <color theme="10"/>
      <name val="Verdana"/>
      <family val="2"/>
    </font>
    <font>
      <sz val="10"/>
      <color theme="0"/>
      <name val="Verdana"/>
      <family val="2"/>
    </font>
    <font>
      <i/>
      <sz val="10"/>
      <color rgb="FF7E7E7E"/>
      <name val="Verdana"/>
      <family val="2"/>
    </font>
    <font>
      <sz val="10"/>
      <name val="Verdana"/>
      <family val="2"/>
    </font>
    <font>
      <b/>
      <sz val="9"/>
      <color indexed="81"/>
      <name val="Tahoma"/>
      <family val="2"/>
    </font>
    <font>
      <sz val="16"/>
      <name val="Arial Narrow"/>
      <family val="2"/>
    </font>
    <font>
      <sz val="11"/>
      <name val="Arial Narrow"/>
      <family val="2"/>
    </font>
    <font>
      <sz val="10"/>
      <color theme="1"/>
      <name val="Arial"/>
      <family val="2"/>
    </font>
    <font>
      <sz val="8"/>
      <color rgb="FFFF0000"/>
      <name val="Arial"/>
      <family val="2"/>
    </font>
    <font>
      <b/>
      <sz val="10"/>
      <color theme="0"/>
      <name val="Verdana"/>
      <family val="2"/>
    </font>
    <font>
      <b/>
      <sz val="11"/>
      <color theme="0"/>
      <name val="Verdana"/>
      <family val="2"/>
    </font>
    <font>
      <b/>
      <vertAlign val="superscript"/>
      <sz val="11"/>
      <color theme="0"/>
      <name val="Verdana"/>
      <family val="2"/>
    </font>
    <font>
      <b/>
      <sz val="10"/>
      <color theme="0"/>
      <name val="Arial"/>
      <family val="2"/>
    </font>
    <font>
      <sz val="10"/>
      <color rgb="FFFF0000"/>
      <name val="Verdana"/>
      <family val="2"/>
    </font>
    <font>
      <sz val="10"/>
      <color rgb="FFC00000"/>
      <name val="Verdana"/>
      <family val="2"/>
    </font>
    <font>
      <sz val="9"/>
      <color indexed="81"/>
      <name val="Tahoma"/>
      <family val="2"/>
    </font>
    <font>
      <b/>
      <sz val="10"/>
      <name val="Verdana"/>
      <family val="2"/>
    </font>
    <font>
      <i/>
      <sz val="10"/>
      <color rgb="FFC00000"/>
      <name val="Verdana"/>
      <family val="2"/>
    </font>
    <font>
      <i/>
      <sz val="10"/>
      <color theme="0" tint="-0.499984740745262"/>
      <name val="Verdana"/>
      <family val="2"/>
    </font>
    <font>
      <i/>
      <sz val="10"/>
      <name val="Verdana"/>
      <family val="2"/>
    </font>
    <font>
      <b/>
      <sz val="12"/>
      <color theme="0"/>
      <name val="Verdana"/>
      <family val="2"/>
    </font>
    <font>
      <b/>
      <sz val="12"/>
      <color theme="0"/>
      <name val="Arial Narrow"/>
      <family val="2"/>
    </font>
    <font>
      <b/>
      <sz val="10"/>
      <color theme="0"/>
      <name val="Calibri"/>
      <family val="2"/>
    </font>
    <font>
      <sz val="10"/>
      <name val="Calibri"/>
      <family val="2"/>
    </font>
    <font>
      <sz val="7"/>
      <color theme="1"/>
      <name val="Verdana"/>
      <family val="2"/>
    </font>
    <font>
      <b/>
      <sz val="12"/>
      <color theme="9"/>
      <name val="Arial"/>
      <family val="2"/>
    </font>
    <font>
      <b/>
      <sz val="10"/>
      <color rgb="FFC00000"/>
      <name val="Arial"/>
      <family val="2"/>
    </font>
    <font>
      <b/>
      <sz val="10"/>
      <color rgb="FF7030A0"/>
      <name val="Arial"/>
      <family val="2"/>
    </font>
    <font>
      <sz val="9"/>
      <name val="Verdana"/>
      <family val="2"/>
    </font>
    <font>
      <b/>
      <sz val="12"/>
      <name val="Verdana"/>
      <family val="2"/>
    </font>
    <font>
      <sz val="12"/>
      <name val="Verdana"/>
      <family val="2"/>
    </font>
    <font>
      <sz val="8"/>
      <name val="Verdana"/>
      <family val="2"/>
    </font>
    <font>
      <sz val="8"/>
      <color rgb="FFC00000"/>
      <name val="Verdana"/>
      <family val="2"/>
    </font>
    <font>
      <b/>
      <sz val="14"/>
      <color theme="0"/>
      <name val="Verdana"/>
      <family val="2"/>
    </font>
    <font>
      <sz val="11"/>
      <name val="Verdana"/>
      <family val="2"/>
    </font>
    <font>
      <sz val="10"/>
      <color theme="0" tint="-4.9989318521683403E-2"/>
      <name val="Verdana"/>
      <family val="2"/>
    </font>
    <font>
      <b/>
      <sz val="20"/>
      <name val="Verdana"/>
      <family val="2"/>
    </font>
    <font>
      <b/>
      <sz val="14"/>
      <name val="Verdana"/>
      <family val="2"/>
    </font>
    <font>
      <sz val="14"/>
      <name val="Verdana"/>
      <family val="2"/>
    </font>
    <font>
      <sz val="10"/>
      <color indexed="9"/>
      <name val="Arial"/>
      <family val="2"/>
    </font>
    <font>
      <u/>
      <sz val="11"/>
      <color theme="0"/>
      <name val="Arial"/>
      <family val="2"/>
    </font>
    <font>
      <sz val="8"/>
      <color theme="1"/>
      <name val="Verdana"/>
      <family val="2"/>
    </font>
    <font>
      <i/>
      <sz val="9"/>
      <color theme="1"/>
      <name val="Verdana"/>
      <family val="2"/>
    </font>
    <font>
      <i/>
      <sz val="9"/>
      <color theme="0" tint="-0.499984740745262"/>
      <name val="Verdana"/>
      <family val="2"/>
    </font>
    <font>
      <b/>
      <sz val="8"/>
      <color theme="1"/>
      <name val="Verdana"/>
      <family val="2"/>
    </font>
    <font>
      <sz val="8"/>
      <color theme="1"/>
      <name val="Arial"/>
      <family val="2"/>
    </font>
    <font>
      <b/>
      <sz val="8"/>
      <color rgb="FFFF0000"/>
      <name val="Arial"/>
      <family val="2"/>
    </font>
    <font>
      <b/>
      <sz val="6"/>
      <name val="Arial Narrow"/>
      <family val="2"/>
    </font>
    <font>
      <i/>
      <sz val="10"/>
      <color theme="0" tint="-0.34998626667073579"/>
      <name val="Calibri"/>
      <family val="2"/>
    </font>
    <font>
      <i/>
      <sz val="11"/>
      <color theme="0" tint="-0.34998626667073579"/>
      <name val="Calibri"/>
      <family val="2"/>
    </font>
    <font>
      <i/>
      <sz val="8"/>
      <color theme="0" tint="-0.34998626667073579"/>
      <name val="Verdana"/>
      <family val="2"/>
    </font>
    <font>
      <b/>
      <sz val="16"/>
      <color theme="0"/>
      <name val="Verdana"/>
      <family val="2"/>
    </font>
    <font>
      <b/>
      <sz val="14"/>
      <color theme="1" tint="0.34998626667073579"/>
      <name val="Verdana"/>
      <family val="2"/>
    </font>
    <font>
      <b/>
      <sz val="12"/>
      <color theme="1" tint="0.34998626667073579"/>
      <name val="Verdana"/>
      <family val="2"/>
    </font>
  </fonts>
  <fills count="28">
    <fill>
      <patternFill patternType="none"/>
    </fill>
    <fill>
      <patternFill patternType="gray125"/>
    </fill>
    <fill>
      <patternFill patternType="solid">
        <fgColor indexed="9"/>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92D05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2" tint="-0.89999084444715716"/>
        <bgColor indexed="64"/>
      </patternFill>
    </fill>
    <fill>
      <patternFill patternType="solid">
        <fgColor theme="7" tint="0.39997558519241921"/>
        <bgColor indexed="64"/>
      </patternFill>
    </fill>
    <fill>
      <patternFill patternType="solid">
        <fgColor theme="1" tint="0.14999847407452621"/>
        <bgColor indexed="64"/>
      </patternFill>
    </fill>
    <fill>
      <patternFill patternType="solid">
        <fgColor theme="1"/>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rgb="FF002060"/>
        <bgColor indexed="64"/>
      </patternFill>
    </fill>
    <fill>
      <patternFill patternType="solid">
        <fgColor rgb="FFC00000"/>
        <bgColor indexed="64"/>
      </patternFill>
    </fill>
    <fill>
      <patternFill patternType="solid">
        <fgColor theme="0"/>
        <bgColor rgb="FF000000"/>
      </patternFill>
    </fill>
    <fill>
      <patternFill patternType="solid">
        <fgColor theme="7" tint="0.79998168889431442"/>
        <bgColor indexed="64"/>
      </patternFill>
    </fill>
    <fill>
      <patternFill patternType="solid">
        <fgColor theme="9"/>
        <bgColor indexed="64"/>
      </patternFill>
    </fill>
    <fill>
      <patternFill patternType="solid">
        <fgColor rgb="FFFFFFFF"/>
        <bgColor rgb="FF000000"/>
      </patternFill>
    </fill>
    <fill>
      <patternFill patternType="solid">
        <fgColor rgb="FFD9D9D9"/>
        <bgColor rgb="FF000000"/>
      </patternFill>
    </fill>
  </fills>
  <borders count="89">
    <border>
      <left/>
      <right/>
      <top/>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thin">
        <color indexed="64"/>
      </bottom>
      <diagonal/>
    </border>
    <border>
      <left/>
      <right/>
      <top/>
      <bottom style="thin">
        <color indexed="64"/>
      </bottom>
      <diagonal/>
    </border>
    <border>
      <left style="medium">
        <color indexed="64"/>
      </left>
      <right/>
      <top/>
      <bottom/>
      <diagonal/>
    </border>
    <border>
      <left style="medium">
        <color indexed="64"/>
      </left>
      <right/>
      <top/>
      <bottom style="hair">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ck">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theme="0" tint="-0.34998626667073579"/>
      </left>
      <right/>
      <top/>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thick">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medium">
        <color rgb="FF000000"/>
      </left>
      <right/>
      <top/>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right/>
      <top/>
      <bottom style="thin">
        <color theme="0" tint="-0.34998626667073579"/>
      </bottom>
      <diagonal/>
    </border>
    <border>
      <left style="thick">
        <color theme="0" tint="-0.24994659260841701"/>
      </left>
      <right/>
      <top style="thick">
        <color theme="0" tint="-0.24994659260841701"/>
      </top>
      <bottom/>
      <diagonal/>
    </border>
    <border>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style="thick">
        <color theme="0" tint="-0.24994659260841701"/>
      </left>
      <right/>
      <top/>
      <bottom style="thick">
        <color theme="0" tint="-0.24994659260841701"/>
      </bottom>
      <diagonal/>
    </border>
    <border>
      <left/>
      <right/>
      <top/>
      <bottom style="thick">
        <color theme="0" tint="-0.24994659260841701"/>
      </bottom>
      <diagonal/>
    </border>
    <border>
      <left/>
      <right style="thick">
        <color theme="0" tint="-0.24994659260841701"/>
      </right>
      <top/>
      <bottom style="thick">
        <color theme="0" tint="-0.24994659260841701"/>
      </bottom>
      <diagonal/>
    </border>
    <border>
      <left/>
      <right style="thick">
        <color theme="0" tint="-0.24994659260841701"/>
      </right>
      <top/>
      <bottom style="thin">
        <color indexed="64"/>
      </bottom>
      <diagonal/>
    </border>
  </borders>
  <cellStyleXfs count="7">
    <xf numFmtId="0" fontId="0" fillId="0" borderId="0"/>
    <xf numFmtId="43" fontId="33" fillId="0" borderId="0" applyFont="0" applyFill="0" applyBorder="0" applyAlignment="0" applyProtection="0"/>
    <xf numFmtId="9" fontId="33" fillId="0" borderId="0" applyFont="0" applyFill="0" applyBorder="0" applyAlignment="0" applyProtection="0"/>
    <xf numFmtId="0" fontId="1" fillId="0" borderId="0"/>
    <xf numFmtId="0" fontId="97"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09">
    <xf numFmtId="0" fontId="0" fillId="0" borderId="0" xfId="0"/>
    <xf numFmtId="0" fontId="0" fillId="0" borderId="0" xfId="0" applyAlignment="1">
      <alignment horizontal="left" indent="3"/>
    </xf>
    <xf numFmtId="0" fontId="2" fillId="0" borderId="0" xfId="0" applyFont="1" applyAlignment="1">
      <alignment horizontal="left" wrapText="1"/>
    </xf>
    <xf numFmtId="0" fontId="0" fillId="0" borderId="0" xfId="0" applyAlignment="1">
      <alignment horizontal="left"/>
    </xf>
    <xf numFmtId="4" fontId="6" fillId="3" borderId="5" xfId="0" applyNumberFormat="1" applyFont="1" applyFill="1" applyBorder="1" applyProtection="1">
      <protection hidden="1"/>
    </xf>
    <xf numFmtId="10" fontId="6" fillId="5" borderId="5" xfId="0" applyNumberFormat="1" applyFont="1" applyFill="1" applyBorder="1" applyProtection="1">
      <protection hidden="1"/>
    </xf>
    <xf numFmtId="0" fontId="0" fillId="0" borderId="0" xfId="0" applyProtection="1">
      <protection hidden="1"/>
    </xf>
    <xf numFmtId="9" fontId="3" fillId="5" borderId="1" xfId="0" applyNumberFormat="1" applyFont="1" applyFill="1" applyBorder="1" applyProtection="1">
      <protection hidden="1"/>
    </xf>
    <xf numFmtId="0" fontId="3" fillId="14" borderId="1" xfId="0" applyFont="1" applyFill="1" applyBorder="1" applyProtection="1">
      <protection hidden="1"/>
    </xf>
    <xf numFmtId="10" fontId="3" fillId="14" borderId="23" xfId="0" applyNumberFormat="1" applyFont="1" applyFill="1" applyBorder="1" applyProtection="1">
      <protection hidden="1"/>
    </xf>
    <xf numFmtId="9" fontId="3" fillId="14" borderId="1" xfId="0" applyNumberFormat="1" applyFont="1" applyFill="1" applyBorder="1" applyProtection="1">
      <protection hidden="1"/>
    </xf>
    <xf numFmtId="10" fontId="6" fillId="5" borderId="2" xfId="0" applyNumberFormat="1" applyFont="1" applyFill="1" applyBorder="1" applyProtection="1">
      <protection hidden="1"/>
    </xf>
    <xf numFmtId="10" fontId="6" fillId="14" borderId="24" xfId="0" applyNumberFormat="1" applyFont="1" applyFill="1" applyBorder="1" applyProtection="1">
      <protection hidden="1"/>
    </xf>
    <xf numFmtId="10" fontId="6" fillId="14" borderId="2" xfId="0" applyNumberFormat="1" applyFont="1" applyFill="1" applyBorder="1" applyProtection="1">
      <protection hidden="1"/>
    </xf>
    <xf numFmtId="10" fontId="3" fillId="5" borderId="2" xfId="0" applyNumberFormat="1" applyFont="1" applyFill="1" applyBorder="1" applyProtection="1">
      <protection hidden="1"/>
    </xf>
    <xf numFmtId="10" fontId="3" fillId="14" borderId="2" xfId="0" applyNumberFormat="1" applyFont="1" applyFill="1" applyBorder="1" applyProtection="1">
      <protection hidden="1"/>
    </xf>
    <xf numFmtId="4" fontId="6" fillId="3" borderId="2" xfId="0" applyNumberFormat="1" applyFont="1" applyFill="1" applyBorder="1" applyProtection="1">
      <protection hidden="1"/>
    </xf>
    <xf numFmtId="10" fontId="6" fillId="3" borderId="2" xfId="0" applyNumberFormat="1" applyFont="1" applyFill="1" applyBorder="1" applyProtection="1">
      <protection hidden="1"/>
    </xf>
    <xf numFmtId="10" fontId="28" fillId="5" borderId="2" xfId="0" applyNumberFormat="1" applyFont="1" applyFill="1" applyBorder="1" applyProtection="1">
      <protection hidden="1"/>
    </xf>
    <xf numFmtId="4" fontId="2" fillId="7" borderId="2" xfId="0" applyNumberFormat="1" applyFont="1" applyFill="1" applyBorder="1" applyProtection="1">
      <protection locked="0" hidden="1"/>
    </xf>
    <xf numFmtId="10" fontId="3" fillId="3" borderId="2" xfId="0" applyNumberFormat="1" applyFont="1" applyFill="1" applyBorder="1" applyProtection="1">
      <protection hidden="1"/>
    </xf>
    <xf numFmtId="10" fontId="27" fillId="5" borderId="2" xfId="0" applyNumberFormat="1" applyFont="1" applyFill="1" applyBorder="1" applyProtection="1">
      <protection hidden="1"/>
    </xf>
    <xf numFmtId="10" fontId="3" fillId="4" borderId="2" xfId="0" applyNumberFormat="1" applyFont="1" applyFill="1" applyBorder="1" applyProtection="1">
      <protection hidden="1"/>
    </xf>
    <xf numFmtId="10" fontId="3" fillId="3" borderId="36" xfId="0" applyNumberFormat="1" applyFont="1" applyFill="1" applyBorder="1" applyProtection="1">
      <protection hidden="1"/>
    </xf>
    <xf numFmtId="10" fontId="6" fillId="3" borderId="5" xfId="0" applyNumberFormat="1" applyFont="1" applyFill="1" applyBorder="1" applyProtection="1">
      <protection hidden="1"/>
    </xf>
    <xf numFmtId="43" fontId="3" fillId="5" borderId="1" xfId="1" applyFont="1" applyFill="1" applyBorder="1" applyProtection="1">
      <protection hidden="1"/>
    </xf>
    <xf numFmtId="43" fontId="6" fillId="5" borderId="2" xfId="1" applyFont="1" applyFill="1" applyBorder="1" applyProtection="1">
      <protection hidden="1"/>
    </xf>
    <xf numFmtId="43" fontId="3" fillId="5" borderId="2" xfId="1" applyFont="1" applyFill="1" applyBorder="1" applyProtection="1">
      <protection hidden="1"/>
    </xf>
    <xf numFmtId="43" fontId="6" fillId="5" borderId="36" xfId="1" applyFont="1" applyFill="1" applyBorder="1" applyProtection="1">
      <protection hidden="1"/>
    </xf>
    <xf numFmtId="43" fontId="6" fillId="14" borderId="2" xfId="1" applyFont="1" applyFill="1" applyBorder="1" applyProtection="1">
      <protection hidden="1"/>
    </xf>
    <xf numFmtId="43" fontId="3" fillId="14" borderId="2" xfId="1" applyFont="1" applyFill="1" applyBorder="1" applyProtection="1">
      <protection hidden="1"/>
    </xf>
    <xf numFmtId="43" fontId="6" fillId="14" borderId="36" xfId="1" applyFont="1" applyFill="1" applyBorder="1" applyProtection="1">
      <protection hidden="1"/>
    </xf>
    <xf numFmtId="4" fontId="68" fillId="4" borderId="1" xfId="0" applyNumberFormat="1" applyFont="1" applyFill="1" applyBorder="1" applyProtection="1">
      <protection hidden="1"/>
    </xf>
    <xf numFmtId="0" fontId="0" fillId="0" borderId="0" xfId="0" applyBorder="1"/>
    <xf numFmtId="164" fontId="6" fillId="5" borderId="55" xfId="1" applyNumberFormat="1" applyFont="1" applyFill="1" applyBorder="1" applyProtection="1">
      <protection hidden="1"/>
    </xf>
    <xf numFmtId="164" fontId="6" fillId="5" borderId="74" xfId="1" applyNumberFormat="1" applyFont="1" applyFill="1" applyBorder="1" applyProtection="1">
      <protection hidden="1"/>
    </xf>
    <xf numFmtId="164" fontId="6" fillId="5" borderId="8" xfId="1" applyNumberFormat="1" applyFont="1" applyFill="1" applyBorder="1" applyProtection="1">
      <protection hidden="1"/>
    </xf>
    <xf numFmtId="0" fontId="2" fillId="8" borderId="25" xfId="0" applyFont="1" applyFill="1" applyBorder="1" applyAlignment="1" applyProtection="1">
      <alignment vertical="center"/>
      <protection hidden="1"/>
    </xf>
    <xf numFmtId="0" fontId="2" fillId="8" borderId="35" xfId="0" applyFont="1" applyFill="1" applyBorder="1" applyAlignment="1" applyProtection="1">
      <alignment vertical="center"/>
      <protection hidden="1"/>
    </xf>
    <xf numFmtId="0" fontId="2" fillId="8" borderId="0" xfId="0" applyFont="1" applyFill="1" applyBorder="1" applyProtection="1">
      <protection hidden="1"/>
    </xf>
    <xf numFmtId="4" fontId="72" fillId="4" borderId="63" xfId="0" quotePrefix="1" applyNumberFormat="1" applyFont="1" applyFill="1" applyBorder="1" applyProtection="1">
      <protection hidden="1"/>
    </xf>
    <xf numFmtId="0" fontId="70" fillId="8" borderId="0" xfId="0" applyFont="1" applyFill="1" applyBorder="1" applyProtection="1">
      <protection hidden="1"/>
    </xf>
    <xf numFmtId="4" fontId="72" fillId="4" borderId="60" xfId="0" quotePrefix="1" applyNumberFormat="1" applyFont="1" applyFill="1" applyBorder="1" applyProtection="1">
      <protection hidden="1"/>
    </xf>
    <xf numFmtId="0" fontId="73" fillId="8" borderId="0" xfId="0" applyFont="1" applyFill="1" applyBorder="1" applyAlignment="1" applyProtection="1">
      <alignment horizontal="right"/>
      <protection hidden="1"/>
    </xf>
    <xf numFmtId="4" fontId="72" fillId="4" borderId="60" xfId="0" applyNumberFormat="1" applyFont="1" applyFill="1" applyBorder="1" applyProtection="1">
      <protection hidden="1"/>
    </xf>
    <xf numFmtId="0" fontId="73" fillId="8" borderId="0" xfId="0" applyFont="1" applyFill="1" applyBorder="1" applyProtection="1">
      <protection hidden="1"/>
    </xf>
    <xf numFmtId="4" fontId="72" fillId="4" borderId="30" xfId="0" quotePrefix="1" applyNumberFormat="1" applyFont="1" applyFill="1" applyBorder="1" applyProtection="1">
      <protection hidden="1"/>
    </xf>
    <xf numFmtId="4" fontId="72" fillId="4" borderId="8" xfId="0" quotePrefix="1" applyNumberFormat="1" applyFont="1" applyFill="1" applyBorder="1" applyProtection="1">
      <protection hidden="1"/>
    </xf>
    <xf numFmtId="4" fontId="72" fillId="4" borderId="1" xfId="0" quotePrefix="1" applyNumberFormat="1" applyFont="1" applyFill="1" applyBorder="1" applyProtection="1">
      <protection hidden="1"/>
    </xf>
    <xf numFmtId="4" fontId="72" fillId="4" borderId="5" xfId="0" quotePrefix="1" applyNumberFormat="1" applyFont="1" applyFill="1" applyBorder="1" applyProtection="1">
      <protection hidden="1"/>
    </xf>
    <xf numFmtId="0" fontId="18" fillId="5" borderId="0" xfId="0" applyFont="1" applyFill="1" applyBorder="1" applyAlignment="1" applyProtection="1">
      <protection hidden="1"/>
    </xf>
    <xf numFmtId="0" fontId="35" fillId="5" borderId="0" xfId="0" applyFont="1" applyFill="1" applyBorder="1" applyAlignment="1" applyProtection="1">
      <alignment horizontal="left"/>
      <protection hidden="1"/>
    </xf>
    <xf numFmtId="0" fontId="2" fillId="5" borderId="0" xfId="0" applyFont="1" applyFill="1" applyBorder="1" applyProtection="1">
      <protection hidden="1"/>
    </xf>
    <xf numFmtId="0" fontId="18" fillId="5" borderId="7" xfId="0" applyFont="1" applyFill="1" applyBorder="1" applyAlignment="1" applyProtection="1">
      <protection hidden="1"/>
    </xf>
    <xf numFmtId="0" fontId="35" fillId="5" borderId="7" xfId="0" applyFont="1" applyFill="1" applyBorder="1" applyAlignment="1" applyProtection="1">
      <alignment horizontal="left"/>
      <protection hidden="1"/>
    </xf>
    <xf numFmtId="0" fontId="2" fillId="5" borderId="7" xfId="0" applyFont="1" applyFill="1" applyBorder="1" applyProtection="1">
      <protection hidden="1"/>
    </xf>
    <xf numFmtId="4" fontId="72" fillId="10" borderId="35" xfId="0" applyNumberFormat="1" applyFont="1" applyFill="1" applyBorder="1" applyProtection="1">
      <protection hidden="1"/>
    </xf>
    <xf numFmtId="0" fontId="80" fillId="8" borderId="0" xfId="0" applyFont="1" applyFill="1" applyBorder="1" applyProtection="1">
      <protection hidden="1"/>
    </xf>
    <xf numFmtId="0" fontId="0" fillId="8" borderId="0" xfId="0" applyFill="1" applyProtection="1">
      <protection hidden="1"/>
    </xf>
    <xf numFmtId="0" fontId="80" fillId="8" borderId="29" xfId="0" applyFont="1" applyFill="1" applyBorder="1" applyProtection="1">
      <protection hidden="1"/>
    </xf>
    <xf numFmtId="0" fontId="80" fillId="8" borderId="32" xfId="0" applyFont="1" applyFill="1" applyBorder="1" applyProtection="1">
      <protection hidden="1"/>
    </xf>
    <xf numFmtId="0" fontId="80" fillId="8" borderId="69" xfId="0" applyFont="1" applyFill="1" applyBorder="1" applyProtection="1">
      <protection hidden="1"/>
    </xf>
    <xf numFmtId="0" fontId="80" fillId="8" borderId="70" xfId="0" applyFont="1" applyFill="1" applyBorder="1" applyProtection="1">
      <protection hidden="1"/>
    </xf>
    <xf numFmtId="0" fontId="80" fillId="8" borderId="71" xfId="0" applyFont="1" applyFill="1" applyBorder="1" applyProtection="1">
      <protection hidden="1"/>
    </xf>
    <xf numFmtId="0" fontId="82" fillId="8" borderId="0" xfId="0" applyFont="1" applyFill="1" applyBorder="1" applyProtection="1">
      <protection hidden="1"/>
    </xf>
    <xf numFmtId="0" fontId="82" fillId="8" borderId="0" xfId="0" applyFont="1" applyFill="1" applyBorder="1" applyAlignment="1" applyProtection="1">
      <alignment horizontal="center"/>
      <protection hidden="1"/>
    </xf>
    <xf numFmtId="0" fontId="80" fillId="8" borderId="22" xfId="0" applyFont="1" applyFill="1" applyBorder="1" applyProtection="1">
      <protection hidden="1"/>
    </xf>
    <xf numFmtId="0" fontId="80" fillId="8" borderId="0" xfId="0" applyFont="1" applyFill="1" applyBorder="1" applyAlignment="1" applyProtection="1">
      <alignment horizontal="left"/>
      <protection hidden="1"/>
    </xf>
    <xf numFmtId="0" fontId="80" fillId="8" borderId="0" xfId="0" applyFont="1" applyFill="1" applyBorder="1" applyAlignment="1" applyProtection="1">
      <protection hidden="1"/>
    </xf>
    <xf numFmtId="0" fontId="80" fillId="8" borderId="28" xfId="0" applyFont="1" applyFill="1" applyBorder="1" applyProtection="1">
      <protection hidden="1"/>
    </xf>
    <xf numFmtId="0" fontId="80" fillId="8" borderId="72" xfId="0" applyFont="1" applyFill="1" applyBorder="1" applyProtection="1">
      <protection hidden="1"/>
    </xf>
    <xf numFmtId="4" fontId="92" fillId="10" borderId="10" xfId="0" applyNumberFormat="1" applyFont="1" applyFill="1" applyBorder="1" applyAlignment="1" applyProtection="1">
      <alignment vertical="center"/>
      <protection hidden="1"/>
    </xf>
    <xf numFmtId="4" fontId="72" fillId="4" borderId="61" xfId="0" quotePrefix="1" applyNumberFormat="1" applyFont="1" applyFill="1" applyBorder="1" applyProtection="1">
      <protection hidden="1"/>
    </xf>
    <xf numFmtId="4" fontId="72" fillId="10" borderId="5" xfId="0" applyNumberFormat="1" applyFont="1" applyFill="1" applyBorder="1" applyProtection="1">
      <protection hidden="1"/>
    </xf>
    <xf numFmtId="10" fontId="2" fillId="10" borderId="5" xfId="0" applyNumberFormat="1" applyFont="1" applyFill="1" applyBorder="1" applyProtection="1">
      <protection hidden="1"/>
    </xf>
    <xf numFmtId="4" fontId="2" fillId="8" borderId="0" xfId="0" applyNumberFormat="1" applyFont="1" applyFill="1" applyProtection="1">
      <protection hidden="1"/>
    </xf>
    <xf numFmtId="4" fontId="0" fillId="10" borderId="10" xfId="0" applyNumberFormat="1" applyFill="1" applyBorder="1" applyProtection="1">
      <protection hidden="1"/>
    </xf>
    <xf numFmtId="4" fontId="92" fillId="10" borderId="10" xfId="0" applyNumberFormat="1" applyFont="1" applyFill="1" applyBorder="1" applyProtection="1">
      <protection hidden="1"/>
    </xf>
    <xf numFmtId="4" fontId="92" fillId="10" borderId="10" xfId="0" applyNumberFormat="1" applyFont="1" applyFill="1" applyBorder="1" applyAlignment="1" applyProtection="1">
      <alignment horizontal="right" vertical="center"/>
      <protection hidden="1"/>
    </xf>
    <xf numFmtId="4" fontId="0" fillId="8" borderId="0" xfId="0" applyNumberFormat="1" applyFill="1" applyBorder="1" applyProtection="1">
      <protection hidden="1"/>
    </xf>
    <xf numFmtId="4" fontId="104" fillId="4" borderId="5" xfId="0" applyNumberFormat="1" applyFont="1" applyFill="1" applyBorder="1" applyAlignment="1" applyProtection="1">
      <protection hidden="1"/>
    </xf>
    <xf numFmtId="0" fontId="82" fillId="8" borderId="0" xfId="0" applyFont="1" applyFill="1" applyBorder="1" applyAlignment="1" applyProtection="1">
      <protection hidden="1"/>
    </xf>
    <xf numFmtId="0" fontId="93" fillId="0" borderId="0" xfId="0" applyFont="1" applyProtection="1">
      <protection hidden="1"/>
    </xf>
    <xf numFmtId="0" fontId="114" fillId="8" borderId="0" xfId="0" applyFont="1" applyFill="1" applyProtection="1">
      <protection hidden="1"/>
    </xf>
    <xf numFmtId="3" fontId="45" fillId="18" borderId="0" xfId="0" applyNumberFormat="1" applyFont="1" applyFill="1" applyAlignment="1" applyProtection="1">
      <alignment horizontal="center" wrapText="1"/>
      <protection hidden="1"/>
    </xf>
    <xf numFmtId="0" fontId="0" fillId="0" borderId="0" xfId="0" applyAlignment="1">
      <alignment horizontal="center"/>
    </xf>
    <xf numFmtId="0" fontId="0" fillId="0" borderId="0" xfId="0" applyAlignment="1">
      <alignment wrapText="1"/>
    </xf>
    <xf numFmtId="0" fontId="12" fillId="0" borderId="5" xfId="0" applyFont="1" applyBorder="1" applyAlignment="1" applyProtection="1">
      <alignment horizontal="center" vertical="center" wrapText="1"/>
      <protection hidden="1"/>
    </xf>
    <xf numFmtId="0" fontId="31" fillId="6" borderId="5" xfId="0" applyFont="1" applyFill="1" applyBorder="1" applyAlignment="1" applyProtection="1">
      <alignment horizontal="center" vertical="center" wrapText="1"/>
      <protection hidden="1"/>
    </xf>
    <xf numFmtId="0" fontId="12" fillId="6" borderId="5" xfId="0" applyFont="1" applyFill="1" applyBorder="1" applyAlignment="1" applyProtection="1">
      <alignment horizontal="center" vertical="center" wrapText="1"/>
      <protection hidden="1"/>
    </xf>
    <xf numFmtId="0" fontId="45" fillId="19" borderId="5" xfId="0" applyFont="1" applyFill="1" applyBorder="1" applyAlignment="1" applyProtection="1">
      <alignment horizontal="center" vertical="center" wrapText="1"/>
      <protection hidden="1"/>
    </xf>
    <xf numFmtId="0" fontId="12" fillId="0" borderId="63" xfId="0" applyFont="1" applyBorder="1" applyAlignment="1" applyProtection="1">
      <alignment vertical="center" wrapText="1"/>
      <protection hidden="1"/>
    </xf>
    <xf numFmtId="0" fontId="16" fillId="0" borderId="60" xfId="0" applyFont="1" applyBorder="1" applyAlignment="1" applyProtection="1">
      <alignment vertical="center" wrapText="1"/>
      <protection hidden="1"/>
    </xf>
    <xf numFmtId="0" fontId="12" fillId="0" borderId="60" xfId="0" applyFont="1" applyBorder="1" applyAlignment="1" applyProtection="1">
      <alignment vertical="center" wrapText="1"/>
      <protection hidden="1"/>
    </xf>
    <xf numFmtId="0" fontId="16" fillId="8" borderId="60" xfId="0" applyFont="1" applyFill="1" applyBorder="1" applyAlignment="1" applyProtection="1">
      <alignment vertical="center" wrapText="1"/>
      <protection hidden="1"/>
    </xf>
    <xf numFmtId="0" fontId="16" fillId="4" borderId="60" xfId="0" applyFont="1" applyFill="1" applyBorder="1" applyAlignment="1" applyProtection="1">
      <alignment vertical="center" wrapText="1"/>
      <protection hidden="1"/>
    </xf>
    <xf numFmtId="0" fontId="12" fillId="0" borderId="60" xfId="0" applyFont="1" applyFill="1" applyBorder="1" applyAlignment="1" applyProtection="1">
      <alignment vertical="center" wrapText="1"/>
      <protection hidden="1"/>
    </xf>
    <xf numFmtId="0" fontId="16" fillId="5" borderId="60" xfId="0" applyFont="1" applyFill="1" applyBorder="1" applyAlignment="1" applyProtection="1">
      <alignment vertical="center" wrapText="1"/>
      <protection hidden="1"/>
    </xf>
    <xf numFmtId="0" fontId="12" fillId="0" borderId="61" xfId="0" applyFont="1" applyFill="1" applyBorder="1" applyAlignment="1" applyProtection="1">
      <alignment vertical="center" wrapText="1"/>
      <protection hidden="1"/>
    </xf>
    <xf numFmtId="0" fontId="16" fillId="0" borderId="60" xfId="0" applyFont="1" applyBorder="1" applyAlignment="1" applyProtection="1">
      <alignment wrapText="1"/>
      <protection hidden="1"/>
    </xf>
    <xf numFmtId="0" fontId="16" fillId="0" borderId="60" xfId="0" applyFont="1" applyBorder="1" applyAlignment="1" applyProtection="1">
      <alignment vertical="top" wrapText="1"/>
      <protection hidden="1"/>
    </xf>
    <xf numFmtId="0" fontId="16" fillId="5" borderId="60" xfId="0" applyFont="1" applyFill="1" applyBorder="1" applyAlignment="1" applyProtection="1">
      <alignment vertical="top" wrapText="1"/>
      <protection hidden="1"/>
    </xf>
    <xf numFmtId="0" fontId="65" fillId="17" borderId="60" xfId="0" applyFont="1" applyFill="1" applyBorder="1" applyAlignment="1" applyProtection="1">
      <alignment vertical="top" wrapText="1"/>
      <protection hidden="1"/>
    </xf>
    <xf numFmtId="0" fontId="15" fillId="8" borderId="41" xfId="0" applyFont="1" applyFill="1" applyBorder="1" applyAlignment="1" applyProtection="1">
      <alignment vertical="center" wrapText="1"/>
      <protection hidden="1"/>
    </xf>
    <xf numFmtId="164" fontId="6" fillId="5" borderId="2" xfId="1" applyNumberFormat="1" applyFont="1" applyFill="1" applyBorder="1" applyProtection="1">
      <protection hidden="1"/>
    </xf>
    <xf numFmtId="164" fontId="6" fillId="5" borderId="36" xfId="1" applyNumberFormat="1" applyFont="1" applyFill="1" applyBorder="1" applyProtection="1">
      <protection hidden="1"/>
    </xf>
    <xf numFmtId="164" fontId="6" fillId="4" borderId="5" xfId="1" applyNumberFormat="1" applyFont="1" applyFill="1" applyBorder="1" applyProtection="1">
      <protection hidden="1"/>
    </xf>
    <xf numFmtId="0" fontId="65" fillId="17" borderId="30" xfId="0" applyFont="1" applyFill="1" applyBorder="1" applyAlignment="1" applyProtection="1">
      <alignment vertical="top" wrapText="1"/>
      <protection hidden="1"/>
    </xf>
    <xf numFmtId="164" fontId="6" fillId="5" borderId="5" xfId="1" applyNumberFormat="1" applyFont="1" applyFill="1" applyBorder="1" applyProtection="1">
      <protection hidden="1"/>
    </xf>
    <xf numFmtId="10" fontId="3" fillId="4" borderId="5" xfId="0" applyNumberFormat="1" applyFont="1" applyFill="1" applyBorder="1" applyAlignment="1" applyProtection="1">
      <alignment horizontal="right"/>
      <protection hidden="1"/>
    </xf>
    <xf numFmtId="164" fontId="2" fillId="8" borderId="55" xfId="1" applyNumberFormat="1" applyFont="1" applyFill="1" applyBorder="1" applyProtection="1">
      <protection hidden="1"/>
    </xf>
    <xf numFmtId="43" fontId="6" fillId="5" borderId="5" xfId="1" applyFont="1" applyFill="1" applyBorder="1" applyProtection="1">
      <protection hidden="1"/>
    </xf>
    <xf numFmtId="0" fontId="4" fillId="6" borderId="5" xfId="0" applyFont="1" applyFill="1" applyBorder="1" applyAlignment="1" applyProtection="1">
      <alignment horizontal="center" vertical="center" wrapText="1"/>
      <protection hidden="1"/>
    </xf>
    <xf numFmtId="43" fontId="45" fillId="15" borderId="5" xfId="1" applyFont="1" applyFill="1" applyBorder="1" applyAlignment="1" applyProtection="1">
      <alignment vertical="center" wrapText="1"/>
      <protection hidden="1"/>
    </xf>
    <xf numFmtId="10" fontId="6" fillId="5" borderId="5" xfId="0" applyNumberFormat="1" applyFont="1" applyFill="1" applyBorder="1" applyAlignment="1" applyProtection="1">
      <alignment vertical="center" wrapText="1"/>
      <protection hidden="1"/>
    </xf>
    <xf numFmtId="43" fontId="6" fillId="14" borderId="5" xfId="1" applyFont="1" applyFill="1" applyBorder="1" applyAlignment="1" applyProtection="1">
      <alignment vertical="center" wrapText="1"/>
      <protection hidden="1"/>
    </xf>
    <xf numFmtId="0" fontId="46" fillId="15" borderId="5" xfId="0" applyFont="1" applyFill="1" applyBorder="1" applyAlignment="1" applyProtection="1">
      <alignment horizontal="right" vertical="center" wrapText="1"/>
      <protection hidden="1"/>
    </xf>
    <xf numFmtId="10" fontId="45" fillId="15" borderId="5" xfId="0" applyNumberFormat="1" applyFont="1" applyFill="1" applyBorder="1" applyAlignment="1" applyProtection="1">
      <alignment vertical="center" wrapText="1"/>
      <protection hidden="1"/>
    </xf>
    <xf numFmtId="0" fontId="44" fillId="15" borderId="5" xfId="0" applyFont="1" applyFill="1" applyBorder="1" applyAlignment="1" applyProtection="1">
      <alignment horizontal="left" vertical="center" wrapText="1"/>
      <protection hidden="1"/>
    </xf>
    <xf numFmtId="0" fontId="12" fillId="0" borderId="23"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0" fontId="16" fillId="0" borderId="23" xfId="0" applyFont="1" applyBorder="1" applyAlignment="1" applyProtection="1">
      <alignment vertical="center" wrapText="1"/>
      <protection hidden="1"/>
    </xf>
    <xf numFmtId="0" fontId="16" fillId="8" borderId="23" xfId="0" applyFont="1" applyFill="1" applyBorder="1" applyAlignment="1" applyProtection="1">
      <alignment vertical="center" wrapText="1"/>
      <protection hidden="1"/>
    </xf>
    <xf numFmtId="0" fontId="16" fillId="5" borderId="23" xfId="0" applyFont="1" applyFill="1" applyBorder="1" applyAlignment="1" applyProtection="1">
      <alignment vertical="center" wrapText="1"/>
      <protection hidden="1"/>
    </xf>
    <xf numFmtId="0" fontId="16" fillId="0" borderId="23" xfId="0" applyFont="1" applyBorder="1" applyAlignment="1" applyProtection="1">
      <alignment horizontal="left" wrapText="1"/>
      <protection hidden="1"/>
    </xf>
    <xf numFmtId="0" fontId="16" fillId="0" borderId="23" xfId="0" applyFont="1" applyBorder="1" applyAlignment="1" applyProtection="1">
      <alignment horizontal="left" vertical="top" wrapText="1"/>
      <protection hidden="1"/>
    </xf>
    <xf numFmtId="0" fontId="12" fillId="0" borderId="23" xfId="0" applyFont="1" applyFill="1" applyBorder="1" applyAlignment="1" applyProtection="1">
      <alignment vertical="center" wrapText="1"/>
      <protection hidden="1"/>
    </xf>
    <xf numFmtId="0" fontId="16" fillId="5" borderId="23" xfId="0" applyFont="1" applyFill="1" applyBorder="1" applyAlignment="1" applyProtection="1">
      <alignment horizontal="left" vertical="top" wrapText="1"/>
      <protection hidden="1"/>
    </xf>
    <xf numFmtId="4" fontId="2" fillId="7" borderId="2" xfId="0" applyNumberFormat="1" applyFont="1" applyFill="1" applyBorder="1" applyProtection="1">
      <protection hidden="1"/>
    </xf>
    <xf numFmtId="164" fontId="2" fillId="8" borderId="2" xfId="1" applyNumberFormat="1" applyFont="1" applyFill="1" applyBorder="1" applyProtection="1">
      <protection hidden="1"/>
    </xf>
    <xf numFmtId="0" fontId="71" fillId="4" borderId="5" xfId="0" applyFont="1" applyFill="1" applyBorder="1" applyAlignment="1" applyProtection="1">
      <alignment horizontal="center" vertical="center" wrapText="1"/>
      <protection hidden="1"/>
    </xf>
    <xf numFmtId="0" fontId="71" fillId="7" borderId="5" xfId="0" applyFont="1" applyFill="1" applyBorder="1" applyAlignment="1" applyProtection="1">
      <alignment horizontal="center" vertical="center" wrapText="1"/>
      <protection hidden="1"/>
    </xf>
    <xf numFmtId="0" fontId="12" fillId="8" borderId="23" xfId="0" applyFont="1" applyFill="1" applyBorder="1" applyAlignment="1" applyProtection="1">
      <alignment vertical="center"/>
      <protection hidden="1"/>
    </xf>
    <xf numFmtId="0" fontId="18" fillId="8" borderId="23" xfId="0" applyFont="1" applyFill="1" applyBorder="1" applyAlignment="1" applyProtection="1">
      <protection hidden="1"/>
    </xf>
    <xf numFmtId="0" fontId="75" fillId="8" borderId="23" xfId="0" applyFont="1" applyFill="1" applyBorder="1" applyAlignment="1" applyProtection="1">
      <protection hidden="1"/>
    </xf>
    <xf numFmtId="0" fontId="18" fillId="5" borderId="23" xfId="0" applyFont="1" applyFill="1" applyBorder="1" applyAlignment="1" applyProtection="1">
      <protection hidden="1"/>
    </xf>
    <xf numFmtId="0" fontId="75" fillId="5" borderId="38" xfId="0" applyFont="1" applyFill="1" applyBorder="1" applyAlignment="1" applyProtection="1">
      <protection hidden="1"/>
    </xf>
    <xf numFmtId="0" fontId="12" fillId="0" borderId="1" xfId="0" applyFont="1" applyBorder="1" applyAlignment="1" applyProtection="1">
      <alignment horizontal="left" vertical="top" wrapText="1"/>
      <protection hidden="1"/>
    </xf>
    <xf numFmtId="0" fontId="16" fillId="5" borderId="38" xfId="0" applyFont="1" applyFill="1" applyBorder="1" applyAlignment="1" applyProtection="1">
      <alignment vertical="center" wrapText="1"/>
      <protection hidden="1"/>
    </xf>
    <xf numFmtId="43" fontId="3" fillId="5" borderId="3" xfId="1" applyFont="1" applyFill="1" applyBorder="1" applyProtection="1">
      <protection hidden="1"/>
    </xf>
    <xf numFmtId="10" fontId="3" fillId="5" borderId="3" xfId="0" applyNumberFormat="1" applyFont="1" applyFill="1" applyBorder="1" applyProtection="1">
      <protection hidden="1"/>
    </xf>
    <xf numFmtId="43" fontId="3" fillId="14" borderId="3" xfId="1" applyFont="1" applyFill="1" applyBorder="1" applyProtection="1">
      <protection hidden="1"/>
    </xf>
    <xf numFmtId="10" fontId="6" fillId="14" borderId="38" xfId="0" applyNumberFormat="1" applyFont="1" applyFill="1" applyBorder="1" applyProtection="1">
      <protection hidden="1"/>
    </xf>
    <xf numFmtId="10" fontId="3" fillId="14" borderId="3" xfId="0" applyNumberFormat="1" applyFont="1" applyFill="1" applyBorder="1" applyProtection="1">
      <protection hidden="1"/>
    </xf>
    <xf numFmtId="0" fontId="0" fillId="0" borderId="10" xfId="0" applyBorder="1"/>
    <xf numFmtId="0" fontId="0" fillId="0" borderId="10" xfId="0" applyBorder="1" applyAlignment="1">
      <alignment horizontal="center" wrapText="1"/>
    </xf>
    <xf numFmtId="0" fontId="0" fillId="0" borderId="10" xfId="0" applyBorder="1" applyAlignment="1">
      <alignment horizontal="center"/>
    </xf>
    <xf numFmtId="0" fontId="0" fillId="0" borderId="0" xfId="0" applyBorder="1" applyAlignment="1">
      <alignment horizontal="center" wrapText="1"/>
    </xf>
    <xf numFmtId="0" fontId="0" fillId="0" borderId="0" xfId="0" applyBorder="1" applyAlignment="1">
      <alignment horizontal="center"/>
    </xf>
    <xf numFmtId="164" fontId="6" fillId="8" borderId="2" xfId="1" applyNumberFormat="1" applyFont="1" applyFill="1" applyBorder="1" applyProtection="1">
      <protection hidden="1"/>
    </xf>
    <xf numFmtId="4" fontId="77" fillId="4" borderId="63" xfId="0" quotePrefix="1" applyNumberFormat="1" applyFont="1" applyFill="1" applyBorder="1" applyProtection="1">
      <protection hidden="1"/>
    </xf>
    <xf numFmtId="4" fontId="77" fillId="4" borderId="60" xfId="0" quotePrefix="1" applyNumberFormat="1" applyFont="1" applyFill="1" applyBorder="1" applyProtection="1">
      <protection hidden="1"/>
    </xf>
    <xf numFmtId="4" fontId="77" fillId="4" borderId="60" xfId="0" applyNumberFormat="1" applyFont="1" applyFill="1" applyBorder="1" applyProtection="1">
      <protection hidden="1"/>
    </xf>
    <xf numFmtId="4" fontId="77" fillId="4" borderId="30" xfId="0" quotePrefix="1" applyNumberFormat="1" applyFont="1" applyFill="1" applyBorder="1" applyProtection="1">
      <protection hidden="1"/>
    </xf>
    <xf numFmtId="4" fontId="77" fillId="4" borderId="8" xfId="0" quotePrefix="1" applyNumberFormat="1" applyFont="1" applyFill="1" applyBorder="1" applyProtection="1">
      <protection hidden="1"/>
    </xf>
    <xf numFmtId="4" fontId="77" fillId="4" borderId="5" xfId="0" quotePrefix="1" applyNumberFormat="1" applyFont="1" applyFill="1" applyBorder="1" applyProtection="1">
      <protection hidden="1"/>
    </xf>
    <xf numFmtId="4" fontId="77" fillId="4" borderId="1" xfId="0" quotePrefix="1" applyNumberFormat="1" applyFont="1" applyFill="1" applyBorder="1" applyProtection="1">
      <protection hidden="1"/>
    </xf>
    <xf numFmtId="4" fontId="77" fillId="4" borderId="61" xfId="0" quotePrefix="1" applyNumberFormat="1" applyFont="1" applyFill="1" applyBorder="1" applyProtection="1">
      <protection hidden="1"/>
    </xf>
    <xf numFmtId="4" fontId="77" fillId="10" borderId="35" xfId="0" applyNumberFormat="1" applyFont="1" applyFill="1" applyBorder="1" applyProtection="1">
      <protection hidden="1"/>
    </xf>
    <xf numFmtId="4" fontId="77" fillId="10" borderId="5" xfId="0" applyNumberFormat="1" applyFont="1" applyFill="1" applyBorder="1" applyProtection="1">
      <protection hidden="1"/>
    </xf>
    <xf numFmtId="0" fontId="73" fillId="8" borderId="0" xfId="0" applyFont="1" applyFill="1" applyBorder="1" applyAlignment="1" applyProtection="1">
      <alignment horizontal="center"/>
      <protection hidden="1"/>
    </xf>
    <xf numFmtId="0" fontId="12" fillId="9" borderId="10" xfId="0" applyFont="1" applyFill="1" applyBorder="1" applyAlignment="1">
      <alignment horizontal="center" vertical="center" wrapText="1"/>
    </xf>
    <xf numFmtId="0" fontId="106" fillId="8" borderId="0" xfId="0" applyFont="1" applyFill="1" applyBorder="1" applyProtection="1">
      <protection hidden="1"/>
    </xf>
    <xf numFmtId="0" fontId="76" fillId="8" borderId="0" xfId="0" applyFont="1" applyFill="1" applyBorder="1" applyProtection="1">
      <protection hidden="1"/>
    </xf>
    <xf numFmtId="0" fontId="2" fillId="8" borderId="0" xfId="0" applyFont="1" applyFill="1" applyBorder="1" applyProtection="1"/>
    <xf numFmtId="4" fontId="0" fillId="8" borderId="10" xfId="0" applyNumberFormat="1" applyFill="1" applyBorder="1" applyProtection="1">
      <protection locked="0"/>
    </xf>
    <xf numFmtId="4" fontId="2" fillId="8" borderId="10" xfId="0" applyNumberFormat="1" applyFont="1" applyFill="1" applyBorder="1" applyProtection="1">
      <protection locked="0"/>
    </xf>
    <xf numFmtId="0" fontId="119" fillId="8" borderId="0" xfId="0" applyFont="1" applyFill="1" applyBorder="1" applyAlignment="1" applyProtection="1">
      <alignment horizontal="center" vertical="center" wrapText="1"/>
      <protection hidden="1"/>
    </xf>
    <xf numFmtId="0" fontId="120" fillId="8" borderId="0" xfId="0" applyFont="1" applyFill="1" applyBorder="1" applyAlignment="1" applyProtection="1">
      <alignment horizontal="left" vertical="center"/>
      <protection hidden="1"/>
    </xf>
    <xf numFmtId="0" fontId="121" fillId="8" borderId="32" xfId="0" applyFont="1" applyFill="1" applyBorder="1" applyAlignment="1" applyProtection="1">
      <alignment horizontal="left" vertical="center"/>
      <protection hidden="1"/>
    </xf>
    <xf numFmtId="0" fontId="121" fillId="8" borderId="39" xfId="0" applyFont="1" applyFill="1" applyBorder="1" applyAlignment="1" applyProtection="1">
      <alignment horizontal="left" vertical="center"/>
      <protection hidden="1"/>
    </xf>
    <xf numFmtId="0" fontId="122" fillId="8" borderId="0" xfId="0" applyFont="1" applyFill="1" applyBorder="1" applyAlignment="1" applyProtection="1">
      <alignment vertical="center" wrapText="1"/>
      <protection hidden="1"/>
    </xf>
    <xf numFmtId="0" fontId="0" fillId="0" borderId="10" xfId="0" applyBorder="1" applyProtection="1">
      <protection hidden="1"/>
    </xf>
    <xf numFmtId="0" fontId="18" fillId="25" borderId="10" xfId="0" applyFont="1" applyFill="1" applyBorder="1" applyProtection="1">
      <protection hidden="1"/>
    </xf>
    <xf numFmtId="0" fontId="18" fillId="25" borderId="75" xfId="0" applyFont="1" applyFill="1" applyBorder="1" applyProtection="1">
      <protection hidden="1"/>
    </xf>
    <xf numFmtId="0" fontId="123" fillId="0" borderId="0" xfId="0" applyFont="1" applyProtection="1">
      <protection hidden="1"/>
    </xf>
    <xf numFmtId="0" fontId="12" fillId="9" borderId="10" xfId="0" applyFont="1" applyFill="1" applyBorder="1" applyAlignment="1" applyProtection="1">
      <alignment horizontal="center" vertical="center" wrapText="1"/>
      <protection hidden="1"/>
    </xf>
    <xf numFmtId="0" fontId="12" fillId="9" borderId="19" xfId="0" applyFont="1" applyFill="1" applyBorder="1" applyAlignment="1" applyProtection="1">
      <alignment vertical="center" wrapText="1"/>
      <protection hidden="1"/>
    </xf>
    <xf numFmtId="0" fontId="12" fillId="9" borderId="10" xfId="0" applyFont="1" applyFill="1" applyBorder="1" applyAlignment="1" applyProtection="1">
      <alignment vertical="center" wrapText="1"/>
      <protection hidden="1"/>
    </xf>
    <xf numFmtId="0" fontId="12" fillId="9" borderId="75" xfId="0" applyFont="1" applyFill="1" applyBorder="1" applyAlignment="1" applyProtection="1">
      <alignment horizontal="center" vertical="center" wrapText="1"/>
      <protection hidden="1"/>
    </xf>
    <xf numFmtId="10" fontId="0" fillId="0" borderId="10" xfId="0" applyNumberFormat="1" applyBorder="1" applyProtection="1">
      <protection hidden="1"/>
    </xf>
    <xf numFmtId="0" fontId="93" fillId="8" borderId="0" xfId="0" applyFont="1" applyFill="1" applyProtection="1">
      <protection hidden="1"/>
    </xf>
    <xf numFmtId="0" fontId="117" fillId="8" borderId="0" xfId="0" applyFont="1" applyFill="1" applyProtection="1">
      <protection hidden="1"/>
    </xf>
    <xf numFmtId="0" fontId="99" fillId="8" borderId="0" xfId="0" applyFont="1" applyFill="1" applyProtection="1">
      <protection hidden="1"/>
    </xf>
    <xf numFmtId="0" fontId="93" fillId="8" borderId="0" xfId="0" applyFont="1" applyFill="1" applyAlignment="1" applyProtection="1">
      <alignment horizontal="center"/>
      <protection hidden="1"/>
    </xf>
    <xf numFmtId="0" fontId="111" fillId="8" borderId="0" xfId="0" applyFont="1" applyFill="1" applyProtection="1">
      <protection hidden="1"/>
    </xf>
    <xf numFmtId="0" fontId="93" fillId="8" borderId="0" xfId="0" applyFont="1" applyFill="1" applyAlignment="1" applyProtection="1">
      <alignment vertical="center"/>
      <protection hidden="1"/>
    </xf>
    <xf numFmtId="0" fontId="93" fillId="8" borderId="0" xfId="0" applyFont="1" applyFill="1" applyAlignment="1" applyProtection="1">
      <alignment horizontal="left" vertical="center" indent="1"/>
      <protection hidden="1"/>
    </xf>
    <xf numFmtId="0" fontId="115" fillId="8" borderId="0" xfId="0" applyFont="1" applyFill="1" applyProtection="1">
      <protection hidden="1"/>
    </xf>
    <xf numFmtId="0" fontId="93" fillId="8" borderId="0" xfId="0" applyFont="1" applyFill="1" applyBorder="1" applyAlignment="1" applyProtection="1">
      <alignment horizontal="center"/>
      <protection hidden="1"/>
    </xf>
    <xf numFmtId="0" fontId="101" fillId="8" borderId="0" xfId="0" applyFont="1" applyFill="1" applyAlignment="1" applyProtection="1">
      <alignment vertical="center"/>
      <protection hidden="1"/>
    </xf>
    <xf numFmtId="0" fontId="112" fillId="8" borderId="0" xfId="0" applyFont="1" applyFill="1" applyAlignment="1" applyProtection="1">
      <alignment horizontal="left" vertical="center" indent="1"/>
      <protection hidden="1"/>
    </xf>
    <xf numFmtId="0" fontId="112" fillId="8" borderId="0" xfId="0" applyFont="1" applyFill="1" applyProtection="1">
      <protection hidden="1"/>
    </xf>
    <xf numFmtId="0" fontId="93" fillId="8" borderId="27" xfId="0" applyFont="1" applyFill="1" applyBorder="1" applyProtection="1">
      <protection hidden="1"/>
    </xf>
    <xf numFmtId="0" fontId="96" fillId="8" borderId="39" xfId="0" applyFont="1" applyFill="1" applyBorder="1" applyProtection="1">
      <protection hidden="1"/>
    </xf>
    <xf numFmtId="0" fontId="96" fillId="8" borderId="75" xfId="0" applyFont="1" applyFill="1" applyBorder="1" applyProtection="1">
      <protection hidden="1"/>
    </xf>
    <xf numFmtId="0" fontId="93" fillId="8" borderId="28" xfId="0" applyFont="1" applyFill="1" applyBorder="1" applyProtection="1">
      <protection hidden="1"/>
    </xf>
    <xf numFmtId="0" fontId="96" fillId="8" borderId="22" xfId="0" applyFont="1" applyFill="1" applyBorder="1" applyProtection="1">
      <protection hidden="1"/>
    </xf>
    <xf numFmtId="0" fontId="96" fillId="8" borderId="72" xfId="0" applyFont="1" applyFill="1" applyBorder="1" applyProtection="1">
      <protection hidden="1"/>
    </xf>
    <xf numFmtId="0" fontId="93" fillId="0" borderId="0" xfId="0" applyFont="1" applyAlignment="1" applyProtection="1">
      <alignment horizontal="justify"/>
      <protection hidden="1"/>
    </xf>
    <xf numFmtId="0" fontId="93" fillId="0" borderId="0" xfId="0" applyFont="1" applyBorder="1" applyAlignment="1" applyProtection="1">
      <alignment horizontal="justify"/>
      <protection hidden="1"/>
    </xf>
    <xf numFmtId="0" fontId="115" fillId="8" borderId="0" xfId="0" applyFont="1" applyFill="1" applyAlignment="1" applyProtection="1">
      <protection hidden="1"/>
    </xf>
    <xf numFmtId="0" fontId="93" fillId="0" borderId="0" xfId="0" applyFont="1" applyAlignment="1" applyProtection="1">
      <alignment horizontal="center"/>
      <protection hidden="1"/>
    </xf>
    <xf numFmtId="0" fontId="96" fillId="0" borderId="0" xfId="0" applyFont="1" applyAlignment="1" applyProtection="1">
      <alignment horizontal="left" vertical="center" indent="5"/>
      <protection hidden="1"/>
    </xf>
    <xf numFmtId="0" fontId="98" fillId="0" borderId="0" xfId="4" applyFont="1" applyAlignment="1" applyProtection="1">
      <alignment vertical="center"/>
      <protection hidden="1"/>
    </xf>
    <xf numFmtId="0" fontId="93" fillId="0" borderId="0" xfId="0" applyFont="1" applyAlignment="1" applyProtection="1">
      <alignment vertical="center" wrapText="1"/>
      <protection hidden="1"/>
    </xf>
    <xf numFmtId="0" fontId="93" fillId="0" borderId="41" xfId="0" applyFont="1" applyBorder="1" applyAlignment="1" applyProtection="1">
      <alignment horizontal="left"/>
      <protection hidden="1"/>
    </xf>
    <xf numFmtId="0" fontId="93" fillId="0" borderId="42" xfId="0" applyFont="1" applyBorder="1" applyAlignment="1" applyProtection="1">
      <alignment horizontal="justify"/>
      <protection hidden="1"/>
    </xf>
    <xf numFmtId="0" fontId="93" fillId="0" borderId="40" xfId="0" applyFont="1" applyBorder="1" applyAlignment="1" applyProtection="1">
      <alignment horizontal="justify"/>
      <protection hidden="1"/>
    </xf>
    <xf numFmtId="0" fontId="93" fillId="0" borderId="0" xfId="0" applyFont="1" applyAlignment="1" applyProtection="1">
      <protection hidden="1"/>
    </xf>
    <xf numFmtId="0" fontId="93" fillId="0" borderId="23" xfId="0" applyFont="1" applyBorder="1" applyAlignment="1" applyProtection="1">
      <alignment horizontal="justify"/>
      <protection hidden="1"/>
    </xf>
    <xf numFmtId="0" fontId="93" fillId="0" borderId="6" xfId="0" applyFont="1" applyBorder="1" applyAlignment="1" applyProtection="1">
      <alignment horizontal="justify"/>
      <protection hidden="1"/>
    </xf>
    <xf numFmtId="0" fontId="93" fillId="0" borderId="23" xfId="0" applyFont="1" applyBorder="1" applyAlignment="1" applyProtection="1">
      <alignment horizontal="left"/>
      <protection hidden="1"/>
    </xf>
    <xf numFmtId="0" fontId="98" fillId="0" borderId="0" xfId="4" applyFont="1" applyBorder="1" applyAlignment="1" applyProtection="1">
      <alignment horizontal="left"/>
      <protection hidden="1"/>
    </xf>
    <xf numFmtId="0" fontId="98" fillId="0" borderId="38" xfId="4" applyFont="1" applyBorder="1" applyAlignment="1" applyProtection="1">
      <alignment horizontal="justify" vertical="center"/>
      <protection hidden="1"/>
    </xf>
    <xf numFmtId="0" fontId="98" fillId="0" borderId="7" xfId="4" applyFont="1" applyBorder="1" applyAlignment="1" applyProtection="1">
      <alignment horizontal="justify" vertical="center"/>
      <protection hidden="1"/>
    </xf>
    <xf numFmtId="0" fontId="98" fillId="0" borderId="34" xfId="4" applyFont="1" applyBorder="1" applyAlignment="1" applyProtection="1">
      <alignment horizontal="justify" vertical="center"/>
      <protection hidden="1"/>
    </xf>
    <xf numFmtId="0" fontId="98" fillId="0" borderId="42" xfId="4" applyFont="1" applyBorder="1" applyAlignment="1" applyProtection="1">
      <alignment horizontal="justify" vertical="center"/>
      <protection hidden="1"/>
    </xf>
    <xf numFmtId="0" fontId="98" fillId="0" borderId="40" xfId="4" applyFont="1" applyBorder="1" applyAlignment="1" applyProtection="1">
      <alignment horizontal="justify" vertical="center"/>
      <protection hidden="1"/>
    </xf>
    <xf numFmtId="0" fontId="93" fillId="0" borderId="0" xfId="0" applyFont="1" applyAlignment="1" applyProtection="1">
      <alignment vertical="center"/>
      <protection hidden="1"/>
    </xf>
    <xf numFmtId="0" fontId="98" fillId="0" borderId="38" xfId="4" applyFont="1" applyBorder="1" applyAlignment="1" applyProtection="1">
      <alignment horizontal="left" vertical="center"/>
      <protection hidden="1"/>
    </xf>
    <xf numFmtId="0" fontId="98" fillId="0" borderId="7" xfId="4" applyFont="1" applyBorder="1" applyAlignment="1" applyProtection="1">
      <alignment horizontal="justify" vertical="center" wrapText="1"/>
      <protection hidden="1"/>
    </xf>
    <xf numFmtId="0" fontId="98" fillId="0" borderId="34" xfId="4" applyFont="1" applyBorder="1" applyAlignment="1" applyProtection="1">
      <alignment horizontal="justify" vertical="center" wrapText="1"/>
      <protection hidden="1"/>
    </xf>
    <xf numFmtId="0" fontId="98" fillId="0" borderId="38" xfId="4" applyFont="1" applyBorder="1" applyAlignment="1" applyProtection="1">
      <alignment horizontal="left"/>
      <protection hidden="1"/>
    </xf>
    <xf numFmtId="0" fontId="93" fillId="0" borderId="7" xfId="0" applyFont="1" applyBorder="1" applyAlignment="1" applyProtection="1">
      <alignment horizontal="justify"/>
      <protection hidden="1"/>
    </xf>
    <xf numFmtId="0" fontId="101" fillId="5" borderId="0" xfId="0" applyFont="1" applyFill="1" applyBorder="1"/>
    <xf numFmtId="0" fontId="130" fillId="5" borderId="22" xfId="0" applyFont="1" applyFill="1" applyBorder="1"/>
    <xf numFmtId="0" fontId="101" fillId="5" borderId="29" xfId="0" applyFont="1" applyFill="1" applyBorder="1"/>
    <xf numFmtId="0" fontId="101" fillId="5" borderId="32" xfId="0" applyFont="1" applyFill="1" applyBorder="1"/>
    <xf numFmtId="0" fontId="101" fillId="5" borderId="69" xfId="0" applyFont="1" applyFill="1" applyBorder="1"/>
    <xf numFmtId="0" fontId="101" fillId="5" borderId="70" xfId="0" applyFont="1" applyFill="1" applyBorder="1"/>
    <xf numFmtId="0" fontId="101" fillId="5" borderId="71" xfId="0" applyFont="1" applyFill="1" applyBorder="1"/>
    <xf numFmtId="10" fontId="133" fillId="5" borderId="0" xfId="0" applyNumberFormat="1" applyFont="1" applyFill="1" applyBorder="1"/>
    <xf numFmtId="10" fontId="111" fillId="5" borderId="0" xfId="0" applyNumberFormat="1" applyFont="1" applyFill="1" applyBorder="1"/>
    <xf numFmtId="0" fontId="101" fillId="0" borderId="0" xfId="0" applyFont="1"/>
    <xf numFmtId="0" fontId="134" fillId="5" borderId="70" xfId="0" applyFont="1" applyFill="1" applyBorder="1" applyAlignment="1"/>
    <xf numFmtId="0" fontId="101" fillId="5" borderId="28" xfId="0" applyFont="1" applyFill="1" applyBorder="1"/>
    <xf numFmtId="0" fontId="101" fillId="5" borderId="22" xfId="0" applyFont="1" applyFill="1" applyBorder="1"/>
    <xf numFmtId="0" fontId="101" fillId="5" borderId="72" xfId="0" applyFont="1" applyFill="1" applyBorder="1"/>
    <xf numFmtId="0" fontId="101" fillId="5" borderId="70" xfId="0" applyFont="1" applyFill="1" applyBorder="1" applyAlignment="1">
      <alignment vertical="center"/>
    </xf>
    <xf numFmtId="0" fontId="101" fillId="5" borderId="0" xfId="0" applyFont="1" applyFill="1" applyBorder="1" applyAlignment="1">
      <alignment vertical="center"/>
    </xf>
    <xf numFmtId="0" fontId="101" fillId="5" borderId="71" xfId="0" applyFont="1" applyFill="1" applyBorder="1" applyAlignment="1">
      <alignment vertical="center"/>
    </xf>
    <xf numFmtId="0" fontId="101" fillId="0" borderId="0" xfId="0" applyFont="1" applyAlignment="1">
      <alignment vertical="center"/>
    </xf>
    <xf numFmtId="0" fontId="128" fillId="5" borderId="0" xfId="0" applyFont="1" applyFill="1" applyBorder="1" applyAlignment="1" applyProtection="1">
      <alignment horizontal="left" vertical="center"/>
      <protection locked="0"/>
    </xf>
    <xf numFmtId="0" fontId="101" fillId="5" borderId="0" xfId="0" applyFont="1" applyFill="1" applyBorder="1" applyAlignment="1" applyProtection="1">
      <alignment horizontal="left" vertical="center"/>
      <protection locked="0"/>
    </xf>
    <xf numFmtId="0" fontId="101" fillId="5" borderId="0" xfId="0" applyFont="1" applyFill="1" applyBorder="1" applyAlignment="1" applyProtection="1">
      <alignment vertical="center"/>
      <protection locked="0"/>
    </xf>
    <xf numFmtId="0" fontId="127" fillId="9" borderId="25" xfId="0" applyFont="1" applyFill="1" applyBorder="1" applyAlignment="1">
      <alignment vertical="center"/>
    </xf>
    <xf numFmtId="0" fontId="135" fillId="9" borderId="8" xfId="0" applyFont="1" applyFill="1" applyBorder="1" applyAlignment="1">
      <alignment vertical="center"/>
    </xf>
    <xf numFmtId="0" fontId="136" fillId="0" borderId="5" xfId="0" applyFont="1" applyBorder="1" applyAlignment="1" applyProtection="1">
      <alignment vertical="center" wrapText="1"/>
      <protection locked="0"/>
    </xf>
    <xf numFmtId="0" fontId="129" fillId="5" borderId="0" xfId="0" applyFont="1" applyFill="1" applyBorder="1" applyAlignment="1">
      <alignment vertical="center"/>
    </xf>
    <xf numFmtId="0" fontId="127" fillId="9" borderId="5" xfId="0" applyFont="1" applyFill="1" applyBorder="1" applyAlignment="1" applyProtection="1">
      <alignment horizontal="left" vertical="center"/>
      <protection locked="0"/>
    </xf>
    <xf numFmtId="0" fontId="101" fillId="5" borderId="0" xfId="0" applyFont="1" applyFill="1" applyBorder="1" applyAlignment="1">
      <alignment horizontal="left" vertical="center"/>
    </xf>
    <xf numFmtId="0" fontId="128" fillId="5" borderId="0" xfId="0" applyFont="1" applyFill="1" applyBorder="1" applyAlignment="1">
      <alignment horizontal="left" vertical="center"/>
    </xf>
    <xf numFmtId="0" fontId="101" fillId="5" borderId="0" xfId="0" applyFont="1" applyFill="1" applyBorder="1" applyAlignment="1" applyProtection="1">
      <alignment horizontal="left" vertical="center" indent="1"/>
      <protection locked="0"/>
    </xf>
    <xf numFmtId="0" fontId="101" fillId="5" borderId="0" xfId="0" applyFont="1" applyFill="1" applyBorder="1" applyAlignment="1">
      <alignment horizontal="left" vertical="center" indent="1"/>
    </xf>
    <xf numFmtId="0" fontId="101" fillId="5" borderId="0" xfId="0" applyFont="1" applyFill="1" applyBorder="1" applyAlignment="1" applyProtection="1">
      <alignment horizontal="right" vertical="center" indent="1"/>
      <protection locked="0"/>
    </xf>
    <xf numFmtId="0" fontId="101" fillId="5" borderId="0" xfId="0" applyFont="1" applyFill="1" applyBorder="1" applyAlignment="1"/>
    <xf numFmtId="0" fontId="132" fillId="8" borderId="5" xfId="0" applyFont="1" applyFill="1" applyBorder="1" applyAlignment="1" applyProtection="1">
      <alignment horizontal="left" vertical="center" indent="1"/>
      <protection locked="0"/>
    </xf>
    <xf numFmtId="0" fontId="138" fillId="21" borderId="0" xfId="4" applyFont="1" applyFill="1" applyBorder="1" applyAlignment="1" applyProtection="1">
      <alignment horizontal="left" vertical="center" wrapText="1"/>
    </xf>
    <xf numFmtId="4" fontId="6" fillId="8" borderId="0" xfId="0" applyNumberFormat="1" applyFont="1" applyFill="1" applyBorder="1" applyProtection="1">
      <protection hidden="1"/>
    </xf>
    <xf numFmtId="4" fontId="3" fillId="8" borderId="0" xfId="0" applyNumberFormat="1" applyFont="1" applyFill="1" applyBorder="1" applyProtection="1">
      <protection locked="0" hidden="1"/>
    </xf>
    <xf numFmtId="4" fontId="69" fillId="8" borderId="0" xfId="0" applyNumberFormat="1" applyFont="1" applyFill="1" applyBorder="1" applyProtection="1">
      <protection hidden="1"/>
    </xf>
    <xf numFmtId="0" fontId="93" fillId="8" borderId="22" xfId="0" applyFont="1" applyFill="1" applyBorder="1" applyAlignment="1" applyProtection="1">
      <alignment horizontal="left"/>
      <protection locked="0"/>
    </xf>
    <xf numFmtId="0" fontId="93" fillId="8" borderId="0" xfId="0" applyFont="1" applyFill="1" applyAlignment="1" applyProtection="1">
      <protection hidden="1"/>
    </xf>
    <xf numFmtId="0" fontId="111" fillId="8" borderId="0" xfId="0" applyFont="1" applyFill="1" applyAlignment="1" applyProtection="1">
      <protection hidden="1"/>
    </xf>
    <xf numFmtId="0" fontId="93" fillId="8" borderId="22" xfId="0" applyFont="1" applyFill="1" applyBorder="1" applyAlignment="1" applyProtection="1">
      <protection locked="0"/>
    </xf>
    <xf numFmtId="0" fontId="93" fillId="0" borderId="42" xfId="0" applyFont="1" applyBorder="1" applyAlignment="1" applyProtection="1">
      <alignment horizontal="justify" vertical="center" wrapText="1"/>
      <protection hidden="1"/>
    </xf>
    <xf numFmtId="0" fontId="93" fillId="0" borderId="0" xfId="0" applyFont="1" applyBorder="1" applyAlignment="1" applyProtection="1">
      <alignment horizontal="justify" vertical="center" wrapText="1"/>
      <protection hidden="1"/>
    </xf>
    <xf numFmtId="0" fontId="93" fillId="0" borderId="7" xfId="0" applyFont="1" applyBorder="1" applyAlignment="1" applyProtection="1">
      <alignment horizontal="justify" vertical="center" wrapText="1"/>
      <protection hidden="1"/>
    </xf>
    <xf numFmtId="0" fontId="93" fillId="0" borderId="34" xfId="0" applyFont="1" applyBorder="1" applyAlignment="1" applyProtection="1">
      <alignment horizontal="justify" vertical="center" wrapText="1"/>
      <protection hidden="1"/>
    </xf>
    <xf numFmtId="0" fontId="93" fillId="8" borderId="27" xfId="0" applyFont="1" applyFill="1" applyBorder="1" applyAlignment="1" applyProtection="1">
      <protection hidden="1"/>
    </xf>
    <xf numFmtId="0" fontId="96" fillId="0" borderId="42" xfId="0" applyFont="1" applyBorder="1" applyAlignment="1" applyProtection="1">
      <alignment vertical="center" wrapText="1"/>
      <protection hidden="1"/>
    </xf>
    <xf numFmtId="0" fontId="96" fillId="0" borderId="0" xfId="0" applyFont="1" applyBorder="1" applyAlignment="1" applyProtection="1">
      <alignment vertical="center" wrapText="1"/>
      <protection hidden="1"/>
    </xf>
    <xf numFmtId="0" fontId="98" fillId="0" borderId="42" xfId="4" applyFont="1" applyBorder="1" applyAlignment="1" applyProtection="1">
      <alignment horizontal="left"/>
      <protection hidden="1"/>
    </xf>
    <xf numFmtId="4" fontId="3" fillId="8" borderId="0" xfId="0" applyNumberFormat="1" applyFont="1" applyFill="1" applyProtection="1">
      <protection locked="0" hidden="1"/>
    </xf>
    <xf numFmtId="4" fontId="3" fillId="8" borderId="0" xfId="0" applyNumberFormat="1" applyFont="1" applyFill="1" applyProtection="1">
      <protection hidden="1"/>
    </xf>
    <xf numFmtId="4" fontId="15" fillId="8" borderId="0" xfId="0" applyNumberFormat="1" applyFont="1" applyFill="1" applyAlignment="1" applyProtection="1">
      <alignment horizontal="center" vertical="top"/>
      <protection hidden="1"/>
    </xf>
    <xf numFmtId="4" fontId="3" fillId="0" borderId="0" xfId="0" applyNumberFormat="1" applyFont="1" applyProtection="1">
      <protection hidden="1"/>
    </xf>
    <xf numFmtId="4" fontId="62" fillId="8" borderId="0" xfId="0" applyNumberFormat="1" applyFont="1" applyFill="1" applyProtection="1">
      <protection hidden="1"/>
    </xf>
    <xf numFmtId="4" fontId="3" fillId="8" borderId="0" xfId="0" applyNumberFormat="1" applyFont="1" applyFill="1" applyBorder="1" applyProtection="1">
      <protection hidden="1"/>
    </xf>
    <xf numFmtId="4" fontId="12" fillId="0" borderId="5" xfId="0" applyNumberFormat="1" applyFont="1" applyBorder="1" applyAlignment="1" applyProtection="1">
      <alignment horizontal="center" wrapText="1"/>
      <protection hidden="1"/>
    </xf>
    <xf numFmtId="4" fontId="31" fillId="6" borderId="5" xfId="0" applyNumberFormat="1" applyFont="1" applyFill="1" applyBorder="1" applyAlignment="1" applyProtection="1">
      <alignment horizontal="center" wrapText="1"/>
      <protection hidden="1"/>
    </xf>
    <xf numFmtId="4" fontId="12" fillId="6" borderId="5" xfId="0" applyNumberFormat="1" applyFont="1" applyFill="1" applyBorder="1" applyAlignment="1" applyProtection="1">
      <alignment horizontal="center" wrapText="1"/>
      <protection hidden="1"/>
    </xf>
    <xf numFmtId="4" fontId="45" fillId="19" borderId="5" xfId="0" applyNumberFormat="1" applyFont="1" applyFill="1" applyBorder="1" applyAlignment="1" applyProtection="1">
      <alignment horizontal="center" wrapText="1"/>
      <protection hidden="1"/>
    </xf>
    <xf numFmtId="4" fontId="12" fillId="4" borderId="25" xfId="0" applyNumberFormat="1" applyFont="1" applyFill="1" applyBorder="1" applyAlignment="1" applyProtection="1">
      <alignment horizontal="center"/>
      <protection hidden="1"/>
    </xf>
    <xf numFmtId="4" fontId="12" fillId="4" borderId="8" xfId="0" applyNumberFormat="1" applyFont="1" applyFill="1" applyBorder="1" applyAlignment="1" applyProtection="1">
      <alignment horizontal="center"/>
      <protection hidden="1"/>
    </xf>
    <xf numFmtId="4" fontId="12" fillId="8" borderId="0" xfId="0" applyNumberFormat="1" applyFont="1" applyFill="1" applyBorder="1" applyAlignment="1" applyProtection="1">
      <alignment horizontal="center"/>
      <protection hidden="1"/>
    </xf>
    <xf numFmtId="4" fontId="31" fillId="8" borderId="0" xfId="0" applyNumberFormat="1" applyFont="1" applyFill="1" applyBorder="1" applyAlignment="1" applyProtection="1">
      <alignment horizontal="center" wrapText="1"/>
      <protection hidden="1"/>
    </xf>
    <xf numFmtId="4" fontId="12" fillId="8" borderId="0" xfId="0" applyNumberFormat="1" applyFont="1" applyFill="1" applyBorder="1" applyAlignment="1" applyProtection="1">
      <alignment horizontal="center" wrapText="1"/>
      <protection hidden="1"/>
    </xf>
    <xf numFmtId="4" fontId="6" fillId="8" borderId="0" xfId="0" applyNumberFormat="1" applyFont="1" applyFill="1" applyProtection="1">
      <protection locked="0" hidden="1"/>
    </xf>
    <xf numFmtId="4" fontId="12" fillId="0" borderId="63" xfId="0" applyNumberFormat="1" applyFont="1" applyBorder="1" applyAlignment="1" applyProtection="1">
      <alignment vertical="center"/>
      <protection hidden="1"/>
    </xf>
    <xf numFmtId="4" fontId="6" fillId="5" borderId="55" xfId="1" applyNumberFormat="1" applyFont="1" applyFill="1" applyBorder="1" applyProtection="1">
      <protection hidden="1"/>
    </xf>
    <xf numFmtId="4" fontId="6" fillId="5" borderId="2" xfId="0" applyNumberFormat="1" applyFont="1" applyFill="1" applyBorder="1" applyProtection="1">
      <protection hidden="1"/>
    </xf>
    <xf numFmtId="4" fontId="6" fillId="5" borderId="24" xfId="1" applyNumberFormat="1" applyFont="1" applyFill="1" applyBorder="1" applyProtection="1">
      <protection hidden="1"/>
    </xf>
    <xf numFmtId="4" fontId="26" fillId="4" borderId="41" xfId="0" applyNumberFormat="1" applyFont="1" applyFill="1" applyBorder="1" applyProtection="1">
      <protection hidden="1"/>
    </xf>
    <xf numFmtId="4" fontId="26" fillId="4" borderId="40" xfId="0" applyNumberFormat="1" applyFont="1" applyFill="1" applyBorder="1" applyProtection="1">
      <protection hidden="1"/>
    </xf>
    <xf numFmtId="4" fontId="6" fillId="8" borderId="0" xfId="2" applyNumberFormat="1" applyFont="1" applyFill="1" applyBorder="1" applyProtection="1">
      <protection hidden="1"/>
    </xf>
    <xf numFmtId="4" fontId="26" fillId="8" borderId="0" xfId="0" applyNumberFormat="1" applyFont="1" applyFill="1" applyBorder="1" applyProtection="1">
      <protection hidden="1"/>
    </xf>
    <xf numFmtId="4" fontId="6" fillId="0" borderId="0" xfId="0" applyNumberFormat="1" applyFont="1" applyProtection="1">
      <protection locked="0" hidden="1"/>
    </xf>
    <xf numFmtId="4" fontId="16" fillId="0" borderId="60" xfId="0" applyNumberFormat="1" applyFont="1" applyBorder="1" applyAlignment="1" applyProtection="1">
      <alignment horizontal="left" vertical="center"/>
      <protection hidden="1"/>
    </xf>
    <xf numFmtId="4" fontId="2" fillId="8" borderId="55" xfId="1" applyNumberFormat="1" applyFont="1" applyFill="1" applyBorder="1" applyProtection="1">
      <protection locked="0" hidden="1"/>
    </xf>
    <xf numFmtId="4" fontId="28" fillId="5" borderId="2" xfId="0" applyNumberFormat="1" applyFont="1" applyFill="1" applyBorder="1" applyProtection="1">
      <protection hidden="1"/>
    </xf>
    <xf numFmtId="4" fontId="3" fillId="3" borderId="2" xfId="0" applyNumberFormat="1" applyFont="1" applyFill="1" applyBorder="1" applyProtection="1">
      <protection hidden="1"/>
    </xf>
    <xf numFmtId="4" fontId="2" fillId="8" borderId="24" xfId="1" applyNumberFormat="1" applyFont="1" applyFill="1" applyBorder="1" applyProtection="1">
      <protection locked="0" hidden="1"/>
    </xf>
    <xf numFmtId="4" fontId="25" fillId="4" borderId="23" xfId="0" applyNumberFormat="1" applyFont="1" applyFill="1" applyBorder="1" applyProtection="1">
      <protection hidden="1"/>
    </xf>
    <xf numFmtId="4" fontId="25" fillId="4" borderId="6" xfId="0" applyNumberFormat="1" applyFont="1" applyFill="1" applyBorder="1" applyProtection="1">
      <protection hidden="1"/>
    </xf>
    <xf numFmtId="4" fontId="25" fillId="8" borderId="0" xfId="0" applyNumberFormat="1" applyFont="1" applyFill="1" applyBorder="1" applyProtection="1">
      <protection hidden="1"/>
    </xf>
    <xf numFmtId="4" fontId="3" fillId="0" borderId="0" xfId="0" applyNumberFormat="1" applyFont="1" applyProtection="1">
      <protection locked="0" hidden="1"/>
    </xf>
    <xf numFmtId="4" fontId="16" fillId="0" borderId="60" xfId="0" applyNumberFormat="1" applyFont="1" applyBorder="1" applyAlignment="1" applyProtection="1">
      <alignment vertical="center"/>
      <protection hidden="1"/>
    </xf>
    <xf numFmtId="4" fontId="12" fillId="0" borderId="60" xfId="0" applyNumberFormat="1" applyFont="1" applyBorder="1" applyAlignment="1" applyProtection="1">
      <alignment vertical="center"/>
      <protection hidden="1"/>
    </xf>
    <xf numFmtId="4" fontId="26" fillId="4" borderId="23" xfId="0" applyNumberFormat="1" applyFont="1" applyFill="1" applyBorder="1" applyProtection="1">
      <protection hidden="1"/>
    </xf>
    <xf numFmtId="4" fontId="26" fillId="4" borderId="6" xfId="0" applyNumberFormat="1" applyFont="1" applyFill="1" applyBorder="1" applyProtection="1">
      <protection hidden="1"/>
    </xf>
    <xf numFmtId="4" fontId="27" fillId="5" borderId="2" xfId="0" applyNumberFormat="1" applyFont="1" applyFill="1" applyBorder="1" applyProtection="1">
      <protection hidden="1"/>
    </xf>
    <xf numFmtId="4" fontId="16" fillId="8" borderId="60" xfId="0" applyNumberFormat="1" applyFont="1" applyFill="1" applyBorder="1" applyAlignment="1" applyProtection="1">
      <alignment vertical="center"/>
      <protection hidden="1"/>
    </xf>
    <xf numFmtId="4" fontId="3" fillId="4" borderId="2" xfId="0" applyNumberFormat="1" applyFont="1" applyFill="1" applyBorder="1" applyProtection="1">
      <protection hidden="1"/>
    </xf>
    <xf numFmtId="4" fontId="16" fillId="4" borderId="60" xfId="0" applyNumberFormat="1" applyFont="1" applyFill="1" applyBorder="1" applyAlignment="1" applyProtection="1">
      <alignment vertical="center"/>
      <protection hidden="1"/>
    </xf>
    <xf numFmtId="4" fontId="16" fillId="0" borderId="60" xfId="0" applyNumberFormat="1" applyFont="1" applyBorder="1" applyAlignment="1" applyProtection="1">
      <alignment horizontal="left"/>
      <protection hidden="1"/>
    </xf>
    <xf numFmtId="4" fontId="3" fillId="3" borderId="36" xfId="0" applyNumberFormat="1" applyFont="1" applyFill="1" applyBorder="1" applyProtection="1">
      <protection hidden="1"/>
    </xf>
    <xf numFmtId="4" fontId="16" fillId="0" borderId="60" xfId="0" applyNumberFormat="1" applyFont="1" applyBorder="1" applyAlignment="1" applyProtection="1">
      <alignment horizontal="left" vertical="top"/>
      <protection hidden="1"/>
    </xf>
    <xf numFmtId="4" fontId="6" fillId="5" borderId="74" xfId="1" applyNumberFormat="1" applyFont="1" applyFill="1" applyBorder="1" applyProtection="1">
      <protection hidden="1"/>
    </xf>
    <xf numFmtId="4" fontId="6" fillId="5" borderId="73" xfId="1" applyNumberFormat="1" applyFont="1" applyFill="1" applyBorder="1" applyProtection="1">
      <protection hidden="1"/>
    </xf>
    <xf numFmtId="4" fontId="12" fillId="0" borderId="60" xfId="0" applyNumberFormat="1" applyFont="1" applyFill="1" applyBorder="1" applyAlignment="1" applyProtection="1">
      <alignment vertical="center"/>
      <protection hidden="1"/>
    </xf>
    <xf numFmtId="4" fontId="16" fillId="5" borderId="60" xfId="0" applyNumberFormat="1" applyFont="1" applyFill="1" applyBorder="1" applyAlignment="1" applyProtection="1">
      <alignment horizontal="left" vertical="top"/>
      <protection hidden="1"/>
    </xf>
    <xf numFmtId="4" fontId="12" fillId="8" borderId="60" xfId="0" applyNumberFormat="1" applyFont="1" applyFill="1" applyBorder="1" applyAlignment="1" applyProtection="1">
      <alignment horizontal="left" vertical="top"/>
      <protection hidden="1"/>
    </xf>
    <xf numFmtId="4" fontId="67" fillId="4" borderId="55" xfId="1" applyNumberFormat="1" applyFont="1" applyFill="1" applyBorder="1" applyProtection="1">
      <protection hidden="1"/>
    </xf>
    <xf numFmtId="4" fontId="67" fillId="4" borderId="1" xfId="0" applyNumberFormat="1" applyFont="1" applyFill="1" applyBorder="1" applyProtection="1">
      <protection hidden="1"/>
    </xf>
    <xf numFmtId="4" fontId="67" fillId="4" borderId="24" xfId="1" applyNumberFormat="1" applyFont="1" applyFill="1" applyBorder="1" applyProtection="1">
      <protection hidden="1"/>
    </xf>
    <xf numFmtId="4" fontId="67" fillId="8" borderId="0" xfId="0" applyNumberFormat="1" applyFont="1" applyFill="1" applyBorder="1" applyProtection="1">
      <protection hidden="1"/>
    </xf>
    <xf numFmtId="4" fontId="67" fillId="8" borderId="0" xfId="2" applyNumberFormat="1" applyFont="1" applyFill="1" applyBorder="1" applyProtection="1">
      <protection hidden="1"/>
    </xf>
    <xf numFmtId="4" fontId="65" fillId="17" borderId="60" xfId="0" applyNumberFormat="1" applyFont="1" applyFill="1" applyBorder="1" applyAlignment="1" applyProtection="1">
      <alignment horizontal="right" vertical="top"/>
      <protection hidden="1"/>
    </xf>
    <xf numFmtId="4" fontId="45" fillId="17" borderId="8" xfId="1" applyNumberFormat="1" applyFont="1" applyFill="1" applyBorder="1" applyProtection="1">
      <protection hidden="1"/>
    </xf>
    <xf numFmtId="4" fontId="6" fillId="5" borderId="5" xfId="0" applyNumberFormat="1" applyFont="1" applyFill="1" applyBorder="1" applyProtection="1">
      <protection hidden="1"/>
    </xf>
    <xf numFmtId="4" fontId="6" fillId="4" borderId="25" xfId="1" applyNumberFormat="1" applyFont="1" applyFill="1" applyBorder="1" applyProtection="1">
      <protection hidden="1"/>
    </xf>
    <xf numFmtId="4" fontId="16" fillId="5" borderId="60" xfId="0" applyNumberFormat="1" applyFont="1" applyFill="1" applyBorder="1" applyAlignment="1" applyProtection="1">
      <alignment vertical="center"/>
      <protection hidden="1"/>
    </xf>
    <xf numFmtId="4" fontId="12" fillId="0" borderId="61" xfId="0" applyNumberFormat="1" applyFont="1" applyFill="1" applyBorder="1" applyAlignment="1" applyProtection="1">
      <alignment vertical="center"/>
      <protection hidden="1"/>
    </xf>
    <xf numFmtId="4" fontId="6" fillId="8" borderId="24" xfId="1" applyNumberFormat="1" applyFont="1" applyFill="1" applyBorder="1" applyProtection="1">
      <protection locked="0" hidden="1"/>
    </xf>
    <xf numFmtId="4" fontId="6" fillId="5" borderId="8" xfId="1" applyNumberFormat="1" applyFont="1" applyFill="1" applyBorder="1" applyProtection="1">
      <protection hidden="1"/>
    </xf>
    <xf numFmtId="4" fontId="6" fillId="5" borderId="25" xfId="1" applyNumberFormat="1" applyFont="1" applyFill="1" applyBorder="1" applyProtection="1">
      <protection hidden="1"/>
    </xf>
    <xf numFmtId="4" fontId="25" fillId="4" borderId="38" xfId="0" applyNumberFormat="1" applyFont="1" applyFill="1" applyBorder="1" applyProtection="1">
      <protection hidden="1"/>
    </xf>
    <xf numFmtId="4" fontId="25" fillId="4" borderId="34" xfId="0" applyNumberFormat="1" applyFont="1" applyFill="1" applyBorder="1" applyProtection="1">
      <protection hidden="1"/>
    </xf>
    <xf numFmtId="4" fontId="62" fillId="8" borderId="0" xfId="0" applyNumberFormat="1" applyFont="1" applyFill="1" applyBorder="1" applyProtection="1">
      <protection hidden="1"/>
    </xf>
    <xf numFmtId="4" fontId="3" fillId="8" borderId="0" xfId="0" applyNumberFormat="1" applyFont="1" applyFill="1" applyAlignment="1" applyProtection="1">
      <alignment horizontal="left"/>
      <protection hidden="1"/>
    </xf>
    <xf numFmtId="4" fontId="25" fillId="8" borderId="0" xfId="0" applyNumberFormat="1" applyFont="1" applyFill="1" applyProtection="1">
      <protection hidden="1"/>
    </xf>
    <xf numFmtId="4" fontId="25" fillId="8" borderId="0" xfId="0" applyNumberFormat="1" applyFont="1" applyFill="1" applyProtection="1">
      <protection locked="0" hidden="1"/>
    </xf>
    <xf numFmtId="4" fontId="3" fillId="8" borderId="0" xfId="0" applyNumberFormat="1" applyFont="1" applyFill="1" applyAlignment="1" applyProtection="1">
      <alignment horizontal="left"/>
      <protection locked="0" hidden="1"/>
    </xf>
    <xf numFmtId="4" fontId="4" fillId="8" borderId="0" xfId="0" applyNumberFormat="1" applyFont="1" applyFill="1" applyAlignment="1" applyProtection="1">
      <alignment wrapText="1"/>
      <protection locked="0" hidden="1"/>
    </xf>
    <xf numFmtId="4" fontId="4" fillId="8" borderId="0" xfId="0" applyNumberFormat="1" applyFont="1" applyFill="1" applyAlignment="1" applyProtection="1">
      <alignment horizontal="right" wrapText="1"/>
      <protection locked="0" hidden="1"/>
    </xf>
    <xf numFmtId="4" fontId="62" fillId="8" borderId="22" xfId="0" applyNumberFormat="1" applyFont="1" applyFill="1" applyBorder="1" applyProtection="1">
      <protection locked="0" hidden="1"/>
    </xf>
    <xf numFmtId="4" fontId="3" fillId="8" borderId="0" xfId="0" applyNumberFormat="1" applyFont="1" applyFill="1" applyAlignment="1" applyProtection="1">
      <alignment horizontal="center"/>
      <protection hidden="1"/>
    </xf>
    <xf numFmtId="4" fontId="12" fillId="8" borderId="0" xfId="0" applyNumberFormat="1" applyFont="1" applyFill="1" applyAlignment="1" applyProtection="1">
      <alignment horizontal="left" vertical="top"/>
      <protection locked="0" hidden="1"/>
    </xf>
    <xf numFmtId="4" fontId="3" fillId="8" borderId="0" xfId="0" applyNumberFormat="1" applyFont="1" applyFill="1" applyAlignment="1" applyProtection="1">
      <alignment horizontal="right"/>
      <protection locked="0" hidden="1"/>
    </xf>
    <xf numFmtId="4" fontId="4" fillId="0" borderId="0" xfId="0" applyNumberFormat="1" applyFont="1" applyAlignment="1" applyProtection="1">
      <alignment horizontal="center"/>
      <protection hidden="1"/>
    </xf>
    <xf numFmtId="4" fontId="23" fillId="0" borderId="0" xfId="0" applyNumberFormat="1" applyFont="1" applyAlignment="1" applyProtection="1">
      <alignment horizontal="center"/>
      <protection hidden="1"/>
    </xf>
    <xf numFmtId="4" fontId="6" fillId="0" borderId="5" xfId="0" applyNumberFormat="1" applyFont="1" applyBorder="1" applyAlignment="1" applyProtection="1">
      <alignment horizontal="centerContinuous"/>
      <protection hidden="1"/>
    </xf>
    <xf numFmtId="4" fontId="3" fillId="0" borderId="8" xfId="0" applyNumberFormat="1" applyFont="1" applyBorder="1" applyAlignment="1" applyProtection="1">
      <alignment horizontal="centerContinuous"/>
      <protection hidden="1"/>
    </xf>
    <xf numFmtId="4" fontId="8" fillId="0" borderId="22" xfId="0" applyNumberFormat="1" applyFont="1" applyBorder="1" applyAlignment="1" applyProtection="1">
      <alignment horizontal="center"/>
      <protection hidden="1"/>
    </xf>
    <xf numFmtId="4" fontId="4" fillId="0" borderId="22" xfId="0" applyNumberFormat="1" applyFont="1" applyFill="1" applyBorder="1" applyAlignment="1" applyProtection="1">
      <alignment horizontal="centerContinuous"/>
      <protection hidden="1"/>
    </xf>
    <xf numFmtId="4" fontId="3" fillId="0" borderId="22" xfId="0" applyNumberFormat="1" applyFont="1" applyBorder="1" applyAlignment="1" applyProtection="1">
      <alignment horizontal="centerContinuous" vertical="top"/>
      <protection hidden="1"/>
    </xf>
    <xf numFmtId="4" fontId="8" fillId="0" borderId="5" xfId="0" applyNumberFormat="1" applyFont="1" applyBorder="1" applyAlignment="1" applyProtection="1">
      <alignment horizontal="centerContinuous"/>
      <protection hidden="1"/>
    </xf>
    <xf numFmtId="4" fontId="8" fillId="7" borderId="5" xfId="0" applyNumberFormat="1" applyFont="1" applyFill="1" applyBorder="1" applyAlignment="1" applyProtection="1">
      <alignment horizontal="center"/>
      <protection hidden="1"/>
    </xf>
    <xf numFmtId="4" fontId="3" fillId="0" borderId="0" xfId="0" applyNumberFormat="1" applyFont="1" applyAlignment="1" applyProtection="1">
      <alignment horizontal="right" vertical="top"/>
      <protection locked="0" hidden="1"/>
    </xf>
    <xf numFmtId="4" fontId="0" fillId="0" borderId="32" xfId="0" applyNumberFormat="1" applyBorder="1" applyProtection="1">
      <protection hidden="1"/>
    </xf>
    <xf numFmtId="4" fontId="3" fillId="0" borderId="9" xfId="1" applyNumberFormat="1" applyFont="1" applyBorder="1" applyProtection="1">
      <protection hidden="1"/>
    </xf>
    <xf numFmtId="4" fontId="3" fillId="0" borderId="10" xfId="1" applyNumberFormat="1" applyFont="1" applyBorder="1" applyProtection="1">
      <protection hidden="1"/>
    </xf>
    <xf numFmtId="4" fontId="2" fillId="0" borderId="28" xfId="1" applyNumberFormat="1" applyFont="1" applyBorder="1" applyProtection="1">
      <protection hidden="1"/>
    </xf>
    <xf numFmtId="4" fontId="66" fillId="7" borderId="17" xfId="1" applyNumberFormat="1" applyFont="1" applyFill="1" applyBorder="1" applyAlignment="1" applyProtection="1">
      <alignment vertical="center"/>
      <protection hidden="1"/>
    </xf>
    <xf numFmtId="4" fontId="2" fillId="7" borderId="39" xfId="1" applyNumberFormat="1" applyFont="1" applyFill="1" applyBorder="1" applyProtection="1">
      <protection hidden="1"/>
    </xf>
    <xf numFmtId="4" fontId="2" fillId="7" borderId="27" xfId="1" applyNumberFormat="1" applyFont="1" applyFill="1" applyBorder="1" applyProtection="1">
      <protection hidden="1"/>
    </xf>
    <xf numFmtId="4" fontId="2" fillId="7" borderId="11" xfId="1" applyNumberFormat="1" applyFont="1" applyFill="1" applyBorder="1" applyProtection="1">
      <protection hidden="1"/>
    </xf>
    <xf numFmtId="4" fontId="0" fillId="0" borderId="0" xfId="0" applyNumberFormat="1" applyProtection="1">
      <protection hidden="1"/>
    </xf>
    <xf numFmtId="4" fontId="32" fillId="0" borderId="0" xfId="0" applyNumberFormat="1" applyFont="1" applyAlignment="1" applyProtection="1">
      <alignment horizontal="left"/>
      <protection hidden="1"/>
    </xf>
    <xf numFmtId="4" fontId="3" fillId="0" borderId="27" xfId="1" applyNumberFormat="1" applyFont="1" applyBorder="1" applyProtection="1">
      <protection hidden="1"/>
    </xf>
    <xf numFmtId="4" fontId="3" fillId="7" borderId="51" xfId="1" applyNumberFormat="1" applyFont="1" applyFill="1" applyBorder="1" applyProtection="1">
      <protection hidden="1"/>
    </xf>
    <xf numFmtId="4" fontId="3" fillId="7" borderId="10" xfId="1" applyNumberFormat="1" applyFont="1" applyFill="1" applyBorder="1" applyProtection="1">
      <protection hidden="1"/>
    </xf>
    <xf numFmtId="4" fontId="3" fillId="7" borderId="11" xfId="1" applyNumberFormat="1" applyFont="1" applyFill="1" applyBorder="1" applyProtection="1">
      <protection hidden="1"/>
    </xf>
    <xf numFmtId="4" fontId="4" fillId="0" borderId="0" xfId="0" applyNumberFormat="1" applyFont="1" applyBorder="1" applyAlignment="1" applyProtection="1">
      <alignment horizontal="left"/>
      <protection hidden="1"/>
    </xf>
    <xf numFmtId="4" fontId="3" fillId="0" borderId="9" xfId="1" applyNumberFormat="1" applyFont="1" applyBorder="1" applyProtection="1">
      <protection locked="0" hidden="1"/>
    </xf>
    <xf numFmtId="4" fontId="3" fillId="0" borderId="10" xfId="1" applyNumberFormat="1" applyFont="1" applyBorder="1" applyProtection="1">
      <protection locked="0" hidden="1"/>
    </xf>
    <xf numFmtId="4" fontId="3" fillId="0" borderId="27" xfId="1" applyNumberFormat="1" applyFont="1" applyBorder="1" applyProtection="1">
      <protection locked="0" hidden="1"/>
    </xf>
    <xf numFmtId="4" fontId="3" fillId="7" borderId="51" xfId="1" applyNumberFormat="1" applyFont="1" applyFill="1" applyBorder="1" applyProtection="1">
      <protection locked="0" hidden="1"/>
    </xf>
    <xf numFmtId="4" fontId="3" fillId="7" borderId="10" xfId="1" applyNumberFormat="1" applyFont="1" applyFill="1" applyBorder="1" applyAlignment="1" applyProtection="1">
      <alignment vertical="center"/>
      <protection locked="0" hidden="1"/>
    </xf>
    <xf numFmtId="4" fontId="3" fillId="7" borderId="11" xfId="1" applyNumberFormat="1" applyFont="1" applyFill="1" applyBorder="1" applyAlignment="1" applyProtection="1">
      <alignment vertical="center"/>
      <protection locked="0" hidden="1"/>
    </xf>
    <xf numFmtId="4" fontId="26" fillId="0" borderId="0" xfId="0" applyNumberFormat="1" applyFont="1" applyProtection="1">
      <protection hidden="1"/>
    </xf>
    <xf numFmtId="4" fontId="4" fillId="0" borderId="0" xfId="0" applyNumberFormat="1" applyFont="1" applyAlignment="1" applyProtection="1">
      <alignment horizontal="left"/>
      <protection hidden="1"/>
    </xf>
    <xf numFmtId="4" fontId="3" fillId="7" borderId="27" xfId="1" applyNumberFormat="1" applyFont="1" applyFill="1" applyBorder="1" applyProtection="1">
      <protection locked="0" hidden="1"/>
    </xf>
    <xf numFmtId="4" fontId="3" fillId="7" borderId="11" xfId="1" applyNumberFormat="1" applyFont="1" applyFill="1" applyBorder="1" applyProtection="1">
      <protection locked="0" hidden="1"/>
    </xf>
    <xf numFmtId="4" fontId="3" fillId="2" borderId="9" xfId="1" applyNumberFormat="1" applyFont="1" applyFill="1" applyBorder="1" applyProtection="1">
      <protection locked="0" hidden="1"/>
    </xf>
    <xf numFmtId="4" fontId="4" fillId="0" borderId="0" xfId="0" applyNumberFormat="1" applyFont="1" applyFill="1" applyAlignment="1" applyProtection="1">
      <alignment horizontal="center"/>
      <protection hidden="1"/>
    </xf>
    <xf numFmtId="4" fontId="4" fillId="0" borderId="0" xfId="0" applyNumberFormat="1" applyFont="1" applyFill="1" applyAlignment="1" applyProtection="1">
      <alignment horizontal="left"/>
      <protection hidden="1"/>
    </xf>
    <xf numFmtId="4" fontId="3" fillId="0" borderId="0" xfId="0" applyNumberFormat="1" applyFont="1" applyFill="1" applyProtection="1">
      <protection hidden="1"/>
    </xf>
    <xf numFmtId="4" fontId="4" fillId="0" borderId="0" xfId="0" applyNumberFormat="1" applyFont="1" applyFill="1" applyAlignment="1" applyProtection="1">
      <alignment horizontal="center"/>
      <protection locked="0" hidden="1"/>
    </xf>
    <xf numFmtId="4" fontId="4" fillId="0" borderId="0" xfId="0" applyNumberFormat="1" applyFont="1" applyFill="1" applyBorder="1" applyAlignment="1" applyProtection="1">
      <alignment horizontal="left"/>
      <protection hidden="1"/>
    </xf>
    <xf numFmtId="4" fontId="3" fillId="7" borderId="27" xfId="1" applyNumberFormat="1" applyFont="1" applyFill="1" applyBorder="1" applyProtection="1">
      <protection hidden="1"/>
    </xf>
    <xf numFmtId="4" fontId="32" fillId="0" borderId="0" xfId="0" applyNumberFormat="1" applyFont="1" applyFill="1" applyAlignment="1" applyProtection="1">
      <alignment horizontal="left"/>
      <protection hidden="1"/>
    </xf>
    <xf numFmtId="4" fontId="18" fillId="0" borderId="0" xfId="0" applyNumberFormat="1" applyFont="1" applyFill="1" applyProtection="1">
      <protection hidden="1"/>
    </xf>
    <xf numFmtId="4" fontId="4" fillId="0" borderId="0" xfId="0" applyNumberFormat="1" applyFont="1" applyFill="1" applyAlignment="1" applyProtection="1">
      <alignment horizontal="right"/>
      <protection hidden="1"/>
    </xf>
    <xf numFmtId="4" fontId="22" fillId="0" borderId="0" xfId="0" applyNumberFormat="1" applyFont="1" applyFill="1" applyAlignment="1" applyProtection="1">
      <alignment horizontal="center"/>
      <protection hidden="1"/>
    </xf>
    <xf numFmtId="4" fontId="22" fillId="0" borderId="0" xfId="0" applyNumberFormat="1" applyFont="1" applyFill="1" applyAlignment="1" applyProtection="1">
      <alignment horizontal="center"/>
      <protection locked="0" hidden="1"/>
    </xf>
    <xf numFmtId="4" fontId="4" fillId="0" borderId="0" xfId="0" applyNumberFormat="1" applyFont="1" applyFill="1" applyAlignment="1" applyProtection="1">
      <alignment horizontal="left"/>
      <protection locked="0" hidden="1"/>
    </xf>
    <xf numFmtId="4" fontId="3" fillId="0" borderId="0" xfId="0" applyNumberFormat="1" applyFont="1" applyFill="1" applyProtection="1">
      <protection locked="0" hidden="1"/>
    </xf>
    <xf numFmtId="4" fontId="3" fillId="0" borderId="18" xfId="1" applyNumberFormat="1" applyFont="1" applyBorder="1" applyProtection="1">
      <protection hidden="1"/>
    </xf>
    <xf numFmtId="4" fontId="3" fillId="0" borderId="19" xfId="1" applyNumberFormat="1" applyFont="1" applyBorder="1" applyProtection="1">
      <protection hidden="1"/>
    </xf>
    <xf numFmtId="4" fontId="3" fillId="0" borderId="29" xfId="1" applyNumberFormat="1" applyFont="1" applyBorder="1" applyProtection="1">
      <protection hidden="1"/>
    </xf>
    <xf numFmtId="4" fontId="3" fillId="6" borderId="53" xfId="1" applyNumberFormat="1" applyFont="1" applyFill="1" applyBorder="1" applyProtection="1">
      <protection hidden="1"/>
    </xf>
    <xf numFmtId="4" fontId="3" fillId="6" borderId="29" xfId="1" applyNumberFormat="1" applyFont="1" applyFill="1" applyBorder="1" applyProtection="1">
      <protection hidden="1"/>
    </xf>
    <xf numFmtId="4" fontId="3" fillId="6" borderId="20" xfId="1" applyNumberFormat="1" applyFont="1" applyFill="1" applyBorder="1" applyProtection="1">
      <protection hidden="1"/>
    </xf>
    <xf numFmtId="4" fontId="4" fillId="0" borderId="0" xfId="0" applyNumberFormat="1" applyFont="1" applyAlignment="1" applyProtection="1">
      <alignment horizontal="right"/>
      <protection hidden="1"/>
    </xf>
    <xf numFmtId="4" fontId="3" fillId="9" borderId="21" xfId="1" applyNumberFormat="1" applyFont="1" applyFill="1" applyBorder="1" applyProtection="1">
      <protection hidden="1"/>
    </xf>
    <xf numFmtId="4" fontId="3" fillId="9" borderId="52" xfId="1" applyNumberFormat="1" applyFont="1" applyFill="1" applyBorder="1" applyProtection="1">
      <protection hidden="1"/>
    </xf>
    <xf numFmtId="4" fontId="3" fillId="0" borderId="49" xfId="0" applyNumberFormat="1" applyFont="1" applyBorder="1" applyProtection="1">
      <protection hidden="1"/>
    </xf>
    <xf numFmtId="4" fontId="3" fillId="0" borderId="43" xfId="0" applyNumberFormat="1" applyFont="1" applyBorder="1" applyProtection="1">
      <protection hidden="1"/>
    </xf>
    <xf numFmtId="4" fontId="3" fillId="0" borderId="44" xfId="0" applyNumberFormat="1" applyFont="1" applyBorder="1" applyProtection="1">
      <protection hidden="1"/>
    </xf>
    <xf numFmtId="4" fontId="3" fillId="0" borderId="54" xfId="0" applyNumberFormat="1" applyFont="1" applyBorder="1" applyProtection="1">
      <protection hidden="1"/>
    </xf>
    <xf numFmtId="4" fontId="3" fillId="0" borderId="50" xfId="0" applyNumberFormat="1" applyFont="1" applyBorder="1" applyProtection="1">
      <protection hidden="1"/>
    </xf>
    <xf numFmtId="4" fontId="62" fillId="0" borderId="0" xfId="0" applyNumberFormat="1" applyFont="1" applyProtection="1">
      <protection hidden="1"/>
    </xf>
    <xf numFmtId="4" fontId="30" fillId="0" borderId="0" xfId="0" applyNumberFormat="1" applyFont="1" applyBorder="1" applyProtection="1">
      <protection hidden="1"/>
    </xf>
    <xf numFmtId="4" fontId="30" fillId="0" borderId="0" xfId="0" applyNumberFormat="1" applyFont="1" applyProtection="1">
      <protection hidden="1"/>
    </xf>
    <xf numFmtId="4" fontId="2" fillId="0" borderId="0" xfId="0" applyNumberFormat="1" applyFont="1" applyProtection="1">
      <protection hidden="1"/>
    </xf>
    <xf numFmtId="4" fontId="56" fillId="0" borderId="0" xfId="0" applyNumberFormat="1" applyFont="1" applyBorder="1" applyAlignment="1" applyProtection="1">
      <alignment horizontal="center"/>
      <protection hidden="1"/>
    </xf>
    <xf numFmtId="4" fontId="53" fillId="0" borderId="0" xfId="0" applyNumberFormat="1" applyFont="1" applyBorder="1" applyProtection="1">
      <protection hidden="1"/>
    </xf>
    <xf numFmtId="4" fontId="53" fillId="0" borderId="0" xfId="0" applyNumberFormat="1" applyFont="1" applyProtection="1">
      <protection hidden="1"/>
    </xf>
    <xf numFmtId="4" fontId="54" fillId="0" borderId="0" xfId="0" applyNumberFormat="1" applyFont="1" applyProtection="1">
      <protection hidden="1"/>
    </xf>
    <xf numFmtId="4" fontId="55" fillId="0" borderId="0" xfId="0" applyNumberFormat="1" applyFont="1" applyProtection="1">
      <protection hidden="1"/>
    </xf>
    <xf numFmtId="4" fontId="56" fillId="0" borderId="0" xfId="0" applyNumberFormat="1" applyFont="1" applyAlignment="1" applyProtection="1">
      <alignment horizontal="center"/>
      <protection hidden="1"/>
    </xf>
    <xf numFmtId="4" fontId="53" fillId="0" borderId="0" xfId="0" applyNumberFormat="1" applyFont="1" applyFill="1" applyBorder="1" applyProtection="1">
      <protection hidden="1"/>
    </xf>
    <xf numFmtId="4" fontId="53" fillId="0" borderId="0" xfId="0" applyNumberFormat="1" applyFont="1" applyAlignment="1" applyProtection="1">
      <alignment horizontal="left"/>
      <protection hidden="1"/>
    </xf>
    <xf numFmtId="4" fontId="53" fillId="0" borderId="0" xfId="0" applyNumberFormat="1" applyFont="1" applyBorder="1" applyAlignment="1" applyProtection="1">
      <protection hidden="1"/>
    </xf>
    <xf numFmtId="4" fontId="53" fillId="0" borderId="0" xfId="0" applyNumberFormat="1" applyFont="1" applyAlignment="1" applyProtection="1">
      <protection hidden="1"/>
    </xf>
    <xf numFmtId="4" fontId="57" fillId="0" borderId="0" xfId="0" applyNumberFormat="1" applyFont="1" applyAlignment="1" applyProtection="1">
      <alignment horizontal="center"/>
      <protection hidden="1"/>
    </xf>
    <xf numFmtId="4" fontId="54" fillId="0" borderId="0" xfId="0" applyNumberFormat="1" applyFont="1" applyAlignment="1" applyProtection="1">
      <protection hidden="1"/>
    </xf>
    <xf numFmtId="4" fontId="4" fillId="0" borderId="0" xfId="0" applyNumberFormat="1" applyFont="1" applyAlignment="1" applyProtection="1">
      <alignment horizontal="center"/>
      <protection locked="0" hidden="1"/>
    </xf>
    <xf numFmtId="4" fontId="35" fillId="0" borderId="0" xfId="0" applyNumberFormat="1" applyFont="1" applyProtection="1">
      <protection locked="0" hidden="1"/>
    </xf>
    <xf numFmtId="4" fontId="4" fillId="0" borderId="0" xfId="0" applyNumberFormat="1" applyFont="1" applyAlignment="1" applyProtection="1">
      <alignment horizontal="right"/>
      <protection locked="0" hidden="1"/>
    </xf>
    <xf numFmtId="4" fontId="3" fillId="0" borderId="0" xfId="0" applyNumberFormat="1" applyFont="1" applyAlignment="1" applyProtection="1">
      <alignment horizontal="right" vertical="top"/>
      <protection hidden="1"/>
    </xf>
    <xf numFmtId="4" fontId="4" fillId="0" borderId="22" xfId="0" applyNumberFormat="1" applyFont="1" applyBorder="1" applyAlignment="1" applyProtection="1">
      <alignment horizontal="right"/>
      <protection hidden="1"/>
    </xf>
    <xf numFmtId="4" fontId="2" fillId="0" borderId="27" xfId="1" applyNumberFormat="1" applyFont="1" applyBorder="1" applyProtection="1">
      <protection hidden="1"/>
    </xf>
    <xf numFmtId="4" fontId="3" fillId="7" borderId="9" xfId="1" applyNumberFormat="1" applyFont="1" applyFill="1" applyBorder="1" applyProtection="1">
      <protection hidden="1"/>
    </xf>
    <xf numFmtId="4" fontId="3" fillId="7" borderId="39" xfId="1" applyNumberFormat="1" applyFont="1" applyFill="1" applyBorder="1" applyProtection="1">
      <protection hidden="1"/>
    </xf>
    <xf numFmtId="4" fontId="4" fillId="0" borderId="0" xfId="0" applyNumberFormat="1" applyFont="1" applyBorder="1" applyAlignment="1" applyProtection="1">
      <alignment horizontal="left"/>
      <protection locked="0" hidden="1"/>
    </xf>
    <xf numFmtId="4" fontId="4" fillId="0" borderId="6" xfId="0" applyNumberFormat="1" applyFont="1" applyBorder="1" applyAlignment="1" applyProtection="1">
      <alignment horizontal="left"/>
      <protection locked="0" hidden="1"/>
    </xf>
    <xf numFmtId="4" fontId="2" fillId="0" borderId="27" xfId="1" applyNumberFormat="1" applyFont="1" applyBorder="1" applyProtection="1">
      <protection locked="0" hidden="1"/>
    </xf>
    <xf numFmtId="4" fontId="4" fillId="0" borderId="0" xfId="0" applyNumberFormat="1" applyFont="1" applyBorder="1" applyAlignment="1" applyProtection="1">
      <alignment horizontal="center"/>
      <protection hidden="1"/>
    </xf>
    <xf numFmtId="4" fontId="4" fillId="0" borderId="6" xfId="0" applyNumberFormat="1" applyFont="1" applyBorder="1" applyAlignment="1" applyProtection="1">
      <alignment horizontal="center"/>
      <protection hidden="1"/>
    </xf>
    <xf numFmtId="4" fontId="32" fillId="0" borderId="0" xfId="0" applyNumberFormat="1" applyFont="1" applyBorder="1" applyAlignment="1" applyProtection="1">
      <alignment horizontal="left"/>
      <protection hidden="1"/>
    </xf>
    <xf numFmtId="4" fontId="4" fillId="0" borderId="6" xfId="0" applyNumberFormat="1" applyFont="1" applyBorder="1" applyAlignment="1" applyProtection="1">
      <alignment horizontal="left"/>
      <protection hidden="1"/>
    </xf>
    <xf numFmtId="4" fontId="32" fillId="0" borderId="0" xfId="0" applyNumberFormat="1" applyFont="1" applyFill="1" applyBorder="1" applyAlignment="1" applyProtection="1">
      <alignment horizontal="left"/>
      <protection hidden="1"/>
    </xf>
    <xf numFmtId="4" fontId="3" fillId="0" borderId="12" xfId="1" applyNumberFormat="1" applyFont="1" applyBorder="1" applyProtection="1">
      <protection hidden="1"/>
    </xf>
    <xf numFmtId="4" fontId="3" fillId="0" borderId="13" xfId="1" applyNumberFormat="1" applyFont="1" applyBorder="1" applyProtection="1">
      <protection hidden="1"/>
    </xf>
    <xf numFmtId="4" fontId="3" fillId="0" borderId="46" xfId="1" applyNumberFormat="1" applyFont="1" applyBorder="1" applyProtection="1">
      <protection hidden="1"/>
    </xf>
    <xf numFmtId="4" fontId="3" fillId="7" borderId="12" xfId="1" applyNumberFormat="1" applyFont="1" applyFill="1" applyBorder="1" applyProtection="1">
      <protection hidden="1"/>
    </xf>
    <xf numFmtId="4" fontId="3" fillId="7" borderId="13" xfId="1" applyNumberFormat="1" applyFont="1" applyFill="1" applyBorder="1" applyProtection="1">
      <protection hidden="1"/>
    </xf>
    <xf numFmtId="4" fontId="3" fillId="7" borderId="14" xfId="1" applyNumberFormat="1" applyFont="1" applyFill="1" applyBorder="1" applyProtection="1">
      <protection hidden="1"/>
    </xf>
    <xf numFmtId="4" fontId="13" fillId="0" borderId="0" xfId="0" applyNumberFormat="1" applyFont="1" applyAlignment="1" applyProtection="1">
      <alignment horizontal="right" vertical="center"/>
      <protection hidden="1"/>
    </xf>
    <xf numFmtId="4" fontId="3" fillId="9" borderId="1" xfId="1" applyNumberFormat="1" applyFont="1" applyFill="1" applyBorder="1" applyProtection="1">
      <protection hidden="1"/>
    </xf>
    <xf numFmtId="4" fontId="3" fillId="9" borderId="23" xfId="1" applyNumberFormat="1" applyFont="1" applyFill="1" applyBorder="1" applyProtection="1">
      <protection hidden="1"/>
    </xf>
    <xf numFmtId="4" fontId="3" fillId="0" borderId="15" xfId="1" applyNumberFormat="1" applyFont="1" applyBorder="1" applyProtection="1">
      <protection hidden="1"/>
    </xf>
    <xf numFmtId="4" fontId="3" fillId="0" borderId="16" xfId="1" applyNumberFormat="1" applyFont="1" applyBorder="1" applyProtection="1">
      <protection hidden="1"/>
    </xf>
    <xf numFmtId="4" fontId="3" fillId="0" borderId="26" xfId="1" applyNumberFormat="1" applyFont="1" applyBorder="1" applyProtection="1">
      <protection hidden="1"/>
    </xf>
    <xf numFmtId="4" fontId="3" fillId="6" borderId="49" xfId="1" applyNumberFormat="1" applyFont="1" applyFill="1" applyBorder="1" applyProtection="1">
      <protection hidden="1"/>
    </xf>
    <xf numFmtId="4" fontId="3" fillId="6" borderId="44" xfId="1" applyNumberFormat="1" applyFont="1" applyFill="1" applyBorder="1" applyProtection="1">
      <protection hidden="1"/>
    </xf>
    <xf numFmtId="4" fontId="3" fillId="6" borderId="50" xfId="1" applyNumberFormat="1" applyFont="1" applyFill="1" applyBorder="1" applyProtection="1">
      <protection hidden="1"/>
    </xf>
    <xf numFmtId="4" fontId="41" fillId="0" borderId="0" xfId="0" applyNumberFormat="1" applyFont="1" applyAlignment="1" applyProtection="1">
      <alignment horizontal="left" vertical="center"/>
      <protection hidden="1"/>
    </xf>
    <xf numFmtId="4" fontId="37" fillId="0" borderId="0" xfId="0" applyNumberFormat="1" applyFont="1" applyAlignment="1" applyProtection="1">
      <alignment horizontal="left"/>
      <protection hidden="1"/>
    </xf>
    <xf numFmtId="4" fontId="58" fillId="0" borderId="0" xfId="0" applyNumberFormat="1" applyFont="1" applyAlignment="1" applyProtection="1">
      <alignment horizontal="right"/>
      <protection hidden="1"/>
    </xf>
    <xf numFmtId="4" fontId="18" fillId="0" borderId="0" xfId="0" applyNumberFormat="1" applyFont="1" applyAlignment="1" applyProtection="1">
      <alignment horizontal="center"/>
      <protection hidden="1"/>
    </xf>
    <xf numFmtId="4" fontId="18" fillId="0" borderId="0" xfId="0" applyNumberFormat="1" applyFont="1" applyAlignment="1" applyProtection="1">
      <alignment horizontal="right"/>
      <protection hidden="1"/>
    </xf>
    <xf numFmtId="4" fontId="18" fillId="0" borderId="0" xfId="0" applyNumberFormat="1" applyFont="1" applyAlignment="1" applyProtection="1">
      <alignment horizontal="center"/>
      <protection locked="0" hidden="1"/>
    </xf>
    <xf numFmtId="4" fontId="18" fillId="0" borderId="0" xfId="0" applyNumberFormat="1" applyFont="1" applyAlignment="1" applyProtection="1">
      <alignment horizontal="right"/>
      <protection locked="0" hidden="1"/>
    </xf>
    <xf numFmtId="4" fontId="2" fillId="0" borderId="0" xfId="0" applyNumberFormat="1" applyFont="1" applyProtection="1">
      <protection locked="0" hidden="1"/>
    </xf>
    <xf numFmtId="4" fontId="30" fillId="0" borderId="0" xfId="0" applyNumberFormat="1" applyFont="1" applyProtection="1">
      <protection locked="0" hidden="1"/>
    </xf>
    <xf numFmtId="4" fontId="3" fillId="0" borderId="40" xfId="0" applyNumberFormat="1" applyFont="1" applyBorder="1" applyProtection="1">
      <protection locked="0" hidden="1"/>
    </xf>
    <xf numFmtId="4" fontId="3" fillId="0" borderId="34" xfId="0" applyNumberFormat="1" applyFont="1" applyBorder="1" applyProtection="1">
      <protection locked="0" hidden="1"/>
    </xf>
    <xf numFmtId="4" fontId="14" fillId="0" borderId="0" xfId="0" applyNumberFormat="1" applyFont="1" applyAlignment="1" applyProtection="1">
      <alignment horizontal="center"/>
      <protection hidden="1"/>
    </xf>
    <xf numFmtId="4" fontId="10" fillId="0" borderId="0" xfId="0" applyNumberFormat="1" applyFont="1" applyAlignment="1" applyProtection="1">
      <alignment horizontal="right"/>
      <protection hidden="1"/>
    </xf>
    <xf numFmtId="4" fontId="3" fillId="9" borderId="9" xfId="1" applyNumberFormat="1" applyFont="1" applyFill="1" applyBorder="1" applyProtection="1">
      <protection hidden="1"/>
    </xf>
    <xf numFmtId="4" fontId="3" fillId="9" borderId="10" xfId="1" applyNumberFormat="1" applyFont="1" applyFill="1" applyBorder="1" applyProtection="1">
      <protection hidden="1"/>
    </xf>
    <xf numFmtId="4" fontId="2" fillId="9" borderId="27" xfId="1" applyNumberFormat="1" applyFont="1" applyFill="1" applyBorder="1" applyProtection="1">
      <protection hidden="1"/>
    </xf>
    <xf numFmtId="4" fontId="66" fillId="9" borderId="17" xfId="1" applyNumberFormat="1" applyFont="1" applyFill="1" applyBorder="1" applyAlignment="1" applyProtection="1">
      <alignment vertical="center"/>
      <protection hidden="1"/>
    </xf>
    <xf numFmtId="4" fontId="3" fillId="9" borderId="39" xfId="1" applyNumberFormat="1" applyFont="1" applyFill="1" applyBorder="1" applyProtection="1">
      <protection hidden="1"/>
    </xf>
    <xf numFmtId="4" fontId="2" fillId="9" borderId="11" xfId="1" applyNumberFormat="1" applyFont="1" applyFill="1" applyBorder="1" applyProtection="1">
      <protection hidden="1"/>
    </xf>
    <xf numFmtId="4" fontId="3" fillId="0" borderId="6" xfId="0" applyNumberFormat="1" applyFont="1" applyBorder="1" applyProtection="1">
      <protection locked="0" hidden="1"/>
    </xf>
    <xf numFmtId="4" fontId="3" fillId="7" borderId="0" xfId="1" applyNumberFormat="1" applyFont="1" applyFill="1" applyBorder="1" applyProtection="1">
      <protection hidden="1"/>
    </xf>
    <xf numFmtId="4" fontId="3" fillId="0" borderId="55" xfId="0" applyNumberFormat="1" applyFont="1" applyBorder="1" applyProtection="1">
      <protection locked="0" hidden="1"/>
    </xf>
    <xf numFmtId="4" fontId="0" fillId="0" borderId="0" xfId="0" applyNumberFormat="1" applyBorder="1" applyAlignment="1" applyProtection="1">
      <alignment horizontal="left"/>
      <protection hidden="1"/>
    </xf>
    <xf numFmtId="4" fontId="4" fillId="0" borderId="0" xfId="0" applyNumberFormat="1" applyFont="1" applyBorder="1" applyAlignment="1" applyProtection="1">
      <alignment horizontal="right"/>
      <protection hidden="1"/>
    </xf>
    <xf numFmtId="4" fontId="22" fillId="0" borderId="0" xfId="0" applyNumberFormat="1" applyFont="1" applyBorder="1" applyAlignment="1" applyProtection="1">
      <alignment horizontal="left"/>
      <protection hidden="1"/>
    </xf>
    <xf numFmtId="4" fontId="17" fillId="0" borderId="0" xfId="0" applyNumberFormat="1" applyFont="1" applyBorder="1" applyAlignment="1" applyProtection="1">
      <alignment horizontal="left"/>
      <protection hidden="1"/>
    </xf>
    <xf numFmtId="4" fontId="3" fillId="0" borderId="8" xfId="0" applyNumberFormat="1" applyFont="1" applyBorder="1" applyProtection="1">
      <protection locked="0" hidden="1"/>
    </xf>
    <xf numFmtId="4" fontId="22" fillId="0" borderId="0" xfId="0" applyNumberFormat="1" applyFont="1" applyBorder="1" applyAlignment="1" applyProtection="1">
      <alignment horizontal="left"/>
      <protection locked="0" hidden="1"/>
    </xf>
    <xf numFmtId="4" fontId="3" fillId="0" borderId="15" xfId="0" applyNumberFormat="1" applyFont="1" applyBorder="1" applyProtection="1">
      <protection hidden="1"/>
    </xf>
    <xf numFmtId="4" fontId="3" fillId="0" borderId="16" xfId="0" applyNumberFormat="1" applyFont="1" applyBorder="1" applyProtection="1">
      <protection hidden="1"/>
    </xf>
    <xf numFmtId="4" fontId="3" fillId="0" borderId="26" xfId="0" applyNumberFormat="1" applyFont="1" applyBorder="1" applyProtection="1">
      <protection hidden="1"/>
    </xf>
    <xf numFmtId="4" fontId="63" fillId="0" borderId="0" xfId="0" applyNumberFormat="1" applyFont="1" applyBorder="1" applyAlignment="1" applyProtection="1">
      <alignment horizontal="left"/>
      <protection hidden="1"/>
    </xf>
    <xf numFmtId="4" fontId="38" fillId="0" borderId="0" xfId="0" applyNumberFormat="1" applyFont="1" applyBorder="1" applyAlignment="1" applyProtection="1">
      <alignment horizontal="left"/>
      <protection hidden="1"/>
    </xf>
    <xf numFmtId="4" fontId="53" fillId="0" borderId="0" xfId="0" applyNumberFormat="1" applyFont="1" applyAlignment="1" applyProtection="1">
      <alignment horizontal="center"/>
      <protection hidden="1"/>
    </xf>
    <xf numFmtId="4" fontId="53" fillId="0" borderId="0" xfId="0" applyNumberFormat="1" applyFont="1" applyAlignment="1" applyProtection="1">
      <alignment horizontal="right"/>
      <protection hidden="1"/>
    </xf>
    <xf numFmtId="4" fontId="3" fillId="7" borderId="10" xfId="1" applyNumberFormat="1" applyFont="1" applyFill="1" applyBorder="1" applyAlignment="1" applyProtection="1">
      <alignment vertical="center"/>
      <protection hidden="1"/>
    </xf>
    <xf numFmtId="4" fontId="3" fillId="7" borderId="11" xfId="1" applyNumberFormat="1" applyFont="1" applyFill="1" applyBorder="1" applyAlignment="1" applyProtection="1">
      <alignment vertical="center"/>
      <protection hidden="1"/>
    </xf>
    <xf numFmtId="4" fontId="13" fillId="0" borderId="0" xfId="0" applyNumberFormat="1" applyFont="1" applyAlignment="1" applyProtection="1">
      <alignment horizontal="right" vertical="center"/>
      <protection locked="0" hidden="1"/>
    </xf>
    <xf numFmtId="4" fontId="3" fillId="0" borderId="0" xfId="0" applyNumberFormat="1" applyFont="1" applyAlignment="1" applyProtection="1">
      <alignment horizontal="left"/>
      <protection hidden="1"/>
    </xf>
    <xf numFmtId="4" fontId="22" fillId="0" borderId="0" xfId="0" applyNumberFormat="1" applyFont="1" applyAlignment="1" applyProtection="1">
      <alignment horizontal="left" vertical="center"/>
      <protection hidden="1"/>
    </xf>
    <xf numFmtId="4" fontId="3" fillId="9" borderId="1" xfId="0" applyNumberFormat="1" applyFont="1" applyFill="1" applyBorder="1" applyProtection="1">
      <protection hidden="1"/>
    </xf>
    <xf numFmtId="4" fontId="3" fillId="9" borderId="23" xfId="0" applyNumberFormat="1" applyFont="1" applyFill="1" applyBorder="1" applyProtection="1">
      <protection hidden="1"/>
    </xf>
    <xf numFmtId="4" fontId="3" fillId="0" borderId="45" xfId="0" applyNumberFormat="1" applyFont="1" applyBorder="1" applyProtection="1">
      <protection hidden="1"/>
    </xf>
    <xf numFmtId="4" fontId="3" fillId="7" borderId="54" xfId="1" applyNumberFormat="1" applyFont="1" applyFill="1" applyBorder="1" applyProtection="1">
      <protection hidden="1"/>
    </xf>
    <xf numFmtId="4" fontId="3" fillId="7" borderId="44" xfId="1" applyNumberFormat="1" applyFont="1" applyFill="1" applyBorder="1" applyProtection="1">
      <protection hidden="1"/>
    </xf>
    <xf numFmtId="4" fontId="3" fillId="7" borderId="50" xfId="1" applyNumberFormat="1" applyFont="1" applyFill="1" applyBorder="1" applyProtection="1">
      <protection hidden="1"/>
    </xf>
    <xf numFmtId="4" fontId="38" fillId="0" borderId="0" xfId="0" applyNumberFormat="1" applyFont="1" applyAlignment="1" applyProtection="1">
      <alignment horizontal="left" vertical="center"/>
      <protection hidden="1"/>
    </xf>
    <xf numFmtId="4" fontId="23" fillId="0" borderId="0" xfId="0" applyNumberFormat="1" applyFont="1" applyAlignment="1" applyProtection="1">
      <alignment horizontal="right"/>
      <protection hidden="1"/>
    </xf>
    <xf numFmtId="4" fontId="4" fillId="0" borderId="32" xfId="0" applyNumberFormat="1" applyFont="1" applyBorder="1" applyAlignment="1" applyProtection="1">
      <alignment horizontal="right"/>
      <protection hidden="1"/>
    </xf>
    <xf numFmtId="4" fontId="3" fillId="0" borderId="33" xfId="0" applyNumberFormat="1" applyFont="1" applyBorder="1" applyProtection="1">
      <protection hidden="1"/>
    </xf>
    <xf numFmtId="4" fontId="22" fillId="0" borderId="0" xfId="0" applyNumberFormat="1" applyFont="1" applyAlignment="1" applyProtection="1">
      <alignment horizontal="center"/>
      <protection hidden="1"/>
    </xf>
    <xf numFmtId="4" fontId="4" fillId="0" borderId="0" xfId="0" applyNumberFormat="1" applyFont="1" applyFill="1" applyBorder="1" applyAlignment="1" applyProtection="1">
      <protection hidden="1"/>
    </xf>
    <xf numFmtId="4" fontId="4" fillId="0" borderId="6" xfId="0" applyNumberFormat="1" applyFont="1" applyFill="1" applyBorder="1" applyAlignment="1" applyProtection="1">
      <protection hidden="1"/>
    </xf>
    <xf numFmtId="4" fontId="3" fillId="0" borderId="0" xfId="0" applyNumberFormat="1" applyFont="1" applyFill="1" applyBorder="1" applyProtection="1">
      <protection hidden="1"/>
    </xf>
    <xf numFmtId="4" fontId="22" fillId="0" borderId="0" xfId="0" applyNumberFormat="1" applyFont="1" applyAlignment="1" applyProtection="1">
      <alignment horizontal="center"/>
      <protection locked="0" hidden="1"/>
    </xf>
    <xf numFmtId="4" fontId="4" fillId="0" borderId="0" xfId="0" applyNumberFormat="1" applyFont="1" applyFill="1" applyBorder="1" applyAlignment="1" applyProtection="1">
      <protection locked="0" hidden="1"/>
    </xf>
    <xf numFmtId="4" fontId="4" fillId="0" borderId="6" xfId="0" applyNumberFormat="1" applyFont="1" applyFill="1" applyBorder="1" applyAlignment="1" applyProtection="1">
      <protection locked="0" hidden="1"/>
    </xf>
    <xf numFmtId="4" fontId="22" fillId="0" borderId="0" xfId="0" applyNumberFormat="1" applyFont="1" applyFill="1" applyBorder="1" applyAlignment="1" applyProtection="1">
      <alignment horizontal="left"/>
      <protection hidden="1"/>
    </xf>
    <xf numFmtId="4" fontId="22" fillId="0" borderId="6" xfId="0" applyNumberFormat="1" applyFont="1" applyBorder="1" applyAlignment="1" applyProtection="1">
      <alignment horizontal="left"/>
      <protection hidden="1"/>
    </xf>
    <xf numFmtId="4" fontId="22" fillId="0" borderId="0" xfId="0" applyNumberFormat="1" applyFont="1" applyFill="1" applyAlignment="1" applyProtection="1">
      <alignment horizontal="right"/>
      <protection hidden="1"/>
    </xf>
    <xf numFmtId="4" fontId="4" fillId="4" borderId="0" xfId="0" applyNumberFormat="1" applyFont="1" applyFill="1" applyBorder="1" applyAlignment="1" applyProtection="1">
      <protection hidden="1"/>
    </xf>
    <xf numFmtId="4" fontId="38" fillId="4" borderId="6" xfId="0" applyNumberFormat="1" applyFont="1" applyFill="1" applyBorder="1" applyAlignment="1" applyProtection="1">
      <protection hidden="1"/>
    </xf>
    <xf numFmtId="4" fontId="3" fillId="0" borderId="0" xfId="0" applyNumberFormat="1" applyFont="1" applyFill="1" applyBorder="1" applyAlignment="1" applyProtection="1">
      <alignment horizontal="right"/>
      <protection hidden="1"/>
    </xf>
    <xf numFmtId="4" fontId="3" fillId="9" borderId="3" xfId="1" applyNumberFormat="1" applyFont="1" applyFill="1" applyBorder="1" applyProtection="1">
      <protection hidden="1"/>
    </xf>
    <xf numFmtId="4" fontId="3" fillId="6" borderId="56" xfId="0" applyNumberFormat="1" applyFont="1" applyFill="1" applyBorder="1" applyProtection="1">
      <protection hidden="1"/>
    </xf>
    <xf numFmtId="4" fontId="3" fillId="6" borderId="47" xfId="0" applyNumberFormat="1" applyFont="1" applyFill="1" applyBorder="1" applyProtection="1">
      <protection hidden="1"/>
    </xf>
    <xf numFmtId="4" fontId="3" fillId="6" borderId="57" xfId="0" applyNumberFormat="1" applyFont="1" applyFill="1" applyBorder="1" applyProtection="1">
      <protection hidden="1"/>
    </xf>
    <xf numFmtId="4" fontId="38" fillId="0" borderId="0" xfId="0" applyNumberFormat="1" applyFont="1" applyAlignment="1" applyProtection="1">
      <alignment horizontal="left"/>
      <protection hidden="1"/>
    </xf>
    <xf numFmtId="4" fontId="60" fillId="0" borderId="0" xfId="0" applyNumberFormat="1" applyFont="1" applyProtection="1">
      <protection hidden="1"/>
    </xf>
    <xf numFmtId="4" fontId="41" fillId="0" borderId="0" xfId="1" applyNumberFormat="1" applyFont="1" applyAlignment="1" applyProtection="1">
      <alignment horizontal="left"/>
      <protection hidden="1"/>
    </xf>
    <xf numFmtId="4" fontId="61" fillId="0" borderId="0" xfId="1" applyNumberFormat="1" applyFont="1" applyProtection="1">
      <protection hidden="1"/>
    </xf>
    <xf numFmtId="4" fontId="59" fillId="0" borderId="0" xfId="0" applyNumberFormat="1" applyFont="1" applyAlignment="1" applyProtection="1">
      <alignment horizontal="center"/>
      <protection hidden="1"/>
    </xf>
    <xf numFmtId="4" fontId="60" fillId="0" borderId="0" xfId="1" applyNumberFormat="1" applyFont="1" applyProtection="1">
      <protection hidden="1"/>
    </xf>
    <xf numFmtId="4" fontId="41" fillId="0" borderId="0" xfId="1" applyNumberFormat="1" applyFont="1" applyProtection="1">
      <protection hidden="1"/>
    </xf>
    <xf numFmtId="4" fontId="39" fillId="0" borderId="0" xfId="1" applyNumberFormat="1" applyFont="1" applyProtection="1">
      <protection hidden="1"/>
    </xf>
    <xf numFmtId="4" fontId="38" fillId="0" borderId="0" xfId="0" applyNumberFormat="1" applyFont="1" applyFill="1" applyBorder="1" applyAlignment="1" applyProtection="1">
      <protection hidden="1"/>
    </xf>
    <xf numFmtId="4" fontId="52" fillId="0" borderId="0" xfId="0" applyNumberFormat="1" applyFont="1" applyAlignment="1" applyProtection="1">
      <alignment horizontal="left"/>
      <protection hidden="1"/>
    </xf>
    <xf numFmtId="4" fontId="47" fillId="0" borderId="0" xfId="0" applyNumberFormat="1" applyFont="1" applyAlignment="1" applyProtection="1">
      <alignment horizontal="center"/>
      <protection hidden="1"/>
    </xf>
    <xf numFmtId="4" fontId="48" fillId="0" borderId="0" xfId="0" applyNumberFormat="1" applyFont="1" applyBorder="1" applyProtection="1">
      <protection hidden="1"/>
    </xf>
    <xf numFmtId="4" fontId="48" fillId="0" borderId="0" xfId="0" applyNumberFormat="1" applyFont="1" applyProtection="1">
      <protection hidden="1"/>
    </xf>
    <xf numFmtId="4" fontId="49" fillId="0" borderId="0" xfId="0" applyNumberFormat="1" applyFont="1" applyProtection="1">
      <protection hidden="1"/>
    </xf>
    <xf numFmtId="4" fontId="50" fillId="0" borderId="0" xfId="0" applyNumberFormat="1" applyFont="1" applyProtection="1">
      <protection hidden="1"/>
    </xf>
    <xf numFmtId="4" fontId="48" fillId="0" borderId="0" xfId="0" applyNumberFormat="1" applyFont="1" applyFill="1" applyBorder="1" applyProtection="1">
      <protection hidden="1"/>
    </xf>
    <xf numFmtId="4" fontId="48" fillId="0" borderId="0" xfId="0" applyNumberFormat="1" applyFont="1" applyAlignment="1" applyProtection="1">
      <alignment horizontal="left"/>
      <protection hidden="1"/>
    </xf>
    <xf numFmtId="4" fontId="51" fillId="0" borderId="0" xfId="0" applyNumberFormat="1" applyFont="1" applyAlignment="1" applyProtection="1">
      <alignment horizontal="center"/>
      <protection hidden="1"/>
    </xf>
    <xf numFmtId="4" fontId="3" fillId="9" borderId="27" xfId="1" applyNumberFormat="1" applyFont="1" applyFill="1" applyBorder="1" applyProtection="1">
      <protection hidden="1"/>
    </xf>
    <xf numFmtId="4" fontId="4" fillId="0" borderId="0" xfId="0" applyNumberFormat="1" applyFont="1" applyAlignment="1" applyProtection="1">
      <protection hidden="1"/>
    </xf>
    <xf numFmtId="4" fontId="4" fillId="0" borderId="6" xfId="0" applyNumberFormat="1" applyFont="1" applyBorder="1" applyAlignment="1" applyProtection="1">
      <protection hidden="1"/>
    </xf>
    <xf numFmtId="4" fontId="4" fillId="0" borderId="0" xfId="0" applyNumberFormat="1" applyFont="1" applyAlignment="1" applyProtection="1">
      <protection locked="0" hidden="1"/>
    </xf>
    <xf numFmtId="4" fontId="4" fillId="0" borderId="6" xfId="0" applyNumberFormat="1" applyFont="1" applyBorder="1" applyAlignment="1" applyProtection="1">
      <protection locked="0" hidden="1"/>
    </xf>
    <xf numFmtId="4" fontId="17" fillId="0" borderId="0" xfId="0" applyNumberFormat="1" applyFont="1" applyFill="1" applyAlignment="1" applyProtection="1">
      <alignment horizontal="left"/>
      <protection hidden="1"/>
    </xf>
    <xf numFmtId="4" fontId="3" fillId="6" borderId="49" xfId="0" applyNumberFormat="1" applyFont="1" applyFill="1" applyBorder="1" applyProtection="1">
      <protection hidden="1"/>
    </xf>
    <xf numFmtId="4" fontId="3" fillId="6" borderId="44" xfId="0" applyNumberFormat="1" applyFont="1" applyFill="1" applyBorder="1" applyProtection="1">
      <protection hidden="1"/>
    </xf>
    <xf numFmtId="4" fontId="3" fillId="6" borderId="50" xfId="0" applyNumberFormat="1" applyFont="1" applyFill="1" applyBorder="1" applyProtection="1">
      <protection hidden="1"/>
    </xf>
    <xf numFmtId="4" fontId="10" fillId="0" borderId="6" xfId="0" applyNumberFormat="1" applyFont="1" applyBorder="1" applyProtection="1">
      <protection hidden="1"/>
    </xf>
    <xf numFmtId="4" fontId="4" fillId="0" borderId="0" xfId="0" applyNumberFormat="1" applyFont="1" applyFill="1" applyAlignment="1" applyProtection="1">
      <protection hidden="1"/>
    </xf>
    <xf numFmtId="4" fontId="4" fillId="0" borderId="0" xfId="0" applyNumberFormat="1" applyFont="1" applyFill="1" applyAlignment="1" applyProtection="1">
      <protection locked="0" hidden="1"/>
    </xf>
    <xf numFmtId="4" fontId="3" fillId="2" borderId="9" xfId="1" applyNumberFormat="1" applyFont="1" applyFill="1" applyBorder="1" applyProtection="1">
      <protection hidden="1"/>
    </xf>
    <xf numFmtId="4" fontId="23" fillId="0" borderId="0" xfId="0" applyNumberFormat="1" applyFont="1" applyBorder="1" applyAlignment="1" applyProtection="1">
      <alignment horizontal="left"/>
      <protection hidden="1"/>
    </xf>
    <xf numFmtId="4" fontId="29" fillId="0" borderId="9" xfId="1" applyNumberFormat="1" applyFont="1" applyBorder="1" applyProtection="1">
      <protection locked="0" hidden="1"/>
    </xf>
    <xf numFmtId="4" fontId="11" fillId="0" borderId="0" xfId="0" applyNumberFormat="1" applyFont="1" applyAlignment="1" applyProtection="1">
      <alignment horizontal="left"/>
      <protection hidden="1"/>
    </xf>
    <xf numFmtId="4" fontId="3" fillId="7" borderId="49" xfId="0" applyNumberFormat="1" applyFont="1" applyFill="1" applyBorder="1" applyProtection="1">
      <protection hidden="1"/>
    </xf>
    <xf numFmtId="4" fontId="3" fillId="7" borderId="44" xfId="0" applyNumberFormat="1" applyFont="1" applyFill="1" applyBorder="1" applyProtection="1">
      <protection hidden="1"/>
    </xf>
    <xf numFmtId="4" fontId="3" fillId="7" borderId="50" xfId="0" applyNumberFormat="1" applyFont="1" applyFill="1" applyBorder="1" applyProtection="1">
      <protection hidden="1"/>
    </xf>
    <xf numFmtId="4" fontId="10" fillId="0" borderId="6" xfId="0" applyNumberFormat="1" applyFont="1" applyBorder="1" applyAlignment="1" applyProtection="1">
      <alignment horizontal="right"/>
      <protection hidden="1"/>
    </xf>
    <xf numFmtId="4" fontId="3" fillId="10" borderId="9" xfId="1" applyNumberFormat="1" applyFont="1" applyFill="1" applyBorder="1" applyProtection="1">
      <protection hidden="1"/>
    </xf>
    <xf numFmtId="4" fontId="3" fillId="10" borderId="10" xfId="1" applyNumberFormat="1" applyFont="1" applyFill="1" applyBorder="1" applyProtection="1">
      <protection hidden="1"/>
    </xf>
    <xf numFmtId="4" fontId="3" fillId="10" borderId="27" xfId="1" applyNumberFormat="1" applyFont="1" applyFill="1" applyBorder="1" applyProtection="1">
      <protection hidden="1"/>
    </xf>
    <xf numFmtId="4" fontId="66" fillId="10" borderId="17" xfId="1" applyNumberFormat="1" applyFont="1" applyFill="1" applyBorder="1" applyAlignment="1" applyProtection="1">
      <alignment vertical="center"/>
      <protection hidden="1"/>
    </xf>
    <xf numFmtId="4" fontId="3" fillId="10" borderId="39" xfId="1" applyNumberFormat="1" applyFont="1" applyFill="1" applyBorder="1" applyProtection="1">
      <protection hidden="1"/>
    </xf>
    <xf numFmtId="4" fontId="2" fillId="10" borderId="27" xfId="1" applyNumberFormat="1" applyFont="1" applyFill="1" applyBorder="1" applyProtection="1">
      <protection hidden="1"/>
    </xf>
    <xf numFmtId="4" fontId="2" fillId="10" borderId="11" xfId="1" applyNumberFormat="1" applyFont="1" applyFill="1" applyBorder="1" applyProtection="1">
      <protection hidden="1"/>
    </xf>
    <xf numFmtId="4" fontId="22" fillId="0" borderId="6" xfId="0" applyNumberFormat="1" applyFont="1" applyFill="1" applyBorder="1" applyAlignment="1" applyProtection="1">
      <protection hidden="1"/>
    </xf>
    <xf numFmtId="4" fontId="22" fillId="0" borderId="6" xfId="0" applyNumberFormat="1" applyFont="1" applyFill="1" applyBorder="1" applyAlignment="1" applyProtection="1">
      <protection locked="0" hidden="1"/>
    </xf>
    <xf numFmtId="4" fontId="4" fillId="0" borderId="6" xfId="0" applyNumberFormat="1" applyFont="1" applyFill="1" applyBorder="1" applyAlignment="1" applyProtection="1">
      <alignment horizontal="left"/>
      <protection hidden="1"/>
    </xf>
    <xf numFmtId="4" fontId="29" fillId="0" borderId="9" xfId="1" applyNumberFormat="1" applyFont="1" applyBorder="1" applyProtection="1">
      <protection hidden="1"/>
    </xf>
    <xf numFmtId="4" fontId="3" fillId="10" borderId="1" xfId="1" applyNumberFormat="1" applyFont="1" applyFill="1" applyBorder="1" applyProtection="1">
      <protection hidden="1"/>
    </xf>
    <xf numFmtId="4" fontId="3" fillId="10" borderId="23" xfId="1" applyNumberFormat="1" applyFont="1" applyFill="1" applyBorder="1" applyProtection="1">
      <protection hidden="1"/>
    </xf>
    <xf numFmtId="4" fontId="36" fillId="7" borderId="49" xfId="0" applyNumberFormat="1" applyFont="1" applyFill="1" applyBorder="1" applyProtection="1">
      <protection hidden="1"/>
    </xf>
    <xf numFmtId="4" fontId="36" fillId="7" borderId="44" xfId="0" applyNumberFormat="1" applyFont="1" applyFill="1" applyBorder="1" applyProtection="1">
      <protection hidden="1"/>
    </xf>
    <xf numFmtId="4" fontId="36" fillId="7" borderId="50" xfId="0" applyNumberFormat="1" applyFont="1" applyFill="1" applyBorder="1" applyProtection="1">
      <protection hidden="1"/>
    </xf>
    <xf numFmtId="4" fontId="3" fillId="7" borderId="58" xfId="1" applyNumberFormat="1" applyFont="1" applyFill="1" applyBorder="1" applyProtection="1">
      <protection hidden="1"/>
    </xf>
    <xf numFmtId="4" fontId="3" fillId="7" borderId="46" xfId="1" applyNumberFormat="1" applyFont="1" applyFill="1" applyBorder="1" applyProtection="1">
      <protection hidden="1"/>
    </xf>
    <xf numFmtId="4" fontId="12" fillId="0" borderId="0" xfId="0" applyNumberFormat="1" applyFont="1" applyAlignment="1" applyProtection="1">
      <alignment horizontal="left" vertical="center"/>
      <protection hidden="1"/>
    </xf>
    <xf numFmtId="4" fontId="35" fillId="0" borderId="0" xfId="0" applyNumberFormat="1" applyFont="1" applyProtection="1">
      <protection hidden="1"/>
    </xf>
    <xf numFmtId="4" fontId="12" fillId="0" borderId="31" xfId="0" applyNumberFormat="1" applyFont="1" applyBorder="1" applyAlignment="1" applyProtection="1">
      <alignment horizontal="centerContinuous" vertical="center"/>
      <protection hidden="1"/>
    </xf>
    <xf numFmtId="4" fontId="12" fillId="0" borderId="6" xfId="0" applyNumberFormat="1" applyFont="1" applyBorder="1" applyAlignment="1" applyProtection="1">
      <alignment horizontal="centerContinuous" vertical="center"/>
      <protection hidden="1"/>
    </xf>
    <xf numFmtId="4" fontId="8" fillId="0" borderId="32" xfId="0" applyNumberFormat="1" applyFont="1" applyBorder="1" applyAlignment="1" applyProtection="1">
      <alignment horizontal="center"/>
      <protection hidden="1"/>
    </xf>
    <xf numFmtId="4" fontId="4" fillId="0" borderId="33" xfId="0" applyNumberFormat="1" applyFont="1" applyBorder="1" applyAlignment="1" applyProtection="1">
      <alignment horizontal="right"/>
      <protection hidden="1"/>
    </xf>
    <xf numFmtId="4" fontId="3" fillId="0" borderId="48" xfId="1" applyNumberFormat="1" applyFont="1" applyBorder="1" applyProtection="1">
      <protection hidden="1"/>
    </xf>
    <xf numFmtId="4" fontId="3" fillId="7" borderId="59" xfId="1" applyNumberFormat="1" applyFont="1" applyFill="1" applyBorder="1" applyProtection="1">
      <protection hidden="1"/>
    </xf>
    <xf numFmtId="4" fontId="21" fillId="0" borderId="0" xfId="0" applyNumberFormat="1" applyFont="1" applyAlignment="1" applyProtection="1">
      <alignment horizontal="left"/>
      <protection locked="0" hidden="1"/>
    </xf>
    <xf numFmtId="4" fontId="22" fillId="0" borderId="0" xfId="0" applyNumberFormat="1" applyFont="1" applyAlignment="1" applyProtection="1">
      <alignment horizontal="left"/>
      <protection hidden="1"/>
    </xf>
    <xf numFmtId="4" fontId="3" fillId="0" borderId="51" xfId="1" applyNumberFormat="1" applyFont="1" applyBorder="1" applyProtection="1">
      <protection hidden="1"/>
    </xf>
    <xf numFmtId="4" fontId="3" fillId="7" borderId="60" xfId="1" applyNumberFormat="1" applyFont="1" applyFill="1" applyBorder="1" applyProtection="1">
      <protection hidden="1"/>
    </xf>
    <xf numFmtId="4" fontId="21" fillId="0" borderId="0" xfId="0" applyNumberFormat="1" applyFont="1" applyAlignment="1" applyProtection="1">
      <alignment horizontal="left" indent="1"/>
      <protection locked="0" hidden="1"/>
    </xf>
    <xf numFmtId="4" fontId="3" fillId="0" borderId="51" xfId="1" applyNumberFormat="1" applyFont="1" applyBorder="1" applyProtection="1">
      <protection locked="0" hidden="1"/>
    </xf>
    <xf numFmtId="4" fontId="3" fillId="7" borderId="60" xfId="1" applyNumberFormat="1" applyFont="1" applyFill="1" applyBorder="1" applyProtection="1">
      <protection locked="0" hidden="1"/>
    </xf>
    <xf numFmtId="4" fontId="4" fillId="0" borderId="0" xfId="0" applyNumberFormat="1" applyFont="1" applyFill="1" applyBorder="1" applyAlignment="1" applyProtection="1">
      <alignment horizontal="left"/>
      <protection locked="0" hidden="1"/>
    </xf>
    <xf numFmtId="4" fontId="3" fillId="2" borderId="51" xfId="1" applyNumberFormat="1" applyFont="1" applyFill="1" applyBorder="1" applyProtection="1">
      <protection locked="0" hidden="1"/>
    </xf>
    <xf numFmtId="4" fontId="3" fillId="0" borderId="53" xfId="1" applyNumberFormat="1" applyFont="1" applyBorder="1" applyProtection="1">
      <protection locked="0" hidden="1"/>
    </xf>
    <xf numFmtId="4" fontId="3" fillId="0" borderId="23" xfId="1" applyNumberFormat="1" applyFont="1" applyBorder="1" applyProtection="1">
      <protection hidden="1"/>
    </xf>
    <xf numFmtId="4" fontId="3" fillId="0" borderId="38" xfId="1" applyNumberFormat="1" applyFont="1" applyBorder="1" applyProtection="1">
      <protection hidden="1"/>
    </xf>
    <xf numFmtId="4" fontId="3" fillId="7" borderId="30" xfId="1" applyNumberFormat="1" applyFont="1" applyFill="1" applyBorder="1" applyProtection="1">
      <protection hidden="1"/>
    </xf>
    <xf numFmtId="4" fontId="58" fillId="0" borderId="0" xfId="0" applyNumberFormat="1" applyFont="1" applyAlignment="1" applyProtection="1">
      <alignment horizontal="left"/>
      <protection hidden="1"/>
    </xf>
    <xf numFmtId="4" fontId="38" fillId="0" borderId="0" xfId="0" applyNumberFormat="1" applyFont="1" applyAlignment="1" applyProtection="1">
      <alignment horizontal="right"/>
      <protection hidden="1"/>
    </xf>
    <xf numFmtId="4" fontId="26" fillId="0" borderId="0" xfId="0" applyNumberFormat="1" applyFont="1" applyAlignment="1" applyProtection="1">
      <alignment wrapText="1"/>
      <protection hidden="1"/>
    </xf>
    <xf numFmtId="4" fontId="26" fillId="0" borderId="0" xfId="0" applyNumberFormat="1" applyFont="1" applyBorder="1" applyAlignment="1" applyProtection="1">
      <alignment vertical="top"/>
      <protection hidden="1"/>
    </xf>
    <xf numFmtId="4" fontId="3" fillId="0" borderId="0" xfId="0" applyNumberFormat="1" applyFont="1" applyBorder="1" applyAlignment="1" applyProtection="1">
      <alignment vertical="top" wrapText="1"/>
      <protection hidden="1"/>
    </xf>
    <xf numFmtId="4" fontId="26" fillId="0" borderId="0" xfId="0" applyNumberFormat="1" applyFont="1" applyAlignment="1" applyProtection="1">
      <alignment wrapText="1"/>
      <protection locked="0" hidden="1"/>
    </xf>
    <xf numFmtId="4" fontId="26" fillId="0" borderId="0" xfId="0" applyNumberFormat="1" applyFont="1" applyBorder="1" applyAlignment="1" applyProtection="1">
      <alignment vertical="top"/>
      <protection locked="0" hidden="1"/>
    </xf>
    <xf numFmtId="4" fontId="3" fillId="0" borderId="0" xfId="0" applyNumberFormat="1" applyFont="1" applyBorder="1" applyAlignment="1" applyProtection="1">
      <alignment vertical="top" wrapText="1"/>
      <protection locked="0" hidden="1"/>
    </xf>
    <xf numFmtId="4" fontId="21" fillId="0" borderId="0" xfId="0" applyNumberFormat="1" applyFont="1" applyAlignment="1" applyProtection="1">
      <alignment horizontal="right"/>
      <protection locked="0" hidden="1"/>
    </xf>
    <xf numFmtId="4" fontId="4" fillId="0" borderId="0" xfId="0" applyNumberFormat="1" applyFont="1" applyAlignment="1" applyProtection="1">
      <alignment horizontal="centerContinuous" vertical="top"/>
      <protection hidden="1"/>
    </xf>
    <xf numFmtId="4" fontId="4" fillId="0" borderId="0" xfId="0" applyNumberFormat="1" applyFont="1" applyAlignment="1" applyProtection="1">
      <alignment horizontal="centerContinuous"/>
      <protection hidden="1"/>
    </xf>
    <xf numFmtId="4" fontId="7" fillId="0" borderId="0" xfId="0" applyNumberFormat="1" applyFont="1" applyAlignment="1" applyProtection="1">
      <alignment horizontal="center"/>
      <protection hidden="1"/>
    </xf>
    <xf numFmtId="4" fontId="3" fillId="9" borderId="48" xfId="1" applyNumberFormat="1" applyFont="1" applyFill="1" applyBorder="1" applyProtection="1">
      <protection hidden="1"/>
    </xf>
    <xf numFmtId="4" fontId="3" fillId="9" borderId="59" xfId="1" applyNumberFormat="1" applyFont="1" applyFill="1" applyBorder="1" applyProtection="1">
      <protection hidden="1"/>
    </xf>
    <xf numFmtId="4" fontId="0" fillId="0" borderId="0" xfId="0" applyNumberFormat="1" applyFill="1" applyProtection="1">
      <protection hidden="1"/>
    </xf>
    <xf numFmtId="4" fontId="20" fillId="0" borderId="6" xfId="0" applyNumberFormat="1" applyFont="1" applyBorder="1" applyProtection="1">
      <protection hidden="1"/>
    </xf>
    <xf numFmtId="4" fontId="4" fillId="0" borderId="0" xfId="0" applyNumberFormat="1" applyFont="1" applyAlignment="1" applyProtection="1">
      <alignment horizontal="left"/>
      <protection locked="0" hidden="1"/>
    </xf>
    <xf numFmtId="4" fontId="4" fillId="0" borderId="0" xfId="0" applyNumberFormat="1" applyFont="1" applyBorder="1" applyAlignment="1" applyProtection="1">
      <protection locked="0" hidden="1"/>
    </xf>
    <xf numFmtId="4" fontId="19" fillId="0" borderId="0" xfId="0" applyNumberFormat="1" applyFont="1" applyAlignment="1" applyProtection="1">
      <alignment horizontal="right" vertical="center"/>
      <protection hidden="1"/>
    </xf>
    <xf numFmtId="4" fontId="12" fillId="0" borderId="0" xfId="0" applyNumberFormat="1" applyFont="1" applyAlignment="1" applyProtection="1">
      <alignment horizontal="right" vertical="center"/>
      <protection hidden="1"/>
    </xf>
    <xf numFmtId="4" fontId="3" fillId="0" borderId="38" xfId="0" applyNumberFormat="1" applyFont="1" applyBorder="1" applyProtection="1">
      <protection hidden="1"/>
    </xf>
    <xf numFmtId="4" fontId="3" fillId="7" borderId="30" xfId="0" applyNumberFormat="1" applyFont="1" applyFill="1" applyBorder="1" applyProtection="1">
      <protection hidden="1"/>
    </xf>
    <xf numFmtId="4" fontId="4" fillId="0" borderId="0" xfId="0" applyNumberFormat="1" applyFont="1" applyBorder="1" applyAlignment="1" applyProtection="1">
      <protection hidden="1"/>
    </xf>
    <xf numFmtId="4" fontId="22" fillId="0" borderId="0" xfId="0" applyNumberFormat="1" applyFont="1" applyAlignment="1" applyProtection="1">
      <alignment horizontal="right"/>
      <protection hidden="1"/>
    </xf>
    <xf numFmtId="4" fontId="3" fillId="0" borderId="53" xfId="1" applyNumberFormat="1" applyFont="1" applyBorder="1" applyProtection="1">
      <protection hidden="1"/>
    </xf>
    <xf numFmtId="4" fontId="3" fillId="0" borderId="0" xfId="0" applyNumberFormat="1" applyFont="1" applyAlignment="1" applyProtection="1">
      <alignment horizontal="right"/>
      <protection hidden="1"/>
    </xf>
    <xf numFmtId="4" fontId="3" fillId="0" borderId="0" xfId="0" applyNumberFormat="1" applyFont="1" applyAlignment="1" applyProtection="1">
      <alignment horizontal="centerContinuous"/>
      <protection hidden="1"/>
    </xf>
    <xf numFmtId="4" fontId="10" fillId="0" borderId="1" xfId="0" applyNumberFormat="1" applyFont="1" applyBorder="1" applyAlignment="1" applyProtection="1">
      <alignment horizontal="right"/>
      <protection hidden="1"/>
    </xf>
    <xf numFmtId="4" fontId="22" fillId="0" borderId="0" xfId="0" applyNumberFormat="1" applyFont="1" applyFill="1" applyAlignment="1" applyProtection="1">
      <alignment horizontal="left"/>
      <protection hidden="1"/>
    </xf>
    <xf numFmtId="4" fontId="3" fillId="0" borderId="6" xfId="0" applyNumberFormat="1" applyFont="1" applyBorder="1" applyProtection="1">
      <protection hidden="1"/>
    </xf>
    <xf numFmtId="4" fontId="3" fillId="0" borderId="0" xfId="0" applyNumberFormat="1" applyFont="1" applyBorder="1" applyProtection="1">
      <protection locked="0" hidden="1"/>
    </xf>
    <xf numFmtId="4" fontId="3" fillId="0" borderId="48" xfId="1" applyNumberFormat="1" applyFont="1" applyBorder="1" applyProtection="1">
      <protection locked="0" hidden="1"/>
    </xf>
    <xf numFmtId="4" fontId="3" fillId="0" borderId="0" xfId="0" applyNumberFormat="1" applyFont="1" applyBorder="1" applyProtection="1">
      <protection hidden="1"/>
    </xf>
    <xf numFmtId="4" fontId="23" fillId="0" borderId="0" xfId="0" applyNumberFormat="1" applyFont="1" applyFill="1" applyAlignment="1" applyProtection="1">
      <alignment horizontal="left" wrapText="1"/>
      <protection hidden="1"/>
    </xf>
    <xf numFmtId="4" fontId="23" fillId="0" borderId="0" xfId="0" applyNumberFormat="1" applyFont="1" applyAlignment="1" applyProtection="1">
      <alignment horizontal="left"/>
      <protection locked="0" hidden="1"/>
    </xf>
    <xf numFmtId="4" fontId="24" fillId="0" borderId="6" xfId="0" applyNumberFormat="1" applyFont="1" applyFill="1" applyBorder="1" applyAlignment="1" applyProtection="1">
      <alignment horizontal="left" wrapText="1"/>
      <protection hidden="1"/>
    </xf>
    <xf numFmtId="4" fontId="12" fillId="0" borderId="0" xfId="0" applyNumberFormat="1" applyFont="1" applyFill="1" applyAlignment="1" applyProtection="1">
      <alignment horizontal="right" vertical="center"/>
      <protection hidden="1"/>
    </xf>
    <xf numFmtId="4" fontId="3" fillId="6" borderId="59" xfId="1" applyNumberFormat="1" applyFont="1" applyFill="1" applyBorder="1" applyProtection="1">
      <protection hidden="1"/>
    </xf>
    <xf numFmtId="4" fontId="3" fillId="6" borderId="60" xfId="1" applyNumberFormat="1" applyFont="1" applyFill="1" applyBorder="1" applyProtection="1">
      <protection hidden="1"/>
    </xf>
    <xf numFmtId="4" fontId="3" fillId="6" borderId="60" xfId="1" applyNumberFormat="1" applyFont="1" applyFill="1" applyBorder="1" applyProtection="1">
      <protection locked="0" hidden="1"/>
    </xf>
    <xf numFmtId="4" fontId="0" fillId="0" borderId="6" xfId="0" applyNumberFormat="1" applyBorder="1" applyProtection="1">
      <protection locked="0" hidden="1"/>
    </xf>
    <xf numFmtId="4" fontId="3" fillId="6" borderId="30" xfId="0" applyNumberFormat="1" applyFont="1" applyFill="1" applyBorder="1" applyProtection="1">
      <protection hidden="1"/>
    </xf>
    <xf numFmtId="4" fontId="3" fillId="0" borderId="0" xfId="0" applyNumberFormat="1" applyFont="1" applyAlignment="1" applyProtection="1">
      <alignment horizontal="centerContinuous" vertical="center"/>
      <protection hidden="1"/>
    </xf>
    <xf numFmtId="4" fontId="4" fillId="0" borderId="6" xfId="0" applyNumberFormat="1" applyFont="1" applyBorder="1" applyAlignment="1" applyProtection="1">
      <alignment horizontal="right"/>
      <protection hidden="1"/>
    </xf>
    <xf numFmtId="4" fontId="0" fillId="0" borderId="0" xfId="0" applyNumberFormat="1" applyFill="1" applyBorder="1" applyProtection="1">
      <protection hidden="1"/>
    </xf>
    <xf numFmtId="4" fontId="3" fillId="6" borderId="61" xfId="1" applyNumberFormat="1" applyFont="1" applyFill="1" applyBorder="1" applyProtection="1">
      <protection hidden="1"/>
    </xf>
    <xf numFmtId="4" fontId="23" fillId="0" borderId="0" xfId="0" applyNumberFormat="1" applyFont="1" applyBorder="1" applyAlignment="1" applyProtection="1">
      <protection locked="0" hidden="1"/>
    </xf>
    <xf numFmtId="4" fontId="23" fillId="0" borderId="0" xfId="0" applyNumberFormat="1" applyFont="1" applyAlignment="1" applyProtection="1">
      <protection locked="0" hidden="1"/>
    </xf>
    <xf numFmtId="4" fontId="3" fillId="6" borderId="64" xfId="1" applyNumberFormat="1" applyFont="1" applyFill="1" applyBorder="1" applyProtection="1">
      <protection hidden="1"/>
    </xf>
    <xf numFmtId="4" fontId="3" fillId="6" borderId="3" xfId="0" applyNumberFormat="1" applyFont="1" applyFill="1" applyBorder="1" applyProtection="1">
      <protection hidden="1"/>
    </xf>
    <xf numFmtId="4" fontId="38" fillId="0" borderId="0" xfId="0" applyNumberFormat="1" applyFont="1" applyAlignment="1" applyProtection="1">
      <alignment horizontal="left"/>
      <protection locked="0" hidden="1"/>
    </xf>
    <xf numFmtId="4" fontId="22" fillId="0" borderId="0" xfId="0" applyNumberFormat="1" applyFont="1" applyFill="1" applyAlignment="1" applyProtection="1">
      <alignment horizontal="right"/>
      <protection locked="0" hidden="1"/>
    </xf>
    <xf numFmtId="4" fontId="3" fillId="0" borderId="48" xfId="0" applyNumberFormat="1" applyFont="1" applyBorder="1" applyProtection="1">
      <protection hidden="1"/>
    </xf>
    <xf numFmtId="4" fontId="3" fillId="7" borderId="59" xfId="0" applyNumberFormat="1" applyFont="1" applyFill="1" applyBorder="1" applyProtection="1">
      <protection hidden="1"/>
    </xf>
    <xf numFmtId="4" fontId="3" fillId="6" borderId="59" xfId="0" applyNumberFormat="1" applyFont="1" applyFill="1" applyBorder="1" applyProtection="1">
      <protection hidden="1"/>
    </xf>
    <xf numFmtId="4" fontId="3" fillId="6" borderId="61" xfId="1" applyNumberFormat="1" applyFont="1" applyFill="1" applyBorder="1" applyProtection="1">
      <protection locked="0" hidden="1"/>
    </xf>
    <xf numFmtId="4" fontId="3" fillId="0" borderId="23" xfId="0" applyNumberFormat="1" applyFont="1" applyBorder="1" applyProtection="1">
      <protection hidden="1"/>
    </xf>
    <xf numFmtId="4" fontId="3" fillId="7" borderId="1" xfId="0" applyNumberFormat="1" applyFont="1" applyFill="1" applyBorder="1" applyProtection="1">
      <protection hidden="1"/>
    </xf>
    <xf numFmtId="4" fontId="41" fillId="0" borderId="0" xfId="0" applyNumberFormat="1" applyFont="1" applyProtection="1">
      <protection hidden="1"/>
    </xf>
    <xf numFmtId="4" fontId="25" fillId="0" borderId="32" xfId="1" applyNumberFormat="1" applyFont="1" applyFill="1" applyBorder="1" applyProtection="1">
      <protection hidden="1"/>
    </xf>
    <xf numFmtId="4" fontId="25" fillId="0" borderId="0" xfId="0" applyNumberFormat="1" applyFont="1" applyProtection="1">
      <protection hidden="1"/>
    </xf>
    <xf numFmtId="4" fontId="64" fillId="0" borderId="0" xfId="1" applyNumberFormat="1" applyFont="1" applyProtection="1">
      <protection hidden="1"/>
    </xf>
    <xf numFmtId="4" fontId="38" fillId="8" borderId="0" xfId="0" applyNumberFormat="1" applyFont="1" applyFill="1" applyBorder="1" applyAlignment="1" applyProtection="1">
      <alignment horizontal="right"/>
      <protection hidden="1"/>
    </xf>
    <xf numFmtId="4" fontId="6" fillId="8" borderId="0" xfId="0" applyNumberFormat="1" applyFont="1" applyFill="1" applyBorder="1" applyAlignment="1" applyProtection="1">
      <alignment horizontal="center" vertical="center"/>
      <protection hidden="1"/>
    </xf>
    <xf numFmtId="4" fontId="6" fillId="8" borderId="0" xfId="0" applyNumberFormat="1" applyFont="1" applyFill="1" applyBorder="1" applyAlignment="1" applyProtection="1">
      <alignment horizontal="center" vertical="center" wrapText="1"/>
      <protection hidden="1"/>
    </xf>
    <xf numFmtId="4" fontId="2" fillId="8" borderId="0" xfId="0" applyNumberFormat="1" applyFont="1" applyFill="1" applyBorder="1" applyAlignment="1" applyProtection="1">
      <alignment horizontal="center" wrapText="1"/>
      <protection hidden="1"/>
    </xf>
    <xf numFmtId="4" fontId="25" fillId="8" borderId="0" xfId="0" applyNumberFormat="1" applyFont="1" applyFill="1" applyBorder="1" applyProtection="1">
      <protection locked="0" hidden="1"/>
    </xf>
    <xf numFmtId="4" fontId="4" fillId="8" borderId="0" xfId="0" applyNumberFormat="1" applyFont="1" applyFill="1" applyBorder="1" applyAlignment="1" applyProtection="1">
      <alignment horizontal="center"/>
      <protection locked="0" hidden="1"/>
    </xf>
    <xf numFmtId="4" fontId="4" fillId="8" borderId="0" xfId="0" applyNumberFormat="1" applyFont="1" applyFill="1" applyBorder="1" applyAlignment="1" applyProtection="1">
      <alignment horizontal="right"/>
      <protection locked="0" hidden="1"/>
    </xf>
    <xf numFmtId="4" fontId="3" fillId="0" borderId="62" xfId="1" applyNumberFormat="1" applyFont="1" applyBorder="1" applyProtection="1">
      <protection hidden="1"/>
    </xf>
    <xf numFmtId="4" fontId="3" fillId="7" borderId="63" xfId="1" applyNumberFormat="1" applyFont="1" applyFill="1" applyBorder="1" applyProtection="1">
      <protection hidden="1"/>
    </xf>
    <xf numFmtId="4" fontId="26" fillId="0" borderId="0" xfId="0" applyNumberFormat="1" applyFont="1" applyAlignment="1" applyProtection="1">
      <alignment horizontal="left"/>
      <protection hidden="1"/>
    </xf>
    <xf numFmtId="4" fontId="42" fillId="0" borderId="0" xfId="0" applyNumberFormat="1" applyFont="1" applyFill="1" applyBorder="1" applyAlignment="1" applyProtection="1">
      <protection hidden="1"/>
    </xf>
    <xf numFmtId="4" fontId="3" fillId="0" borderId="0" xfId="0" applyNumberFormat="1" applyFont="1" applyAlignment="1" applyProtection="1">
      <alignment vertical="top" wrapText="1"/>
      <protection hidden="1"/>
    </xf>
    <xf numFmtId="4" fontId="3" fillId="0" borderId="58" xfId="0" applyNumberFormat="1" applyFont="1" applyBorder="1" applyProtection="1">
      <protection hidden="1"/>
    </xf>
    <xf numFmtId="4" fontId="3" fillId="7" borderId="64" xfId="1" applyNumberFormat="1" applyFont="1" applyFill="1" applyBorder="1" applyProtection="1">
      <protection hidden="1"/>
    </xf>
    <xf numFmtId="4" fontId="12" fillId="0" borderId="0" xfId="0" applyNumberFormat="1" applyFont="1" applyFill="1" applyAlignment="1" applyProtection="1">
      <alignment vertical="top"/>
      <protection hidden="1"/>
    </xf>
    <xf numFmtId="4" fontId="3" fillId="7" borderId="61" xfId="0" applyNumberFormat="1" applyFont="1" applyFill="1" applyBorder="1" applyProtection="1">
      <protection hidden="1"/>
    </xf>
    <xf numFmtId="4" fontId="25" fillId="0" borderId="32" xfId="1" applyNumberFormat="1" applyFont="1" applyFill="1" applyBorder="1" applyAlignment="1" applyProtection="1">
      <alignment horizontal="right"/>
      <protection hidden="1"/>
    </xf>
    <xf numFmtId="4" fontId="41" fillId="0" borderId="0" xfId="0" applyNumberFormat="1" applyFont="1" applyFill="1" applyAlignment="1" applyProtection="1">
      <alignment horizontal="left" vertical="center"/>
      <protection hidden="1"/>
    </xf>
    <xf numFmtId="4" fontId="25" fillId="0" borderId="0" xfId="1" applyNumberFormat="1" applyFont="1" applyFill="1" applyBorder="1" applyProtection="1">
      <protection hidden="1"/>
    </xf>
    <xf numFmtId="4" fontId="62" fillId="0" borderId="0" xfId="1" applyNumberFormat="1" applyFont="1" applyFill="1" applyBorder="1" applyProtection="1">
      <protection hidden="1"/>
    </xf>
    <xf numFmtId="4" fontId="40" fillId="0" borderId="0" xfId="0" applyNumberFormat="1" applyFont="1" applyFill="1" applyAlignment="1" applyProtection="1">
      <alignment horizontal="left"/>
      <protection hidden="1"/>
    </xf>
    <xf numFmtId="4" fontId="64" fillId="0" borderId="0" xfId="1" applyNumberFormat="1" applyFont="1" applyAlignment="1" applyProtection="1">
      <alignment vertical="top"/>
      <protection hidden="1"/>
    </xf>
    <xf numFmtId="4" fontId="25" fillId="0" borderId="0" xfId="0" applyNumberFormat="1" applyFont="1" applyProtection="1"/>
    <xf numFmtId="4" fontId="3" fillId="0" borderId="0" xfId="0" applyNumberFormat="1" applyFont="1" applyProtection="1"/>
    <xf numFmtId="4" fontId="12" fillId="0" borderId="6" xfId="0" applyNumberFormat="1" applyFont="1" applyBorder="1" applyAlignment="1" applyProtection="1">
      <alignment horizontal="center" vertical="top" wrapText="1"/>
      <protection hidden="1"/>
    </xf>
    <xf numFmtId="4" fontId="3" fillId="5" borderId="1" xfId="1" applyNumberFormat="1" applyFont="1" applyFill="1" applyBorder="1" applyProtection="1">
      <protection hidden="1"/>
    </xf>
    <xf numFmtId="4" fontId="3" fillId="5" borderId="1" xfId="0" applyNumberFormat="1" applyFont="1" applyFill="1" applyBorder="1" applyProtection="1">
      <protection hidden="1"/>
    </xf>
    <xf numFmtId="4" fontId="3" fillId="14" borderId="1" xfId="0" applyNumberFormat="1" applyFont="1" applyFill="1" applyBorder="1" applyProtection="1">
      <protection hidden="1"/>
    </xf>
    <xf numFmtId="4" fontId="3" fillId="14" borderId="23" xfId="0" applyNumberFormat="1" applyFont="1" applyFill="1" applyBorder="1" applyProtection="1">
      <protection hidden="1"/>
    </xf>
    <xf numFmtId="4" fontId="3" fillId="5" borderId="2" xfId="1" quotePrefix="1" applyNumberFormat="1" applyFont="1" applyFill="1" applyBorder="1" applyProtection="1">
      <protection hidden="1"/>
    </xf>
    <xf numFmtId="4" fontId="3" fillId="5" borderId="2" xfId="0" quotePrefix="1" applyNumberFormat="1" applyFont="1" applyFill="1" applyBorder="1" applyProtection="1">
      <protection hidden="1"/>
    </xf>
    <xf numFmtId="4" fontId="3" fillId="14" borderId="2" xfId="0" applyNumberFormat="1" applyFont="1" applyFill="1" applyBorder="1" applyProtection="1">
      <protection hidden="1"/>
    </xf>
    <xf numFmtId="4" fontId="3" fillId="14" borderId="24" xfId="0" applyNumberFormat="1" applyFont="1" applyFill="1" applyBorder="1" applyProtection="1">
      <protection hidden="1"/>
    </xf>
    <xf numFmtId="4" fontId="6" fillId="0" borderId="0" xfId="0" applyNumberFormat="1" applyFont="1" applyProtection="1">
      <protection hidden="1"/>
    </xf>
    <xf numFmtId="4" fontId="12" fillId="0" borderId="0" xfId="0" applyNumberFormat="1" applyFont="1" applyAlignment="1" applyProtection="1">
      <alignment vertical="center"/>
      <protection hidden="1"/>
    </xf>
    <xf numFmtId="4" fontId="6" fillId="5" borderId="2" xfId="1" applyNumberFormat="1" applyFont="1" applyFill="1" applyBorder="1" applyProtection="1">
      <protection hidden="1"/>
    </xf>
    <xf numFmtId="4" fontId="6" fillId="14" borderId="2" xfId="1" applyNumberFormat="1" applyFont="1" applyFill="1" applyBorder="1" applyProtection="1">
      <protection hidden="1"/>
    </xf>
    <xf numFmtId="4" fontId="6" fillId="14" borderId="24" xfId="0" applyNumberFormat="1" applyFont="1" applyFill="1" applyBorder="1" applyProtection="1">
      <protection hidden="1"/>
    </xf>
    <xf numFmtId="4" fontId="6" fillId="14" borderId="2" xfId="0" applyNumberFormat="1" applyFont="1" applyFill="1" applyBorder="1" applyProtection="1">
      <protection hidden="1"/>
    </xf>
    <xf numFmtId="4" fontId="6" fillId="0" borderId="0" xfId="0" applyNumberFormat="1" applyFont="1" applyProtection="1"/>
    <xf numFmtId="4" fontId="16" fillId="0" borderId="0" xfId="0" applyNumberFormat="1" applyFont="1" applyAlignment="1" applyProtection="1">
      <alignment horizontal="left" vertical="center"/>
      <protection hidden="1"/>
    </xf>
    <xf numFmtId="4" fontId="3" fillId="5" borderId="2" xfId="1" applyNumberFormat="1" applyFont="1" applyFill="1" applyBorder="1" applyProtection="1">
      <protection hidden="1"/>
    </xf>
    <xf numFmtId="4" fontId="3" fillId="5" borderId="2" xfId="0" applyNumberFormat="1" applyFont="1" applyFill="1" applyBorder="1" applyProtection="1">
      <protection hidden="1"/>
    </xf>
    <xf numFmtId="4" fontId="3" fillId="14" borderId="2" xfId="1" applyNumberFormat="1" applyFont="1" applyFill="1" applyBorder="1" applyProtection="1">
      <protection hidden="1"/>
    </xf>
    <xf numFmtId="4" fontId="16" fillId="0" borderId="0" xfId="0" applyNumberFormat="1" applyFont="1" applyAlignment="1" applyProtection="1">
      <alignment vertical="center"/>
      <protection hidden="1"/>
    </xf>
    <xf numFmtId="4" fontId="16" fillId="8" borderId="0" xfId="0" applyNumberFormat="1" applyFont="1" applyFill="1" applyAlignment="1" applyProtection="1">
      <alignment vertical="center"/>
      <protection hidden="1"/>
    </xf>
    <xf numFmtId="4" fontId="3" fillId="8" borderId="0" xfId="0" applyNumberFormat="1" applyFont="1" applyFill="1" applyProtection="1"/>
    <xf numFmtId="4" fontId="3" fillId="5" borderId="0" xfId="0" applyNumberFormat="1" applyFont="1" applyFill="1" applyProtection="1">
      <protection hidden="1"/>
    </xf>
    <xf numFmtId="4" fontId="16" fillId="5" borderId="0" xfId="0" applyNumberFormat="1" applyFont="1" applyFill="1" applyAlignment="1" applyProtection="1">
      <alignment vertical="center"/>
      <protection hidden="1"/>
    </xf>
    <xf numFmtId="4" fontId="16" fillId="0" borderId="0" xfId="0" applyNumberFormat="1" applyFont="1" applyAlignment="1" applyProtection="1">
      <alignment horizontal="left"/>
      <protection hidden="1"/>
    </xf>
    <xf numFmtId="4" fontId="6" fillId="5" borderId="36" xfId="1" applyNumberFormat="1" applyFont="1" applyFill="1" applyBorder="1" applyProtection="1">
      <protection hidden="1"/>
    </xf>
    <xf numFmtId="4" fontId="6" fillId="14" borderId="36" xfId="1" applyNumberFormat="1" applyFont="1" applyFill="1" applyBorder="1" applyProtection="1">
      <protection hidden="1"/>
    </xf>
    <xf numFmtId="4" fontId="16" fillId="0" borderId="0" xfId="0" applyNumberFormat="1" applyFont="1" applyAlignment="1" applyProtection="1">
      <alignment horizontal="left" vertical="top"/>
      <protection hidden="1"/>
    </xf>
    <xf numFmtId="4" fontId="12" fillId="0" borderId="0" xfId="0" applyNumberFormat="1" applyFont="1" applyFill="1" applyAlignment="1" applyProtection="1">
      <alignment vertical="center"/>
      <protection hidden="1"/>
    </xf>
    <xf numFmtId="4" fontId="16" fillId="5" borderId="0" xfId="0" applyNumberFormat="1" applyFont="1" applyFill="1" applyAlignment="1" applyProtection="1">
      <alignment horizontal="left" vertical="top"/>
      <protection hidden="1"/>
    </xf>
    <xf numFmtId="4" fontId="6" fillId="14" borderId="23" xfId="0" applyNumberFormat="1" applyFont="1" applyFill="1" applyBorder="1" applyProtection="1">
      <protection hidden="1"/>
    </xf>
    <xf numFmtId="4" fontId="44" fillId="15" borderId="5" xfId="0" applyNumberFormat="1" applyFont="1" applyFill="1" applyBorder="1" applyAlignment="1" applyProtection="1">
      <alignment horizontal="right"/>
      <protection hidden="1"/>
    </xf>
    <xf numFmtId="4" fontId="45" fillId="15" borderId="5" xfId="1" applyNumberFormat="1" applyFont="1" applyFill="1" applyBorder="1" applyProtection="1">
      <protection hidden="1"/>
    </xf>
    <xf numFmtId="4" fontId="6" fillId="14" borderId="5" xfId="1" applyNumberFormat="1" applyFont="1" applyFill="1" applyBorder="1" applyProtection="1">
      <protection hidden="1"/>
    </xf>
    <xf numFmtId="4" fontId="46" fillId="15" borderId="5" xfId="0" applyNumberFormat="1" applyFont="1" applyFill="1" applyBorder="1" applyAlignment="1" applyProtection="1">
      <alignment horizontal="right" wrapText="1"/>
      <protection hidden="1"/>
    </xf>
    <xf numFmtId="4" fontId="45" fillId="15" borderId="5" xfId="0" applyNumberFormat="1" applyFont="1" applyFill="1" applyBorder="1" applyProtection="1">
      <protection hidden="1"/>
    </xf>
    <xf numFmtId="4" fontId="25" fillId="0" borderId="0" xfId="0" applyNumberFormat="1" applyFont="1" applyProtection="1">
      <protection locked="0"/>
    </xf>
    <xf numFmtId="4" fontId="3" fillId="0" borderId="0" xfId="0" applyNumberFormat="1" applyFont="1" applyProtection="1">
      <protection locked="0"/>
    </xf>
    <xf numFmtId="4" fontId="3" fillId="0" borderId="0" xfId="0" applyNumberFormat="1" applyFont="1" applyAlignment="1" applyProtection="1">
      <alignment horizontal="left"/>
      <protection locked="0"/>
    </xf>
    <xf numFmtId="4" fontId="3" fillId="4" borderId="22" xfId="0" applyNumberFormat="1" applyFont="1" applyFill="1" applyBorder="1" applyProtection="1">
      <protection hidden="1"/>
    </xf>
    <xf numFmtId="4" fontId="3" fillId="0" borderId="0" xfId="0" applyNumberFormat="1" applyFont="1" applyAlignment="1" applyProtection="1">
      <alignment horizontal="right"/>
      <protection locked="0"/>
    </xf>
    <xf numFmtId="4" fontId="2" fillId="8" borderId="25" xfId="0" applyNumberFormat="1" applyFont="1" applyFill="1" applyBorder="1" applyAlignment="1" applyProtection="1">
      <alignment vertical="center"/>
      <protection hidden="1"/>
    </xf>
    <xf numFmtId="4" fontId="2" fillId="8" borderId="35" xfId="0" applyNumberFormat="1" applyFont="1" applyFill="1" applyBorder="1" applyAlignment="1" applyProtection="1">
      <alignment vertical="center"/>
      <protection hidden="1"/>
    </xf>
    <xf numFmtId="4" fontId="2" fillId="8" borderId="0" xfId="0" applyNumberFormat="1" applyFont="1" applyFill="1" applyAlignment="1" applyProtection="1">
      <alignment vertical="center"/>
      <protection hidden="1"/>
    </xf>
    <xf numFmtId="4" fontId="2" fillId="8" borderId="65" xfId="0" applyNumberFormat="1" applyFont="1" applyFill="1" applyBorder="1" applyProtection="1">
      <protection hidden="1"/>
    </xf>
    <xf numFmtId="4" fontId="12" fillId="8" borderId="0" xfId="0" applyNumberFormat="1" applyFont="1" applyFill="1" applyAlignment="1" applyProtection="1">
      <alignment vertical="center"/>
      <protection hidden="1"/>
    </xf>
    <xf numFmtId="4" fontId="2" fillId="8" borderId="0" xfId="0" applyNumberFormat="1" applyFont="1" applyFill="1" applyBorder="1" applyProtection="1">
      <protection hidden="1"/>
    </xf>
    <xf numFmtId="4" fontId="70" fillId="8" borderId="0" xfId="0" applyNumberFormat="1" applyFont="1" applyFill="1" applyBorder="1" applyProtection="1">
      <protection hidden="1"/>
    </xf>
    <xf numFmtId="4" fontId="73" fillId="8" borderId="0" xfId="0" applyNumberFormat="1" applyFont="1" applyFill="1" applyBorder="1" applyAlignment="1" applyProtection="1">
      <alignment horizontal="right"/>
      <protection hidden="1"/>
    </xf>
    <xf numFmtId="4" fontId="73" fillId="8" borderId="0" xfId="0" applyNumberFormat="1" applyFont="1" applyFill="1" applyBorder="1" applyProtection="1">
      <protection hidden="1"/>
    </xf>
    <xf numFmtId="4" fontId="76" fillId="18" borderId="25" xfId="0" applyNumberFormat="1" applyFont="1" applyFill="1" applyBorder="1" applyAlignment="1" applyProtection="1">
      <alignment horizontal="right"/>
      <protection hidden="1"/>
    </xf>
    <xf numFmtId="4" fontId="76" fillId="18" borderId="35" xfId="0" applyNumberFormat="1" applyFont="1" applyFill="1" applyBorder="1" applyAlignment="1" applyProtection="1">
      <alignment horizontal="right" vertical="center"/>
      <protection hidden="1"/>
    </xf>
    <xf numFmtId="4" fontId="76" fillId="18" borderId="8" xfId="0" applyNumberFormat="1" applyFont="1" applyFill="1" applyBorder="1" applyAlignment="1" applyProtection="1">
      <alignment horizontal="right" vertical="center"/>
      <protection hidden="1"/>
    </xf>
    <xf numFmtId="4" fontId="18" fillId="8" borderId="0" xfId="0" applyNumberFormat="1" applyFont="1" applyFill="1" applyBorder="1" applyAlignment="1" applyProtection="1">
      <protection hidden="1"/>
    </xf>
    <xf numFmtId="4" fontId="35" fillId="8" borderId="0" xfId="0" applyNumberFormat="1" applyFont="1" applyFill="1" applyProtection="1">
      <protection hidden="1"/>
    </xf>
    <xf numFmtId="4" fontId="76" fillId="8" borderId="0" xfId="0" applyNumberFormat="1" applyFont="1" applyFill="1" applyProtection="1">
      <protection hidden="1"/>
    </xf>
    <xf numFmtId="4" fontId="74" fillId="8" borderId="0" xfId="0" applyNumberFormat="1" applyFont="1" applyFill="1" applyBorder="1" applyProtection="1">
      <protection hidden="1"/>
    </xf>
    <xf numFmtId="4" fontId="75" fillId="8" borderId="0" xfId="0" applyNumberFormat="1" applyFont="1" applyFill="1" applyBorder="1" applyAlignment="1" applyProtection="1">
      <protection hidden="1"/>
    </xf>
    <xf numFmtId="4" fontId="2" fillId="8" borderId="65" xfId="0" quotePrefix="1" applyNumberFormat="1" applyFont="1" applyFill="1" applyBorder="1" applyAlignment="1" applyProtection="1">
      <alignment horizontal="right"/>
      <protection hidden="1"/>
    </xf>
    <xf numFmtId="4" fontId="75" fillId="8" borderId="0" xfId="0" applyNumberFormat="1" applyFont="1" applyFill="1" applyProtection="1">
      <protection hidden="1"/>
    </xf>
    <xf numFmtId="4" fontId="70" fillId="8" borderId="0" xfId="0" applyNumberFormat="1" applyFont="1" applyFill="1" applyProtection="1">
      <protection hidden="1"/>
    </xf>
    <xf numFmtId="4" fontId="2" fillId="5" borderId="41" xfId="0" applyNumberFormat="1" applyFont="1" applyFill="1" applyBorder="1" applyProtection="1">
      <protection hidden="1"/>
    </xf>
    <xf numFmtId="4" fontId="17" fillId="5" borderId="42" xfId="0" applyNumberFormat="1" applyFont="1" applyFill="1" applyBorder="1" applyProtection="1">
      <protection hidden="1"/>
    </xf>
    <xf numFmtId="4" fontId="2" fillId="5" borderId="42" xfId="0" applyNumberFormat="1" applyFont="1" applyFill="1" applyBorder="1" applyProtection="1">
      <protection hidden="1"/>
    </xf>
    <xf numFmtId="4" fontId="2" fillId="5" borderId="40" xfId="0" applyNumberFormat="1" applyFont="1" applyFill="1" applyBorder="1" applyProtection="1">
      <protection hidden="1"/>
    </xf>
    <xf numFmtId="4" fontId="70" fillId="5" borderId="23" xfId="0" applyNumberFormat="1" applyFont="1" applyFill="1" applyBorder="1" applyProtection="1">
      <protection hidden="1"/>
    </xf>
    <xf numFmtId="4" fontId="18" fillId="5" borderId="0" xfId="0" applyNumberFormat="1" applyFont="1" applyFill="1" applyBorder="1" applyAlignment="1" applyProtection="1">
      <protection hidden="1"/>
    </xf>
    <xf numFmtId="4" fontId="35" fillId="5" borderId="0" xfId="0" applyNumberFormat="1" applyFont="1" applyFill="1" applyBorder="1" applyAlignment="1" applyProtection="1">
      <alignment horizontal="left"/>
      <protection hidden="1"/>
    </xf>
    <xf numFmtId="4" fontId="2" fillId="5" borderId="0" xfId="0" applyNumberFormat="1" applyFont="1" applyFill="1" applyBorder="1" applyProtection="1">
      <protection hidden="1"/>
    </xf>
    <xf numFmtId="4" fontId="2" fillId="5" borderId="23" xfId="0" applyNumberFormat="1" applyFont="1" applyFill="1" applyBorder="1" applyProtection="1">
      <protection hidden="1"/>
    </xf>
    <xf numFmtId="4" fontId="73" fillId="5" borderId="38" xfId="0" applyNumberFormat="1" applyFont="1" applyFill="1" applyBorder="1" applyProtection="1">
      <protection hidden="1"/>
    </xf>
    <xf numFmtId="4" fontId="75" fillId="5" borderId="7" xfId="0" applyNumberFormat="1" applyFont="1" applyFill="1" applyBorder="1" applyAlignment="1" applyProtection="1">
      <protection hidden="1"/>
    </xf>
    <xf numFmtId="4" fontId="18" fillId="5" borderId="7" xfId="0" applyNumberFormat="1" applyFont="1" applyFill="1" applyBorder="1" applyAlignment="1" applyProtection="1">
      <protection hidden="1"/>
    </xf>
    <xf numFmtId="4" fontId="35" fillId="5" borderId="7" xfId="0" applyNumberFormat="1" applyFont="1" applyFill="1" applyBorder="1" applyAlignment="1" applyProtection="1">
      <alignment horizontal="left"/>
      <protection hidden="1"/>
    </xf>
    <xf numFmtId="4" fontId="2" fillId="5" borderId="7" xfId="0" applyNumberFormat="1" applyFont="1" applyFill="1" applyBorder="1" applyProtection="1">
      <protection hidden="1"/>
    </xf>
    <xf numFmtId="4" fontId="79" fillId="18" borderId="35" xfId="0" applyNumberFormat="1" applyFont="1" applyFill="1" applyBorder="1" applyAlignment="1" applyProtection="1">
      <protection hidden="1"/>
    </xf>
    <xf numFmtId="4" fontId="79" fillId="18" borderId="8" xfId="0" applyNumberFormat="1" applyFont="1" applyFill="1" applyBorder="1" applyAlignment="1" applyProtection="1">
      <protection hidden="1"/>
    </xf>
    <xf numFmtId="4" fontId="76" fillId="18" borderId="35" xfId="0" applyNumberFormat="1" applyFont="1" applyFill="1" applyBorder="1" applyProtection="1">
      <protection hidden="1"/>
    </xf>
    <xf numFmtId="4" fontId="76" fillId="18" borderId="8" xfId="0" applyNumberFormat="1" applyFont="1" applyFill="1" applyBorder="1" applyProtection="1">
      <protection hidden="1"/>
    </xf>
    <xf numFmtId="4" fontId="2" fillId="10" borderId="5" xfId="0" applyNumberFormat="1" applyFont="1" applyFill="1" applyBorder="1" applyProtection="1">
      <protection hidden="1"/>
    </xf>
    <xf numFmtId="4" fontId="2" fillId="8" borderId="0" xfId="0" applyNumberFormat="1" applyFont="1" applyFill="1" applyBorder="1" applyAlignment="1" applyProtection="1">
      <protection hidden="1"/>
    </xf>
    <xf numFmtId="4" fontId="0" fillId="8" borderId="29" xfId="0" applyNumberFormat="1" applyFill="1" applyBorder="1" applyProtection="1">
      <protection hidden="1"/>
    </xf>
    <xf numFmtId="4" fontId="0" fillId="8" borderId="32" xfId="0" applyNumberFormat="1" applyFill="1" applyBorder="1" applyProtection="1">
      <protection hidden="1"/>
    </xf>
    <xf numFmtId="4" fontId="0" fillId="8" borderId="69" xfId="0" applyNumberFormat="1" applyFill="1" applyBorder="1" applyProtection="1">
      <protection hidden="1"/>
    </xf>
    <xf numFmtId="4" fontId="0" fillId="8" borderId="0" xfId="0" applyNumberFormat="1" applyFill="1" applyProtection="1">
      <protection hidden="1"/>
    </xf>
    <xf numFmtId="4" fontId="0" fillId="8" borderId="70" xfId="0" applyNumberFormat="1" applyFill="1" applyBorder="1" applyProtection="1">
      <protection hidden="1"/>
    </xf>
    <xf numFmtId="4" fontId="0" fillId="8" borderId="71" xfId="0" applyNumberFormat="1" applyFill="1" applyBorder="1" applyProtection="1">
      <protection hidden="1"/>
    </xf>
    <xf numFmtId="4" fontId="2" fillId="4" borderId="10" xfId="0" applyNumberFormat="1" applyFont="1" applyFill="1" applyBorder="1" applyProtection="1">
      <protection hidden="1"/>
    </xf>
    <xf numFmtId="4" fontId="0" fillId="8" borderId="27" xfId="0" applyNumberFormat="1" applyFill="1" applyBorder="1" applyAlignment="1" applyProtection="1">
      <alignment horizontal="center" wrapText="1"/>
      <protection locked="0"/>
    </xf>
    <xf numFmtId="4" fontId="0" fillId="8" borderId="39" xfId="0" applyNumberFormat="1" applyFill="1" applyBorder="1" applyAlignment="1" applyProtection="1">
      <alignment horizontal="center" wrapText="1"/>
      <protection locked="0"/>
    </xf>
    <xf numFmtId="4" fontId="0" fillId="8" borderId="75" xfId="0" applyNumberFormat="1" applyFill="1" applyBorder="1" applyAlignment="1" applyProtection="1">
      <alignment horizontal="center" wrapText="1"/>
      <protection locked="0"/>
    </xf>
    <xf numFmtId="4" fontId="17" fillId="8" borderId="0" xfId="0" applyNumberFormat="1" applyFont="1" applyFill="1" applyBorder="1" applyAlignment="1" applyProtection="1">
      <alignment horizontal="right" wrapText="1"/>
      <protection hidden="1"/>
    </xf>
    <xf numFmtId="4" fontId="88" fillId="8" borderId="0" xfId="0" applyNumberFormat="1" applyFont="1" applyFill="1" applyProtection="1">
      <protection hidden="1"/>
    </xf>
    <xf numFmtId="4" fontId="89" fillId="8" borderId="10" xfId="0" applyNumberFormat="1" applyFont="1" applyFill="1" applyBorder="1" applyAlignment="1" applyProtection="1">
      <alignment vertical="center"/>
      <protection locked="0"/>
    </xf>
    <xf numFmtId="4" fontId="105" fillId="4" borderId="27" xfId="0" applyNumberFormat="1" applyFont="1" applyFill="1" applyBorder="1" applyAlignment="1" applyProtection="1">
      <alignment horizontal="left" vertical="center"/>
      <protection hidden="1"/>
    </xf>
    <xf numFmtId="4" fontId="105" fillId="4" borderId="75" xfId="0" applyNumberFormat="1" applyFont="1" applyFill="1" applyBorder="1" applyAlignment="1" applyProtection="1">
      <alignment horizontal="center" vertical="center"/>
      <protection hidden="1"/>
    </xf>
    <xf numFmtId="4" fontId="105" fillId="4" borderId="10" xfId="0" applyNumberFormat="1" applyFont="1" applyFill="1" applyBorder="1" applyAlignment="1" applyProtection="1">
      <alignment horizontal="center" vertical="center" wrapText="1"/>
      <protection hidden="1"/>
    </xf>
    <xf numFmtId="4" fontId="106" fillId="8" borderId="71" xfId="0" applyNumberFormat="1" applyFont="1" applyFill="1" applyBorder="1" applyProtection="1">
      <protection hidden="1"/>
    </xf>
    <xf numFmtId="4" fontId="0" fillId="8" borderId="0" xfId="0" applyNumberFormat="1" applyFill="1" applyAlignment="1" applyProtection="1">
      <alignment horizontal="center" vertical="center"/>
      <protection hidden="1"/>
    </xf>
    <xf numFmtId="4" fontId="91" fillId="18" borderId="27" xfId="0" applyNumberFormat="1" applyFont="1" applyFill="1" applyBorder="1" applyAlignment="1" applyProtection="1">
      <alignment horizontal="right"/>
      <protection hidden="1"/>
    </xf>
    <xf numFmtId="4" fontId="91" fillId="18" borderId="75" xfId="0" applyNumberFormat="1" applyFont="1" applyFill="1" applyBorder="1" applyAlignment="1" applyProtection="1">
      <alignment horizontal="right"/>
      <protection hidden="1"/>
    </xf>
    <xf numFmtId="4" fontId="92" fillId="18" borderId="10" xfId="0" applyNumberFormat="1" applyFont="1" applyFill="1" applyBorder="1" applyProtection="1">
      <protection hidden="1"/>
    </xf>
    <xf numFmtId="4" fontId="90" fillId="4" borderId="10" xfId="0" applyNumberFormat="1" applyFont="1" applyFill="1" applyBorder="1" applyAlignment="1" applyProtection="1">
      <alignment horizontal="left" vertical="center"/>
      <protection hidden="1"/>
    </xf>
    <xf numFmtId="4" fontId="2" fillId="4" borderId="10" xfId="0" applyNumberFormat="1" applyFont="1" applyFill="1" applyBorder="1" applyAlignment="1" applyProtection="1">
      <alignment horizontal="center" vertical="center" wrapText="1"/>
      <protection hidden="1"/>
    </xf>
    <xf numFmtId="4" fontId="0" fillId="4" borderId="10" xfId="0" applyNumberFormat="1" applyFill="1" applyBorder="1" applyAlignment="1" applyProtection="1">
      <alignment horizontal="center" vertical="center" wrapText="1"/>
      <protection hidden="1"/>
    </xf>
    <xf numFmtId="4" fontId="2" fillId="24" borderId="27" xfId="0" applyNumberFormat="1" applyFont="1" applyFill="1" applyBorder="1" applyAlignment="1" applyProtection="1">
      <alignment horizontal="left"/>
      <protection hidden="1"/>
    </xf>
    <xf numFmtId="4" fontId="89" fillId="24" borderId="10" xfId="0" applyNumberFormat="1" applyFont="1" applyFill="1" applyBorder="1" applyAlignment="1" applyProtection="1">
      <alignment vertical="center"/>
      <protection hidden="1"/>
    </xf>
    <xf numFmtId="4" fontId="0" fillId="8" borderId="27" xfId="0" applyNumberFormat="1" applyFill="1" applyBorder="1" applyAlignment="1" applyProtection="1">
      <alignment horizontal="left"/>
      <protection locked="0"/>
    </xf>
    <xf numFmtId="4" fontId="0" fillId="8" borderId="0" xfId="0" applyNumberFormat="1" applyFill="1" applyProtection="1">
      <protection locked="0"/>
    </xf>
    <xf numFmtId="4" fontId="76" fillId="8" borderId="71" xfId="0" applyNumberFormat="1" applyFont="1" applyFill="1" applyBorder="1" applyProtection="1">
      <protection hidden="1"/>
    </xf>
    <xf numFmtId="4" fontId="106" fillId="8" borderId="0" xfId="0" applyNumberFormat="1" applyFont="1" applyFill="1" applyProtection="1">
      <protection hidden="1"/>
    </xf>
    <xf numFmtId="4" fontId="2" fillId="8" borderId="27" xfId="0" applyNumberFormat="1" applyFont="1" applyFill="1" applyBorder="1" applyAlignment="1" applyProtection="1">
      <alignment horizontal="center" wrapText="1"/>
      <protection locked="0"/>
    </xf>
    <xf numFmtId="4" fontId="2" fillId="8" borderId="39" xfId="0" applyNumberFormat="1" applyFont="1" applyFill="1" applyBorder="1" applyAlignment="1" applyProtection="1">
      <alignment horizontal="center" wrapText="1"/>
      <protection locked="0"/>
    </xf>
    <xf numFmtId="4" fontId="2" fillId="8" borderId="75" xfId="0" applyNumberFormat="1" applyFont="1" applyFill="1" applyBorder="1" applyAlignment="1" applyProtection="1">
      <alignment horizontal="center" wrapText="1"/>
      <protection locked="0"/>
    </xf>
    <xf numFmtId="4" fontId="6" fillId="4" borderId="27" xfId="0" applyNumberFormat="1" applyFont="1" applyFill="1" applyBorder="1" applyAlignment="1" applyProtection="1">
      <protection hidden="1"/>
    </xf>
    <xf numFmtId="4" fontId="6" fillId="4" borderId="10" xfId="0" applyNumberFormat="1" applyFont="1" applyFill="1" applyBorder="1" applyAlignment="1" applyProtection="1">
      <protection hidden="1"/>
    </xf>
    <xf numFmtId="4" fontId="26" fillId="8" borderId="0" xfId="0" applyNumberFormat="1" applyFont="1" applyFill="1" applyBorder="1" applyAlignment="1" applyProtection="1">
      <protection hidden="1"/>
    </xf>
    <xf numFmtId="4" fontId="0" fillId="8" borderId="0" xfId="0" applyNumberFormat="1" applyFill="1" applyBorder="1" applyAlignment="1" applyProtection="1">
      <alignment horizontal="right"/>
      <protection hidden="1"/>
    </xf>
    <xf numFmtId="4" fontId="0" fillId="8" borderId="28" xfId="0" applyNumberFormat="1" applyFill="1" applyBorder="1" applyProtection="1">
      <protection hidden="1"/>
    </xf>
    <xf numFmtId="4" fontId="0" fillId="8" borderId="22" xfId="0" applyNumberFormat="1" applyFill="1" applyBorder="1" applyProtection="1">
      <protection hidden="1"/>
    </xf>
    <xf numFmtId="4" fontId="0" fillId="8" borderId="72" xfId="0" applyNumberFormat="1" applyFill="1" applyBorder="1" applyProtection="1">
      <protection hidden="1"/>
    </xf>
    <xf numFmtId="0" fontId="93" fillId="0" borderId="0" xfId="0" applyFont="1" applyBorder="1" applyAlignment="1" applyProtection="1">
      <alignment horizontal="justify" vertical="center" wrapText="1"/>
      <protection hidden="1"/>
    </xf>
    <xf numFmtId="0" fontId="82" fillId="26" borderId="0" xfId="0" applyFont="1" applyFill="1" applyBorder="1" applyAlignment="1">
      <alignment horizontal="justify"/>
    </xf>
    <xf numFmtId="0" fontId="82" fillId="26" borderId="0" xfId="0" applyFont="1" applyFill="1" applyBorder="1" applyAlignment="1">
      <alignment horizontal="justify" wrapText="1"/>
    </xf>
    <xf numFmtId="0" fontId="82" fillId="26" borderId="0" xfId="0" applyFont="1" applyFill="1" applyBorder="1" applyAlignment="1">
      <alignment horizontal="justify" vertical="top"/>
    </xf>
    <xf numFmtId="0" fontId="82" fillId="26" borderId="0" xfId="0" applyFont="1" applyFill="1" applyBorder="1" applyAlignment="1">
      <alignment horizontal="justify" vertical="top" wrapText="1"/>
    </xf>
    <xf numFmtId="0" fontId="82" fillId="26" borderId="0" xfId="0" applyFont="1" applyFill="1" applyBorder="1" applyAlignment="1">
      <alignment horizontal="justify" vertical="center"/>
    </xf>
    <xf numFmtId="0" fontId="82" fillId="26" borderId="0" xfId="0" applyFont="1" applyFill="1" applyBorder="1" applyAlignment="1">
      <alignment vertical="top" wrapText="1"/>
    </xf>
    <xf numFmtId="0" fontId="101" fillId="26" borderId="0" xfId="0" applyFont="1" applyFill="1" applyBorder="1" applyAlignment="1">
      <alignment horizontal="justify"/>
    </xf>
    <xf numFmtId="0" fontId="101" fillId="26" borderId="0" xfId="0" applyFont="1" applyFill="1" applyBorder="1" applyAlignment="1">
      <alignment horizontal="justify" vertical="top" wrapText="1"/>
    </xf>
    <xf numFmtId="0" fontId="82" fillId="0" borderId="0" xfId="0" applyFont="1" applyFill="1" applyBorder="1" applyAlignment="1">
      <alignment horizontal="justify"/>
    </xf>
    <xf numFmtId="0" fontId="82" fillId="0" borderId="0" xfId="0" applyFont="1" applyFill="1" applyBorder="1" applyAlignment="1">
      <alignment horizontal="justify" vertical="top"/>
    </xf>
    <xf numFmtId="0" fontId="82" fillId="0" borderId="0" xfId="0" applyFont="1" applyFill="1" applyBorder="1" applyAlignment="1">
      <alignment horizontal="right" vertical="top"/>
    </xf>
    <xf numFmtId="0" fontId="82" fillId="0" borderId="0" xfId="0" applyFont="1" applyFill="1" applyBorder="1" applyAlignment="1">
      <alignment horizontal="center" vertical="top"/>
    </xf>
    <xf numFmtId="0" fontId="82" fillId="26" borderId="0" xfId="0" applyFont="1" applyFill="1" applyBorder="1" applyAlignment="1">
      <alignment horizontal="justify"/>
    </xf>
    <xf numFmtId="0" fontId="82" fillId="23" borderId="0" xfId="0" applyFont="1" applyFill="1" applyBorder="1" applyAlignment="1">
      <alignment horizontal="justify"/>
    </xf>
    <xf numFmtId="0" fontId="82" fillId="23" borderId="0" xfId="0" applyFont="1" applyFill="1" applyBorder="1" applyAlignment="1">
      <alignment horizontal="left" vertical="top" wrapText="1"/>
    </xf>
    <xf numFmtId="0" fontId="82" fillId="23" borderId="0" xfId="0" applyFont="1" applyFill="1" applyBorder="1" applyAlignment="1">
      <alignment horizontal="justify" vertical="top"/>
    </xf>
    <xf numFmtId="0" fontId="82" fillId="23" borderId="0" xfId="0" applyFont="1" applyFill="1" applyBorder="1" applyAlignment="1">
      <alignment horizontal="justify" wrapText="1"/>
    </xf>
    <xf numFmtId="0" fontId="82" fillId="23" borderId="0" xfId="0" applyFont="1" applyFill="1" applyBorder="1" applyAlignment="1">
      <alignment horizontal="justify" vertical="top" wrapText="1"/>
    </xf>
    <xf numFmtId="0" fontId="101" fillId="5" borderId="70" xfId="0" applyFont="1" applyFill="1" applyBorder="1" applyProtection="1">
      <protection hidden="1"/>
    </xf>
    <xf numFmtId="0" fontId="127" fillId="9" borderId="5" xfId="0" applyFont="1" applyFill="1" applyBorder="1" applyAlignment="1" applyProtection="1">
      <alignment vertical="center"/>
      <protection hidden="1"/>
    </xf>
    <xf numFmtId="0" fontId="101" fillId="5" borderId="71" xfId="0" applyFont="1" applyFill="1" applyBorder="1" applyProtection="1">
      <protection hidden="1"/>
    </xf>
    <xf numFmtId="0" fontId="101" fillId="0" borderId="0" xfId="0" applyFont="1" applyProtection="1">
      <protection hidden="1"/>
    </xf>
    <xf numFmtId="0" fontId="128" fillId="5" borderId="0" xfId="0" applyFont="1" applyFill="1" applyBorder="1" applyAlignment="1" applyProtection="1">
      <alignment vertical="center"/>
      <protection hidden="1"/>
    </xf>
    <xf numFmtId="0" fontId="128" fillId="5" borderId="0" xfId="0" applyFont="1" applyFill="1" applyBorder="1" applyAlignment="1" applyProtection="1">
      <alignment horizontal="left" vertical="center" indent="1"/>
      <protection hidden="1"/>
    </xf>
    <xf numFmtId="4" fontId="12" fillId="0" borderId="5" xfId="0" applyNumberFormat="1" applyFont="1" applyBorder="1" applyAlignment="1" applyProtection="1">
      <alignment horizontal="center" vertical="center" wrapText="1"/>
      <protection hidden="1"/>
    </xf>
    <xf numFmtId="4" fontId="45" fillId="8" borderId="0" xfId="0" applyNumberFormat="1" applyFont="1" applyFill="1" applyBorder="1" applyAlignment="1" applyProtection="1">
      <alignment horizontal="center" wrapText="1"/>
      <protection hidden="1"/>
    </xf>
    <xf numFmtId="0" fontId="2" fillId="0" borderId="0" xfId="0" applyFont="1" applyFill="1" applyBorder="1" applyProtection="1"/>
    <xf numFmtId="0" fontId="2" fillId="11" borderId="0" xfId="0" applyFont="1" applyFill="1" applyBorder="1" applyProtection="1"/>
    <xf numFmtId="4" fontId="12" fillId="6" borderId="5" xfId="0" applyNumberFormat="1" applyFont="1" applyFill="1" applyBorder="1" applyAlignment="1" applyProtection="1">
      <alignment horizontal="center" vertical="center" wrapText="1"/>
      <protection hidden="1"/>
    </xf>
    <xf numFmtId="4" fontId="31" fillId="0" borderId="5" xfId="0" applyNumberFormat="1" applyFont="1" applyBorder="1" applyAlignment="1" applyProtection="1">
      <alignment horizontal="center" vertical="center" wrapText="1"/>
      <protection hidden="1"/>
    </xf>
    <xf numFmtId="4" fontId="31" fillId="6" borderId="5" xfId="0" applyNumberFormat="1" applyFont="1" applyFill="1" applyBorder="1" applyAlignment="1" applyProtection="1">
      <alignment horizontal="center" vertical="center" wrapText="1"/>
      <protection hidden="1"/>
    </xf>
    <xf numFmtId="4" fontId="143" fillId="4" borderId="10" xfId="0" applyNumberFormat="1" applyFont="1" applyFill="1" applyBorder="1" applyAlignment="1" applyProtection="1">
      <alignment horizontal="left" vertical="center" wrapText="1"/>
      <protection hidden="1"/>
    </xf>
    <xf numFmtId="4" fontId="70" fillId="4" borderId="27" xfId="0" applyNumberFormat="1" applyFont="1" applyFill="1" applyBorder="1" applyAlignment="1" applyProtection="1">
      <alignment horizontal="left" wrapText="1"/>
      <protection hidden="1"/>
    </xf>
    <xf numFmtId="4" fontId="89" fillId="4" borderId="10" xfId="0" applyNumberFormat="1" applyFont="1" applyFill="1" applyBorder="1" applyAlignment="1" applyProtection="1">
      <alignment horizontal="right" vertical="center"/>
      <protection hidden="1"/>
    </xf>
    <xf numFmtId="4" fontId="144" fillId="8" borderId="39" xfId="0" applyNumberFormat="1" applyFont="1" applyFill="1" applyBorder="1" applyProtection="1">
      <protection hidden="1"/>
    </xf>
    <xf numFmtId="4" fontId="145" fillId="4" borderId="27" xfId="0" applyNumberFormat="1" applyFont="1" applyFill="1" applyBorder="1" applyAlignment="1" applyProtection="1">
      <alignment wrapText="1"/>
      <protection hidden="1"/>
    </xf>
    <xf numFmtId="0" fontId="0" fillId="0" borderId="19" xfId="0" applyBorder="1" applyAlignment="1">
      <alignment wrapText="1"/>
    </xf>
    <xf numFmtId="0" fontId="0" fillId="0" borderId="19" xfId="0" applyBorder="1"/>
    <xf numFmtId="0" fontId="0" fillId="0" borderId="19" xfId="0" applyBorder="1" applyProtection="1">
      <protection hidden="1"/>
    </xf>
    <xf numFmtId="4" fontId="12" fillId="9" borderId="10" xfId="0" applyNumberFormat="1" applyFont="1" applyFill="1" applyBorder="1" applyAlignment="1" applyProtection="1">
      <alignment horizontal="center" vertical="center" wrapText="1"/>
      <protection hidden="1"/>
    </xf>
    <xf numFmtId="4" fontId="18" fillId="8" borderId="10" xfId="0" applyNumberFormat="1" applyFont="1" applyFill="1" applyBorder="1" applyAlignment="1" applyProtection="1">
      <alignment vertical="center"/>
      <protection hidden="1"/>
    </xf>
    <xf numFmtId="4" fontId="0" fillId="8" borderId="10" xfId="0" applyNumberFormat="1" applyFill="1" applyBorder="1" applyProtection="1">
      <protection hidden="1"/>
    </xf>
    <xf numFmtId="4" fontId="89" fillId="8" borderId="10" xfId="0" applyNumberFormat="1" applyFont="1" applyFill="1" applyBorder="1" applyAlignment="1" applyProtection="1">
      <alignment vertical="center"/>
      <protection hidden="1"/>
    </xf>
    <xf numFmtId="4" fontId="0" fillId="8" borderId="27" xfId="0" applyNumberFormat="1" applyFill="1" applyBorder="1" applyAlignment="1" applyProtection="1">
      <alignment horizontal="left"/>
      <protection hidden="1"/>
    </xf>
    <xf numFmtId="4" fontId="89" fillId="8" borderId="10" xfId="0" applyNumberFormat="1" applyFont="1" applyFill="1" applyBorder="1" applyAlignment="1" applyProtection="1">
      <alignment horizontal="right" vertical="center"/>
      <protection hidden="1"/>
    </xf>
    <xf numFmtId="4" fontId="2" fillId="8" borderId="10" xfId="0" applyNumberFormat="1" applyFont="1" applyFill="1" applyBorder="1" applyProtection="1">
      <protection hidden="1"/>
    </xf>
    <xf numFmtId="0" fontId="80" fillId="4" borderId="22" xfId="0" applyFont="1" applyFill="1" applyBorder="1" applyAlignment="1" applyProtection="1">
      <alignment horizontal="center"/>
      <protection hidden="1"/>
    </xf>
    <xf numFmtId="0" fontId="0" fillId="4" borderId="22" xfId="0" applyFill="1" applyBorder="1" applyAlignment="1" applyProtection="1">
      <alignment horizontal="center"/>
      <protection hidden="1"/>
    </xf>
    <xf numFmtId="10" fontId="80" fillId="4" borderId="5" xfId="0" applyNumberFormat="1" applyFont="1" applyFill="1" applyBorder="1" applyAlignment="1" applyProtection="1">
      <alignment horizontal="center"/>
      <protection hidden="1"/>
    </xf>
    <xf numFmtId="0" fontId="93" fillId="0" borderId="0" xfId="0" applyFont="1" applyBorder="1" applyAlignment="1" applyProtection="1">
      <alignment horizontal="justify" vertical="center" wrapText="1"/>
      <protection hidden="1"/>
    </xf>
    <xf numFmtId="0" fontId="93" fillId="0" borderId="79" xfId="0" applyFont="1" applyBorder="1" applyAlignment="1" applyProtection="1">
      <alignment horizontal="justify"/>
      <protection hidden="1"/>
    </xf>
    <xf numFmtId="0" fontId="96" fillId="0" borderId="79" xfId="0" applyFont="1" applyBorder="1" applyAlignment="1" applyProtection="1">
      <alignment vertical="center" wrapText="1"/>
      <protection hidden="1"/>
    </xf>
    <xf numFmtId="0" fontId="98" fillId="0" borderId="79" xfId="4" applyFont="1" applyBorder="1" applyAlignment="1" applyProtection="1">
      <alignment horizontal="left"/>
      <protection hidden="1"/>
    </xf>
    <xf numFmtId="0" fontId="93" fillId="0" borderId="79" xfId="0" applyFont="1" applyBorder="1" applyAlignment="1" applyProtection="1">
      <alignment horizontal="justify" vertical="center" wrapText="1"/>
      <protection hidden="1"/>
    </xf>
    <xf numFmtId="0" fontId="82" fillId="23" borderId="79" xfId="0" applyFont="1" applyFill="1" applyBorder="1" applyAlignment="1">
      <alignment horizontal="justify"/>
    </xf>
    <xf numFmtId="0" fontId="82" fillId="23" borderId="79" xfId="0" applyFont="1" applyFill="1" applyBorder="1" applyAlignment="1">
      <alignment horizontal="justify" wrapText="1"/>
    </xf>
    <xf numFmtId="10" fontId="103" fillId="4" borderId="5" xfId="0" applyNumberFormat="1" applyFont="1" applyFill="1" applyBorder="1" applyAlignment="1" applyProtection="1">
      <alignment horizontal="right"/>
      <protection hidden="1"/>
    </xf>
    <xf numFmtId="0" fontId="82" fillId="26" borderId="0" xfId="0" applyFont="1" applyFill="1" applyBorder="1" applyAlignment="1" applyProtection="1">
      <alignment horizontal="justify"/>
      <protection locked="0"/>
    </xf>
    <xf numFmtId="0" fontId="100" fillId="26" borderId="0" xfId="0" applyFont="1" applyFill="1" applyBorder="1" applyAlignment="1" applyProtection="1">
      <alignment horizontal="left" vertical="center" indent="15"/>
      <protection locked="0"/>
    </xf>
    <xf numFmtId="0" fontId="80" fillId="8" borderId="0" xfId="0" applyFont="1" applyFill="1" applyBorder="1" applyProtection="1">
      <protection locked="0"/>
    </xf>
    <xf numFmtId="0" fontId="93" fillId="0" borderId="0" xfId="0" applyFont="1" applyBorder="1" applyAlignment="1" applyProtection="1">
      <alignment horizontal="justify" vertical="center" wrapText="1"/>
      <protection hidden="1"/>
    </xf>
    <xf numFmtId="0" fontId="82" fillId="23" borderId="0" xfId="0" applyFont="1" applyFill="1" applyBorder="1" applyAlignment="1">
      <alignment horizontal="justify" wrapText="1"/>
    </xf>
    <xf numFmtId="0" fontId="82" fillId="26" borderId="0" xfId="0" applyFont="1" applyFill="1" applyBorder="1" applyAlignment="1">
      <alignment horizontal="justify"/>
    </xf>
    <xf numFmtId="0" fontId="18" fillId="0" borderId="0" xfId="0" applyFont="1" applyFill="1" applyBorder="1" applyAlignment="1">
      <alignment horizontal="left" vertical="center"/>
    </xf>
    <xf numFmtId="0" fontId="0" fillId="0" borderId="0" xfId="0" applyBorder="1" applyAlignment="1">
      <alignment horizontal="justify" vertical="center"/>
    </xf>
    <xf numFmtId="0" fontId="2" fillId="0" borderId="0" xfId="0" applyFont="1" applyFill="1" applyBorder="1" applyAlignment="1">
      <alignment horizontal="justify" vertical="center" wrapText="1"/>
    </xf>
    <xf numFmtId="0" fontId="2" fillId="0" borderId="0" xfId="0" applyFont="1" applyBorder="1" applyAlignment="1">
      <alignment horizontal="justify" vertical="center" wrapText="1"/>
    </xf>
    <xf numFmtId="0" fontId="2" fillId="12" borderId="0" xfId="0" applyFont="1" applyFill="1" applyBorder="1" applyAlignment="1">
      <alignment horizontal="justify" vertical="center" wrapText="1"/>
    </xf>
    <xf numFmtId="0" fontId="2" fillId="13" borderId="0" xfId="0" applyFont="1" applyFill="1" applyBorder="1" applyAlignment="1">
      <alignment horizontal="justify" vertical="center" wrapText="1"/>
    </xf>
    <xf numFmtId="0" fontId="2" fillId="21" borderId="0" xfId="0" applyFont="1" applyFill="1" applyBorder="1" applyAlignment="1">
      <alignment horizontal="left" vertical="center" wrapText="1"/>
    </xf>
    <xf numFmtId="0" fontId="0" fillId="21" borderId="0" xfId="0" applyFill="1" applyBorder="1" applyAlignment="1">
      <alignment vertical="center"/>
    </xf>
    <xf numFmtId="0" fontId="0" fillId="0" borderId="83" xfId="0" applyBorder="1"/>
    <xf numFmtId="0" fontId="0" fillId="0" borderId="84" xfId="0" applyBorder="1"/>
    <xf numFmtId="0" fontId="0" fillId="0" borderId="83" xfId="0" applyFill="1" applyBorder="1"/>
    <xf numFmtId="0" fontId="124" fillId="23" borderId="83" xfId="0" applyFont="1" applyFill="1" applyBorder="1" applyAlignment="1" applyProtection="1">
      <alignment horizontal="left"/>
    </xf>
    <xf numFmtId="0" fontId="2" fillId="11" borderId="83" xfId="0" applyFont="1" applyFill="1" applyBorder="1" applyProtection="1"/>
    <xf numFmtId="0" fontId="2" fillId="11" borderId="84" xfId="0" applyFont="1" applyFill="1" applyBorder="1" applyProtection="1"/>
    <xf numFmtId="0" fontId="0" fillId="11" borderId="83" xfId="0" applyFill="1" applyBorder="1"/>
    <xf numFmtId="0" fontId="0" fillId="11" borderId="84" xfId="0" applyFill="1" applyBorder="1"/>
    <xf numFmtId="0" fontId="0" fillId="12" borderId="83" xfId="0" applyFill="1" applyBorder="1"/>
    <xf numFmtId="0" fontId="0" fillId="12" borderId="84" xfId="0" applyFill="1" applyBorder="1"/>
    <xf numFmtId="0" fontId="2" fillId="12" borderId="83" xfId="0" applyFont="1" applyFill="1" applyBorder="1" applyProtection="1"/>
    <xf numFmtId="0" fontId="2" fillId="12" borderId="84" xfId="0" applyFont="1" applyFill="1" applyBorder="1" applyProtection="1"/>
    <xf numFmtId="0" fontId="0" fillId="13" borderId="83" xfId="0" applyFill="1" applyBorder="1"/>
    <xf numFmtId="0" fontId="0" fillId="13" borderId="84" xfId="0" applyFill="1" applyBorder="1"/>
    <xf numFmtId="0" fontId="0" fillId="21" borderId="83" xfId="0" applyFill="1" applyBorder="1"/>
    <xf numFmtId="0" fontId="0" fillId="21" borderId="84" xfId="0" applyFill="1" applyBorder="1"/>
    <xf numFmtId="0" fontId="76" fillId="21" borderId="0" xfId="0" applyFont="1" applyFill="1" applyBorder="1" applyAlignment="1">
      <alignment horizontal="justify" vertical="center" wrapText="1"/>
    </xf>
    <xf numFmtId="0" fontId="76" fillId="21" borderId="0" xfId="0" applyFont="1" applyFill="1" applyBorder="1" applyAlignment="1">
      <alignment vertical="center" wrapText="1"/>
    </xf>
    <xf numFmtId="0" fontId="0" fillId="21" borderId="88" xfId="0" applyFill="1" applyBorder="1"/>
    <xf numFmtId="0" fontId="0" fillId="0" borderId="85" xfId="0" applyBorder="1"/>
    <xf numFmtId="0" fontId="0" fillId="0" borderId="87" xfId="0" applyBorder="1"/>
    <xf numFmtId="0" fontId="2" fillId="12" borderId="0" xfId="0" applyFont="1" applyFill="1" applyBorder="1" applyAlignment="1" applyProtection="1">
      <alignment horizontal="justify" vertical="center" wrapText="1"/>
    </xf>
    <xf numFmtId="0" fontId="18" fillId="0" borderId="0" xfId="0" applyFont="1" applyBorder="1" applyAlignment="1">
      <alignment horizontal="justify" vertical="center"/>
    </xf>
    <xf numFmtId="0" fontId="2" fillId="12" borderId="0" xfId="0" applyFont="1" applyFill="1" applyBorder="1" applyAlignment="1">
      <alignment horizontal="justify" vertical="center"/>
    </xf>
    <xf numFmtId="0" fontId="2" fillId="12" borderId="0"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2" fillId="0" borderId="0" xfId="0" applyFont="1" applyBorder="1" applyAlignment="1">
      <alignment horizontal="justify" vertical="center" wrapText="1"/>
    </xf>
    <xf numFmtId="0" fontId="2" fillId="11" borderId="0" xfId="0" applyFont="1" applyFill="1" applyBorder="1" applyAlignment="1">
      <alignment horizontal="justify" vertical="center" wrapText="1"/>
    </xf>
    <xf numFmtId="0" fontId="18" fillId="12" borderId="0" xfId="0" applyFont="1" applyFill="1" applyBorder="1" applyAlignment="1">
      <alignment horizontal="justify" vertical="center" wrapText="1"/>
    </xf>
    <xf numFmtId="0" fontId="2" fillId="11" borderId="0" xfId="0" applyFont="1" applyFill="1" applyBorder="1" applyAlignment="1" applyProtection="1">
      <alignment horizontal="justify" vertical="center" wrapText="1"/>
    </xf>
    <xf numFmtId="0" fontId="107" fillId="10" borderId="80" xfId="0" applyFont="1" applyFill="1" applyBorder="1" applyAlignment="1" applyProtection="1">
      <alignment horizontal="center" vertical="center" wrapText="1"/>
    </xf>
    <xf numFmtId="0" fontId="107" fillId="10" borderId="81" xfId="0" applyFont="1" applyFill="1" applyBorder="1" applyAlignment="1" applyProtection="1">
      <alignment horizontal="center" vertical="center" wrapText="1"/>
    </xf>
    <xf numFmtId="0" fontId="107" fillId="10" borderId="82" xfId="0" applyFont="1" applyFill="1" applyBorder="1" applyAlignment="1" applyProtection="1">
      <alignment horizontal="center" vertical="center" wrapText="1"/>
    </xf>
    <xf numFmtId="0" fontId="125" fillId="16" borderId="83" xfId="0" applyFont="1" applyFill="1" applyBorder="1" applyAlignment="1">
      <alignment horizontal="left"/>
    </xf>
    <xf numFmtId="0" fontId="125" fillId="16" borderId="0" xfId="0" applyFont="1" applyFill="1" applyBorder="1" applyAlignment="1">
      <alignment horizontal="left"/>
    </xf>
    <xf numFmtId="0" fontId="125" fillId="16" borderId="84" xfId="0" applyFont="1" applyFill="1" applyBorder="1" applyAlignment="1">
      <alignment horizontal="left"/>
    </xf>
    <xf numFmtId="3" fontId="18" fillId="12" borderId="0" xfId="0" applyNumberFormat="1" applyFont="1" applyFill="1" applyBorder="1" applyAlignment="1">
      <alignment horizontal="justify" vertical="center"/>
    </xf>
    <xf numFmtId="0" fontId="2" fillId="13" borderId="0" xfId="0" applyFont="1" applyFill="1" applyBorder="1" applyAlignment="1">
      <alignment horizontal="justify" vertical="center" wrapText="1"/>
    </xf>
    <xf numFmtId="0" fontId="2" fillId="0" borderId="86" xfId="0" applyFont="1" applyBorder="1" applyAlignment="1">
      <alignment horizontal="left" wrapText="1"/>
    </xf>
    <xf numFmtId="0" fontId="76" fillId="21" borderId="0" xfId="0" applyFont="1" applyFill="1" applyBorder="1" applyAlignment="1">
      <alignment horizontal="justify" vertical="center" wrapText="1"/>
    </xf>
    <xf numFmtId="0" fontId="137" fillId="21" borderId="0" xfId="0" applyFont="1" applyFill="1" applyBorder="1" applyAlignment="1">
      <alignment horizontal="justify" vertical="center" wrapText="1"/>
    </xf>
    <xf numFmtId="0" fontId="124" fillId="23" borderId="0" xfId="0" applyFont="1" applyFill="1" applyBorder="1" applyAlignment="1">
      <alignment horizontal="justify" vertical="center" wrapText="1"/>
    </xf>
    <xf numFmtId="0" fontId="132" fillId="0" borderId="25" xfId="0" applyFont="1" applyBorder="1" applyAlignment="1" applyProtection="1">
      <alignment horizontal="left" vertical="center" wrapText="1" indent="1"/>
      <protection locked="0"/>
    </xf>
    <xf numFmtId="0" fontId="132" fillId="0" borderId="35" xfId="0" applyFont="1" applyBorder="1" applyAlignment="1" applyProtection="1">
      <alignment horizontal="left" vertical="center" wrapText="1" indent="1"/>
      <protection locked="0"/>
    </xf>
    <xf numFmtId="0" fontId="132" fillId="0" borderId="8" xfId="0" applyFont="1" applyBorder="1" applyAlignment="1" applyProtection="1">
      <alignment horizontal="left" vertical="center" wrapText="1" indent="1"/>
      <protection locked="0"/>
    </xf>
    <xf numFmtId="0" fontId="131" fillId="10" borderId="25" xfId="0" applyFont="1" applyFill="1" applyBorder="1" applyAlignment="1" applyProtection="1">
      <alignment horizontal="center" vertical="center" wrapText="1"/>
      <protection hidden="1"/>
    </xf>
    <xf numFmtId="0" fontId="131" fillId="10" borderId="35" xfId="0" applyFont="1" applyFill="1" applyBorder="1" applyAlignment="1" applyProtection="1">
      <alignment horizontal="center" vertical="center" wrapText="1"/>
      <protection hidden="1"/>
    </xf>
    <xf numFmtId="0" fontId="131" fillId="10" borderId="8" xfId="0" applyFont="1" applyFill="1" applyBorder="1" applyAlignment="1" applyProtection="1">
      <alignment horizontal="center" vertical="center" wrapText="1"/>
      <protection hidden="1"/>
    </xf>
    <xf numFmtId="10" fontId="126" fillId="0" borderId="9" xfId="2" applyNumberFormat="1" applyFont="1" applyBorder="1" applyAlignment="1" applyProtection="1">
      <alignment horizontal="center" vertical="center"/>
      <protection locked="0"/>
    </xf>
    <xf numFmtId="10" fontId="126" fillId="0" borderId="10" xfId="2" applyNumberFormat="1" applyFont="1" applyBorder="1" applyAlignment="1" applyProtection="1">
      <alignment horizontal="center" vertical="center"/>
      <protection locked="0"/>
    </xf>
    <xf numFmtId="10" fontId="126" fillId="0" borderId="27" xfId="2" applyNumberFormat="1" applyFont="1" applyBorder="1" applyAlignment="1" applyProtection="1">
      <alignment horizontal="center" vertical="center"/>
      <protection locked="0"/>
    </xf>
    <xf numFmtId="0" fontId="127" fillId="9" borderId="25" xfId="0" applyFont="1" applyFill="1" applyBorder="1" applyAlignment="1" applyProtection="1">
      <alignment horizontal="left" vertical="center"/>
      <protection locked="0"/>
    </xf>
    <xf numFmtId="0" fontId="127" fillId="9" borderId="8" xfId="0" applyFont="1" applyFill="1" applyBorder="1" applyAlignment="1" applyProtection="1">
      <alignment horizontal="left" vertical="center"/>
      <protection locked="0"/>
    </xf>
    <xf numFmtId="0" fontId="126" fillId="0" borderId="9" xfId="0" applyFont="1" applyBorder="1" applyAlignment="1" applyProtection="1">
      <alignment horizontal="left" vertical="center" wrapText="1"/>
      <protection locked="0"/>
    </xf>
    <xf numFmtId="0" fontId="126" fillId="0" borderId="27" xfId="0" applyFont="1" applyBorder="1" applyAlignment="1" applyProtection="1">
      <alignment horizontal="left" vertical="center" wrapText="1"/>
      <protection locked="0"/>
    </xf>
    <xf numFmtId="10" fontId="126" fillId="0" borderId="11" xfId="2" applyNumberFormat="1" applyFont="1" applyBorder="1" applyAlignment="1" applyProtection="1">
      <alignment horizontal="center" vertical="center"/>
      <protection locked="0"/>
    </xf>
    <xf numFmtId="0" fontId="114" fillId="9" borderId="25" xfId="0" applyFont="1" applyFill="1" applyBorder="1" applyAlignment="1">
      <alignment horizontal="center" vertical="center"/>
    </xf>
    <xf numFmtId="0" fontId="114" fillId="9" borderId="8" xfId="0" applyFont="1" applyFill="1" applyBorder="1" applyAlignment="1">
      <alignment horizontal="center" vertical="center"/>
    </xf>
    <xf numFmtId="10" fontId="126" fillId="0" borderId="17" xfId="2" applyNumberFormat="1" applyFont="1" applyBorder="1" applyAlignment="1" applyProtection="1">
      <alignment horizontal="center" vertical="center"/>
      <protection locked="0"/>
    </xf>
    <xf numFmtId="10" fontId="126" fillId="0" borderId="78" xfId="2" applyNumberFormat="1" applyFont="1" applyBorder="1" applyAlignment="1" applyProtection="1">
      <alignment horizontal="center" vertical="center"/>
      <protection locked="0"/>
    </xf>
    <xf numFmtId="0" fontId="132" fillId="0" borderId="25" xfId="0" applyFont="1" applyBorder="1" applyAlignment="1" applyProtection="1">
      <alignment horizontal="left" vertical="center" wrapText="1"/>
      <protection locked="0"/>
    </xf>
    <xf numFmtId="0" fontId="132" fillId="0" borderId="35" xfId="0" applyFont="1" applyBorder="1" applyAlignment="1" applyProtection="1">
      <alignment horizontal="left" vertical="center" wrapText="1"/>
      <protection locked="0"/>
    </xf>
    <xf numFmtId="0" fontId="132" fillId="0" borderId="8" xfId="0" applyFont="1" applyBorder="1" applyAlignment="1" applyProtection="1">
      <alignment horizontal="left" vertical="center" wrapText="1"/>
      <protection locked="0"/>
    </xf>
    <xf numFmtId="10" fontId="126" fillId="0" borderId="49" xfId="2" applyNumberFormat="1" applyFont="1" applyBorder="1" applyAlignment="1" applyProtection="1">
      <alignment horizontal="center" vertical="center"/>
      <protection locked="0"/>
    </xf>
    <xf numFmtId="10" fontId="126" fillId="0" borderId="50" xfId="2" applyNumberFormat="1" applyFont="1" applyBorder="1" applyAlignment="1" applyProtection="1">
      <alignment horizontal="center" vertical="center"/>
      <protection locked="0"/>
    </xf>
    <xf numFmtId="0" fontId="126" fillId="0" borderId="49" xfId="0" applyFont="1" applyBorder="1" applyAlignment="1" applyProtection="1">
      <alignment horizontal="left" vertical="center" wrapText="1"/>
      <protection locked="0"/>
    </xf>
    <xf numFmtId="0" fontId="126" fillId="0" borderId="44" xfId="0" applyFont="1" applyBorder="1" applyAlignment="1" applyProtection="1">
      <alignment horizontal="left" vertical="center" wrapText="1"/>
      <protection locked="0"/>
    </xf>
    <xf numFmtId="10" fontId="126" fillId="0" borderId="43" xfId="2" applyNumberFormat="1" applyFont="1" applyBorder="1" applyAlignment="1" applyProtection="1">
      <alignment horizontal="center" vertical="center"/>
      <protection locked="0"/>
    </xf>
    <xf numFmtId="10" fontId="126" fillId="0" borderId="44" xfId="2" applyNumberFormat="1" applyFont="1" applyBorder="1" applyAlignment="1" applyProtection="1">
      <alignment horizontal="center" vertical="center"/>
      <protection locked="0"/>
    </xf>
    <xf numFmtId="0" fontId="114" fillId="9" borderId="35" xfId="0" applyFont="1" applyFill="1" applyBorder="1" applyAlignment="1">
      <alignment horizontal="center" vertical="center"/>
    </xf>
    <xf numFmtId="0" fontId="114" fillId="9" borderId="25" xfId="0" applyFont="1" applyFill="1" applyBorder="1" applyAlignment="1">
      <alignment horizontal="left" vertical="center" wrapText="1"/>
    </xf>
    <xf numFmtId="0" fontId="114" fillId="9" borderId="8" xfId="0" applyFont="1" applyFill="1" applyBorder="1" applyAlignment="1">
      <alignment horizontal="left" vertical="center" wrapText="1"/>
    </xf>
    <xf numFmtId="0" fontId="126" fillId="0" borderId="66" xfId="0" applyFont="1" applyBorder="1" applyAlignment="1" applyProtection="1">
      <alignment horizontal="left" vertical="center" wrapText="1"/>
      <protection locked="0"/>
    </xf>
    <xf numFmtId="0" fontId="126" fillId="0" borderId="68" xfId="0" applyFont="1" applyBorder="1" applyAlignment="1" applyProtection="1">
      <alignment horizontal="left" vertical="center" wrapText="1"/>
      <protection locked="0"/>
    </xf>
    <xf numFmtId="10" fontId="126" fillId="0" borderId="66" xfId="2" applyNumberFormat="1" applyFont="1" applyBorder="1" applyAlignment="1" applyProtection="1">
      <alignment horizontal="center" vertical="center"/>
      <protection locked="0"/>
    </xf>
    <xf numFmtId="10" fontId="126" fillId="0" borderId="67" xfId="2" applyNumberFormat="1" applyFont="1" applyBorder="1" applyAlignment="1" applyProtection="1">
      <alignment horizontal="center" vertical="center"/>
      <protection locked="0"/>
    </xf>
    <xf numFmtId="10" fontId="126" fillId="0" borderId="68" xfId="2" applyNumberFormat="1" applyFont="1" applyBorder="1" applyAlignment="1" applyProtection="1">
      <alignment horizontal="center" vertical="center"/>
      <protection locked="0"/>
    </xf>
    <xf numFmtId="4" fontId="3" fillId="8" borderId="0" xfId="0" applyNumberFormat="1" applyFont="1" applyFill="1" applyAlignment="1" applyProtection="1">
      <alignment horizontal="left" vertical="top" wrapText="1"/>
      <protection hidden="1"/>
    </xf>
    <xf numFmtId="4" fontId="62" fillId="8" borderId="22" xfId="0" applyNumberFormat="1" applyFont="1" applyFill="1" applyBorder="1" applyAlignment="1" applyProtection="1">
      <alignment horizontal="center"/>
      <protection locked="0" hidden="1"/>
    </xf>
    <xf numFmtId="4" fontId="12" fillId="8" borderId="0" xfId="0" applyNumberFormat="1" applyFont="1" applyFill="1" applyBorder="1" applyAlignment="1" applyProtection="1">
      <alignment horizontal="center" wrapText="1"/>
      <protection hidden="1"/>
    </xf>
    <xf numFmtId="4" fontId="45" fillId="18" borderId="0" xfId="0" applyNumberFormat="1" applyFont="1" applyFill="1" applyAlignment="1" applyProtection="1">
      <alignment horizontal="center" wrapText="1"/>
      <protection hidden="1"/>
    </xf>
    <xf numFmtId="4" fontId="45" fillId="18" borderId="6" xfId="0" applyNumberFormat="1" applyFont="1" applyFill="1" applyBorder="1" applyAlignment="1" applyProtection="1">
      <alignment horizontal="center" wrapText="1"/>
      <protection hidden="1"/>
    </xf>
    <xf numFmtId="4" fontId="45" fillId="8" borderId="0" xfId="0" applyNumberFormat="1" applyFont="1" applyFill="1" applyBorder="1" applyAlignment="1" applyProtection="1">
      <alignment horizontal="center" wrapText="1"/>
      <protection hidden="1"/>
    </xf>
    <xf numFmtId="4" fontId="6" fillId="0" borderId="25" xfId="0" applyNumberFormat="1" applyFont="1" applyBorder="1" applyAlignment="1" applyProtection="1">
      <alignment horizontal="center" vertical="center"/>
      <protection hidden="1"/>
    </xf>
    <xf numFmtId="4" fontId="6" fillId="0" borderId="35" xfId="0" applyNumberFormat="1" applyFont="1" applyBorder="1" applyAlignment="1" applyProtection="1">
      <alignment horizontal="center" vertical="center"/>
      <protection hidden="1"/>
    </xf>
    <xf numFmtId="4" fontId="6" fillId="7" borderId="41" xfId="0" applyNumberFormat="1" applyFont="1" applyFill="1" applyBorder="1" applyAlignment="1" applyProtection="1">
      <alignment horizontal="center" wrapText="1"/>
      <protection hidden="1"/>
    </xf>
    <xf numFmtId="4" fontId="6" fillId="7" borderId="42" xfId="0" applyNumberFormat="1" applyFont="1" applyFill="1" applyBorder="1" applyAlignment="1" applyProtection="1">
      <alignment horizontal="center"/>
      <protection hidden="1"/>
    </xf>
    <xf numFmtId="4" fontId="6" fillId="7" borderId="40" xfId="0" applyNumberFormat="1" applyFont="1" applyFill="1" applyBorder="1" applyAlignment="1" applyProtection="1">
      <alignment horizontal="center"/>
      <protection hidden="1"/>
    </xf>
    <xf numFmtId="4" fontId="32" fillId="0" borderId="0" xfId="0" applyNumberFormat="1" applyFont="1" applyFill="1" applyAlignment="1" applyProtection="1">
      <alignment horizontal="left"/>
      <protection hidden="1"/>
    </xf>
    <xf numFmtId="4" fontId="32" fillId="0" borderId="0" xfId="0" applyNumberFormat="1" applyFont="1" applyFill="1" applyBorder="1" applyAlignment="1" applyProtection="1">
      <alignment horizontal="left"/>
      <protection hidden="1"/>
    </xf>
    <xf numFmtId="4" fontId="4" fillId="0" borderId="0" xfId="0" applyNumberFormat="1" applyFont="1" applyFill="1" applyAlignment="1" applyProtection="1">
      <alignment horizontal="left"/>
      <protection hidden="1"/>
    </xf>
    <xf numFmtId="4" fontId="0" fillId="0" borderId="0" xfId="0" applyNumberFormat="1" applyFill="1" applyBorder="1" applyAlignment="1" applyProtection="1">
      <alignment horizontal="left"/>
      <protection hidden="1"/>
    </xf>
    <xf numFmtId="4" fontId="4" fillId="0" borderId="0" xfId="0" applyNumberFormat="1" applyFont="1" applyFill="1" applyAlignment="1" applyProtection="1">
      <alignment horizontal="left"/>
      <protection locked="0" hidden="1"/>
    </xf>
    <xf numFmtId="4" fontId="0" fillId="0" borderId="0" xfId="0" applyNumberFormat="1" applyFill="1" applyBorder="1" applyAlignment="1" applyProtection="1">
      <alignment horizontal="left"/>
      <protection locked="0" hidden="1"/>
    </xf>
    <xf numFmtId="4" fontId="8" fillId="0" borderId="4" xfId="0" applyNumberFormat="1" applyFont="1" applyBorder="1" applyAlignment="1" applyProtection="1">
      <alignment horizontal="center" vertical="center" wrapText="1"/>
      <protection hidden="1"/>
    </xf>
    <xf numFmtId="4" fontId="0" fillId="0" borderId="3" xfId="0" applyNumberFormat="1" applyBorder="1" applyAlignment="1" applyProtection="1">
      <alignment horizontal="center" vertical="center" wrapText="1"/>
      <protection hidden="1"/>
    </xf>
    <xf numFmtId="4" fontId="6" fillId="0" borderId="41" xfId="0" applyNumberFormat="1" applyFont="1" applyBorder="1" applyAlignment="1" applyProtection="1">
      <alignment horizontal="center" vertical="center" wrapText="1"/>
      <protection hidden="1"/>
    </xf>
    <xf numFmtId="4" fontId="6" fillId="0" borderId="38" xfId="0" applyNumberFormat="1" applyFont="1" applyBorder="1" applyAlignment="1" applyProtection="1">
      <alignment horizontal="center" vertical="center" wrapText="1"/>
      <protection hidden="1"/>
    </xf>
    <xf numFmtId="4" fontId="8" fillId="7" borderId="4" xfId="0" applyNumberFormat="1" applyFont="1" applyFill="1" applyBorder="1" applyAlignment="1" applyProtection="1">
      <alignment horizontal="center" vertical="center" wrapText="1"/>
      <protection hidden="1"/>
    </xf>
    <xf numFmtId="4" fontId="8" fillId="7" borderId="3" xfId="0" applyNumberFormat="1" applyFont="1" applyFill="1" applyBorder="1" applyAlignment="1" applyProtection="1">
      <alignment horizontal="center" vertical="center" wrapText="1"/>
      <protection hidden="1"/>
    </xf>
    <xf numFmtId="4" fontId="12" fillId="0" borderId="0" xfId="0" applyNumberFormat="1" applyFont="1" applyFill="1" applyAlignment="1" applyProtection="1">
      <alignment horizontal="center"/>
      <protection hidden="1"/>
    </xf>
    <xf numFmtId="4" fontId="12" fillId="0" borderId="0" xfId="0" applyNumberFormat="1" applyFont="1" applyFill="1" applyBorder="1" applyAlignment="1" applyProtection="1">
      <alignment horizontal="center"/>
      <protection hidden="1"/>
    </xf>
    <xf numFmtId="4" fontId="6" fillId="7" borderId="25" xfId="0" applyNumberFormat="1" applyFont="1" applyFill="1" applyBorder="1" applyAlignment="1" applyProtection="1">
      <alignment horizontal="center"/>
      <protection hidden="1"/>
    </xf>
    <xf numFmtId="4" fontId="6" fillId="7" borderId="8" xfId="0" applyNumberFormat="1" applyFont="1" applyFill="1" applyBorder="1" applyAlignment="1" applyProtection="1">
      <alignment horizontal="center"/>
      <protection hidden="1"/>
    </xf>
    <xf numFmtId="4" fontId="6" fillId="7" borderId="4" xfId="0" applyNumberFormat="1" applyFont="1" applyFill="1" applyBorder="1" applyAlignment="1" applyProtection="1">
      <alignment horizontal="center" vertical="center" wrapText="1"/>
      <protection hidden="1"/>
    </xf>
    <xf numFmtId="4" fontId="6" fillId="7" borderId="3" xfId="0" applyNumberFormat="1" applyFont="1" applyFill="1" applyBorder="1" applyAlignment="1" applyProtection="1">
      <alignment horizontal="center" vertical="center" wrapText="1"/>
      <protection hidden="1"/>
    </xf>
    <xf numFmtId="4" fontId="12" fillId="0" borderId="0" xfId="0" applyNumberFormat="1" applyFont="1" applyAlignment="1" applyProtection="1">
      <alignment horizontal="center"/>
      <protection hidden="1"/>
    </xf>
    <xf numFmtId="4" fontId="12" fillId="0" borderId="6" xfId="0" applyNumberFormat="1" applyFont="1" applyBorder="1" applyAlignment="1" applyProtection="1">
      <alignment horizontal="center"/>
      <protection hidden="1"/>
    </xf>
    <xf numFmtId="4" fontId="4" fillId="0" borderId="0" xfId="0" applyNumberFormat="1" applyFont="1" applyAlignment="1" applyProtection="1">
      <alignment horizontal="center"/>
      <protection hidden="1"/>
    </xf>
    <xf numFmtId="4" fontId="4" fillId="0" borderId="6" xfId="0" applyNumberFormat="1" applyFont="1" applyBorder="1" applyAlignment="1" applyProtection="1">
      <alignment horizontal="center"/>
      <protection hidden="1"/>
    </xf>
    <xf numFmtId="4" fontId="6" fillId="7" borderId="41" xfId="0" applyNumberFormat="1" applyFont="1" applyFill="1" applyBorder="1" applyAlignment="1" applyProtection="1">
      <alignment horizontal="center" vertical="center"/>
      <protection hidden="1"/>
    </xf>
    <xf numFmtId="4" fontId="6" fillId="7" borderId="42" xfId="0" applyNumberFormat="1" applyFont="1" applyFill="1" applyBorder="1" applyAlignment="1" applyProtection="1">
      <alignment horizontal="center" vertical="center"/>
      <protection hidden="1"/>
    </xf>
    <xf numFmtId="4" fontId="6" fillId="7" borderId="40" xfId="0" applyNumberFormat="1" applyFont="1" applyFill="1" applyBorder="1" applyAlignment="1" applyProtection="1">
      <alignment horizontal="center" vertical="center"/>
      <protection hidden="1"/>
    </xf>
    <xf numFmtId="4" fontId="6" fillId="0" borderId="25" xfId="0" applyNumberFormat="1" applyFont="1" applyBorder="1" applyAlignment="1" applyProtection="1">
      <alignment horizontal="center"/>
      <protection hidden="1"/>
    </xf>
    <xf numFmtId="4" fontId="6" fillId="0" borderId="35" xfId="0" applyNumberFormat="1" applyFont="1" applyBorder="1" applyAlignment="1" applyProtection="1">
      <alignment horizontal="center"/>
      <protection hidden="1"/>
    </xf>
    <xf numFmtId="4" fontId="4" fillId="0" borderId="22" xfId="0" applyNumberFormat="1" applyFont="1" applyBorder="1" applyAlignment="1" applyProtection="1">
      <alignment horizontal="center"/>
      <protection hidden="1"/>
    </xf>
    <xf numFmtId="4" fontId="4" fillId="0" borderId="31" xfId="0" applyNumberFormat="1" applyFont="1" applyBorder="1" applyAlignment="1" applyProtection="1">
      <alignment horizontal="center"/>
      <protection hidden="1"/>
    </xf>
    <xf numFmtId="4" fontId="6" fillId="0" borderId="4" xfId="0" applyNumberFormat="1" applyFont="1" applyBorder="1" applyAlignment="1" applyProtection="1">
      <alignment horizontal="center" vertical="center" wrapText="1"/>
      <protection hidden="1"/>
    </xf>
    <xf numFmtId="4" fontId="2" fillId="0" borderId="3" xfId="0" applyNumberFormat="1" applyFont="1" applyBorder="1" applyAlignment="1" applyProtection="1">
      <alignment horizontal="center" vertical="center" wrapText="1"/>
      <protection hidden="1"/>
    </xf>
    <xf numFmtId="4" fontId="32" fillId="0" borderId="0" xfId="0" applyNumberFormat="1" applyFont="1" applyFill="1" applyAlignment="1" applyProtection="1">
      <alignment horizontal="center"/>
      <protection hidden="1"/>
    </xf>
    <xf numFmtId="4" fontId="32" fillId="0" borderId="6" xfId="0" applyNumberFormat="1" applyFont="1" applyFill="1" applyBorder="1" applyAlignment="1" applyProtection="1">
      <alignment horizontal="center"/>
      <protection hidden="1"/>
    </xf>
    <xf numFmtId="4" fontId="22" fillId="0" borderId="6" xfId="0" applyNumberFormat="1" applyFont="1" applyFill="1" applyBorder="1" applyAlignment="1" applyProtection="1">
      <alignment horizontal="left"/>
      <protection locked="0" hidden="1"/>
    </xf>
    <xf numFmtId="4" fontId="22" fillId="0" borderId="6" xfId="0" applyNumberFormat="1" applyFont="1" applyFill="1" applyBorder="1" applyAlignment="1" applyProtection="1">
      <alignment horizontal="left"/>
      <protection hidden="1"/>
    </xf>
    <xf numFmtId="4" fontId="39" fillId="0" borderId="0" xfId="0" applyNumberFormat="1" applyFont="1" applyFill="1" applyAlignment="1" applyProtection="1">
      <alignment horizontal="left" wrapText="1"/>
      <protection hidden="1"/>
    </xf>
    <xf numFmtId="4" fontId="39" fillId="0" borderId="6" xfId="0" applyNumberFormat="1" applyFont="1" applyFill="1" applyBorder="1" applyAlignment="1" applyProtection="1">
      <alignment horizontal="left" wrapText="1"/>
      <protection hidden="1"/>
    </xf>
    <xf numFmtId="4" fontId="4" fillId="0" borderId="6" xfId="0" applyNumberFormat="1" applyFont="1" applyFill="1" applyBorder="1" applyAlignment="1" applyProtection="1">
      <alignment horizontal="left"/>
      <protection hidden="1"/>
    </xf>
    <xf numFmtId="4" fontId="58" fillId="0" borderId="0" xfId="0" applyNumberFormat="1" applyFont="1" applyAlignment="1" applyProtection="1">
      <alignment horizontal="left" vertical="top" wrapText="1"/>
      <protection hidden="1"/>
    </xf>
    <xf numFmtId="4" fontId="12" fillId="0" borderId="22" xfId="0" applyNumberFormat="1" applyFont="1" applyBorder="1" applyAlignment="1" applyProtection="1">
      <alignment horizontal="center" vertical="center"/>
      <protection hidden="1"/>
    </xf>
    <xf numFmtId="4" fontId="12" fillId="0" borderId="31" xfId="0" applyNumberFormat="1" applyFont="1" applyBorder="1" applyAlignment="1" applyProtection="1">
      <alignment horizontal="center" vertical="center"/>
      <protection hidden="1"/>
    </xf>
    <xf numFmtId="4" fontId="32" fillId="0" borderId="0" xfId="0" applyNumberFormat="1" applyFont="1" applyFill="1" applyAlignment="1" applyProtection="1">
      <alignment horizontal="left" wrapText="1"/>
      <protection hidden="1"/>
    </xf>
    <xf numFmtId="4" fontId="32" fillId="0" borderId="6" xfId="0" applyNumberFormat="1" applyFont="1" applyFill="1" applyBorder="1" applyAlignment="1" applyProtection="1">
      <alignment horizontal="left" wrapText="1"/>
      <protection hidden="1"/>
    </xf>
    <xf numFmtId="4" fontId="25" fillId="8" borderId="37" xfId="0" applyNumberFormat="1" applyFont="1" applyFill="1" applyBorder="1" applyAlignment="1" applyProtection="1">
      <alignment horizontal="center"/>
      <protection hidden="1"/>
    </xf>
    <xf numFmtId="4" fontId="25" fillId="8" borderId="0" xfId="0" applyNumberFormat="1" applyFont="1" applyFill="1" applyAlignment="1" applyProtection="1">
      <alignment horizontal="center"/>
      <protection hidden="1"/>
    </xf>
    <xf numFmtId="4" fontId="3" fillId="4" borderId="22" xfId="0" applyNumberFormat="1" applyFont="1" applyFill="1" applyBorder="1" applyAlignment="1" applyProtection="1">
      <alignment horizontal="center"/>
      <protection hidden="1"/>
    </xf>
    <xf numFmtId="4" fontId="78" fillId="18" borderId="25" xfId="0" applyNumberFormat="1" applyFont="1" applyFill="1" applyBorder="1" applyAlignment="1" applyProtection="1">
      <alignment horizontal="right"/>
      <protection hidden="1"/>
    </xf>
    <xf numFmtId="4" fontId="78" fillId="18" borderId="35" xfId="0" applyNumberFormat="1" applyFont="1" applyFill="1" applyBorder="1" applyAlignment="1" applyProtection="1">
      <alignment horizontal="right"/>
      <protection hidden="1"/>
    </xf>
    <xf numFmtId="4" fontId="79" fillId="18" borderId="25" xfId="0" applyNumberFormat="1" applyFont="1" applyFill="1" applyBorder="1" applyAlignment="1" applyProtection="1">
      <alignment horizontal="right"/>
      <protection hidden="1"/>
    </xf>
    <xf numFmtId="4" fontId="79" fillId="18" borderId="35" xfId="0" applyNumberFormat="1" applyFont="1" applyFill="1" applyBorder="1" applyAlignment="1" applyProtection="1">
      <alignment horizontal="right"/>
      <protection hidden="1"/>
    </xf>
    <xf numFmtId="4" fontId="78" fillId="18" borderId="35" xfId="0" applyNumberFormat="1" applyFont="1" applyFill="1" applyBorder="1" applyAlignment="1" applyProtection="1">
      <alignment horizontal="right" vertical="center"/>
      <protection hidden="1"/>
    </xf>
    <xf numFmtId="4" fontId="76" fillId="18" borderId="35" xfId="0" applyNumberFormat="1" applyFont="1" applyFill="1" applyBorder="1" applyAlignment="1" applyProtection="1">
      <alignment horizontal="right" vertical="center"/>
      <protection hidden="1"/>
    </xf>
    <xf numFmtId="4" fontId="6" fillId="8" borderId="0" xfId="0" applyNumberFormat="1" applyFont="1" applyFill="1" applyBorder="1" applyAlignment="1" applyProtection="1">
      <alignment horizontal="center"/>
      <protection hidden="1"/>
    </xf>
    <xf numFmtId="4" fontId="150" fillId="4" borderId="41" xfId="0" applyNumberFormat="1" applyFont="1" applyFill="1" applyBorder="1" applyAlignment="1" applyProtection="1">
      <alignment horizontal="center" vertical="center" wrapText="1"/>
      <protection hidden="1"/>
    </xf>
    <xf numFmtId="4" fontId="150" fillId="4" borderId="42" xfId="0" applyNumberFormat="1" applyFont="1" applyFill="1" applyBorder="1" applyAlignment="1" applyProtection="1">
      <alignment horizontal="center" vertical="center"/>
      <protection hidden="1"/>
    </xf>
    <xf numFmtId="4" fontId="150" fillId="4" borderId="40" xfId="0" applyNumberFormat="1" applyFont="1" applyFill="1" applyBorder="1" applyAlignment="1" applyProtection="1">
      <alignment horizontal="center" vertical="center"/>
      <protection hidden="1"/>
    </xf>
    <xf numFmtId="4" fontId="150" fillId="4" borderId="23" xfId="0" applyNumberFormat="1" applyFont="1" applyFill="1" applyBorder="1" applyAlignment="1" applyProtection="1">
      <alignment horizontal="center" vertical="center"/>
      <protection hidden="1"/>
    </xf>
    <xf numFmtId="4" fontId="150" fillId="4" borderId="0" xfId="0" applyNumberFormat="1" applyFont="1" applyFill="1" applyBorder="1" applyAlignment="1" applyProtection="1">
      <alignment horizontal="center" vertical="center"/>
      <protection hidden="1"/>
    </xf>
    <xf numFmtId="4" fontId="150" fillId="4" borderId="6" xfId="0" applyNumberFormat="1" applyFont="1" applyFill="1" applyBorder="1" applyAlignment="1" applyProtection="1">
      <alignment horizontal="center" vertical="center"/>
      <protection hidden="1"/>
    </xf>
    <xf numFmtId="4" fontId="150" fillId="4" borderId="38" xfId="0" applyNumberFormat="1" applyFont="1" applyFill="1" applyBorder="1" applyAlignment="1" applyProtection="1">
      <alignment horizontal="center" vertical="center"/>
      <protection hidden="1"/>
    </xf>
    <xf numFmtId="4" fontId="150" fillId="4" borderId="7" xfId="0" applyNumberFormat="1" applyFont="1" applyFill="1" applyBorder="1" applyAlignment="1" applyProtection="1">
      <alignment horizontal="center" vertical="center"/>
      <protection hidden="1"/>
    </xf>
    <xf numFmtId="4" fontId="150" fillId="4" borderId="34" xfId="0" applyNumberFormat="1" applyFont="1" applyFill="1" applyBorder="1" applyAlignment="1" applyProtection="1">
      <alignment horizontal="center" vertical="center"/>
      <protection hidden="1"/>
    </xf>
    <xf numFmtId="4" fontId="2" fillId="8" borderId="27" xfId="0" applyNumberFormat="1" applyFont="1" applyFill="1" applyBorder="1" applyAlignment="1" applyProtection="1">
      <alignment horizontal="left"/>
      <protection locked="0"/>
    </xf>
    <xf numFmtId="4" fontId="0" fillId="8" borderId="75" xfId="0" applyNumberFormat="1" applyFill="1" applyBorder="1" applyAlignment="1" applyProtection="1">
      <alignment horizontal="left"/>
      <protection locked="0"/>
    </xf>
    <xf numFmtId="4" fontId="0" fillId="8" borderId="27" xfId="0" applyNumberFormat="1" applyFill="1" applyBorder="1" applyAlignment="1" applyProtection="1">
      <alignment horizontal="left"/>
      <protection locked="0"/>
    </xf>
    <xf numFmtId="4" fontId="75" fillId="4" borderId="27" xfId="0" applyNumberFormat="1" applyFont="1" applyFill="1" applyBorder="1" applyAlignment="1" applyProtection="1">
      <alignment horizontal="left" wrapText="1"/>
      <protection hidden="1"/>
    </xf>
    <xf numFmtId="4" fontId="75" fillId="4" borderId="39" xfId="0" applyNumberFormat="1" applyFont="1" applyFill="1" applyBorder="1" applyAlignment="1" applyProtection="1">
      <alignment horizontal="left"/>
      <protection hidden="1"/>
    </xf>
    <xf numFmtId="4" fontId="75" fillId="4" borderId="75" xfId="0" applyNumberFormat="1" applyFont="1" applyFill="1" applyBorder="1" applyAlignment="1" applyProtection="1">
      <alignment horizontal="left"/>
      <protection hidden="1"/>
    </xf>
    <xf numFmtId="4" fontId="91" fillId="10" borderId="27" xfId="0" applyNumberFormat="1" applyFont="1" applyFill="1" applyBorder="1" applyAlignment="1" applyProtection="1">
      <alignment horizontal="right" vertical="center"/>
      <protection hidden="1"/>
    </xf>
    <xf numFmtId="4" fontId="91" fillId="10" borderId="75" xfId="0" applyNumberFormat="1" applyFont="1" applyFill="1" applyBorder="1" applyAlignment="1" applyProtection="1">
      <alignment horizontal="right" vertical="center"/>
      <protection hidden="1"/>
    </xf>
    <xf numFmtId="4" fontId="91" fillId="10" borderId="27" xfId="0" applyNumberFormat="1" applyFont="1" applyFill="1" applyBorder="1" applyAlignment="1" applyProtection="1">
      <alignment horizontal="right"/>
      <protection hidden="1"/>
    </xf>
    <xf numFmtId="4" fontId="91" fillId="10" borderId="75" xfId="0" applyNumberFormat="1" applyFont="1" applyFill="1" applyBorder="1" applyAlignment="1" applyProtection="1">
      <alignment horizontal="right"/>
      <protection hidden="1"/>
    </xf>
    <xf numFmtId="4" fontId="0" fillId="8" borderId="27" xfId="0" applyNumberFormat="1" applyFill="1" applyBorder="1" applyAlignment="1" applyProtection="1">
      <alignment horizontal="right"/>
      <protection locked="0"/>
    </xf>
    <xf numFmtId="4" fontId="0" fillId="8" borderId="39" xfId="0" applyNumberFormat="1" applyFill="1" applyBorder="1" applyAlignment="1" applyProtection="1">
      <alignment horizontal="right"/>
      <protection locked="0"/>
    </xf>
    <xf numFmtId="4" fontId="0" fillId="8" borderId="75" xfId="0" applyNumberFormat="1" applyFill="1" applyBorder="1" applyAlignment="1" applyProtection="1">
      <alignment horizontal="right"/>
      <protection locked="0"/>
    </xf>
    <xf numFmtId="10" fontId="0" fillId="10" borderId="27" xfId="0" applyNumberFormat="1" applyFill="1" applyBorder="1" applyAlignment="1" applyProtection="1">
      <alignment horizontal="right"/>
      <protection hidden="1"/>
    </xf>
    <xf numFmtId="10" fontId="0" fillId="10" borderId="39" xfId="0" applyNumberFormat="1" applyFill="1" applyBorder="1" applyAlignment="1" applyProtection="1">
      <alignment horizontal="right"/>
      <protection hidden="1"/>
    </xf>
    <xf numFmtId="10" fontId="0" fillId="10" borderId="75" xfId="0" applyNumberFormat="1" applyFill="1" applyBorder="1" applyAlignment="1" applyProtection="1">
      <alignment horizontal="right"/>
      <protection hidden="1"/>
    </xf>
    <xf numFmtId="4" fontId="2" fillId="4" borderId="27" xfId="0" applyNumberFormat="1" applyFont="1" applyFill="1" applyBorder="1" applyAlignment="1" applyProtection="1">
      <alignment horizontal="left" wrapText="1"/>
      <protection hidden="1"/>
    </xf>
    <xf numFmtId="4" fontId="0" fillId="4" borderId="39" xfId="0" applyNumberFormat="1" applyFill="1" applyBorder="1" applyAlignment="1" applyProtection="1">
      <alignment horizontal="left" wrapText="1"/>
      <protection hidden="1"/>
    </xf>
    <xf numFmtId="4" fontId="0" fillId="4" borderId="75" xfId="0" applyNumberFormat="1" applyFill="1" applyBorder="1" applyAlignment="1" applyProtection="1">
      <alignment horizontal="left" wrapText="1"/>
      <protection hidden="1"/>
    </xf>
    <xf numFmtId="4" fontId="2" fillId="8" borderId="27" xfId="0" applyNumberFormat="1" applyFont="1" applyFill="1" applyBorder="1" applyAlignment="1" applyProtection="1">
      <alignment horizontal="center" wrapText="1"/>
      <protection locked="0"/>
    </xf>
    <xf numFmtId="4" fontId="2" fillId="8" borderId="39" xfId="0" applyNumberFormat="1" applyFont="1" applyFill="1" applyBorder="1" applyAlignment="1" applyProtection="1">
      <alignment horizontal="center" wrapText="1"/>
      <protection locked="0"/>
    </xf>
    <xf numFmtId="4" fontId="2" fillId="8" borderId="75" xfId="0" applyNumberFormat="1" applyFont="1" applyFill="1" applyBorder="1" applyAlignment="1" applyProtection="1">
      <alignment horizontal="center" wrapText="1"/>
      <protection locked="0"/>
    </xf>
    <xf numFmtId="4" fontId="17" fillId="10" borderId="27" xfId="0" applyNumberFormat="1" applyFont="1" applyFill="1" applyBorder="1" applyAlignment="1" applyProtection="1">
      <alignment horizontal="right" wrapText="1"/>
      <protection hidden="1"/>
    </xf>
    <xf numFmtId="4" fontId="17" fillId="10" borderId="39" xfId="0" applyNumberFormat="1" applyFont="1" applyFill="1" applyBorder="1" applyAlignment="1" applyProtection="1">
      <alignment horizontal="right" wrapText="1"/>
      <protection hidden="1"/>
    </xf>
    <xf numFmtId="4" fontId="17" fillId="10" borderId="75" xfId="0" applyNumberFormat="1" applyFont="1" applyFill="1" applyBorder="1" applyAlignment="1" applyProtection="1">
      <alignment horizontal="right" wrapText="1"/>
      <protection hidden="1"/>
    </xf>
    <xf numFmtId="4" fontId="131" fillId="10" borderId="0" xfId="0" applyNumberFormat="1" applyFont="1" applyFill="1" applyBorder="1" applyAlignment="1" applyProtection="1">
      <alignment horizontal="center" vertical="center" wrapText="1"/>
      <protection hidden="1"/>
    </xf>
    <xf numFmtId="4" fontId="131" fillId="10" borderId="0" xfId="0" applyNumberFormat="1" applyFont="1" applyFill="1" applyBorder="1" applyAlignment="1" applyProtection="1">
      <alignment horizontal="center" vertical="center"/>
      <protection hidden="1"/>
    </xf>
    <xf numFmtId="4" fontId="105" fillId="4" borderId="27" xfId="0" applyNumberFormat="1" applyFont="1" applyFill="1" applyBorder="1" applyAlignment="1" applyProtection="1">
      <alignment horizontal="left" vertical="center" wrapText="1"/>
      <protection hidden="1"/>
    </xf>
    <xf numFmtId="4" fontId="105" fillId="4" borderId="39" xfId="0" applyNumberFormat="1" applyFont="1" applyFill="1" applyBorder="1" applyAlignment="1" applyProtection="1">
      <alignment horizontal="left" vertical="center" wrapText="1"/>
      <protection hidden="1"/>
    </xf>
    <xf numFmtId="4" fontId="105" fillId="4" borderId="75" xfId="0" applyNumberFormat="1" applyFont="1" applyFill="1" applyBorder="1" applyAlignment="1" applyProtection="1">
      <alignment horizontal="left" vertical="center" wrapText="1"/>
      <protection hidden="1"/>
    </xf>
    <xf numFmtId="4" fontId="18" fillId="4" borderId="27" xfId="0" applyNumberFormat="1" applyFont="1" applyFill="1" applyBorder="1" applyAlignment="1" applyProtection="1">
      <alignment horizontal="left" wrapText="1"/>
      <protection hidden="1"/>
    </xf>
    <xf numFmtId="4" fontId="18" fillId="4" borderId="39" xfId="0" applyNumberFormat="1" applyFont="1" applyFill="1" applyBorder="1" applyAlignment="1" applyProtection="1">
      <alignment horizontal="left"/>
      <protection hidden="1"/>
    </xf>
    <xf numFmtId="4" fontId="18" fillId="4" borderId="75" xfId="0" applyNumberFormat="1" applyFont="1" applyFill="1" applyBorder="1" applyAlignment="1" applyProtection="1">
      <alignment horizontal="left"/>
      <protection hidden="1"/>
    </xf>
    <xf numFmtId="4" fontId="2" fillId="4" borderId="27" xfId="0" applyNumberFormat="1" applyFont="1" applyFill="1" applyBorder="1" applyAlignment="1" applyProtection="1">
      <alignment horizontal="left"/>
      <protection hidden="1"/>
    </xf>
    <xf numFmtId="4" fontId="0" fillId="4" borderId="39" xfId="0" applyNumberFormat="1" applyFill="1" applyBorder="1" applyAlignment="1" applyProtection="1">
      <alignment horizontal="left"/>
      <protection hidden="1"/>
    </xf>
    <xf numFmtId="4" fontId="0" fillId="4" borderId="75" xfId="0" applyNumberFormat="1" applyFill="1" applyBorder="1" applyAlignment="1" applyProtection="1">
      <alignment horizontal="left"/>
      <protection hidden="1"/>
    </xf>
    <xf numFmtId="4" fontId="0" fillId="8" borderId="39" xfId="0" applyNumberFormat="1" applyFill="1" applyBorder="1" applyAlignment="1" applyProtection="1">
      <alignment horizontal="center" wrapText="1"/>
      <protection locked="0"/>
    </xf>
    <xf numFmtId="4" fontId="0" fillId="8" borderId="75" xfId="0" applyNumberFormat="1" applyFill="1" applyBorder="1" applyAlignment="1" applyProtection="1">
      <alignment horizontal="center" wrapText="1"/>
      <protection locked="0"/>
    </xf>
    <xf numFmtId="4" fontId="0" fillId="8" borderId="27" xfId="0" applyNumberFormat="1" applyFill="1" applyBorder="1" applyAlignment="1" applyProtection="1">
      <alignment horizontal="center" wrapText="1"/>
      <protection locked="0"/>
    </xf>
    <xf numFmtId="0" fontId="96" fillId="8" borderId="39" xfId="0" applyFont="1" applyFill="1" applyBorder="1" applyAlignment="1" applyProtection="1">
      <alignment horizontal="left"/>
      <protection hidden="1"/>
    </xf>
    <xf numFmtId="0" fontId="96" fillId="8" borderId="75" xfId="0" applyFont="1" applyFill="1" applyBorder="1" applyAlignment="1" applyProtection="1">
      <alignment horizontal="left"/>
      <protection hidden="1"/>
    </xf>
    <xf numFmtId="10" fontId="93" fillId="9" borderId="10" xfId="0" applyNumberFormat="1" applyFont="1" applyFill="1" applyBorder="1" applyAlignment="1" applyProtection="1">
      <alignment horizontal="right"/>
      <protection hidden="1"/>
    </xf>
    <xf numFmtId="0" fontId="93" fillId="9" borderId="10" xfId="0" applyFont="1" applyFill="1" applyBorder="1" applyAlignment="1" applyProtection="1">
      <alignment horizontal="right"/>
      <protection hidden="1"/>
    </xf>
    <xf numFmtId="4" fontId="93" fillId="9" borderId="27" xfId="0" applyNumberFormat="1" applyFont="1" applyFill="1" applyBorder="1" applyAlignment="1" applyProtection="1">
      <alignment horizontal="right"/>
      <protection hidden="1"/>
    </xf>
    <xf numFmtId="0" fontId="93" fillId="9" borderId="39" xfId="0" applyFont="1" applyFill="1" applyBorder="1" applyAlignment="1" applyProtection="1">
      <alignment horizontal="right"/>
      <protection hidden="1"/>
    </xf>
    <xf numFmtId="0" fontId="93" fillId="9" borderId="75" xfId="0" applyFont="1" applyFill="1" applyBorder="1" applyAlignment="1" applyProtection="1">
      <alignment horizontal="right"/>
      <protection hidden="1"/>
    </xf>
    <xf numFmtId="0" fontId="93" fillId="8" borderId="22" xfId="0" applyFont="1" applyFill="1" applyBorder="1" applyAlignment="1" applyProtection="1">
      <alignment horizontal="center"/>
      <protection locked="0"/>
    </xf>
    <xf numFmtId="0" fontId="93" fillId="8" borderId="39" xfId="0" applyFont="1" applyFill="1" applyBorder="1" applyAlignment="1" applyProtection="1">
      <alignment horizontal="center"/>
      <protection locked="0"/>
    </xf>
    <xf numFmtId="0" fontId="93" fillId="8" borderId="32" xfId="0" applyFont="1" applyFill="1" applyBorder="1" applyAlignment="1" applyProtection="1">
      <alignment horizontal="left"/>
      <protection hidden="1"/>
    </xf>
    <xf numFmtId="0" fontId="93" fillId="8" borderId="22" xfId="0" applyFont="1" applyFill="1" applyBorder="1" applyAlignment="1" applyProtection="1">
      <alignment horizontal="left"/>
      <protection locked="0"/>
    </xf>
    <xf numFmtId="0" fontId="93" fillId="8" borderId="0" xfId="0" applyFont="1" applyFill="1" applyAlignment="1" applyProtection="1">
      <alignment horizontal="left" vertical="center"/>
      <protection hidden="1"/>
    </xf>
    <xf numFmtId="4" fontId="93" fillId="9" borderId="10" xfId="0" applyNumberFormat="1" applyFont="1" applyFill="1" applyBorder="1" applyAlignment="1" applyProtection="1">
      <alignment horizontal="right"/>
      <protection hidden="1"/>
    </xf>
    <xf numFmtId="0" fontId="93" fillId="4" borderId="27" xfId="0" applyFont="1" applyFill="1" applyBorder="1" applyAlignment="1" applyProtection="1">
      <alignment horizontal="center" vertical="center"/>
      <protection hidden="1"/>
    </xf>
    <xf numFmtId="0" fontId="93" fillId="4" borderId="39" xfId="0" applyFont="1" applyFill="1" applyBorder="1" applyAlignment="1" applyProtection="1">
      <alignment horizontal="center" vertical="center"/>
      <protection hidden="1"/>
    </xf>
    <xf numFmtId="0" fontId="93" fillId="4" borderId="75" xfId="0" applyFont="1" applyFill="1" applyBorder="1" applyAlignment="1" applyProtection="1">
      <alignment horizontal="center" vertical="center"/>
      <protection hidden="1"/>
    </xf>
    <xf numFmtId="0" fontId="93" fillId="0" borderId="0" xfId="0" applyFont="1" applyAlignment="1" applyProtection="1">
      <alignment horizontal="left" vertical="center" wrapText="1"/>
      <protection hidden="1"/>
    </xf>
    <xf numFmtId="0" fontId="93" fillId="0" borderId="0" xfId="0" applyFont="1" applyAlignment="1" applyProtection="1">
      <alignment horizontal="justify" vertical="center" wrapText="1"/>
      <protection hidden="1"/>
    </xf>
    <xf numFmtId="0" fontId="93" fillId="0" borderId="41" xfId="0" applyFont="1" applyBorder="1" applyAlignment="1" applyProtection="1">
      <alignment horizontal="justify" vertical="center" wrapText="1"/>
      <protection hidden="1"/>
    </xf>
    <xf numFmtId="0" fontId="93" fillId="0" borderId="42" xfId="0" applyFont="1" applyBorder="1" applyAlignment="1" applyProtection="1">
      <alignment horizontal="justify" vertical="center" wrapText="1"/>
      <protection hidden="1"/>
    </xf>
    <xf numFmtId="0" fontId="93" fillId="0" borderId="40" xfId="0" applyFont="1" applyBorder="1" applyAlignment="1" applyProtection="1">
      <alignment horizontal="justify" vertical="center" wrapText="1"/>
      <protection hidden="1"/>
    </xf>
    <xf numFmtId="0" fontId="93" fillId="0" borderId="38" xfId="0" applyFont="1" applyBorder="1" applyAlignment="1" applyProtection="1">
      <alignment horizontal="justify" vertical="center" wrapText="1"/>
      <protection hidden="1"/>
    </xf>
    <xf numFmtId="0" fontId="93" fillId="0" borderId="7" xfId="0" applyFont="1" applyBorder="1" applyAlignment="1" applyProtection="1">
      <alignment horizontal="justify" vertical="center" wrapText="1"/>
      <protection hidden="1"/>
    </xf>
    <xf numFmtId="0" fontId="93" fillId="0" borderId="34" xfId="0" applyFont="1" applyBorder="1" applyAlignment="1" applyProtection="1">
      <alignment horizontal="justify" vertical="center" wrapText="1"/>
      <protection hidden="1"/>
    </xf>
    <xf numFmtId="0" fontId="107" fillId="22" borderId="0" xfId="0" applyFont="1" applyFill="1" applyAlignment="1" applyProtection="1">
      <alignment horizontal="center" vertical="center"/>
      <protection hidden="1"/>
    </xf>
    <xf numFmtId="0" fontId="118" fillId="22" borderId="0" xfId="0" applyFont="1" applyFill="1" applyAlignment="1" applyProtection="1">
      <alignment horizontal="center" vertical="center"/>
      <protection hidden="1"/>
    </xf>
    <xf numFmtId="0" fontId="82" fillId="26" borderId="0" xfId="0" applyFont="1" applyFill="1" applyBorder="1" applyAlignment="1">
      <alignment horizontal="justify" vertical="top" wrapText="1"/>
    </xf>
    <xf numFmtId="0" fontId="93" fillId="0" borderId="23" xfId="0" applyFont="1" applyBorder="1" applyAlignment="1" applyProtection="1">
      <alignment horizontal="justify" vertical="center" wrapText="1"/>
      <protection hidden="1"/>
    </xf>
    <xf numFmtId="0" fontId="93" fillId="0" borderId="0" xfId="0" applyFont="1" applyBorder="1" applyAlignment="1" applyProtection="1">
      <alignment horizontal="justify" vertical="center" wrapText="1"/>
      <protection hidden="1"/>
    </xf>
    <xf numFmtId="0" fontId="93" fillId="0" borderId="6" xfId="0" applyFont="1" applyBorder="1" applyAlignment="1" applyProtection="1">
      <alignment horizontal="justify" vertical="center" wrapText="1"/>
      <protection hidden="1"/>
    </xf>
    <xf numFmtId="0" fontId="93" fillId="0" borderId="25" xfId="0" applyFont="1" applyBorder="1" applyAlignment="1" applyProtection="1">
      <alignment horizontal="justify" vertical="center" wrapText="1"/>
      <protection hidden="1"/>
    </xf>
    <xf numFmtId="0" fontId="93" fillId="0" borderId="35" xfId="0" applyFont="1" applyBorder="1" applyAlignment="1" applyProtection="1">
      <alignment horizontal="justify" vertical="center" wrapText="1"/>
      <protection hidden="1"/>
    </xf>
    <xf numFmtId="0" fontId="93" fillId="0" borderId="8" xfId="0" applyFont="1" applyBorder="1" applyAlignment="1" applyProtection="1">
      <alignment horizontal="justify" vertical="center" wrapText="1"/>
      <protection hidden="1"/>
    </xf>
    <xf numFmtId="0" fontId="96" fillId="0" borderId="25" xfId="0" applyFont="1" applyBorder="1" applyAlignment="1" applyProtection="1">
      <alignment horizontal="center" vertical="center" wrapText="1"/>
      <protection hidden="1"/>
    </xf>
    <xf numFmtId="0" fontId="96" fillId="0" borderId="35" xfId="0" applyFont="1" applyBorder="1" applyAlignment="1" applyProtection="1">
      <alignment horizontal="center" vertical="center" wrapText="1"/>
      <protection hidden="1"/>
    </xf>
    <xf numFmtId="0" fontId="96" fillId="0" borderId="8" xfId="0" applyFont="1" applyBorder="1" applyAlignment="1" applyProtection="1">
      <alignment horizontal="center" vertical="center" wrapText="1"/>
      <protection hidden="1"/>
    </xf>
    <xf numFmtId="0" fontId="96" fillId="0" borderId="76" xfId="0" applyFont="1" applyBorder="1" applyAlignment="1" applyProtection="1">
      <alignment horizontal="center" vertical="center" wrapText="1"/>
      <protection hidden="1"/>
    </xf>
    <xf numFmtId="0" fontId="96" fillId="0" borderId="0" xfId="0" applyFont="1" applyBorder="1" applyAlignment="1" applyProtection="1">
      <alignment horizontal="center" vertical="center" wrapText="1"/>
      <protection hidden="1"/>
    </xf>
    <xf numFmtId="0" fontId="96" fillId="0" borderId="41" xfId="0" applyFont="1" applyBorder="1" applyAlignment="1" applyProtection="1">
      <alignment horizontal="center" vertical="center" wrapText="1"/>
      <protection hidden="1"/>
    </xf>
    <xf numFmtId="0" fontId="96" fillId="0" borderId="42" xfId="0" applyFont="1" applyBorder="1" applyAlignment="1" applyProtection="1">
      <alignment horizontal="center" vertical="center" wrapText="1"/>
      <protection hidden="1"/>
    </xf>
    <xf numFmtId="0" fontId="96" fillId="0" borderId="40" xfId="0" applyFont="1" applyBorder="1" applyAlignment="1" applyProtection="1">
      <alignment horizontal="center" vertical="center" wrapText="1"/>
      <protection hidden="1"/>
    </xf>
    <xf numFmtId="0" fontId="96" fillId="0" borderId="38" xfId="0" applyFont="1" applyBorder="1" applyAlignment="1" applyProtection="1">
      <alignment horizontal="center" vertical="center" wrapText="1"/>
      <protection hidden="1"/>
    </xf>
    <xf numFmtId="0" fontId="96" fillId="0" borderId="7" xfId="0" applyFont="1" applyBorder="1" applyAlignment="1" applyProtection="1">
      <alignment horizontal="center" vertical="center" wrapText="1"/>
      <protection hidden="1"/>
    </xf>
    <xf numFmtId="0" fontId="96" fillId="0" borderId="34" xfId="0" applyFont="1" applyBorder="1" applyAlignment="1" applyProtection="1">
      <alignment horizontal="center" vertical="center" wrapText="1"/>
      <protection hidden="1"/>
    </xf>
    <xf numFmtId="0" fontId="96" fillId="0" borderId="23" xfId="0" applyFont="1" applyBorder="1" applyAlignment="1" applyProtection="1">
      <alignment horizontal="center" vertical="center" wrapText="1"/>
      <protection hidden="1"/>
    </xf>
    <xf numFmtId="0" fontId="96" fillId="0" borderId="6" xfId="0" applyFont="1" applyBorder="1" applyAlignment="1" applyProtection="1">
      <alignment horizontal="center" vertical="center" wrapText="1"/>
      <protection hidden="1"/>
    </xf>
    <xf numFmtId="0" fontId="82" fillId="23" borderId="0" xfId="0" applyFont="1" applyFill="1" applyBorder="1" applyAlignment="1">
      <alignment horizontal="left"/>
    </xf>
    <xf numFmtId="0" fontId="93" fillId="8" borderId="0" xfId="0" applyFont="1" applyFill="1" applyAlignment="1" applyProtection="1">
      <alignment horizontal="left"/>
      <protection hidden="1"/>
    </xf>
    <xf numFmtId="0" fontId="93" fillId="8" borderId="32" xfId="0" applyFont="1" applyFill="1" applyBorder="1" applyAlignment="1" applyProtection="1">
      <alignment horizontal="center"/>
      <protection hidden="1"/>
    </xf>
    <xf numFmtId="0" fontId="82" fillId="23" borderId="0" xfId="0" applyFont="1" applyFill="1" applyBorder="1" applyAlignment="1">
      <alignment horizontal="justify" vertical="top" wrapText="1"/>
    </xf>
    <xf numFmtId="0" fontId="96" fillId="8" borderId="0" xfId="0" applyFont="1" applyFill="1" applyAlignment="1" applyProtection="1">
      <alignment horizontal="left"/>
      <protection hidden="1"/>
    </xf>
    <xf numFmtId="0" fontId="139" fillId="8" borderId="0" xfId="0" applyFont="1" applyFill="1" applyAlignment="1" applyProtection="1">
      <alignment horizontal="center"/>
      <protection hidden="1"/>
    </xf>
    <xf numFmtId="0" fontId="140" fillId="8" borderId="39" xfId="0" applyFont="1" applyFill="1" applyBorder="1" applyAlignment="1" applyProtection="1">
      <alignment horizontal="left" vertical="center" wrapText="1"/>
      <protection hidden="1"/>
    </xf>
    <xf numFmtId="0" fontId="140" fillId="8" borderId="39" xfId="0" applyFont="1" applyFill="1" applyBorder="1" applyAlignment="1" applyProtection="1">
      <alignment horizontal="left" vertical="center"/>
      <protection hidden="1"/>
    </xf>
    <xf numFmtId="0" fontId="140" fillId="8" borderId="75" xfId="0" applyFont="1" applyFill="1" applyBorder="1" applyAlignment="1" applyProtection="1">
      <alignment horizontal="left" vertical="center"/>
      <protection hidden="1"/>
    </xf>
    <xf numFmtId="2" fontId="93" fillId="8" borderId="10" xfId="0" applyNumberFormat="1" applyFont="1" applyFill="1" applyBorder="1" applyAlignment="1" applyProtection="1">
      <alignment horizontal="right"/>
      <protection locked="0"/>
    </xf>
    <xf numFmtId="0" fontId="82" fillId="23" borderId="0" xfId="0" applyFont="1" applyFill="1" applyBorder="1" applyAlignment="1">
      <alignment horizontal="justify" wrapText="1"/>
    </xf>
    <xf numFmtId="0" fontId="101" fillId="8" borderId="0" xfId="0" applyFont="1" applyFill="1" applyBorder="1" applyAlignment="1">
      <alignment horizontal="left"/>
    </xf>
    <xf numFmtId="0" fontId="82" fillId="26" borderId="0" xfId="0" applyFont="1" applyFill="1" applyBorder="1" applyAlignment="1">
      <alignment horizontal="left"/>
    </xf>
    <xf numFmtId="0" fontId="82" fillId="26" borderId="0" xfId="0" applyFont="1" applyFill="1" applyBorder="1" applyAlignment="1">
      <alignment horizontal="justify"/>
    </xf>
    <xf numFmtId="0" fontId="82" fillId="23" borderId="0" xfId="0" applyFont="1" applyFill="1" applyBorder="1" applyAlignment="1">
      <alignment horizontal="left" vertical="top"/>
    </xf>
    <xf numFmtId="0" fontId="101" fillId="23" borderId="0" xfId="0" applyFont="1" applyFill="1" applyBorder="1" applyAlignment="1">
      <alignment horizontal="justify" wrapText="1"/>
    </xf>
    <xf numFmtId="0" fontId="82" fillId="26" borderId="0" xfId="0" applyFont="1" applyFill="1" applyBorder="1" applyAlignment="1">
      <alignment horizontal="center"/>
    </xf>
    <xf numFmtId="0" fontId="82" fillId="27" borderId="0" xfId="0" applyFont="1" applyFill="1" applyBorder="1" applyAlignment="1" applyProtection="1">
      <alignment horizontal="center"/>
    </xf>
    <xf numFmtId="0" fontId="100" fillId="0" borderId="0" xfId="0" applyFont="1" applyFill="1" applyBorder="1" applyAlignment="1">
      <alignment horizontal="center" vertical="center"/>
    </xf>
    <xf numFmtId="3" fontId="82" fillId="26" borderId="22" xfId="0" applyNumberFormat="1" applyFont="1" applyFill="1" applyBorder="1" applyAlignment="1" applyProtection="1">
      <alignment horizontal="center" vertical="top"/>
      <protection locked="0"/>
    </xf>
    <xf numFmtId="0" fontId="82" fillId="26" borderId="22" xfId="0" applyFont="1" applyFill="1" applyBorder="1" applyAlignment="1" applyProtection="1">
      <alignment horizontal="center" vertical="top"/>
      <protection locked="0"/>
    </xf>
    <xf numFmtId="0" fontId="82" fillId="26" borderId="0" xfId="0" applyFont="1" applyFill="1" applyBorder="1" applyAlignment="1">
      <alignment horizontal="left" vertical="top"/>
    </xf>
    <xf numFmtId="0" fontId="84" fillId="8" borderId="0" xfId="0" applyFont="1" applyFill="1" applyBorder="1" applyAlignment="1" applyProtection="1">
      <alignment horizontal="left"/>
      <protection hidden="1"/>
    </xf>
    <xf numFmtId="0" fontId="84" fillId="8" borderId="0" xfId="0" applyFont="1" applyFill="1" applyBorder="1" applyAlignment="1" applyProtection="1">
      <alignment horizontal="justify" wrapText="1"/>
      <protection hidden="1"/>
    </xf>
    <xf numFmtId="0" fontId="83" fillId="8" borderId="0" xfId="0" applyFont="1" applyFill="1" applyBorder="1" applyAlignment="1" applyProtection="1">
      <alignment horizontal="center"/>
      <protection hidden="1"/>
    </xf>
    <xf numFmtId="0" fontId="80" fillId="4" borderId="22" xfId="0" applyFont="1" applyFill="1" applyBorder="1" applyAlignment="1" applyProtection="1">
      <alignment horizontal="center"/>
      <protection hidden="1"/>
    </xf>
    <xf numFmtId="0" fontId="82" fillId="8" borderId="0" xfId="0" applyFont="1" applyFill="1" applyBorder="1" applyAlignment="1" applyProtection="1">
      <alignment horizontal="left"/>
      <protection hidden="1"/>
    </xf>
    <xf numFmtId="0" fontId="108" fillId="20" borderId="0" xfId="0" applyFont="1" applyFill="1" applyBorder="1" applyAlignment="1" applyProtection="1">
      <alignment horizontal="center" vertical="center" wrapText="1"/>
      <protection hidden="1"/>
    </xf>
    <xf numFmtId="0" fontId="81" fillId="8" borderId="0" xfId="0" applyFont="1" applyFill="1" applyBorder="1" applyAlignment="1" applyProtection="1">
      <alignment horizontal="justify" wrapText="1"/>
      <protection hidden="1"/>
    </xf>
    <xf numFmtId="0" fontId="80" fillId="8" borderId="0" xfId="0" applyFont="1" applyFill="1" applyBorder="1" applyAlignment="1" applyProtection="1">
      <alignment horizontal="center"/>
      <protection hidden="1"/>
    </xf>
    <xf numFmtId="0" fontId="86" fillId="8" borderId="0" xfId="0" applyFont="1" applyFill="1" applyBorder="1" applyAlignment="1" applyProtection="1">
      <alignment horizontal="left" wrapText="1"/>
      <protection hidden="1"/>
    </xf>
    <xf numFmtId="0" fontId="2" fillId="8" borderId="22" xfId="0" applyFont="1" applyFill="1" applyBorder="1" applyAlignment="1" applyProtection="1">
      <alignment horizontal="center"/>
      <protection locked="0" hidden="1"/>
    </xf>
    <xf numFmtId="0" fontId="0" fillId="8" borderId="22" xfId="0" applyFill="1" applyBorder="1" applyAlignment="1" applyProtection="1">
      <alignment horizontal="center"/>
      <protection locked="0" hidden="1"/>
    </xf>
    <xf numFmtId="165" fontId="82" fillId="8" borderId="22" xfId="0" applyNumberFormat="1" applyFont="1" applyFill="1" applyBorder="1" applyAlignment="1" applyProtection="1">
      <alignment horizontal="center"/>
      <protection locked="0" hidden="1"/>
    </xf>
    <xf numFmtId="0" fontId="80" fillId="4" borderId="22" xfId="0" applyFont="1" applyFill="1" applyBorder="1" applyAlignment="1" applyProtection="1">
      <alignment horizontal="left" indent="1"/>
      <protection hidden="1"/>
    </xf>
    <xf numFmtId="0" fontId="148" fillId="8" borderId="32" xfId="0" applyFont="1" applyFill="1" applyBorder="1" applyAlignment="1" applyProtection="1">
      <alignment horizontal="right"/>
      <protection hidden="1"/>
    </xf>
    <xf numFmtId="0" fontId="86" fillId="8" borderId="0" xfId="0" applyFont="1" applyFill="1" applyBorder="1" applyAlignment="1" applyProtection="1">
      <alignment horizontal="left" vertical="center" wrapText="1"/>
      <protection hidden="1"/>
    </xf>
    <xf numFmtId="0" fontId="17" fillId="5" borderId="41" xfId="0" applyFont="1" applyFill="1" applyBorder="1" applyAlignment="1" applyProtection="1">
      <alignment horizontal="left"/>
      <protection hidden="1"/>
    </xf>
    <xf numFmtId="0" fontId="17" fillId="5" borderId="42" xfId="0" applyFont="1" applyFill="1" applyBorder="1" applyAlignment="1" applyProtection="1">
      <alignment horizontal="left"/>
      <protection hidden="1"/>
    </xf>
    <xf numFmtId="0" fontId="17" fillId="5" borderId="40" xfId="0" applyFont="1" applyFill="1" applyBorder="1" applyAlignment="1" applyProtection="1">
      <alignment horizontal="left"/>
      <protection hidden="1"/>
    </xf>
    <xf numFmtId="0" fontId="78" fillId="18" borderId="25" xfId="0" applyFont="1" applyFill="1" applyBorder="1" applyAlignment="1" applyProtection="1">
      <alignment horizontal="center"/>
      <protection hidden="1"/>
    </xf>
    <xf numFmtId="0" fontId="78" fillId="18" borderId="35" xfId="0" applyFont="1" applyFill="1" applyBorder="1" applyAlignment="1" applyProtection="1">
      <alignment horizontal="center"/>
      <protection hidden="1"/>
    </xf>
    <xf numFmtId="0" fontId="78" fillId="18" borderId="8" xfId="0" applyFont="1" applyFill="1" applyBorder="1" applyAlignment="1" applyProtection="1">
      <alignment horizontal="center"/>
      <protection hidden="1"/>
    </xf>
    <xf numFmtId="0" fontId="79" fillId="18" borderId="25" xfId="0" applyFont="1" applyFill="1" applyBorder="1" applyAlignment="1" applyProtection="1">
      <alignment horizontal="center"/>
      <protection hidden="1"/>
    </xf>
    <xf numFmtId="0" fontId="79" fillId="18" borderId="35" xfId="0" applyFont="1" applyFill="1" applyBorder="1" applyAlignment="1" applyProtection="1">
      <alignment horizontal="center"/>
      <protection hidden="1"/>
    </xf>
    <xf numFmtId="0" fontId="79" fillId="18" borderId="8" xfId="0" applyFont="1" applyFill="1" applyBorder="1" applyAlignment="1" applyProtection="1">
      <alignment horizontal="center"/>
      <protection hidden="1"/>
    </xf>
    <xf numFmtId="0" fontId="78" fillId="18" borderId="25" xfId="0" applyFont="1" applyFill="1" applyBorder="1" applyAlignment="1" applyProtection="1">
      <alignment horizontal="right" vertical="center"/>
      <protection hidden="1"/>
    </xf>
    <xf numFmtId="0" fontId="78" fillId="18" borderId="35" xfId="0" applyFont="1" applyFill="1" applyBorder="1" applyAlignment="1" applyProtection="1">
      <alignment horizontal="right" vertical="center"/>
      <protection hidden="1"/>
    </xf>
    <xf numFmtId="0" fontId="78" fillId="18" borderId="8" xfId="0" applyFont="1" applyFill="1" applyBorder="1" applyAlignment="1" applyProtection="1">
      <alignment horizontal="right" vertical="center"/>
      <protection hidden="1"/>
    </xf>
    <xf numFmtId="0" fontId="65" fillId="17" borderId="54" xfId="0" applyFont="1" applyFill="1" applyBorder="1" applyAlignment="1" applyProtection="1">
      <alignment horizontal="center" vertical="top" wrapText="1"/>
      <protection hidden="1"/>
    </xf>
    <xf numFmtId="0" fontId="65" fillId="17" borderId="77" xfId="0" applyFont="1" applyFill="1" applyBorder="1" applyAlignment="1" applyProtection="1">
      <alignment horizontal="center" vertical="top" wrapText="1"/>
      <protection hidden="1"/>
    </xf>
    <xf numFmtId="0" fontId="17" fillId="4" borderId="25" xfId="0" applyFont="1" applyFill="1" applyBorder="1" applyAlignment="1" applyProtection="1">
      <alignment horizontal="center"/>
      <protection hidden="1"/>
    </xf>
    <xf numFmtId="0" fontId="17" fillId="4" borderId="35" xfId="0" applyFont="1" applyFill="1" applyBorder="1" applyAlignment="1" applyProtection="1">
      <alignment horizontal="center"/>
      <protection hidden="1"/>
    </xf>
    <xf numFmtId="0" fontId="17" fillId="4" borderId="8" xfId="0" applyFont="1" applyFill="1" applyBorder="1" applyAlignment="1" applyProtection="1">
      <alignment horizontal="center"/>
      <protection hidden="1"/>
    </xf>
    <xf numFmtId="4" fontId="65" fillId="22" borderId="0" xfId="0" applyNumberFormat="1" applyFont="1" applyFill="1" applyBorder="1" applyAlignment="1" applyProtection="1">
      <alignment horizontal="center" vertical="center" wrapText="1"/>
      <protection hidden="1"/>
    </xf>
    <xf numFmtId="3" fontId="45" fillId="18" borderId="23" xfId="0" applyNumberFormat="1" applyFont="1" applyFill="1" applyBorder="1" applyAlignment="1" applyProtection="1">
      <alignment horizontal="center" wrapText="1"/>
      <protection hidden="1"/>
    </xf>
    <xf numFmtId="3" fontId="45" fillId="18" borderId="0" xfId="0" applyNumberFormat="1" applyFont="1" applyFill="1" applyBorder="1" applyAlignment="1" applyProtection="1">
      <alignment horizontal="center" wrapText="1"/>
      <protection hidden="1"/>
    </xf>
    <xf numFmtId="0" fontId="65" fillId="17" borderId="38" xfId="0" applyFont="1" applyFill="1" applyBorder="1" applyAlignment="1" applyProtection="1">
      <alignment horizontal="center" vertical="top" wrapText="1"/>
      <protection hidden="1"/>
    </xf>
    <xf numFmtId="0" fontId="65" fillId="17" borderId="7" xfId="0" applyFont="1" applyFill="1" applyBorder="1" applyAlignment="1" applyProtection="1">
      <alignment horizontal="center" vertical="top" wrapText="1"/>
      <protection hidden="1"/>
    </xf>
    <xf numFmtId="0" fontId="65" fillId="17" borderId="54" xfId="0" applyFont="1" applyFill="1" applyBorder="1" applyAlignment="1" applyProtection="1">
      <alignment horizontal="center" vertical="center" wrapText="1"/>
      <protection hidden="1"/>
    </xf>
    <xf numFmtId="0" fontId="65" fillId="17" borderId="77" xfId="0" applyFont="1" applyFill="1" applyBorder="1" applyAlignment="1" applyProtection="1">
      <alignment horizontal="center" vertical="center" wrapText="1"/>
      <protection hidden="1"/>
    </xf>
    <xf numFmtId="0" fontId="12" fillId="8" borderId="53" xfId="0" applyFont="1" applyFill="1" applyBorder="1" applyAlignment="1" applyProtection="1">
      <alignment horizontal="center" vertical="top" wrapText="1"/>
      <protection hidden="1"/>
    </xf>
    <xf numFmtId="0" fontId="12" fillId="8" borderId="32" xfId="0" applyFont="1" applyFill="1" applyBorder="1" applyAlignment="1" applyProtection="1">
      <alignment horizontal="center" vertical="top" wrapText="1"/>
      <protection hidden="1"/>
    </xf>
    <xf numFmtId="0" fontId="12" fillId="8" borderId="33" xfId="0" applyFont="1" applyFill="1" applyBorder="1" applyAlignment="1" applyProtection="1">
      <alignment horizontal="center" vertical="top" wrapText="1"/>
      <protection hidden="1"/>
    </xf>
    <xf numFmtId="0" fontId="12" fillId="9" borderId="10" xfId="0" applyFont="1" applyFill="1" applyBorder="1" applyAlignment="1">
      <alignment horizontal="center" vertical="center" wrapText="1"/>
    </xf>
    <xf numFmtId="0" fontId="0" fillId="0" borderId="10" xfId="0" applyBorder="1" applyAlignment="1">
      <alignment horizontal="center"/>
    </xf>
    <xf numFmtId="0" fontId="0" fillId="0" borderId="27" xfId="0" applyBorder="1" applyAlignment="1">
      <alignment horizontal="center"/>
    </xf>
    <xf numFmtId="0" fontId="0" fillId="0" borderId="75" xfId="0" applyBorder="1" applyAlignment="1">
      <alignment horizontal="center"/>
    </xf>
    <xf numFmtId="0" fontId="75" fillId="25" borderId="75" xfId="0" applyFont="1" applyFill="1" applyBorder="1" applyAlignment="1" applyProtection="1">
      <alignment horizontal="center" vertical="center" wrapText="1"/>
      <protection hidden="1"/>
    </xf>
    <xf numFmtId="0" fontId="12" fillId="9" borderId="27" xfId="0" applyFont="1" applyFill="1" applyBorder="1" applyAlignment="1" applyProtection="1">
      <alignment horizontal="center" vertical="center" wrapText="1"/>
      <protection hidden="1"/>
    </xf>
    <xf numFmtId="0" fontId="12" fillId="9" borderId="39" xfId="0" applyFont="1" applyFill="1" applyBorder="1" applyAlignment="1" applyProtection="1">
      <alignment horizontal="center" vertical="center" wrapText="1"/>
      <protection hidden="1"/>
    </xf>
    <xf numFmtId="0" fontId="0" fillId="0" borderId="10" xfId="0" applyBorder="1" applyAlignment="1" applyProtection="1">
      <alignment horizontal="center"/>
      <protection hidden="1"/>
    </xf>
    <xf numFmtId="4" fontId="0" fillId="8" borderId="27" xfId="0" applyNumberFormat="1" applyFill="1" applyBorder="1" applyAlignment="1" applyProtection="1">
      <alignment horizontal="left" wrapText="1"/>
      <protection hidden="1"/>
    </xf>
    <xf numFmtId="4" fontId="0" fillId="8" borderId="39" xfId="0" applyNumberFormat="1" applyFill="1" applyBorder="1" applyAlignment="1" applyProtection="1">
      <alignment horizontal="left" wrapText="1"/>
      <protection hidden="1"/>
    </xf>
    <xf numFmtId="4" fontId="0" fillId="8" borderId="75" xfId="0" applyNumberFormat="1" applyFill="1" applyBorder="1" applyAlignment="1" applyProtection="1">
      <alignment horizontal="left" wrapText="1"/>
      <protection hidden="1"/>
    </xf>
    <xf numFmtId="4" fontId="2" fillId="8" borderId="27" xfId="0" applyNumberFormat="1" applyFont="1" applyFill="1" applyBorder="1" applyAlignment="1" applyProtection="1">
      <alignment horizontal="left" wrapText="1"/>
      <protection hidden="1"/>
    </xf>
    <xf numFmtId="4" fontId="2" fillId="8" borderId="39" xfId="0" applyNumberFormat="1" applyFont="1" applyFill="1" applyBorder="1" applyAlignment="1" applyProtection="1">
      <alignment horizontal="left" wrapText="1"/>
      <protection hidden="1"/>
    </xf>
    <xf numFmtId="4" fontId="2" fillId="8" borderId="75" xfId="0" applyNumberFormat="1" applyFont="1" applyFill="1" applyBorder="1" applyAlignment="1" applyProtection="1">
      <alignment horizontal="left" wrapText="1"/>
      <protection hidden="1"/>
    </xf>
    <xf numFmtId="4" fontId="0" fillId="8" borderId="27" xfId="0" applyNumberFormat="1" applyFill="1" applyBorder="1" applyAlignment="1" applyProtection="1">
      <alignment horizontal="left"/>
      <protection hidden="1"/>
    </xf>
    <xf numFmtId="4" fontId="0" fillId="8" borderId="75" xfId="0" applyNumberFormat="1" applyFill="1" applyBorder="1" applyAlignment="1" applyProtection="1">
      <alignment horizontal="left"/>
      <protection hidden="1"/>
    </xf>
    <xf numFmtId="4" fontId="17" fillId="10" borderId="10" xfId="0" applyNumberFormat="1" applyFont="1" applyFill="1" applyBorder="1" applyAlignment="1" applyProtection="1">
      <alignment horizontal="right" wrapText="1"/>
      <protection hidden="1"/>
    </xf>
    <xf numFmtId="4" fontId="0" fillId="8" borderId="27" xfId="0" applyNumberFormat="1" applyFill="1" applyBorder="1" applyAlignment="1" applyProtection="1">
      <alignment horizontal="right"/>
      <protection hidden="1"/>
    </xf>
    <xf numFmtId="4" fontId="0" fillId="8" borderId="39" xfId="0" applyNumberFormat="1" applyFill="1" applyBorder="1" applyAlignment="1" applyProtection="1">
      <alignment horizontal="right"/>
      <protection hidden="1"/>
    </xf>
    <xf numFmtId="4" fontId="0" fillId="8" borderId="75" xfId="0" applyNumberFormat="1" applyFill="1" applyBorder="1" applyAlignment="1" applyProtection="1">
      <alignment horizontal="right"/>
      <protection hidden="1"/>
    </xf>
    <xf numFmtId="4" fontId="12" fillId="9" borderId="10" xfId="0" applyNumberFormat="1" applyFont="1" applyFill="1" applyBorder="1" applyAlignment="1" applyProtection="1">
      <alignment horizontal="center" vertical="center" wrapText="1"/>
      <protection hidden="1"/>
    </xf>
    <xf numFmtId="4" fontId="2" fillId="8" borderId="10" xfId="0" applyNumberFormat="1" applyFont="1" applyFill="1" applyBorder="1" applyAlignment="1" applyProtection="1">
      <alignment horizontal="center"/>
      <protection hidden="1"/>
    </xf>
    <xf numFmtId="4" fontId="75" fillId="4" borderId="27" xfId="0" applyNumberFormat="1" applyFont="1" applyFill="1" applyBorder="1" applyAlignment="1" applyProtection="1">
      <alignment horizontal="center"/>
      <protection hidden="1"/>
    </xf>
    <xf numFmtId="4" fontId="75" fillId="4" borderId="39" xfId="0" applyNumberFormat="1" applyFont="1" applyFill="1" applyBorder="1" applyAlignment="1" applyProtection="1">
      <alignment horizontal="center"/>
      <protection hidden="1"/>
    </xf>
    <xf numFmtId="4" fontId="75" fillId="4" borderId="75" xfId="0" applyNumberFormat="1" applyFont="1" applyFill="1" applyBorder="1" applyAlignment="1" applyProtection="1">
      <alignment horizontal="center"/>
      <protection hidden="1"/>
    </xf>
  </cellXfs>
  <cellStyles count="7">
    <cellStyle name="Hipervínculo" xfId="4" builtinId="8"/>
    <cellStyle name="Millares" xfId="1" builtinId="3"/>
    <cellStyle name="Moneda 2" xfId="5"/>
    <cellStyle name="Normal" xfId="0" builtinId="0"/>
    <cellStyle name="Normal 2" xfId="3"/>
    <cellStyle name="Porcentaje" xfId="2" builtinId="5"/>
    <cellStyle name="Porcentaje 2" xfId="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A5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30</xdr:row>
          <xdr:rowOff>447675</xdr:rowOff>
        </xdr:from>
        <xdr:to>
          <xdr:col>7</xdr:col>
          <xdr:colOff>361950</xdr:colOff>
          <xdr:row>32</xdr:row>
          <xdr:rowOff>9525</xdr:rowOff>
        </xdr:to>
        <xdr:sp macro="" textlink="">
          <xdr:nvSpPr>
            <xdr:cNvPr id="5122" name="Object 2" hidden="1">
              <a:extLst>
                <a:ext uri="{63B3BB69-23CF-44E3-9099-C40C66FF867C}">
                  <a14:compatExt spid="_x0000_s5122"/>
                </a:ext>
                <a:ext uri="{FF2B5EF4-FFF2-40B4-BE49-F238E27FC236}">
                  <a16:creationId xmlns:a16="http://schemas.microsoft.com/office/drawing/2014/main" id="{590C1E14-26C3-47FE-8B4E-7CE3EE8FFCD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8</xdr:row>
          <xdr:rowOff>47625</xdr:rowOff>
        </xdr:from>
        <xdr:to>
          <xdr:col>2</xdr:col>
          <xdr:colOff>9525</xdr:colOff>
          <xdr:row>9</xdr:row>
          <xdr:rowOff>9525</xdr:rowOff>
        </xdr:to>
        <xdr:sp macro="" textlink="">
          <xdr:nvSpPr>
            <xdr:cNvPr id="37890" name="Check Box 2" hidden="1">
              <a:extLst>
                <a:ext uri="{63B3BB69-23CF-44E3-9099-C40C66FF867C}">
                  <a14:compatExt spid="_x0000_s37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8</xdr:row>
          <xdr:rowOff>47625</xdr:rowOff>
        </xdr:from>
        <xdr:to>
          <xdr:col>5</xdr:col>
          <xdr:colOff>28575</xdr:colOff>
          <xdr:row>9</xdr:row>
          <xdr:rowOff>9525</xdr:rowOff>
        </xdr:to>
        <xdr:sp macro="" textlink="">
          <xdr:nvSpPr>
            <xdr:cNvPr id="37891" name="Check Box 3" hidden="1">
              <a:extLst>
                <a:ext uri="{63B3BB69-23CF-44E3-9099-C40C66FF867C}">
                  <a14:compatExt spid="_x0000_s37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13</xdr:row>
          <xdr:rowOff>104775</xdr:rowOff>
        </xdr:from>
        <xdr:to>
          <xdr:col>2</xdr:col>
          <xdr:colOff>47625</xdr:colOff>
          <xdr:row>13</xdr:row>
          <xdr:rowOff>314325</xdr:rowOff>
        </xdr:to>
        <xdr:sp macro="" textlink="">
          <xdr:nvSpPr>
            <xdr:cNvPr id="37900" name="Check Box 12" hidden="1">
              <a:extLst>
                <a:ext uri="{63B3BB69-23CF-44E3-9099-C40C66FF867C}">
                  <a14:compatExt spid="_x0000_s37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58</xdr:row>
          <xdr:rowOff>0</xdr:rowOff>
        </xdr:from>
        <xdr:to>
          <xdr:col>3</xdr:col>
          <xdr:colOff>19050</xdr:colOff>
          <xdr:row>59</xdr:row>
          <xdr:rowOff>28575</xdr:rowOff>
        </xdr:to>
        <xdr:sp macro="" textlink="">
          <xdr:nvSpPr>
            <xdr:cNvPr id="37905" name="Check Box 17" hidden="1">
              <a:extLst>
                <a:ext uri="{63B3BB69-23CF-44E3-9099-C40C66FF867C}">
                  <a14:compatExt spid="_x0000_s37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59</xdr:row>
          <xdr:rowOff>47625</xdr:rowOff>
        </xdr:from>
        <xdr:to>
          <xdr:col>3</xdr:col>
          <xdr:colOff>9525</xdr:colOff>
          <xdr:row>60</xdr:row>
          <xdr:rowOff>0</xdr:rowOff>
        </xdr:to>
        <xdr:sp macro="" textlink="">
          <xdr:nvSpPr>
            <xdr:cNvPr id="37906" name="Check Box 18" hidden="1">
              <a:extLst>
                <a:ext uri="{63B3BB69-23CF-44E3-9099-C40C66FF867C}">
                  <a14:compatExt spid="_x0000_s37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109</xdr:row>
          <xdr:rowOff>142875</xdr:rowOff>
        </xdr:from>
        <xdr:to>
          <xdr:col>2</xdr:col>
          <xdr:colOff>47625</xdr:colOff>
          <xdr:row>110</xdr:row>
          <xdr:rowOff>171450</xdr:rowOff>
        </xdr:to>
        <xdr:sp macro="" textlink="">
          <xdr:nvSpPr>
            <xdr:cNvPr id="37909" name="Check Box 21" hidden="1">
              <a:extLst>
                <a:ext uri="{63B3BB69-23CF-44E3-9099-C40C66FF867C}">
                  <a14:compatExt spid="_x0000_s37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110</xdr:row>
          <xdr:rowOff>190500</xdr:rowOff>
        </xdr:from>
        <xdr:to>
          <xdr:col>2</xdr:col>
          <xdr:colOff>47625</xdr:colOff>
          <xdr:row>112</xdr:row>
          <xdr:rowOff>0</xdr:rowOff>
        </xdr:to>
        <xdr:sp macro="" textlink="">
          <xdr:nvSpPr>
            <xdr:cNvPr id="37910" name="Check Box 22" hidden="1">
              <a:extLst>
                <a:ext uri="{63B3BB69-23CF-44E3-9099-C40C66FF867C}">
                  <a14:compatExt spid="_x0000_s37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13</xdr:row>
          <xdr:rowOff>28575</xdr:rowOff>
        </xdr:from>
        <xdr:to>
          <xdr:col>3</xdr:col>
          <xdr:colOff>76200</xdr:colOff>
          <xdr:row>13</xdr:row>
          <xdr:rowOff>247650</xdr:rowOff>
        </xdr:to>
        <xdr:sp macro="" textlink="">
          <xdr:nvSpPr>
            <xdr:cNvPr id="36866" name="Check Box 2" hidden="1">
              <a:extLst>
                <a:ext uri="{63B3BB69-23CF-44E3-9099-C40C66FF867C}">
                  <a14:compatExt spid="_x0000_s36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47625</xdr:rowOff>
        </xdr:from>
        <xdr:to>
          <xdr:col>6</xdr:col>
          <xdr:colOff>28575</xdr:colOff>
          <xdr:row>13</xdr:row>
          <xdr:rowOff>219075</xdr:rowOff>
        </xdr:to>
        <xdr:sp macro="" textlink="">
          <xdr:nvSpPr>
            <xdr:cNvPr id="36867" name="Check Box 3" hidden="1">
              <a:extLst>
                <a:ext uri="{63B3BB69-23CF-44E3-9099-C40C66FF867C}">
                  <a14:compatExt spid="_x0000_s36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Z_BfkA64Cmc"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3" Type="http://schemas.openxmlformats.org/officeDocument/2006/relationships/hyperlink" Target="https://www.aepd.es/" TargetMode="External"/><Relationship Id="rId7" Type="http://schemas.openxmlformats.org/officeDocument/2006/relationships/vmlDrawing" Target="../drawings/vmlDrawing4.vml"/><Relationship Id="rId12" Type="http://schemas.openxmlformats.org/officeDocument/2006/relationships/ctrlProp" Target="../ctrlProps/ctrlProp5.xml"/><Relationship Id="rId2" Type="http://schemas.openxmlformats.org/officeDocument/2006/relationships/hyperlink" Target="mailto:culturaydeporte@navarra.es" TargetMode="External"/><Relationship Id="rId1" Type="http://schemas.openxmlformats.org/officeDocument/2006/relationships/hyperlink" Target="https://www.boe.es/buscar/doc.php?id=BOE-A-2018-16673" TargetMode="External"/><Relationship Id="rId6" Type="http://schemas.openxmlformats.org/officeDocument/2006/relationships/drawing" Target="../drawings/drawing2.xml"/><Relationship Id="rId11" Type="http://schemas.openxmlformats.org/officeDocument/2006/relationships/ctrlProp" Target="../ctrlProps/ctrlProp4.xml"/><Relationship Id="rId5" Type="http://schemas.openxmlformats.org/officeDocument/2006/relationships/printerSettings" Target="../printerSettings/printerSettings14.bin"/><Relationship Id="rId10" Type="http://schemas.openxmlformats.org/officeDocument/2006/relationships/ctrlProp" Target="../ctrlProps/ctrlProp3.xml"/><Relationship Id="rId4" Type="http://schemas.openxmlformats.org/officeDocument/2006/relationships/hyperlink" Target="mailto:dpd@navarra.es" TargetMode="External"/><Relationship Id="rId9" Type="http://schemas.openxmlformats.org/officeDocument/2006/relationships/ctrlProp" Target="../ctrlProps/ctrlProp2.xml"/><Relationship Id="rId14" Type="http://schemas.openxmlformats.org/officeDocument/2006/relationships/ctrlProp" Target="../ctrlProps/ctrlProp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15.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FF0000"/>
    <pageSetUpPr fitToPage="1"/>
  </sheetPr>
  <dimension ref="A1:CM41"/>
  <sheetViews>
    <sheetView showGridLines="0" tabSelected="1" zoomScale="110" zoomScaleNormal="110" workbookViewId="0">
      <selection activeCell="A3" sqref="A3:I3"/>
    </sheetView>
  </sheetViews>
  <sheetFormatPr baseColWidth="10" defaultRowHeight="12.75" x14ac:dyDescent="0.2"/>
  <cols>
    <col min="1" max="1" width="6.28515625" customWidth="1"/>
    <col min="2" max="2" width="56.7109375" customWidth="1"/>
    <col min="8" max="8" width="13.28515625" customWidth="1"/>
    <col min="9" max="9" width="4.85546875" customWidth="1"/>
  </cols>
  <sheetData>
    <row r="1" spans="1:91" ht="54.75" customHeight="1" thickTop="1" x14ac:dyDescent="0.2">
      <c r="A1" s="915" t="s">
        <v>1105</v>
      </c>
      <c r="B1" s="916"/>
      <c r="C1" s="916"/>
      <c r="D1" s="916"/>
      <c r="E1" s="916"/>
      <c r="F1" s="916"/>
      <c r="G1" s="916"/>
      <c r="H1" s="916"/>
      <c r="I1" s="917"/>
    </row>
    <row r="2" spans="1:91" x14ac:dyDescent="0.2">
      <c r="A2" s="885"/>
      <c r="B2" s="33"/>
      <c r="C2" s="33"/>
      <c r="D2" s="33"/>
      <c r="E2" s="33"/>
      <c r="F2" s="33"/>
      <c r="G2" s="33"/>
      <c r="H2" s="33"/>
      <c r="I2" s="886"/>
    </row>
    <row r="3" spans="1:91" x14ac:dyDescent="0.2">
      <c r="A3" s="918" t="s">
        <v>1106</v>
      </c>
      <c r="B3" s="919"/>
      <c r="C3" s="919"/>
      <c r="D3" s="919"/>
      <c r="E3" s="919"/>
      <c r="F3" s="919"/>
      <c r="G3" s="919"/>
      <c r="H3" s="919"/>
      <c r="I3" s="920"/>
    </row>
    <row r="4" spans="1:91" x14ac:dyDescent="0.2">
      <c r="A4" s="887"/>
      <c r="B4" s="877"/>
      <c r="C4" s="877"/>
      <c r="D4" s="877"/>
      <c r="E4" s="877"/>
      <c r="F4" s="877"/>
      <c r="G4" s="877"/>
      <c r="H4" s="877"/>
      <c r="I4" s="886"/>
    </row>
    <row r="5" spans="1:91" s="164" customFormat="1" ht="25.5" customHeight="1" x14ac:dyDescent="0.2">
      <c r="A5" s="888"/>
      <c r="B5" s="926" t="s">
        <v>1008</v>
      </c>
      <c r="C5" s="926"/>
      <c r="D5" s="926"/>
      <c r="E5" s="926"/>
      <c r="F5" s="926"/>
      <c r="G5" s="926"/>
      <c r="H5" s="926"/>
      <c r="I5" s="886"/>
    </row>
    <row r="6" spans="1:91" x14ac:dyDescent="0.2">
      <c r="A6" s="885"/>
      <c r="B6" s="878"/>
      <c r="C6" s="878"/>
      <c r="D6" s="878"/>
      <c r="E6" s="878"/>
      <c r="F6" s="878"/>
      <c r="G6" s="878"/>
      <c r="H6" s="878"/>
      <c r="I6" s="886"/>
    </row>
    <row r="7" spans="1:91" x14ac:dyDescent="0.2">
      <c r="A7" s="885"/>
      <c r="B7" s="907" t="s">
        <v>805</v>
      </c>
      <c r="C7" s="907"/>
      <c r="D7" s="907"/>
      <c r="E7" s="907"/>
      <c r="F7" s="907"/>
      <c r="G7" s="907"/>
      <c r="H7" s="907"/>
      <c r="I7" s="886"/>
    </row>
    <row r="8" spans="1:91" ht="28.5" customHeight="1" x14ac:dyDescent="0.2">
      <c r="A8" s="885"/>
      <c r="B8" s="910" t="s">
        <v>1078</v>
      </c>
      <c r="C8" s="911"/>
      <c r="D8" s="911"/>
      <c r="E8" s="911"/>
      <c r="F8" s="911"/>
      <c r="G8" s="911"/>
      <c r="H8" s="911"/>
      <c r="I8" s="886"/>
    </row>
    <row r="9" spans="1:91" ht="29.25" customHeight="1" x14ac:dyDescent="0.2">
      <c r="A9" s="885"/>
      <c r="B9" s="910" t="s">
        <v>1080</v>
      </c>
      <c r="C9" s="911"/>
      <c r="D9" s="911"/>
      <c r="E9" s="911"/>
      <c r="F9" s="911"/>
      <c r="G9" s="911"/>
      <c r="H9" s="911"/>
      <c r="I9" s="886"/>
    </row>
    <row r="10" spans="1:91" ht="20.25" customHeight="1" x14ac:dyDescent="0.2">
      <c r="A10" s="885"/>
      <c r="B10" s="879"/>
      <c r="C10" s="880"/>
      <c r="D10" s="880"/>
      <c r="E10" s="880"/>
      <c r="F10" s="880"/>
      <c r="G10" s="880"/>
      <c r="H10" s="880"/>
      <c r="I10" s="886"/>
    </row>
    <row r="11" spans="1:91" s="841" customFormat="1" ht="31.5" customHeight="1" x14ac:dyDescent="0.2">
      <c r="A11" s="889"/>
      <c r="B11" s="914" t="s">
        <v>1079</v>
      </c>
      <c r="C11" s="914"/>
      <c r="D11" s="914"/>
      <c r="E11" s="914"/>
      <c r="F11" s="914"/>
      <c r="G11" s="914"/>
      <c r="H11" s="914"/>
      <c r="I11" s="890"/>
      <c r="J11" s="840"/>
      <c r="K11" s="840"/>
      <c r="L11" s="840"/>
      <c r="M11" s="840"/>
      <c r="N11" s="840"/>
      <c r="O11" s="840"/>
      <c r="P11" s="840"/>
      <c r="Q11" s="840"/>
      <c r="R11" s="840"/>
      <c r="S11" s="840"/>
      <c r="T11" s="840"/>
      <c r="U11" s="840"/>
      <c r="V11" s="840"/>
      <c r="W11" s="840"/>
      <c r="X11" s="840"/>
      <c r="Y11" s="840"/>
      <c r="Z11" s="840"/>
      <c r="AA11" s="840"/>
      <c r="AB11" s="840"/>
      <c r="AC11" s="840"/>
      <c r="AD11" s="840"/>
      <c r="AE11" s="840"/>
      <c r="AF11" s="840"/>
      <c r="AG11" s="840"/>
      <c r="AH11" s="840"/>
      <c r="AI11" s="840"/>
      <c r="AJ11" s="840"/>
      <c r="AK11" s="840"/>
      <c r="AL11" s="840"/>
      <c r="AM11" s="840"/>
      <c r="AN11" s="840"/>
      <c r="AO11" s="840"/>
      <c r="AP11" s="840"/>
      <c r="AQ11" s="840"/>
      <c r="AR11" s="840"/>
      <c r="AS11" s="840"/>
      <c r="AT11" s="840"/>
      <c r="AU11" s="840"/>
      <c r="AV11" s="840"/>
      <c r="AW11" s="840"/>
      <c r="AX11" s="840"/>
      <c r="AY11" s="840"/>
      <c r="AZ11" s="840"/>
      <c r="BA11" s="840"/>
      <c r="BB11" s="840"/>
      <c r="BC11" s="840"/>
      <c r="BD11" s="840"/>
      <c r="BE11" s="840"/>
      <c r="BF11" s="840"/>
      <c r="BG11" s="840"/>
      <c r="BH11" s="840"/>
      <c r="BI11" s="840"/>
      <c r="BJ11" s="840"/>
      <c r="BK11" s="840"/>
      <c r="BL11" s="840"/>
      <c r="BM11" s="840"/>
      <c r="BN11" s="840"/>
      <c r="BO11" s="840"/>
      <c r="BP11" s="840"/>
      <c r="BQ11" s="840"/>
      <c r="BR11" s="840"/>
      <c r="BS11" s="840"/>
      <c r="BT11" s="840"/>
      <c r="BU11" s="840"/>
      <c r="BV11" s="840"/>
      <c r="BW11" s="840"/>
      <c r="BX11" s="840"/>
      <c r="BY11" s="840"/>
      <c r="BZ11" s="840"/>
      <c r="CA11" s="840"/>
      <c r="CB11" s="840"/>
      <c r="CC11" s="840"/>
      <c r="CD11" s="840"/>
      <c r="CE11" s="840"/>
      <c r="CF11" s="840"/>
      <c r="CG11" s="840"/>
      <c r="CH11" s="840"/>
      <c r="CI11" s="840"/>
      <c r="CJ11" s="840"/>
      <c r="CK11" s="840"/>
      <c r="CL11" s="840"/>
      <c r="CM11" s="840"/>
    </row>
    <row r="12" spans="1:91" ht="173.25" customHeight="1" x14ac:dyDescent="0.2">
      <c r="A12" s="891"/>
      <c r="B12" s="912" t="s">
        <v>1107</v>
      </c>
      <c r="C12" s="912"/>
      <c r="D12" s="912"/>
      <c r="E12" s="912"/>
      <c r="F12" s="912"/>
      <c r="G12" s="912"/>
      <c r="H12" s="912"/>
      <c r="I12" s="892"/>
    </row>
    <row r="13" spans="1:91" ht="78.599999999999994" customHeight="1" x14ac:dyDescent="0.2">
      <c r="A13" s="893"/>
      <c r="B13" s="913" t="s">
        <v>948</v>
      </c>
      <c r="C13" s="913"/>
      <c r="D13" s="913"/>
      <c r="E13" s="913"/>
      <c r="F13" s="913"/>
      <c r="G13" s="913"/>
      <c r="H13" s="913"/>
      <c r="I13" s="894"/>
    </row>
    <row r="14" spans="1:91" ht="47.25" customHeight="1" x14ac:dyDescent="0.2">
      <c r="A14" s="893"/>
      <c r="B14" s="909" t="s">
        <v>792</v>
      </c>
      <c r="C14" s="909"/>
      <c r="D14" s="909"/>
      <c r="E14" s="909"/>
      <c r="F14" s="909"/>
      <c r="G14" s="909"/>
      <c r="H14" s="909"/>
      <c r="I14" s="894"/>
    </row>
    <row r="15" spans="1:91" ht="13.5" customHeight="1" x14ac:dyDescent="0.2">
      <c r="A15" s="893"/>
      <c r="B15" s="908" t="s">
        <v>795</v>
      </c>
      <c r="C15" s="908"/>
      <c r="D15" s="908"/>
      <c r="E15" s="908"/>
      <c r="F15" s="908"/>
      <c r="G15" s="908"/>
      <c r="H15" s="908"/>
      <c r="I15" s="894"/>
    </row>
    <row r="16" spans="1:91" ht="20.25" customHeight="1" x14ac:dyDescent="0.2">
      <c r="A16" s="893"/>
      <c r="B16" s="909" t="s">
        <v>1094</v>
      </c>
      <c r="C16" s="909"/>
      <c r="D16" s="909"/>
      <c r="E16" s="909"/>
      <c r="F16" s="909"/>
      <c r="G16" s="909"/>
      <c r="H16" s="909"/>
      <c r="I16" s="894"/>
    </row>
    <row r="17" spans="1:10" s="840" customFormat="1" ht="31.5" customHeight="1" x14ac:dyDescent="0.2">
      <c r="A17" s="895"/>
      <c r="B17" s="906" t="s">
        <v>1086</v>
      </c>
      <c r="C17" s="906"/>
      <c r="D17" s="906"/>
      <c r="E17" s="906"/>
      <c r="F17" s="906"/>
      <c r="G17" s="906"/>
      <c r="H17" s="906"/>
      <c r="I17" s="896"/>
    </row>
    <row r="18" spans="1:10" ht="30" customHeight="1" x14ac:dyDescent="0.2">
      <c r="A18" s="893"/>
      <c r="B18" s="909" t="s">
        <v>1014</v>
      </c>
      <c r="C18" s="909"/>
      <c r="D18" s="909"/>
      <c r="E18" s="909"/>
      <c r="F18" s="909"/>
      <c r="G18" s="909"/>
      <c r="H18" s="909"/>
      <c r="I18" s="894"/>
    </row>
    <row r="19" spans="1:10" x14ac:dyDescent="0.2">
      <c r="A19" s="893"/>
      <c r="B19" s="921" t="s">
        <v>785</v>
      </c>
      <c r="C19" s="921"/>
      <c r="D19" s="921"/>
      <c r="E19" s="921"/>
      <c r="F19" s="921"/>
      <c r="G19" s="921"/>
      <c r="H19" s="921"/>
      <c r="I19" s="894"/>
    </row>
    <row r="20" spans="1:10" ht="19.5" customHeight="1" x14ac:dyDescent="0.2">
      <c r="A20" s="893"/>
      <c r="B20" s="909"/>
      <c r="C20" s="909"/>
      <c r="D20" s="909"/>
      <c r="E20" s="909"/>
      <c r="F20" s="909"/>
      <c r="G20" s="909"/>
      <c r="H20" s="909"/>
      <c r="I20" s="894"/>
    </row>
    <row r="21" spans="1:10" ht="24.75" customHeight="1" x14ac:dyDescent="0.2">
      <c r="A21" s="893"/>
      <c r="B21" s="909" t="s">
        <v>1096</v>
      </c>
      <c r="C21" s="909"/>
      <c r="D21" s="909"/>
      <c r="E21" s="909"/>
      <c r="F21" s="909"/>
      <c r="G21" s="909"/>
      <c r="H21" s="909"/>
      <c r="I21" s="894"/>
    </row>
    <row r="22" spans="1:10" ht="16.5" customHeight="1" x14ac:dyDescent="0.2">
      <c r="A22" s="893"/>
      <c r="B22" s="881"/>
      <c r="C22" s="881"/>
      <c r="D22" s="881"/>
      <c r="E22" s="881"/>
      <c r="F22" s="881"/>
      <c r="G22" s="881"/>
      <c r="H22" s="881"/>
      <c r="I22" s="894"/>
    </row>
    <row r="23" spans="1:10" ht="41.25" customHeight="1" x14ac:dyDescent="0.2">
      <c r="A23" s="893"/>
      <c r="B23" s="909" t="s">
        <v>817</v>
      </c>
      <c r="C23" s="909"/>
      <c r="D23" s="909"/>
      <c r="E23" s="909"/>
      <c r="F23" s="909"/>
      <c r="G23" s="909"/>
      <c r="H23" s="909"/>
      <c r="I23" s="894"/>
      <c r="J23" s="3"/>
    </row>
    <row r="24" spans="1:10" ht="41.25" customHeight="1" x14ac:dyDescent="0.2">
      <c r="A24" s="893"/>
      <c r="B24" s="909" t="s">
        <v>1097</v>
      </c>
      <c r="C24" s="909"/>
      <c r="D24" s="909"/>
      <c r="E24" s="909"/>
      <c r="F24" s="909"/>
      <c r="G24" s="909"/>
      <c r="H24" s="909"/>
      <c r="I24" s="894"/>
      <c r="J24" s="3"/>
    </row>
    <row r="25" spans="1:10" s="840" customFormat="1" ht="29.25" customHeight="1" x14ac:dyDescent="0.2">
      <c r="A25" s="895"/>
      <c r="B25" s="906" t="s">
        <v>1098</v>
      </c>
      <c r="C25" s="906"/>
      <c r="D25" s="906"/>
      <c r="E25" s="906"/>
      <c r="F25" s="906"/>
      <c r="G25" s="906"/>
      <c r="H25" s="906"/>
      <c r="I25" s="896"/>
    </row>
    <row r="26" spans="1:10" ht="15" customHeight="1" x14ac:dyDescent="0.2">
      <c r="A26" s="893"/>
      <c r="B26" s="881"/>
      <c r="C26" s="881"/>
      <c r="D26" s="881"/>
      <c r="E26" s="881"/>
      <c r="F26" s="881"/>
      <c r="G26" s="881"/>
      <c r="H26" s="881"/>
      <c r="I26" s="894"/>
    </row>
    <row r="27" spans="1:10" ht="39" customHeight="1" x14ac:dyDescent="0.2">
      <c r="A27" s="897"/>
      <c r="B27" s="922" t="s">
        <v>1095</v>
      </c>
      <c r="C27" s="922"/>
      <c r="D27" s="922"/>
      <c r="E27" s="922"/>
      <c r="F27" s="922"/>
      <c r="G27" s="922"/>
      <c r="H27" s="922"/>
      <c r="I27" s="898"/>
    </row>
    <row r="28" spans="1:10" ht="18" customHeight="1" x14ac:dyDescent="0.2">
      <c r="A28" s="897"/>
      <c r="B28" s="882"/>
      <c r="C28" s="882"/>
      <c r="D28" s="882"/>
      <c r="E28" s="882"/>
      <c r="F28" s="882"/>
      <c r="G28" s="882"/>
      <c r="H28" s="882"/>
      <c r="I28" s="898"/>
    </row>
    <row r="29" spans="1:10" ht="36" customHeight="1" x14ac:dyDescent="0.2">
      <c r="A29" s="899"/>
      <c r="B29" s="924" t="s">
        <v>1009</v>
      </c>
      <c r="C29" s="924"/>
      <c r="D29" s="924"/>
      <c r="E29" s="924"/>
      <c r="F29" s="924"/>
      <c r="G29" s="924"/>
      <c r="H29" s="924"/>
      <c r="I29" s="900"/>
    </row>
    <row r="30" spans="1:10" ht="33" customHeight="1" x14ac:dyDescent="0.2">
      <c r="A30" s="899"/>
      <c r="B30" s="924" t="s">
        <v>1010</v>
      </c>
      <c r="C30" s="924"/>
      <c r="D30" s="924"/>
      <c r="E30" s="924"/>
      <c r="F30" s="924"/>
      <c r="G30" s="924"/>
      <c r="H30" s="924"/>
      <c r="I30" s="900"/>
    </row>
    <row r="31" spans="1:10" ht="56.25" customHeight="1" x14ac:dyDescent="0.2">
      <c r="A31" s="899"/>
      <c r="B31" s="901" t="s">
        <v>949</v>
      </c>
      <c r="C31" s="902"/>
      <c r="D31" s="902"/>
      <c r="E31" s="883"/>
      <c r="F31" s="883"/>
      <c r="G31" s="883"/>
      <c r="H31" s="883"/>
      <c r="I31" s="900"/>
    </row>
    <row r="32" spans="1:10" ht="20.25" customHeight="1" x14ac:dyDescent="0.2">
      <c r="A32" s="899"/>
      <c r="B32" s="925" t="s">
        <v>1011</v>
      </c>
      <c r="C32" s="925"/>
      <c r="D32" s="925"/>
      <c r="E32" s="884"/>
      <c r="F32" s="884"/>
      <c r="G32" s="884"/>
      <c r="H32" s="884"/>
      <c r="I32" s="900"/>
    </row>
    <row r="33" spans="1:9" ht="21.75" customHeight="1" x14ac:dyDescent="0.2">
      <c r="A33" s="899"/>
      <c r="B33" s="258" t="s">
        <v>1013</v>
      </c>
      <c r="C33" s="884"/>
      <c r="D33" s="884"/>
      <c r="E33" s="884"/>
      <c r="F33" s="884"/>
      <c r="G33" s="884"/>
      <c r="H33" s="884"/>
      <c r="I33" s="903"/>
    </row>
    <row r="34" spans="1:9" ht="19.5" customHeight="1" thickBot="1" x14ac:dyDescent="0.25">
      <c r="A34" s="904"/>
      <c r="B34" s="923"/>
      <c r="C34" s="923"/>
      <c r="D34" s="923"/>
      <c r="E34" s="923"/>
      <c r="F34" s="923"/>
      <c r="G34" s="923"/>
      <c r="H34" s="923"/>
      <c r="I34" s="905"/>
    </row>
    <row r="35" spans="1:9" ht="9.9499999999999993" customHeight="1" thickTop="1" x14ac:dyDescent="0.2">
      <c r="B35" s="2"/>
      <c r="C35" s="2"/>
      <c r="D35" s="2"/>
      <c r="E35" s="2"/>
      <c r="F35" s="2"/>
      <c r="G35" s="2"/>
      <c r="H35" s="2"/>
    </row>
    <row r="37" spans="1:9" ht="24.95" customHeight="1" x14ac:dyDescent="0.2"/>
    <row r="38" spans="1:9" ht="27.95" customHeight="1" x14ac:dyDescent="0.2"/>
    <row r="39" spans="1:9" ht="9.9499999999999993" customHeight="1" x14ac:dyDescent="0.2">
      <c r="B39" s="2"/>
      <c r="C39" s="2"/>
      <c r="D39" s="2"/>
      <c r="E39" s="2"/>
      <c r="F39" s="2"/>
      <c r="G39" s="2"/>
      <c r="H39" s="2"/>
    </row>
    <row r="40" spans="1:9" ht="27" customHeight="1" x14ac:dyDescent="0.2"/>
    <row r="41" spans="1:9" x14ac:dyDescent="0.2">
      <c r="B41" s="1"/>
    </row>
  </sheetData>
  <sheetProtection password="CCBA" sheet="1" objects="1" scenarios="1"/>
  <mergeCells count="25">
    <mergeCell ref="A1:I1"/>
    <mergeCell ref="A3:I3"/>
    <mergeCell ref="B19:H19"/>
    <mergeCell ref="B27:H27"/>
    <mergeCell ref="B34:H34"/>
    <mergeCell ref="B20:H20"/>
    <mergeCell ref="B21:H21"/>
    <mergeCell ref="B23:H23"/>
    <mergeCell ref="B24:H24"/>
    <mergeCell ref="B25:H25"/>
    <mergeCell ref="B29:H29"/>
    <mergeCell ref="B30:H30"/>
    <mergeCell ref="B32:D32"/>
    <mergeCell ref="B5:H5"/>
    <mergeCell ref="B14:H14"/>
    <mergeCell ref="B18:H18"/>
    <mergeCell ref="B17:H17"/>
    <mergeCell ref="B7:H7"/>
    <mergeCell ref="B15:H15"/>
    <mergeCell ref="B16:H16"/>
    <mergeCell ref="B9:H9"/>
    <mergeCell ref="B12:H12"/>
    <mergeCell ref="B8:H8"/>
    <mergeCell ref="B13:H13"/>
    <mergeCell ref="B11:H11"/>
  </mergeCells>
  <phoneticPr fontId="0" type="noConversion"/>
  <hyperlinks>
    <hyperlink ref="B33" r:id="rId1"/>
  </hyperlinks>
  <printOptions horizontalCentered="1" verticalCentered="1"/>
  <pageMargins left="0.39370078740157483" right="0.59055118110236227" top="0.74803149606299213" bottom="0.74803149606299213" header="0.51181102362204722" footer="0.27559055118110237"/>
  <pageSetup paperSize="9" scale="92" orientation="landscape" horizontalDpi="300" verticalDpi="300" r:id="rId2"/>
  <headerFooter alignWithMargins="0">
    <oddFooter>Página &amp;P de &amp;N</oddFooter>
  </headerFooter>
  <drawing r:id="rId3"/>
  <legacyDrawing r:id="rId4"/>
  <oleObjects>
    <mc:AlternateContent xmlns:mc="http://schemas.openxmlformats.org/markup-compatibility/2006">
      <mc:Choice Requires="x14">
        <oleObject progId="Objeto empaquetador del shell" shapeId="5122" r:id="rId5">
          <objectPr defaultSize="0" r:id="rId6">
            <anchor moveWithCells="1">
              <from>
                <xdr:col>4</xdr:col>
                <xdr:colOff>133350</xdr:colOff>
                <xdr:row>30</xdr:row>
                <xdr:rowOff>447675</xdr:rowOff>
              </from>
              <to>
                <xdr:col>7</xdr:col>
                <xdr:colOff>361950</xdr:colOff>
                <xdr:row>32</xdr:row>
                <xdr:rowOff>9525</xdr:rowOff>
              </to>
            </anchor>
          </objectPr>
        </oleObject>
      </mc:Choice>
      <mc:Fallback>
        <oleObject progId="Objeto empaquetador del shell" shapeId="5122" r:id="rId5"/>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N49"/>
  <sheetViews>
    <sheetView showGridLines="0" zoomScaleNormal="100" workbookViewId="0">
      <selection activeCell="D1" sqref="D1:K1"/>
    </sheetView>
  </sheetViews>
  <sheetFormatPr baseColWidth="10" defaultColWidth="11.42578125" defaultRowHeight="16.5" x14ac:dyDescent="0.3"/>
  <cols>
    <col min="1" max="1" width="11.140625" style="430" customWidth="1"/>
    <col min="2" max="2" width="23.7109375" style="432" customWidth="1"/>
    <col min="3" max="3" width="26.28515625" style="307" customWidth="1"/>
    <col min="4" max="4" width="15.85546875" style="307" customWidth="1"/>
    <col min="5" max="6" width="16.42578125" style="307" customWidth="1"/>
    <col min="7" max="11" width="15.7109375" style="307" customWidth="1"/>
    <col min="12" max="12" width="1.7109375" style="307" hidden="1" customWidth="1"/>
    <col min="13" max="13" width="2.85546875" style="277" customWidth="1"/>
    <col min="14" max="14" width="11.42578125" style="277"/>
    <col min="15" max="16384" width="11.42578125" style="307"/>
  </cols>
  <sheetData>
    <row r="1" spans="1:14" ht="17.25" thickBot="1" x14ac:dyDescent="0.35">
      <c r="A1" s="351"/>
      <c r="B1" s="406"/>
      <c r="C1" s="277"/>
      <c r="D1" s="968" t="s">
        <v>1074</v>
      </c>
      <c r="E1" s="969"/>
      <c r="F1" s="969"/>
      <c r="G1" s="969"/>
      <c r="H1" s="970" t="s">
        <v>1084</v>
      </c>
      <c r="I1" s="971"/>
      <c r="J1" s="971"/>
      <c r="K1" s="972"/>
    </row>
    <row r="2" spans="1:14" ht="17.25" customHeight="1" thickBot="1" x14ac:dyDescent="0.35">
      <c r="A2" s="351"/>
      <c r="B2" s="383"/>
      <c r="C2" s="277"/>
      <c r="D2" s="979" t="s">
        <v>70</v>
      </c>
      <c r="E2" s="353" t="s">
        <v>2</v>
      </c>
      <c r="F2" s="354"/>
      <c r="G2" s="981" t="s">
        <v>3</v>
      </c>
      <c r="H2" s="983" t="s">
        <v>303</v>
      </c>
      <c r="I2" s="987" t="s">
        <v>299</v>
      </c>
      <c r="J2" s="988"/>
      <c r="K2" s="989" t="s">
        <v>3</v>
      </c>
      <c r="L2" s="470"/>
      <c r="M2" s="433"/>
    </row>
    <row r="3" spans="1:14" ht="17.25" thickBot="1" x14ac:dyDescent="0.35">
      <c r="A3" s="351"/>
      <c r="B3" s="993" t="s">
        <v>85</v>
      </c>
      <c r="C3" s="994"/>
      <c r="D3" s="980"/>
      <c r="E3" s="358" t="s">
        <v>4</v>
      </c>
      <c r="F3" s="358" t="s">
        <v>5</v>
      </c>
      <c r="G3" s="982"/>
      <c r="H3" s="984"/>
      <c r="I3" s="359" t="s">
        <v>4</v>
      </c>
      <c r="J3" s="359" t="s">
        <v>5</v>
      </c>
      <c r="K3" s="990"/>
      <c r="L3" s="471"/>
      <c r="M3" s="433"/>
    </row>
    <row r="4" spans="1:14" ht="18" x14ac:dyDescent="0.4">
      <c r="A4" s="472" t="s">
        <v>6</v>
      </c>
      <c r="B4" s="406"/>
      <c r="C4" s="555" t="s">
        <v>524</v>
      </c>
      <c r="D4" s="474">
        <f>'CAPITULO 03  Parte 2'!D31</f>
        <v>0</v>
      </c>
      <c r="E4" s="475">
        <f>'CAPITULO 03  Parte 2'!E31</f>
        <v>0</v>
      </c>
      <c r="F4" s="475">
        <f>'CAPITULO 03  Parte 2'!F31</f>
        <v>0</v>
      </c>
      <c r="G4" s="546">
        <f>'CAPITULO 03  Parte 2'!G31</f>
        <v>0</v>
      </c>
      <c r="H4" s="477">
        <f>'CAPITULO 03  Parte 2'!H31</f>
        <v>0</v>
      </c>
      <c r="I4" s="478">
        <f>'CAPITULO 03  Parte 2'!I31</f>
        <v>0</v>
      </c>
      <c r="J4" s="476">
        <f>'CAPITULO 03  Parte 2'!J31</f>
        <v>0</v>
      </c>
      <c r="K4" s="479">
        <f>'CAPITULO 03  Parte 2'!K31</f>
        <v>0</v>
      </c>
      <c r="L4" s="480" t="e">
        <f>'CAPITULO 02 '!#REF!</f>
        <v>#REF!</v>
      </c>
    </row>
    <row r="5" spans="1:14" x14ac:dyDescent="0.3">
      <c r="A5" s="351"/>
      <c r="B5" s="383"/>
      <c r="C5" s="351"/>
      <c r="D5" s="362"/>
      <c r="E5" s="363"/>
      <c r="F5" s="363"/>
      <c r="G5" s="371"/>
      <c r="H5" s="436"/>
      <c r="I5" s="481"/>
      <c r="J5" s="392"/>
      <c r="K5" s="374"/>
      <c r="L5" s="480"/>
    </row>
    <row r="6" spans="1:14" x14ac:dyDescent="0.3">
      <c r="A6" s="351"/>
      <c r="B6" s="393" t="s">
        <v>397</v>
      </c>
      <c r="C6" s="555"/>
      <c r="D6" s="362">
        <f>SUM(D8:D13)</f>
        <v>0</v>
      </c>
      <c r="E6" s="363">
        <f t="shared" ref="E6:K6" si="0">SUM(E8:E13)</f>
        <v>0</v>
      </c>
      <c r="F6" s="363">
        <f t="shared" si="0"/>
        <v>0</v>
      </c>
      <c r="G6" s="371">
        <f t="shared" si="0"/>
        <v>0</v>
      </c>
      <c r="H6" s="372">
        <f t="shared" si="0"/>
        <v>0</v>
      </c>
      <c r="I6" s="373">
        <f t="shared" si="0"/>
        <v>0</v>
      </c>
      <c r="J6" s="373">
        <f t="shared" si="0"/>
        <v>0</v>
      </c>
      <c r="K6" s="374">
        <f t="shared" si="0"/>
        <v>0</v>
      </c>
      <c r="L6" s="480"/>
    </row>
    <row r="7" spans="1:14" x14ac:dyDescent="0.3">
      <c r="A7" s="351"/>
      <c r="B7" s="395"/>
      <c r="C7" s="351"/>
      <c r="D7" s="362"/>
      <c r="E7" s="363"/>
      <c r="F7" s="363"/>
      <c r="G7" s="371"/>
      <c r="H7" s="372"/>
      <c r="I7" s="496"/>
      <c r="J7" s="496"/>
      <c r="K7" s="497"/>
      <c r="L7" s="482"/>
    </row>
    <row r="8" spans="1:14" x14ac:dyDescent="0.3">
      <c r="A8" s="351" t="s">
        <v>103</v>
      </c>
      <c r="B8" s="556" t="s">
        <v>506</v>
      </c>
      <c r="C8" s="513"/>
      <c r="D8" s="376"/>
      <c r="E8" s="377"/>
      <c r="F8" s="377"/>
      <c r="G8" s="378"/>
      <c r="H8" s="379"/>
      <c r="I8" s="384"/>
      <c r="J8" s="384"/>
      <c r="K8" s="385"/>
      <c r="L8" s="482"/>
      <c r="N8" s="382" t="str">
        <f t="shared" ref="N8:N13" si="1">IF(H8&gt;D8,"ERROR","")</f>
        <v/>
      </c>
    </row>
    <row r="9" spans="1:14" x14ac:dyDescent="0.3">
      <c r="A9" s="351" t="s">
        <v>104</v>
      </c>
      <c r="B9" s="556" t="s">
        <v>507</v>
      </c>
      <c r="C9" s="513"/>
      <c r="D9" s="376"/>
      <c r="E9" s="377"/>
      <c r="F9" s="377"/>
      <c r="G9" s="378"/>
      <c r="H9" s="379"/>
      <c r="I9" s="384"/>
      <c r="J9" s="384"/>
      <c r="K9" s="385"/>
      <c r="L9" s="482"/>
      <c r="N9" s="382" t="str">
        <f t="shared" si="1"/>
        <v/>
      </c>
    </row>
    <row r="10" spans="1:14" x14ac:dyDescent="0.3">
      <c r="A10" s="351" t="s">
        <v>105</v>
      </c>
      <c r="B10" s="556" t="s">
        <v>508</v>
      </c>
      <c r="C10" s="513"/>
      <c r="D10" s="376"/>
      <c r="E10" s="377"/>
      <c r="F10" s="377"/>
      <c r="G10" s="378"/>
      <c r="H10" s="379"/>
      <c r="I10" s="384"/>
      <c r="J10" s="384"/>
      <c r="K10" s="385"/>
      <c r="L10" s="482"/>
      <c r="N10" s="382" t="str">
        <f t="shared" si="1"/>
        <v/>
      </c>
    </row>
    <row r="11" spans="1:14" x14ac:dyDescent="0.3">
      <c r="A11" s="351" t="s">
        <v>339</v>
      </c>
      <c r="B11" s="556" t="s">
        <v>509</v>
      </c>
      <c r="C11" s="513"/>
      <c r="D11" s="376"/>
      <c r="E11" s="377"/>
      <c r="F11" s="377"/>
      <c r="G11" s="378"/>
      <c r="H11" s="379"/>
      <c r="I11" s="384"/>
      <c r="J11" s="384"/>
      <c r="K11" s="385"/>
      <c r="L11" s="482"/>
      <c r="N11" s="382" t="str">
        <f t="shared" si="1"/>
        <v/>
      </c>
    </row>
    <row r="12" spans="1:14" x14ac:dyDescent="0.3">
      <c r="A12" s="351" t="s">
        <v>340</v>
      </c>
      <c r="B12" s="556" t="s">
        <v>510</v>
      </c>
      <c r="C12" s="513"/>
      <c r="D12" s="376"/>
      <c r="E12" s="377"/>
      <c r="F12" s="377"/>
      <c r="G12" s="378"/>
      <c r="H12" s="379"/>
      <c r="I12" s="384"/>
      <c r="J12" s="384"/>
      <c r="K12" s="385"/>
      <c r="L12" s="482"/>
      <c r="N12" s="382" t="str">
        <f t="shared" si="1"/>
        <v/>
      </c>
    </row>
    <row r="13" spans="1:14" x14ac:dyDescent="0.3">
      <c r="A13" s="430" t="s">
        <v>415</v>
      </c>
      <c r="B13" s="557" t="s">
        <v>511</v>
      </c>
      <c r="C13" s="517"/>
      <c r="D13" s="386"/>
      <c r="E13" s="377"/>
      <c r="F13" s="377"/>
      <c r="G13" s="378"/>
      <c r="H13" s="379"/>
      <c r="I13" s="384"/>
      <c r="J13" s="384"/>
      <c r="K13" s="385"/>
      <c r="L13" s="482"/>
      <c r="N13" s="382" t="str">
        <f t="shared" si="1"/>
        <v/>
      </c>
    </row>
    <row r="14" spans="1:14" x14ac:dyDescent="0.3">
      <c r="A14" s="351"/>
      <c r="B14" s="387"/>
      <c r="C14" s="442"/>
      <c r="D14" s="362"/>
      <c r="E14" s="363"/>
      <c r="F14" s="363"/>
      <c r="G14" s="371"/>
      <c r="H14" s="372"/>
      <c r="I14" s="392"/>
      <c r="J14" s="392"/>
      <c r="K14" s="374"/>
      <c r="L14" s="482"/>
    </row>
    <row r="15" spans="1:14" x14ac:dyDescent="0.3">
      <c r="A15" s="351"/>
      <c r="B15" s="393" t="s">
        <v>398</v>
      </c>
      <c r="C15" s="442"/>
      <c r="D15" s="362">
        <f>SUM(D17:D22)</f>
        <v>0</v>
      </c>
      <c r="E15" s="363">
        <f t="shared" ref="E15:K15" si="2">SUM(E17:E22)</f>
        <v>0</v>
      </c>
      <c r="F15" s="363">
        <f t="shared" si="2"/>
        <v>0</v>
      </c>
      <c r="G15" s="371">
        <f t="shared" si="2"/>
        <v>0</v>
      </c>
      <c r="H15" s="372">
        <f t="shared" si="2"/>
        <v>0</v>
      </c>
      <c r="I15" s="392">
        <f t="shared" si="2"/>
        <v>0</v>
      </c>
      <c r="J15" s="392">
        <f t="shared" si="2"/>
        <v>0</v>
      </c>
      <c r="K15" s="374">
        <f t="shared" si="2"/>
        <v>0</v>
      </c>
      <c r="L15" s="482"/>
    </row>
    <row r="16" spans="1:14" x14ac:dyDescent="0.3">
      <c r="A16" s="351"/>
      <c r="B16" s="387"/>
      <c r="C16" s="442"/>
      <c r="D16" s="558"/>
      <c r="E16" s="363"/>
      <c r="F16" s="363"/>
      <c r="G16" s="371"/>
      <c r="H16" s="372"/>
      <c r="I16" s="392"/>
      <c r="J16" s="392"/>
      <c r="K16" s="374"/>
      <c r="L16" s="482"/>
    </row>
    <row r="17" spans="1:14" x14ac:dyDescent="0.3">
      <c r="A17" s="351" t="s">
        <v>304</v>
      </c>
      <c r="B17" s="556" t="s">
        <v>512</v>
      </c>
      <c r="C17" s="513"/>
      <c r="D17" s="376"/>
      <c r="E17" s="377"/>
      <c r="F17" s="377"/>
      <c r="G17" s="378"/>
      <c r="H17" s="379"/>
      <c r="I17" s="384"/>
      <c r="J17" s="384"/>
      <c r="K17" s="385"/>
      <c r="L17" s="482"/>
      <c r="N17" s="382" t="str">
        <f t="shared" ref="N17:N22" si="3">IF(H17&gt;D17,"ERROR","")</f>
        <v/>
      </c>
    </row>
    <row r="18" spans="1:14" x14ac:dyDescent="0.3">
      <c r="A18" s="351" t="s">
        <v>106</v>
      </c>
      <c r="B18" s="556" t="s">
        <v>513</v>
      </c>
      <c r="C18" s="513"/>
      <c r="D18" s="376"/>
      <c r="E18" s="377"/>
      <c r="F18" s="377"/>
      <c r="G18" s="378"/>
      <c r="H18" s="379"/>
      <c r="I18" s="384"/>
      <c r="J18" s="384"/>
      <c r="K18" s="385"/>
      <c r="L18" s="482"/>
      <c r="N18" s="382" t="str">
        <f t="shared" si="3"/>
        <v/>
      </c>
    </row>
    <row r="19" spans="1:14" x14ac:dyDescent="0.3">
      <c r="A19" s="351" t="s">
        <v>107</v>
      </c>
      <c r="B19" s="556" t="s">
        <v>516</v>
      </c>
      <c r="C19" s="513"/>
      <c r="D19" s="376"/>
      <c r="E19" s="377"/>
      <c r="F19" s="377"/>
      <c r="G19" s="378"/>
      <c r="H19" s="379"/>
      <c r="I19" s="384"/>
      <c r="J19" s="384"/>
      <c r="K19" s="385"/>
      <c r="L19" s="482"/>
      <c r="N19" s="382" t="str">
        <f t="shared" si="3"/>
        <v/>
      </c>
    </row>
    <row r="20" spans="1:14" x14ac:dyDescent="0.3">
      <c r="A20" s="351" t="s">
        <v>342</v>
      </c>
      <c r="B20" s="556" t="s">
        <v>515</v>
      </c>
      <c r="C20" s="513"/>
      <c r="D20" s="376"/>
      <c r="E20" s="377"/>
      <c r="F20" s="377"/>
      <c r="G20" s="378"/>
      <c r="H20" s="379"/>
      <c r="I20" s="384"/>
      <c r="J20" s="384"/>
      <c r="K20" s="385"/>
      <c r="L20" s="482"/>
      <c r="N20" s="382" t="str">
        <f t="shared" si="3"/>
        <v/>
      </c>
    </row>
    <row r="21" spans="1:14" x14ac:dyDescent="0.3">
      <c r="A21" s="351" t="s">
        <v>367</v>
      </c>
      <c r="B21" s="556" t="s">
        <v>517</v>
      </c>
      <c r="C21" s="513"/>
      <c r="D21" s="376"/>
      <c r="E21" s="377"/>
      <c r="F21" s="377"/>
      <c r="G21" s="378"/>
      <c r="H21" s="379"/>
      <c r="I21" s="384"/>
      <c r="J21" s="384"/>
      <c r="K21" s="385"/>
      <c r="L21" s="482"/>
      <c r="N21" s="382" t="str">
        <f t="shared" si="3"/>
        <v/>
      </c>
    </row>
    <row r="22" spans="1:14" x14ac:dyDescent="0.3">
      <c r="A22" s="430" t="s">
        <v>417</v>
      </c>
      <c r="B22" s="557" t="s">
        <v>518</v>
      </c>
      <c r="C22" s="517"/>
      <c r="D22" s="386"/>
      <c r="E22" s="377"/>
      <c r="F22" s="377"/>
      <c r="G22" s="378"/>
      <c r="H22" s="379"/>
      <c r="I22" s="384"/>
      <c r="J22" s="384"/>
      <c r="K22" s="385"/>
      <c r="L22" s="482"/>
      <c r="N22" s="382" t="str">
        <f t="shared" si="3"/>
        <v/>
      </c>
    </row>
    <row r="23" spans="1:14" x14ac:dyDescent="0.3">
      <c r="A23" s="351"/>
      <c r="B23" s="391"/>
      <c r="C23" s="442"/>
      <c r="D23" s="362"/>
      <c r="E23" s="363"/>
      <c r="F23" s="363"/>
      <c r="G23" s="371"/>
      <c r="H23" s="372"/>
      <c r="I23" s="392"/>
      <c r="J23" s="392"/>
      <c r="K23" s="374"/>
      <c r="L23" s="482"/>
    </row>
    <row r="24" spans="1:14" x14ac:dyDescent="0.3">
      <c r="A24" s="351"/>
      <c r="B24" s="393" t="s">
        <v>764</v>
      </c>
      <c r="C24" s="442"/>
      <c r="D24" s="362">
        <f>SUM(D26:D30)</f>
        <v>0</v>
      </c>
      <c r="E24" s="363">
        <f t="shared" ref="E24:K24" si="4">SUM(E26:E30)</f>
        <v>0</v>
      </c>
      <c r="F24" s="363">
        <f t="shared" si="4"/>
        <v>0</v>
      </c>
      <c r="G24" s="371">
        <f t="shared" si="4"/>
        <v>0</v>
      </c>
      <c r="H24" s="372">
        <f t="shared" si="4"/>
        <v>0</v>
      </c>
      <c r="I24" s="392">
        <f t="shared" si="4"/>
        <v>0</v>
      </c>
      <c r="J24" s="392">
        <f t="shared" si="4"/>
        <v>0</v>
      </c>
      <c r="K24" s="374">
        <f t="shared" si="4"/>
        <v>0</v>
      </c>
      <c r="L24" s="482"/>
    </row>
    <row r="25" spans="1:14" x14ac:dyDescent="0.3">
      <c r="A25" s="351"/>
      <c r="B25" s="391"/>
      <c r="C25" s="442"/>
      <c r="D25" s="362"/>
      <c r="E25" s="363"/>
      <c r="F25" s="363"/>
      <c r="G25" s="371"/>
      <c r="H25" s="372"/>
      <c r="I25" s="392"/>
      <c r="J25" s="392"/>
      <c r="K25" s="374"/>
      <c r="L25" s="482"/>
    </row>
    <row r="26" spans="1:14" x14ac:dyDescent="0.3">
      <c r="A26" s="351" t="s">
        <v>108</v>
      </c>
      <c r="B26" s="556" t="s">
        <v>519</v>
      </c>
      <c r="C26" s="513"/>
      <c r="D26" s="376"/>
      <c r="E26" s="377"/>
      <c r="F26" s="377"/>
      <c r="G26" s="378"/>
      <c r="H26" s="379"/>
      <c r="I26" s="384"/>
      <c r="J26" s="384"/>
      <c r="K26" s="385"/>
      <c r="L26" s="482"/>
      <c r="N26" s="382" t="str">
        <f>IF(H26&gt;D26,"ERROR","")</f>
        <v/>
      </c>
    </row>
    <row r="27" spans="1:14" x14ac:dyDescent="0.3">
      <c r="A27" s="351" t="s">
        <v>109</v>
      </c>
      <c r="B27" s="556" t="s">
        <v>520</v>
      </c>
      <c r="C27" s="513"/>
      <c r="D27" s="376"/>
      <c r="E27" s="377"/>
      <c r="F27" s="377"/>
      <c r="G27" s="378"/>
      <c r="H27" s="379"/>
      <c r="I27" s="384"/>
      <c r="J27" s="384"/>
      <c r="K27" s="385"/>
      <c r="L27" s="482"/>
      <c r="N27" s="382" t="str">
        <f>IF(H27&gt;D27,"ERROR","")</f>
        <v/>
      </c>
    </row>
    <row r="28" spans="1:14" x14ac:dyDescent="0.3">
      <c r="A28" s="351" t="s">
        <v>110</v>
      </c>
      <c r="B28" s="556" t="s">
        <v>514</v>
      </c>
      <c r="C28" s="513"/>
      <c r="D28" s="376"/>
      <c r="E28" s="377"/>
      <c r="F28" s="377"/>
      <c r="G28" s="378"/>
      <c r="H28" s="379"/>
      <c r="I28" s="384"/>
      <c r="J28" s="384"/>
      <c r="K28" s="385"/>
      <c r="L28" s="482"/>
      <c r="N28" s="382" t="str">
        <f>IF(H28&gt;D28,"ERROR","")</f>
        <v/>
      </c>
    </row>
    <row r="29" spans="1:14" x14ac:dyDescent="0.3">
      <c r="A29" s="351" t="s">
        <v>341</v>
      </c>
      <c r="B29" s="556" t="s">
        <v>521</v>
      </c>
      <c r="C29" s="513"/>
      <c r="D29" s="376"/>
      <c r="E29" s="377"/>
      <c r="F29" s="377"/>
      <c r="G29" s="378"/>
      <c r="H29" s="379"/>
      <c r="I29" s="384"/>
      <c r="J29" s="384"/>
      <c r="K29" s="385"/>
      <c r="L29" s="482"/>
      <c r="N29" s="382" t="str">
        <f>IF(H29&gt;D29,"ERROR","")</f>
        <v/>
      </c>
    </row>
    <row r="30" spans="1:14" x14ac:dyDescent="0.3">
      <c r="A30" s="430" t="s">
        <v>416</v>
      </c>
      <c r="B30" s="557" t="s">
        <v>495</v>
      </c>
      <c r="C30" s="517"/>
      <c r="D30" s="386"/>
      <c r="E30" s="377"/>
      <c r="F30" s="377"/>
      <c r="G30" s="378"/>
      <c r="H30" s="379"/>
      <c r="I30" s="384"/>
      <c r="J30" s="384"/>
      <c r="K30" s="385"/>
      <c r="L30" s="482"/>
      <c r="N30" s="382" t="str">
        <f>IF(H30&gt;D30,"ERROR","")</f>
        <v/>
      </c>
    </row>
    <row r="31" spans="1:14" x14ac:dyDescent="0.3">
      <c r="A31" s="351"/>
      <c r="B31" s="518"/>
      <c r="C31" s="559"/>
      <c r="D31" s="558"/>
      <c r="E31" s="363"/>
      <c r="F31" s="363"/>
      <c r="G31" s="371"/>
      <c r="H31" s="372"/>
      <c r="I31" s="392"/>
      <c r="J31" s="392"/>
      <c r="K31" s="374"/>
      <c r="L31" s="482"/>
    </row>
    <row r="32" spans="1:14" ht="16.5" customHeight="1" x14ac:dyDescent="0.2">
      <c r="A32" s="1004" t="s">
        <v>765</v>
      </c>
      <c r="B32" s="1004"/>
      <c r="C32" s="1005"/>
      <c r="D32" s="362">
        <f>SUM(D34:D37)</f>
        <v>0</v>
      </c>
      <c r="E32" s="363">
        <f t="shared" ref="E32:K32" si="5">SUM(E34:E37)</f>
        <v>0</v>
      </c>
      <c r="F32" s="363">
        <f t="shared" si="5"/>
        <v>0</v>
      </c>
      <c r="G32" s="371">
        <f t="shared" si="5"/>
        <v>0</v>
      </c>
      <c r="H32" s="372">
        <f t="shared" si="5"/>
        <v>0</v>
      </c>
      <c r="I32" s="392">
        <f t="shared" si="5"/>
        <v>0</v>
      </c>
      <c r="J32" s="392">
        <f t="shared" si="5"/>
        <v>0</v>
      </c>
      <c r="K32" s="374">
        <f t="shared" si="5"/>
        <v>0</v>
      </c>
      <c r="L32" s="482"/>
    </row>
    <row r="33" spans="1:14" x14ac:dyDescent="0.3">
      <c r="A33" s="351"/>
      <c r="B33" s="387"/>
      <c r="C33" s="351"/>
      <c r="D33" s="362"/>
      <c r="E33" s="363"/>
      <c r="F33" s="363"/>
      <c r="G33" s="371"/>
      <c r="H33" s="372"/>
      <c r="I33" s="392"/>
      <c r="J33" s="392"/>
      <c r="K33" s="374"/>
      <c r="L33" s="482"/>
    </row>
    <row r="34" spans="1:14" x14ac:dyDescent="0.3">
      <c r="A34" s="351" t="s">
        <v>111</v>
      </c>
      <c r="B34" s="556" t="s">
        <v>522</v>
      </c>
      <c r="C34" s="513"/>
      <c r="D34" s="376"/>
      <c r="E34" s="377"/>
      <c r="F34" s="377"/>
      <c r="G34" s="378"/>
      <c r="H34" s="379"/>
      <c r="I34" s="384"/>
      <c r="J34" s="384"/>
      <c r="K34" s="385"/>
      <c r="L34" s="482"/>
      <c r="N34" s="382" t="str">
        <f>IF(H34&gt;D34,"ERROR","")</f>
        <v/>
      </c>
    </row>
    <row r="35" spans="1:14" x14ac:dyDescent="0.3">
      <c r="A35" s="351" t="s">
        <v>112</v>
      </c>
      <c r="B35" s="556" t="s">
        <v>520</v>
      </c>
      <c r="C35" s="513"/>
      <c r="D35" s="560"/>
      <c r="E35" s="377"/>
      <c r="F35" s="377"/>
      <c r="G35" s="378"/>
      <c r="H35" s="379"/>
      <c r="I35" s="384"/>
      <c r="J35" s="384"/>
      <c r="K35" s="385"/>
      <c r="L35" s="482"/>
      <c r="N35" s="382" t="str">
        <f>IF(H35&gt;D35,"ERROR","")</f>
        <v/>
      </c>
    </row>
    <row r="36" spans="1:14" x14ac:dyDescent="0.3">
      <c r="A36" s="351" t="s">
        <v>113</v>
      </c>
      <c r="B36" s="556" t="s">
        <v>523</v>
      </c>
      <c r="C36" s="513"/>
      <c r="D36" s="376"/>
      <c r="E36" s="377"/>
      <c r="F36" s="377"/>
      <c r="G36" s="378"/>
      <c r="H36" s="379"/>
      <c r="I36" s="384"/>
      <c r="J36" s="384"/>
      <c r="K36" s="385"/>
      <c r="L36" s="482"/>
      <c r="N36" s="382" t="str">
        <f>IF(H36&gt;D36,"ERROR","")</f>
        <v/>
      </c>
    </row>
    <row r="37" spans="1:14" ht="17.25" thickBot="1" x14ac:dyDescent="0.35">
      <c r="A37" s="430" t="s">
        <v>115</v>
      </c>
      <c r="B37" s="557" t="s">
        <v>495</v>
      </c>
      <c r="C37" s="517"/>
      <c r="D37" s="386"/>
      <c r="E37" s="377"/>
      <c r="F37" s="377"/>
      <c r="G37" s="378"/>
      <c r="H37" s="379"/>
      <c r="I37" s="384"/>
      <c r="J37" s="384"/>
      <c r="K37" s="385"/>
      <c r="L37" s="482"/>
      <c r="N37" s="382" t="str">
        <f>IF(H37&gt;D37,"ERROR","")</f>
        <v/>
      </c>
    </row>
    <row r="38" spans="1:14" ht="15" customHeight="1" thickBot="1" x14ac:dyDescent="0.35">
      <c r="A38" s="561"/>
      <c r="B38" s="406"/>
      <c r="C38" s="452"/>
      <c r="D38" s="446"/>
      <c r="E38" s="447"/>
      <c r="F38" s="447"/>
      <c r="G38" s="448"/>
      <c r="H38" s="449"/>
      <c r="I38" s="450"/>
      <c r="J38" s="450"/>
      <c r="K38" s="451"/>
      <c r="L38" s="487" t="e">
        <f>SUM(L2:L36)</f>
        <v>#REF!</v>
      </c>
    </row>
    <row r="39" spans="1:14" ht="17.25" thickTop="1" x14ac:dyDescent="0.3">
      <c r="A39" s="351"/>
      <c r="B39" s="406"/>
      <c r="C39" s="452" t="s">
        <v>84</v>
      </c>
      <c r="D39" s="453">
        <f>D32+D24+D15+D6+D4</f>
        <v>0</v>
      </c>
      <c r="E39" s="453">
        <f t="shared" ref="E39:K39" si="6">E32+E24+E15+E6+E4</f>
        <v>0</v>
      </c>
      <c r="F39" s="453">
        <f t="shared" si="6"/>
        <v>0</v>
      </c>
      <c r="G39" s="454">
        <f t="shared" si="6"/>
        <v>0</v>
      </c>
      <c r="H39" s="453">
        <f t="shared" si="6"/>
        <v>0</v>
      </c>
      <c r="I39" s="453">
        <f t="shared" si="6"/>
        <v>0</v>
      </c>
      <c r="J39" s="453">
        <f t="shared" si="6"/>
        <v>0</v>
      </c>
      <c r="K39" s="453">
        <f t="shared" si="6"/>
        <v>0</v>
      </c>
    </row>
    <row r="40" spans="1:14" s="277" customFormat="1" ht="7.5" customHeight="1" thickBot="1" x14ac:dyDescent="0.35">
      <c r="A40" s="351"/>
      <c r="B40" s="406"/>
      <c r="D40" s="489"/>
      <c r="E40" s="490"/>
      <c r="F40" s="490"/>
      <c r="G40" s="491"/>
      <c r="H40" s="562"/>
      <c r="I40" s="563"/>
      <c r="J40" s="563"/>
      <c r="K40" s="564"/>
    </row>
    <row r="41" spans="1:14" s="277" customFormat="1" ht="17.25" thickTop="1" x14ac:dyDescent="0.3">
      <c r="A41" s="351"/>
      <c r="B41" s="406"/>
      <c r="K41" s="414">
        <f>COUNTIFS(N8:N38,"ERROR")</f>
        <v>0</v>
      </c>
    </row>
    <row r="42" spans="1:14" s="277" customFormat="1" x14ac:dyDescent="0.3">
      <c r="A42" s="452"/>
      <c r="B42" s="406"/>
    </row>
    <row r="43" spans="1:14" s="277" customFormat="1" x14ac:dyDescent="0.2">
      <c r="A43" s="507" t="str">
        <f>IF(K41=0,"","    ERROR: Gasto en Navarra no puede ser superior a Gasto en España")</f>
        <v/>
      </c>
      <c r="B43" s="461"/>
      <c r="C43" s="461"/>
      <c r="D43" s="416"/>
      <c r="E43" s="417"/>
      <c r="F43" s="417"/>
      <c r="G43" s="417"/>
      <c r="H43" s="417"/>
      <c r="I43" s="417"/>
      <c r="J43" s="417"/>
      <c r="K43" s="417"/>
      <c r="L43" s="417"/>
    </row>
    <row r="44" spans="1:14" s="277" customFormat="1" ht="12.75" x14ac:dyDescent="0.2">
      <c r="A44" s="423" t="s">
        <v>555</v>
      </c>
      <c r="B44" s="419" t="s">
        <v>806</v>
      </c>
      <c r="C44" s="419"/>
      <c r="D44" s="420"/>
      <c r="E44" s="421"/>
      <c r="F44" s="422"/>
      <c r="G44" s="420" t="s">
        <v>807</v>
      </c>
      <c r="H44" s="421"/>
      <c r="I44" s="421"/>
      <c r="J44" s="421"/>
      <c r="K44" s="421"/>
      <c r="L44" s="421"/>
      <c r="M44" s="422"/>
      <c r="N44" s="422"/>
    </row>
    <row r="45" spans="1:14" s="277" customFormat="1" ht="12.75" x14ac:dyDescent="0.2">
      <c r="A45" s="423" t="s">
        <v>301</v>
      </c>
      <c r="B45" s="424" t="s">
        <v>300</v>
      </c>
      <c r="C45" s="419"/>
      <c r="D45" s="420"/>
      <c r="E45" s="421"/>
      <c r="F45" s="422"/>
      <c r="G45" s="420" t="s">
        <v>785</v>
      </c>
      <c r="H45" s="421"/>
      <c r="I45" s="421"/>
      <c r="J45" s="421"/>
      <c r="K45" s="421"/>
      <c r="L45" s="421"/>
      <c r="M45" s="422"/>
      <c r="N45" s="422"/>
    </row>
    <row r="46" spans="1:14" s="277" customFormat="1" ht="12.75" x14ac:dyDescent="0.2">
      <c r="A46" s="423"/>
      <c r="B46" s="425"/>
      <c r="C46" s="419"/>
      <c r="D46" s="420"/>
      <c r="E46" s="421"/>
      <c r="F46" s="422"/>
      <c r="G46" s="422"/>
      <c r="H46" s="421"/>
      <c r="I46" s="421"/>
      <c r="J46" s="421"/>
      <c r="K46" s="421"/>
      <c r="L46" s="421"/>
      <c r="M46" s="422"/>
      <c r="N46" s="422"/>
    </row>
    <row r="47" spans="1:14" s="277" customFormat="1" ht="15" x14ac:dyDescent="0.25">
      <c r="A47" s="428"/>
      <c r="B47" s="425"/>
      <c r="C47" s="421"/>
      <c r="D47" s="421"/>
      <c r="E47" s="421"/>
      <c r="F47" s="422"/>
      <c r="G47" s="421" t="s">
        <v>1019</v>
      </c>
      <c r="H47" s="421"/>
      <c r="I47" s="421"/>
      <c r="J47" s="421"/>
      <c r="K47" s="421"/>
      <c r="L47" s="421"/>
      <c r="M47" s="422"/>
      <c r="N47" s="422"/>
    </row>
    <row r="48" spans="1:14" ht="12.75" x14ac:dyDescent="0.2">
      <c r="A48" s="466"/>
      <c r="B48" s="467"/>
      <c r="C48" s="468"/>
      <c r="D48" s="468"/>
      <c r="E48" s="468"/>
      <c r="G48" s="468"/>
      <c r="H48" s="468"/>
      <c r="I48" s="468"/>
      <c r="J48" s="468"/>
      <c r="K48" s="468"/>
      <c r="L48" s="468"/>
    </row>
    <row r="49" spans="1:12" ht="12.75" x14ac:dyDescent="0.2">
      <c r="A49" s="466"/>
      <c r="B49" s="467"/>
      <c r="C49" s="468"/>
      <c r="D49" s="468"/>
      <c r="E49" s="468"/>
      <c r="G49" s="469"/>
      <c r="H49" s="468"/>
      <c r="I49" s="468"/>
      <c r="J49" s="468"/>
      <c r="K49" s="468"/>
      <c r="L49" s="468"/>
    </row>
  </sheetData>
  <sheetProtection password="CD7A" sheet="1" objects="1" scenarios="1"/>
  <mergeCells count="9">
    <mergeCell ref="H1:K1"/>
    <mergeCell ref="I2:J2"/>
    <mergeCell ref="K2:K3"/>
    <mergeCell ref="D1:G1"/>
    <mergeCell ref="A32:C32"/>
    <mergeCell ref="D2:D3"/>
    <mergeCell ref="G2:G3"/>
    <mergeCell ref="H2:H3"/>
    <mergeCell ref="B3:C3"/>
  </mergeCells>
  <phoneticPr fontId="0" type="noConversion"/>
  <printOptions horizontalCentered="1" verticalCentered="1"/>
  <pageMargins left="0.39370078740157483" right="0.59055118110236227" top="0.74803149606299213" bottom="0.74803149606299213" header="0.51181102362204722" footer="0.27559055118110237"/>
  <pageSetup paperSize="9" scale="81" orientation="landscape" horizontalDpi="300" verticalDpi="300"/>
  <headerFooter alignWithMargins="0">
    <oddFooter>Página &amp;P de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A1:N45"/>
  <sheetViews>
    <sheetView showGridLines="0" zoomScaleNormal="100" workbookViewId="0">
      <selection activeCell="D1" sqref="D1:K1"/>
    </sheetView>
  </sheetViews>
  <sheetFormatPr baseColWidth="10" defaultColWidth="11.42578125" defaultRowHeight="16.5" x14ac:dyDescent="0.3"/>
  <cols>
    <col min="1" max="1" width="11.140625" style="430" customWidth="1"/>
    <col min="2" max="2" width="23.7109375" style="432" customWidth="1"/>
    <col min="3" max="3" width="26.85546875" style="307" customWidth="1"/>
    <col min="4" max="4" width="16.85546875" style="307" customWidth="1"/>
    <col min="5" max="6" width="16.42578125" style="307" customWidth="1"/>
    <col min="7" max="11" width="14" style="307" customWidth="1"/>
    <col min="12" max="12" width="1.7109375" style="307" hidden="1" customWidth="1"/>
    <col min="13" max="13" width="2.85546875" style="277" customWidth="1"/>
    <col min="14" max="14" width="11.42578125" style="277"/>
    <col min="15" max="16384" width="11.42578125" style="307"/>
  </cols>
  <sheetData>
    <row r="1" spans="1:14" ht="17.25" thickBot="1" x14ac:dyDescent="0.35">
      <c r="A1" s="351"/>
      <c r="B1" s="406"/>
      <c r="C1" s="277"/>
      <c r="D1" s="968" t="s">
        <v>1074</v>
      </c>
      <c r="E1" s="969"/>
      <c r="F1" s="969"/>
      <c r="G1" s="969"/>
      <c r="H1" s="970" t="s">
        <v>1084</v>
      </c>
      <c r="I1" s="971"/>
      <c r="J1" s="971"/>
      <c r="K1" s="972"/>
    </row>
    <row r="2" spans="1:14" ht="15" customHeight="1" thickBot="1" x14ac:dyDescent="0.35">
      <c r="A2" s="351"/>
      <c r="B2" s="383"/>
      <c r="C2" s="277"/>
      <c r="D2" s="979" t="s">
        <v>303</v>
      </c>
      <c r="E2" s="353" t="s">
        <v>299</v>
      </c>
      <c r="F2" s="354"/>
      <c r="G2" s="981" t="s">
        <v>3</v>
      </c>
      <c r="H2" s="983" t="s">
        <v>303</v>
      </c>
      <c r="I2" s="987" t="s">
        <v>299</v>
      </c>
      <c r="J2" s="988"/>
      <c r="K2" s="989" t="s">
        <v>3</v>
      </c>
      <c r="L2" s="470"/>
      <c r="M2" s="433"/>
    </row>
    <row r="3" spans="1:14" ht="17.25" thickBot="1" x14ac:dyDescent="0.35">
      <c r="A3" s="351"/>
      <c r="B3" s="993" t="s">
        <v>85</v>
      </c>
      <c r="C3" s="994"/>
      <c r="D3" s="980"/>
      <c r="E3" s="358" t="s">
        <v>4</v>
      </c>
      <c r="F3" s="358" t="s">
        <v>5</v>
      </c>
      <c r="G3" s="982"/>
      <c r="H3" s="984"/>
      <c r="I3" s="359" t="s">
        <v>4</v>
      </c>
      <c r="J3" s="359" t="s">
        <v>5</v>
      </c>
      <c r="K3" s="990"/>
      <c r="L3" s="471"/>
      <c r="M3" s="433"/>
    </row>
    <row r="4" spans="1:14" ht="18" x14ac:dyDescent="0.4">
      <c r="A4" s="472" t="s">
        <v>6</v>
      </c>
      <c r="B4" s="406"/>
      <c r="C4" s="565" t="s">
        <v>114</v>
      </c>
      <c r="D4" s="566">
        <f>'CAPITULO 03  Parte 3'!D39</f>
        <v>0</v>
      </c>
      <c r="E4" s="567">
        <f>'CAPITULO 03  Parte 3'!E39</f>
        <v>0</v>
      </c>
      <c r="F4" s="567">
        <f>'CAPITULO 03  Parte 3'!F39</f>
        <v>0</v>
      </c>
      <c r="G4" s="568">
        <f>'CAPITULO 03  Parte 3'!G39</f>
        <v>0</v>
      </c>
      <c r="H4" s="569">
        <f>'CAPITULO 03  Parte 3'!H39</f>
        <v>0</v>
      </c>
      <c r="I4" s="570">
        <f>'CAPITULO 03  Parte 3'!I39</f>
        <v>0</v>
      </c>
      <c r="J4" s="571">
        <f>'CAPITULO 03  Parte 3'!J39</f>
        <v>0</v>
      </c>
      <c r="K4" s="572">
        <f>'CAPITULO 03  Parte 3'!K39</f>
        <v>0</v>
      </c>
      <c r="L4" s="480" t="e">
        <f>'CAPITULO 02 '!#REF!</f>
        <v>#REF!</v>
      </c>
    </row>
    <row r="5" spans="1:14" x14ac:dyDescent="0.3">
      <c r="A5" s="351"/>
      <c r="B5" s="369"/>
      <c r="C5" s="369"/>
      <c r="D5" s="362"/>
      <c r="E5" s="363"/>
      <c r="F5" s="363"/>
      <c r="G5" s="371"/>
      <c r="H5" s="436"/>
      <c r="I5" s="481"/>
      <c r="J5" s="392"/>
      <c r="K5" s="374"/>
      <c r="L5" s="480"/>
    </row>
    <row r="6" spans="1:14" ht="12.75" x14ac:dyDescent="0.2">
      <c r="A6" s="369"/>
      <c r="B6" s="369"/>
      <c r="C6" s="277"/>
      <c r="D6" s="362"/>
      <c r="E6" s="363"/>
      <c r="F6" s="363"/>
      <c r="G6" s="371"/>
      <c r="H6" s="372"/>
      <c r="I6" s="373"/>
      <c r="J6" s="373"/>
      <c r="K6" s="374"/>
      <c r="L6" s="480"/>
    </row>
    <row r="7" spans="1:14" x14ac:dyDescent="0.3">
      <c r="A7" s="351"/>
      <c r="B7" s="375"/>
      <c r="C7" s="444"/>
      <c r="D7" s="362"/>
      <c r="E7" s="363"/>
      <c r="F7" s="363"/>
      <c r="G7" s="371"/>
      <c r="H7" s="372"/>
      <c r="I7" s="496"/>
      <c r="J7" s="496"/>
      <c r="K7" s="497"/>
      <c r="L7" s="482"/>
    </row>
    <row r="8" spans="1:14" x14ac:dyDescent="0.3">
      <c r="A8" s="351"/>
      <c r="B8" s="370" t="s">
        <v>766</v>
      </c>
      <c r="C8" s="444"/>
      <c r="D8" s="362">
        <f>SUM(D10:D17)</f>
        <v>0</v>
      </c>
      <c r="E8" s="363">
        <f t="shared" ref="E8:K8" si="0">SUM(E10:E17)</f>
        <v>0</v>
      </c>
      <c r="F8" s="363">
        <f t="shared" si="0"/>
        <v>0</v>
      </c>
      <c r="G8" s="371">
        <f t="shared" si="0"/>
        <v>0</v>
      </c>
      <c r="H8" s="372">
        <f t="shared" si="0"/>
        <v>0</v>
      </c>
      <c r="I8" s="392">
        <f t="shared" si="0"/>
        <v>0</v>
      </c>
      <c r="J8" s="392">
        <f t="shared" si="0"/>
        <v>0</v>
      </c>
      <c r="K8" s="374">
        <f t="shared" si="0"/>
        <v>0</v>
      </c>
      <c r="L8" s="482"/>
    </row>
    <row r="9" spans="1:14" x14ac:dyDescent="0.3">
      <c r="A9" s="351"/>
      <c r="B9" s="406"/>
      <c r="C9" s="442"/>
      <c r="D9" s="362"/>
      <c r="E9" s="363"/>
      <c r="F9" s="363"/>
      <c r="G9" s="371"/>
      <c r="H9" s="372"/>
      <c r="I9" s="392"/>
      <c r="J9" s="392"/>
      <c r="K9" s="374"/>
      <c r="L9" s="482"/>
    </row>
    <row r="10" spans="1:14" x14ac:dyDescent="0.3">
      <c r="A10" s="387" t="s">
        <v>116</v>
      </c>
      <c r="B10" s="556" t="s">
        <v>525</v>
      </c>
      <c r="C10" s="573"/>
      <c r="D10" s="386"/>
      <c r="E10" s="377"/>
      <c r="F10" s="377"/>
      <c r="G10" s="378"/>
      <c r="H10" s="379"/>
      <c r="I10" s="384"/>
      <c r="J10" s="384"/>
      <c r="K10" s="385"/>
      <c r="L10" s="482"/>
      <c r="N10" s="382" t="str">
        <f>IF(H10&gt;D10,"ERROR","")</f>
        <v/>
      </c>
    </row>
    <row r="11" spans="1:14" x14ac:dyDescent="0.3">
      <c r="A11" s="387" t="s">
        <v>117</v>
      </c>
      <c r="B11" s="556" t="s">
        <v>526</v>
      </c>
      <c r="C11" s="573"/>
      <c r="D11" s="376"/>
      <c r="E11" s="377"/>
      <c r="F11" s="377"/>
      <c r="G11" s="378"/>
      <c r="H11" s="379"/>
      <c r="I11" s="384"/>
      <c r="J11" s="384"/>
      <c r="K11" s="385"/>
      <c r="L11" s="482"/>
      <c r="N11" s="382" t="str">
        <f t="shared" ref="N11:N17" si="1">IF(H11&gt;D11,"ERROR","")</f>
        <v/>
      </c>
    </row>
    <row r="12" spans="1:14" x14ac:dyDescent="0.3">
      <c r="A12" s="387" t="s">
        <v>343</v>
      </c>
      <c r="B12" s="556" t="s">
        <v>1032</v>
      </c>
      <c r="C12" s="573"/>
      <c r="D12" s="376"/>
      <c r="E12" s="377"/>
      <c r="F12" s="377"/>
      <c r="G12" s="378"/>
      <c r="H12" s="379"/>
      <c r="I12" s="384"/>
      <c r="J12" s="384"/>
      <c r="K12" s="385"/>
      <c r="L12" s="482"/>
      <c r="N12" s="382" t="str">
        <f t="shared" si="1"/>
        <v/>
      </c>
    </row>
    <row r="13" spans="1:14" x14ac:dyDescent="0.3">
      <c r="A13" s="387" t="s">
        <v>344</v>
      </c>
      <c r="B13" s="556" t="s">
        <v>527</v>
      </c>
      <c r="C13" s="573"/>
      <c r="D13" s="376"/>
      <c r="E13" s="377"/>
      <c r="F13" s="377"/>
      <c r="G13" s="378"/>
      <c r="H13" s="379"/>
      <c r="I13" s="384"/>
      <c r="J13" s="384"/>
      <c r="K13" s="385"/>
      <c r="L13" s="482"/>
      <c r="N13" s="382" t="str">
        <f t="shared" si="1"/>
        <v/>
      </c>
    </row>
    <row r="14" spans="1:14" x14ac:dyDescent="0.3">
      <c r="A14" s="387" t="s">
        <v>345</v>
      </c>
      <c r="B14" s="556" t="s">
        <v>1035</v>
      </c>
      <c r="C14" s="573"/>
      <c r="D14" s="376"/>
      <c r="E14" s="377"/>
      <c r="F14" s="377"/>
      <c r="G14" s="378"/>
      <c r="H14" s="379"/>
      <c r="I14" s="384"/>
      <c r="J14" s="384"/>
      <c r="K14" s="385"/>
      <c r="L14" s="482"/>
      <c r="N14" s="382" t="str">
        <f t="shared" si="1"/>
        <v/>
      </c>
    </row>
    <row r="15" spans="1:14" x14ac:dyDescent="0.3">
      <c r="A15" s="387" t="s">
        <v>346</v>
      </c>
      <c r="B15" s="556" t="s">
        <v>528</v>
      </c>
      <c r="C15" s="573"/>
      <c r="D15" s="376"/>
      <c r="E15" s="377"/>
      <c r="F15" s="377"/>
      <c r="G15" s="378"/>
      <c r="H15" s="379"/>
      <c r="I15" s="384"/>
      <c r="J15" s="384"/>
      <c r="K15" s="385"/>
      <c r="L15" s="482"/>
      <c r="N15" s="382" t="str">
        <f t="shared" si="1"/>
        <v/>
      </c>
    </row>
    <row r="16" spans="1:14" x14ac:dyDescent="0.3">
      <c r="A16" s="387" t="s">
        <v>347</v>
      </c>
      <c r="B16" s="556" t="s">
        <v>1039</v>
      </c>
      <c r="C16" s="573"/>
      <c r="D16" s="376"/>
      <c r="E16" s="377"/>
      <c r="F16" s="377"/>
      <c r="G16" s="378"/>
      <c r="H16" s="379"/>
      <c r="I16" s="384"/>
      <c r="J16" s="384"/>
      <c r="K16" s="385"/>
      <c r="L16" s="482"/>
      <c r="N16" s="382" t="str">
        <f t="shared" si="1"/>
        <v/>
      </c>
    </row>
    <row r="17" spans="1:14" x14ac:dyDescent="0.3">
      <c r="A17" s="390" t="s">
        <v>418</v>
      </c>
      <c r="B17" s="557" t="s">
        <v>495</v>
      </c>
      <c r="C17" s="574"/>
      <c r="D17" s="386"/>
      <c r="E17" s="377"/>
      <c r="F17" s="377"/>
      <c r="G17" s="378"/>
      <c r="H17" s="379"/>
      <c r="I17" s="384"/>
      <c r="J17" s="384"/>
      <c r="K17" s="385"/>
      <c r="L17" s="482"/>
      <c r="N17" s="382" t="str">
        <f t="shared" si="1"/>
        <v/>
      </c>
    </row>
    <row r="18" spans="1:14" x14ac:dyDescent="0.3">
      <c r="A18" s="387"/>
      <c r="B18" s="391"/>
      <c r="C18" s="575"/>
      <c r="D18" s="362"/>
      <c r="E18" s="363"/>
      <c r="F18" s="363"/>
      <c r="G18" s="371"/>
      <c r="H18" s="372"/>
      <c r="I18" s="392"/>
      <c r="J18" s="392"/>
      <c r="K18" s="374"/>
      <c r="L18" s="482"/>
    </row>
    <row r="19" spans="1:14" x14ac:dyDescent="0.3">
      <c r="A19" s="387"/>
      <c r="B19" s="393" t="s">
        <v>767</v>
      </c>
      <c r="C19" s="444"/>
      <c r="D19" s="362">
        <f>SUM(D21:D28)</f>
        <v>0</v>
      </c>
      <c r="E19" s="363">
        <f t="shared" ref="E19:K19" si="2">SUM(E21:E28)</f>
        <v>0</v>
      </c>
      <c r="F19" s="363">
        <f t="shared" si="2"/>
        <v>0</v>
      </c>
      <c r="G19" s="371">
        <f t="shared" si="2"/>
        <v>0</v>
      </c>
      <c r="H19" s="372">
        <f t="shared" si="2"/>
        <v>0</v>
      </c>
      <c r="I19" s="392">
        <f t="shared" si="2"/>
        <v>0</v>
      </c>
      <c r="J19" s="392">
        <f t="shared" si="2"/>
        <v>0</v>
      </c>
      <c r="K19" s="374">
        <f t="shared" si="2"/>
        <v>0</v>
      </c>
      <c r="L19" s="482"/>
    </row>
    <row r="20" spans="1:14" x14ac:dyDescent="0.3">
      <c r="A20" s="387"/>
      <c r="B20" s="395"/>
      <c r="C20" s="442"/>
      <c r="D20" s="362"/>
      <c r="E20" s="363"/>
      <c r="F20" s="363"/>
      <c r="G20" s="371"/>
      <c r="H20" s="372"/>
      <c r="I20" s="392"/>
      <c r="J20" s="392"/>
      <c r="K20" s="374"/>
      <c r="L20" s="482"/>
    </row>
    <row r="21" spans="1:14" x14ac:dyDescent="0.3">
      <c r="A21" s="387" t="s">
        <v>118</v>
      </c>
      <c r="B21" s="556" t="s">
        <v>529</v>
      </c>
      <c r="C21" s="573"/>
      <c r="D21" s="376"/>
      <c r="E21" s="377"/>
      <c r="F21" s="377"/>
      <c r="G21" s="378"/>
      <c r="H21" s="379"/>
      <c r="I21" s="384"/>
      <c r="J21" s="384"/>
      <c r="K21" s="385"/>
      <c r="L21" s="482"/>
      <c r="N21" s="382" t="str">
        <f>IF(H21&gt;D21,"ERROR","")</f>
        <v/>
      </c>
    </row>
    <row r="22" spans="1:14" x14ac:dyDescent="0.3">
      <c r="A22" s="387" t="s">
        <v>119</v>
      </c>
      <c r="B22" s="556" t="s">
        <v>520</v>
      </c>
      <c r="C22" s="573"/>
      <c r="D22" s="376"/>
      <c r="E22" s="377"/>
      <c r="F22" s="377"/>
      <c r="G22" s="378"/>
      <c r="H22" s="379"/>
      <c r="I22" s="384"/>
      <c r="J22" s="384"/>
      <c r="K22" s="385"/>
      <c r="L22" s="482"/>
      <c r="N22" s="382" t="str">
        <f t="shared" ref="N22:N33" si="3">IF(H22&gt;D22,"ERROR","")</f>
        <v/>
      </c>
    </row>
    <row r="23" spans="1:14" x14ac:dyDescent="0.3">
      <c r="A23" s="387" t="s">
        <v>120</v>
      </c>
      <c r="B23" s="556" t="s">
        <v>514</v>
      </c>
      <c r="C23" s="573"/>
      <c r="D23" s="376"/>
      <c r="E23" s="377"/>
      <c r="F23" s="377"/>
      <c r="G23" s="378"/>
      <c r="H23" s="379"/>
      <c r="I23" s="384"/>
      <c r="J23" s="384"/>
      <c r="K23" s="385"/>
      <c r="L23" s="482"/>
      <c r="N23" s="382" t="str">
        <f t="shared" si="3"/>
        <v/>
      </c>
    </row>
    <row r="24" spans="1:14" x14ac:dyDescent="0.3">
      <c r="A24" s="387" t="s">
        <v>357</v>
      </c>
      <c r="B24" s="556" t="s">
        <v>530</v>
      </c>
      <c r="C24" s="573"/>
      <c r="D24" s="376"/>
      <c r="E24" s="377"/>
      <c r="F24" s="377"/>
      <c r="G24" s="378"/>
      <c r="H24" s="379"/>
      <c r="I24" s="384"/>
      <c r="J24" s="384"/>
      <c r="K24" s="385"/>
      <c r="L24" s="482"/>
      <c r="N24" s="382" t="str">
        <f t="shared" si="3"/>
        <v/>
      </c>
    </row>
    <row r="25" spans="1:14" x14ac:dyDescent="0.3">
      <c r="A25" s="387" t="s">
        <v>358</v>
      </c>
      <c r="B25" s="556" t="s">
        <v>531</v>
      </c>
      <c r="C25" s="573"/>
      <c r="D25" s="376"/>
      <c r="E25" s="377"/>
      <c r="F25" s="377"/>
      <c r="G25" s="378"/>
      <c r="H25" s="379"/>
      <c r="I25" s="384"/>
      <c r="J25" s="384"/>
      <c r="K25" s="385"/>
      <c r="L25" s="482"/>
      <c r="N25" s="382" t="str">
        <f t="shared" si="3"/>
        <v/>
      </c>
    </row>
    <row r="26" spans="1:14" x14ac:dyDescent="0.3">
      <c r="A26" s="387" t="s">
        <v>359</v>
      </c>
      <c r="B26" s="556" t="s">
        <v>532</v>
      </c>
      <c r="C26" s="573"/>
      <c r="D26" s="376"/>
      <c r="E26" s="377"/>
      <c r="F26" s="377"/>
      <c r="G26" s="378"/>
      <c r="H26" s="379"/>
      <c r="I26" s="384"/>
      <c r="J26" s="384"/>
      <c r="K26" s="385"/>
      <c r="L26" s="482"/>
      <c r="N26" s="382" t="str">
        <f t="shared" si="3"/>
        <v/>
      </c>
    </row>
    <row r="27" spans="1:14" x14ac:dyDescent="0.3">
      <c r="A27" s="387" t="s">
        <v>360</v>
      </c>
      <c r="B27" s="556" t="s">
        <v>533</v>
      </c>
      <c r="C27" s="573"/>
      <c r="D27" s="376"/>
      <c r="E27" s="377"/>
      <c r="F27" s="377"/>
      <c r="G27" s="378"/>
      <c r="H27" s="379"/>
      <c r="I27" s="384"/>
      <c r="J27" s="384"/>
      <c r="K27" s="385"/>
      <c r="L27" s="482"/>
      <c r="N27" s="382" t="str">
        <f t="shared" si="3"/>
        <v/>
      </c>
    </row>
    <row r="28" spans="1:14" x14ac:dyDescent="0.3">
      <c r="A28" s="390" t="s">
        <v>419</v>
      </c>
      <c r="B28" s="557" t="s">
        <v>495</v>
      </c>
      <c r="C28" s="574"/>
      <c r="D28" s="386"/>
      <c r="E28" s="377"/>
      <c r="F28" s="377"/>
      <c r="G28" s="378"/>
      <c r="H28" s="379"/>
      <c r="I28" s="384"/>
      <c r="J28" s="384"/>
      <c r="K28" s="385"/>
      <c r="L28" s="482"/>
      <c r="N28" s="382" t="str">
        <f t="shared" si="3"/>
        <v/>
      </c>
    </row>
    <row r="29" spans="1:14" x14ac:dyDescent="0.3">
      <c r="A29" s="351"/>
      <c r="B29" s="375"/>
      <c r="C29" s="375"/>
      <c r="D29" s="362"/>
      <c r="E29" s="363"/>
      <c r="F29" s="363"/>
      <c r="G29" s="371"/>
      <c r="H29" s="372"/>
      <c r="I29" s="392"/>
      <c r="J29" s="392"/>
      <c r="K29" s="374"/>
      <c r="L29" s="482"/>
      <c r="N29" s="382" t="str">
        <f t="shared" si="3"/>
        <v/>
      </c>
    </row>
    <row r="30" spans="1:14" x14ac:dyDescent="0.3">
      <c r="A30" s="351"/>
      <c r="B30" s="383"/>
      <c r="C30" s="351"/>
      <c r="D30" s="362"/>
      <c r="E30" s="363"/>
      <c r="F30" s="363"/>
      <c r="G30" s="371"/>
      <c r="H30" s="372"/>
      <c r="I30" s="392"/>
      <c r="J30" s="392"/>
      <c r="K30" s="374"/>
      <c r="L30" s="480"/>
      <c r="N30" s="382" t="str">
        <f t="shared" si="3"/>
        <v/>
      </c>
    </row>
    <row r="31" spans="1:14" ht="17.25" thickBot="1" x14ac:dyDescent="0.35">
      <c r="A31" s="351"/>
      <c r="B31" s="383"/>
      <c r="C31" s="351"/>
      <c r="D31" s="576"/>
      <c r="E31" s="363"/>
      <c r="F31" s="363"/>
      <c r="G31" s="371"/>
      <c r="H31" s="372"/>
      <c r="I31" s="392"/>
      <c r="J31" s="392"/>
      <c r="K31" s="374"/>
      <c r="L31" s="480"/>
      <c r="N31" s="382" t="str">
        <f t="shared" si="3"/>
        <v/>
      </c>
    </row>
    <row r="32" spans="1:14" ht="17.25" customHeight="1" thickBot="1" x14ac:dyDescent="0.35">
      <c r="A32" s="561"/>
      <c r="B32" s="406"/>
      <c r="C32" s="452"/>
      <c r="D32" s="362"/>
      <c r="E32" s="363"/>
      <c r="F32" s="363"/>
      <c r="G32" s="371"/>
      <c r="H32" s="372"/>
      <c r="I32" s="392"/>
      <c r="J32" s="392"/>
      <c r="K32" s="374"/>
      <c r="L32" s="487" t="e">
        <f>SUM(L2:L29)</f>
        <v>#REF!</v>
      </c>
      <c r="N32" s="382" t="str">
        <f t="shared" si="3"/>
        <v/>
      </c>
    </row>
    <row r="33" spans="1:14" x14ac:dyDescent="0.3">
      <c r="A33" s="351"/>
      <c r="B33" s="406"/>
      <c r="C33" s="277"/>
      <c r="D33" s="362"/>
      <c r="E33" s="363"/>
      <c r="F33" s="363"/>
      <c r="G33" s="371"/>
      <c r="H33" s="372"/>
      <c r="I33" s="392"/>
      <c r="J33" s="392"/>
      <c r="K33" s="374"/>
      <c r="N33" s="382" t="str">
        <f t="shared" si="3"/>
        <v/>
      </c>
    </row>
    <row r="34" spans="1:14" ht="17.25" thickBot="1" x14ac:dyDescent="0.35">
      <c r="A34" s="351"/>
      <c r="B34" s="406"/>
      <c r="C34" s="277"/>
      <c r="D34" s="446"/>
      <c r="E34" s="447"/>
      <c r="F34" s="447"/>
      <c r="G34" s="448"/>
      <c r="H34" s="449"/>
      <c r="I34" s="450"/>
      <c r="J34" s="450"/>
      <c r="K34" s="451"/>
    </row>
    <row r="35" spans="1:14" ht="17.25" thickTop="1" x14ac:dyDescent="0.3">
      <c r="A35" s="351"/>
      <c r="B35" s="406"/>
      <c r="C35" s="452" t="s">
        <v>84</v>
      </c>
      <c r="D35" s="577">
        <f>D19+D8+D4</f>
        <v>0</v>
      </c>
      <c r="E35" s="577">
        <f t="shared" ref="E35:K35" si="4">E19+E8+E4</f>
        <v>0</v>
      </c>
      <c r="F35" s="577">
        <f t="shared" si="4"/>
        <v>0</v>
      </c>
      <c r="G35" s="578">
        <f t="shared" si="4"/>
        <v>0</v>
      </c>
      <c r="H35" s="577">
        <f t="shared" si="4"/>
        <v>0</v>
      </c>
      <c r="I35" s="577">
        <f t="shared" si="4"/>
        <v>0</v>
      </c>
      <c r="J35" s="577">
        <f t="shared" si="4"/>
        <v>0</v>
      </c>
      <c r="K35" s="577">
        <f t="shared" si="4"/>
        <v>0</v>
      </c>
    </row>
    <row r="36" spans="1:14" s="277" customFormat="1" ht="5.25" customHeight="1" thickBot="1" x14ac:dyDescent="0.35">
      <c r="A36" s="351"/>
      <c r="B36" s="406"/>
      <c r="D36" s="489"/>
      <c r="E36" s="490"/>
      <c r="F36" s="490"/>
      <c r="G36" s="491"/>
      <c r="H36" s="579"/>
      <c r="I36" s="580"/>
      <c r="J36" s="580"/>
      <c r="K36" s="581"/>
    </row>
    <row r="37" spans="1:14" s="277" customFormat="1" ht="17.25" thickTop="1" x14ac:dyDescent="0.3">
      <c r="A37" s="351"/>
      <c r="B37" s="406"/>
      <c r="K37" s="414">
        <f>COUNTIFS(N4:N34,"ERROR")</f>
        <v>0</v>
      </c>
    </row>
    <row r="38" spans="1:14" s="277" customFormat="1" x14ac:dyDescent="0.3">
      <c r="A38" s="351"/>
      <c r="B38" s="406"/>
    </row>
    <row r="39" spans="1:14" s="277" customFormat="1" x14ac:dyDescent="0.2">
      <c r="A39" s="507" t="str">
        <f>IF(K37=0,"","    ERROR: Gasto en Navarra no puede ser superior a Gasto en España")</f>
        <v/>
      </c>
      <c r="B39" s="415"/>
      <c r="C39" s="415"/>
      <c r="D39" s="416"/>
      <c r="E39" s="417"/>
      <c r="F39" s="417"/>
      <c r="G39" s="417"/>
      <c r="H39" s="417"/>
      <c r="I39" s="417"/>
      <c r="J39" s="417"/>
    </row>
    <row r="40" spans="1:14" s="277" customFormat="1" ht="12.75" x14ac:dyDescent="0.2">
      <c r="A40" s="423" t="s">
        <v>555</v>
      </c>
      <c r="B40" s="419" t="s">
        <v>806</v>
      </c>
      <c r="C40" s="419"/>
      <c r="D40" s="420"/>
      <c r="E40" s="421"/>
      <c r="F40" s="422"/>
      <c r="G40" s="420" t="s">
        <v>807</v>
      </c>
      <c r="H40" s="421"/>
      <c r="I40" s="421"/>
      <c r="J40" s="421"/>
      <c r="K40" s="422"/>
      <c r="L40" s="422"/>
      <c r="M40" s="422"/>
      <c r="N40" s="422"/>
    </row>
    <row r="41" spans="1:14" s="277" customFormat="1" ht="12.75" x14ac:dyDescent="0.2">
      <c r="A41" s="423" t="s">
        <v>301</v>
      </c>
      <c r="B41" s="424" t="s">
        <v>300</v>
      </c>
      <c r="C41" s="419"/>
      <c r="D41" s="420"/>
      <c r="E41" s="421"/>
      <c r="F41" s="422"/>
      <c r="G41" s="420" t="s">
        <v>785</v>
      </c>
      <c r="H41" s="421"/>
      <c r="I41" s="421"/>
      <c r="J41" s="421"/>
      <c r="K41" s="422"/>
      <c r="L41" s="422"/>
      <c r="M41" s="422"/>
      <c r="N41" s="422"/>
    </row>
    <row r="42" spans="1:14" s="277" customFormat="1" ht="12.75" x14ac:dyDescent="0.2">
      <c r="A42" s="423"/>
      <c r="B42" s="425"/>
      <c r="C42" s="419"/>
      <c r="D42" s="420"/>
      <c r="E42" s="421"/>
      <c r="F42" s="422"/>
      <c r="G42" s="422"/>
      <c r="H42" s="421"/>
      <c r="I42" s="421"/>
      <c r="J42" s="421"/>
      <c r="K42" s="422"/>
      <c r="L42" s="422"/>
      <c r="M42" s="422"/>
      <c r="N42" s="422"/>
    </row>
    <row r="43" spans="1:14" s="277" customFormat="1" ht="15" x14ac:dyDescent="0.25">
      <c r="A43" s="428"/>
      <c r="B43" s="425"/>
      <c r="C43" s="421"/>
      <c r="D43" s="421"/>
      <c r="E43" s="421"/>
      <c r="F43" s="422"/>
      <c r="G43" s="421" t="s">
        <v>1019</v>
      </c>
      <c r="H43" s="421"/>
      <c r="I43" s="421"/>
      <c r="J43" s="421"/>
      <c r="K43" s="422"/>
      <c r="L43" s="422"/>
      <c r="M43" s="422"/>
      <c r="N43" s="422"/>
    </row>
    <row r="44" spans="1:14" ht="12.75" x14ac:dyDescent="0.2">
      <c r="A44" s="466"/>
      <c r="B44" s="467"/>
      <c r="C44" s="468"/>
      <c r="D44" s="468"/>
      <c r="E44" s="468"/>
      <c r="G44" s="468"/>
      <c r="H44" s="468"/>
      <c r="I44" s="468"/>
      <c r="J44" s="468"/>
    </row>
    <row r="45" spans="1:14" ht="12.75" x14ac:dyDescent="0.2">
      <c r="A45" s="466"/>
      <c r="B45" s="467"/>
      <c r="C45" s="468"/>
      <c r="D45" s="468"/>
      <c r="E45" s="468"/>
      <c r="G45" s="469"/>
      <c r="H45" s="468"/>
      <c r="I45" s="468"/>
      <c r="J45" s="468"/>
    </row>
  </sheetData>
  <sheetProtection password="CD7A" sheet="1" objects="1" scenarios="1"/>
  <mergeCells count="8">
    <mergeCell ref="H2:H3"/>
    <mergeCell ref="B3:C3"/>
    <mergeCell ref="H1:K1"/>
    <mergeCell ref="I2:J2"/>
    <mergeCell ref="K2:K3"/>
    <mergeCell ref="D1:G1"/>
    <mergeCell ref="D2:D3"/>
    <mergeCell ref="G2:G3"/>
  </mergeCells>
  <phoneticPr fontId="0" type="noConversion"/>
  <printOptions horizontalCentered="1" verticalCentered="1"/>
  <pageMargins left="0.39370078740157483" right="0.59055118110236227" top="0.74803149606299213" bottom="0.74803149606299213" header="0.51181102362204722" footer="0.27559055118110237"/>
  <pageSetup paperSize="9" scale="82" orientation="landscape" horizontalDpi="300" verticalDpi="300"/>
  <headerFooter alignWithMargins="0">
    <oddFooter>Página &amp;P de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A1:N48"/>
  <sheetViews>
    <sheetView showGridLines="0" zoomScaleNormal="100" workbookViewId="0">
      <selection activeCell="D1" sqref="D1:K1"/>
    </sheetView>
  </sheetViews>
  <sheetFormatPr baseColWidth="10" defaultColWidth="11.42578125" defaultRowHeight="16.5" x14ac:dyDescent="0.3"/>
  <cols>
    <col min="1" max="1" width="11.140625" style="430" customWidth="1"/>
    <col min="2" max="2" width="19" style="432" customWidth="1"/>
    <col min="3" max="3" width="29.140625" style="307" customWidth="1"/>
    <col min="4" max="4" width="15.42578125" style="307" customWidth="1"/>
    <col min="5" max="6" width="16.42578125" style="307" customWidth="1"/>
    <col min="7" max="11" width="15.7109375" style="307" customWidth="1"/>
    <col min="12" max="12" width="1.7109375" style="307" hidden="1" customWidth="1"/>
    <col min="13" max="13" width="2.85546875" style="277" customWidth="1"/>
    <col min="14" max="14" width="11.42578125" style="277"/>
    <col min="15" max="16384" width="11.42578125" style="307"/>
  </cols>
  <sheetData>
    <row r="1" spans="1:14" ht="17.25" thickBot="1" x14ac:dyDescent="0.35">
      <c r="A1" s="351"/>
      <c r="B1" s="406"/>
      <c r="C1" s="277"/>
      <c r="D1" s="968" t="s">
        <v>1074</v>
      </c>
      <c r="E1" s="969"/>
      <c r="F1" s="969"/>
      <c r="G1" s="969"/>
      <c r="H1" s="970" t="s">
        <v>1084</v>
      </c>
      <c r="I1" s="971"/>
      <c r="J1" s="971"/>
      <c r="K1" s="972"/>
    </row>
    <row r="2" spans="1:14" ht="17.25" customHeight="1" thickBot="1" x14ac:dyDescent="0.35">
      <c r="A2" s="351"/>
      <c r="B2" s="383"/>
      <c r="C2" s="277"/>
      <c r="D2" s="979" t="s">
        <v>303</v>
      </c>
      <c r="E2" s="353" t="s">
        <v>299</v>
      </c>
      <c r="F2" s="354"/>
      <c r="G2" s="981" t="s">
        <v>3</v>
      </c>
      <c r="H2" s="983" t="s">
        <v>303</v>
      </c>
      <c r="I2" s="987" t="s">
        <v>299</v>
      </c>
      <c r="J2" s="988"/>
      <c r="K2" s="989" t="s">
        <v>3</v>
      </c>
      <c r="L2" s="470"/>
      <c r="M2" s="433"/>
    </row>
    <row r="3" spans="1:14" ht="17.25" thickBot="1" x14ac:dyDescent="0.35">
      <c r="A3" s="351"/>
      <c r="B3" s="993" t="s">
        <v>85</v>
      </c>
      <c r="C3" s="994"/>
      <c r="D3" s="980"/>
      <c r="E3" s="358" t="s">
        <v>4</v>
      </c>
      <c r="F3" s="358" t="s">
        <v>5</v>
      </c>
      <c r="G3" s="982"/>
      <c r="H3" s="984"/>
      <c r="I3" s="359" t="s">
        <v>4</v>
      </c>
      <c r="J3" s="359" t="s">
        <v>5</v>
      </c>
      <c r="K3" s="990"/>
      <c r="L3" s="480"/>
      <c r="M3" s="433"/>
    </row>
    <row r="4" spans="1:14" ht="18.75" thickBot="1" x14ac:dyDescent="0.45">
      <c r="A4" s="472" t="s">
        <v>6</v>
      </c>
      <c r="B4" s="406"/>
      <c r="C4" s="555" t="s">
        <v>577</v>
      </c>
      <c r="D4" s="474">
        <f>'CAPITULO 03  Parte 4 '!D35</f>
        <v>0</v>
      </c>
      <c r="E4" s="475">
        <f>'CAPITULO 03  Parte 4 '!E35</f>
        <v>0</v>
      </c>
      <c r="F4" s="475">
        <f>'CAPITULO 03  Parte 4 '!F35</f>
        <v>0</v>
      </c>
      <c r="G4" s="546">
        <f>'CAPITULO 03  Parte 4 '!G35</f>
        <v>0</v>
      </c>
      <c r="H4" s="477">
        <f>'CAPITULO 03  Parte 4 '!H35</f>
        <v>0</v>
      </c>
      <c r="I4" s="478">
        <f>'CAPITULO 03  Parte 4 '!I35</f>
        <v>0</v>
      </c>
      <c r="J4" s="476">
        <f>'CAPITULO 03  Parte 4 '!J35</f>
        <v>0</v>
      </c>
      <c r="K4" s="479">
        <f>'CAPITULO 03  Parte 4 '!K35</f>
        <v>0</v>
      </c>
      <c r="L4" s="471"/>
    </row>
    <row r="5" spans="1:14" x14ac:dyDescent="0.3">
      <c r="A5" s="351"/>
      <c r="B5" s="369"/>
      <c r="C5" s="369"/>
      <c r="D5" s="362"/>
      <c r="E5" s="363"/>
      <c r="F5" s="363"/>
      <c r="G5" s="371"/>
      <c r="H5" s="436"/>
      <c r="I5" s="481"/>
      <c r="J5" s="392"/>
      <c r="K5" s="374"/>
      <c r="L5" s="480"/>
    </row>
    <row r="6" spans="1:14" ht="15" customHeight="1" x14ac:dyDescent="0.2">
      <c r="A6" s="369"/>
      <c r="B6" s="393" t="s">
        <v>768</v>
      </c>
      <c r="C6" s="277"/>
      <c r="D6" s="362">
        <f>SUM(D8:D12)</f>
        <v>0</v>
      </c>
      <c r="E6" s="363">
        <f t="shared" ref="E6:K6" si="0">SUM(E8:E12)</f>
        <v>0</v>
      </c>
      <c r="F6" s="363">
        <f t="shared" si="0"/>
        <v>0</v>
      </c>
      <c r="G6" s="371">
        <f t="shared" si="0"/>
        <v>0</v>
      </c>
      <c r="H6" s="372">
        <f t="shared" si="0"/>
        <v>0</v>
      </c>
      <c r="I6" s="373">
        <f t="shared" si="0"/>
        <v>0</v>
      </c>
      <c r="J6" s="373">
        <f t="shared" si="0"/>
        <v>0</v>
      </c>
      <c r="K6" s="374">
        <f t="shared" si="0"/>
        <v>0</v>
      </c>
      <c r="L6" s="482" t="e">
        <f>'CAPITULO 03  Parte 4 '!L32</f>
        <v>#REF!</v>
      </c>
    </row>
    <row r="7" spans="1:14" x14ac:dyDescent="0.3">
      <c r="A7" s="351"/>
      <c r="B7" s="395"/>
      <c r="C7" s="351"/>
      <c r="D7" s="362"/>
      <c r="E7" s="363"/>
      <c r="F7" s="363"/>
      <c r="G7" s="371"/>
      <c r="H7" s="372"/>
      <c r="I7" s="496"/>
      <c r="J7" s="496"/>
      <c r="K7" s="497"/>
      <c r="L7" s="482"/>
    </row>
    <row r="8" spans="1:14" x14ac:dyDescent="0.3">
      <c r="A8" s="351" t="s">
        <v>121</v>
      </c>
      <c r="B8" s="975" t="s">
        <v>534</v>
      </c>
      <c r="C8" s="1007"/>
      <c r="D8" s="376"/>
      <c r="E8" s="377"/>
      <c r="F8" s="377"/>
      <c r="G8" s="378"/>
      <c r="H8" s="379"/>
      <c r="I8" s="384"/>
      <c r="J8" s="384"/>
      <c r="K8" s="385"/>
      <c r="L8" s="482"/>
      <c r="N8" s="382" t="str">
        <f>IF(H8&gt;D8,"ERROR","")</f>
        <v/>
      </c>
    </row>
    <row r="9" spans="1:14" x14ac:dyDescent="0.3">
      <c r="A9" s="351" t="s">
        <v>122</v>
      </c>
      <c r="B9" s="975" t="s">
        <v>535</v>
      </c>
      <c r="C9" s="1007"/>
      <c r="D9" s="376"/>
      <c r="E9" s="377"/>
      <c r="F9" s="377"/>
      <c r="G9" s="378"/>
      <c r="H9" s="379"/>
      <c r="I9" s="384"/>
      <c r="J9" s="384"/>
      <c r="K9" s="385"/>
      <c r="L9" s="482"/>
      <c r="N9" s="382" t="str">
        <f>IF(H9&gt;D9,"ERROR","")</f>
        <v/>
      </c>
    </row>
    <row r="10" spans="1:14" x14ac:dyDescent="0.3">
      <c r="A10" s="351" t="s">
        <v>123</v>
      </c>
      <c r="B10" s="975" t="s">
        <v>536</v>
      </c>
      <c r="C10" s="1007"/>
      <c r="D10" s="376"/>
      <c r="E10" s="377"/>
      <c r="F10" s="377"/>
      <c r="G10" s="378"/>
      <c r="H10" s="379"/>
      <c r="I10" s="384"/>
      <c r="J10" s="384"/>
      <c r="K10" s="385"/>
      <c r="L10" s="482" t="e">
        <f>G10*#REF!</f>
        <v>#REF!</v>
      </c>
      <c r="N10" s="382" t="str">
        <f>IF(H10&gt;D10,"ERROR","")</f>
        <v/>
      </c>
    </row>
    <row r="11" spans="1:14" x14ac:dyDescent="0.3">
      <c r="A11" s="351" t="s">
        <v>348</v>
      </c>
      <c r="B11" s="975" t="s">
        <v>537</v>
      </c>
      <c r="C11" s="1007"/>
      <c r="D11" s="376"/>
      <c r="E11" s="377"/>
      <c r="F11" s="377"/>
      <c r="G11" s="378"/>
      <c r="H11" s="379"/>
      <c r="I11" s="384"/>
      <c r="J11" s="384"/>
      <c r="K11" s="385"/>
      <c r="L11" s="482" t="e">
        <f>G11*#REF!</f>
        <v>#REF!</v>
      </c>
      <c r="N11" s="382" t="str">
        <f>IF(H11&gt;D11,"ERROR","")</f>
        <v/>
      </c>
    </row>
    <row r="12" spans="1:14" x14ac:dyDescent="0.3">
      <c r="A12" s="430" t="s">
        <v>349</v>
      </c>
      <c r="B12" s="977" t="s">
        <v>538</v>
      </c>
      <c r="C12" s="1006"/>
      <c r="D12" s="386"/>
      <c r="E12" s="377"/>
      <c r="F12" s="377"/>
      <c r="G12" s="378"/>
      <c r="H12" s="379"/>
      <c r="I12" s="384"/>
      <c r="J12" s="384"/>
      <c r="K12" s="385"/>
      <c r="L12" s="482"/>
      <c r="N12" s="382" t="str">
        <f>IF(H12&gt;D12,"ERROR","")</f>
        <v/>
      </c>
    </row>
    <row r="13" spans="1:14" x14ac:dyDescent="0.3">
      <c r="A13" s="351"/>
      <c r="B13" s="388"/>
      <c r="C13" s="444"/>
      <c r="D13" s="362"/>
      <c r="E13" s="363"/>
      <c r="F13" s="363"/>
      <c r="G13" s="371"/>
      <c r="H13" s="372"/>
      <c r="I13" s="392"/>
      <c r="J13" s="392"/>
      <c r="K13" s="374"/>
      <c r="L13" s="482" t="e">
        <f>G13*#REF!</f>
        <v>#REF!</v>
      </c>
    </row>
    <row r="14" spans="1:14" x14ac:dyDescent="0.3">
      <c r="A14" s="351"/>
      <c r="B14" s="393" t="s">
        <v>731</v>
      </c>
      <c r="C14" s="351"/>
      <c r="D14" s="362">
        <f>SUM(D16:D21)</f>
        <v>0</v>
      </c>
      <c r="E14" s="363">
        <f t="shared" ref="E14:K14" si="1">SUM(E16:E21)</f>
        <v>0</v>
      </c>
      <c r="F14" s="363">
        <f t="shared" si="1"/>
        <v>0</v>
      </c>
      <c r="G14" s="371">
        <f t="shared" si="1"/>
        <v>0</v>
      </c>
      <c r="H14" s="372">
        <f t="shared" si="1"/>
        <v>0</v>
      </c>
      <c r="I14" s="392">
        <f t="shared" si="1"/>
        <v>0</v>
      </c>
      <c r="J14" s="392">
        <f t="shared" si="1"/>
        <v>0</v>
      </c>
      <c r="K14" s="374">
        <f t="shared" si="1"/>
        <v>0</v>
      </c>
      <c r="L14" s="482" t="e">
        <f>G14*#REF!</f>
        <v>#REF!</v>
      </c>
    </row>
    <row r="15" spans="1:14" x14ac:dyDescent="0.3">
      <c r="A15" s="351"/>
      <c r="B15" s="395"/>
      <c r="C15" s="351"/>
      <c r="D15" s="558"/>
      <c r="E15" s="363"/>
      <c r="F15" s="363"/>
      <c r="G15" s="371"/>
      <c r="H15" s="372"/>
      <c r="I15" s="392"/>
      <c r="J15" s="392"/>
      <c r="K15" s="374"/>
      <c r="L15" s="482" t="e">
        <f>G15*#REF!</f>
        <v>#REF!</v>
      </c>
    </row>
    <row r="16" spans="1:14" x14ac:dyDescent="0.3">
      <c r="A16" s="351" t="s">
        <v>124</v>
      </c>
      <c r="B16" s="975" t="s">
        <v>539</v>
      </c>
      <c r="C16" s="1007"/>
      <c r="D16" s="376"/>
      <c r="E16" s="377"/>
      <c r="F16" s="377"/>
      <c r="G16" s="378"/>
      <c r="H16" s="379"/>
      <c r="I16" s="384"/>
      <c r="J16" s="384"/>
      <c r="K16" s="385"/>
      <c r="L16" s="482" t="e">
        <f>G16*#REF!</f>
        <v>#REF!</v>
      </c>
      <c r="N16" s="382" t="str">
        <f t="shared" ref="N16:N21" si="2">IF(H16&gt;D16,"ERROR","")</f>
        <v/>
      </c>
    </row>
    <row r="17" spans="1:14" x14ac:dyDescent="0.3">
      <c r="A17" s="351" t="s">
        <v>125</v>
      </c>
      <c r="B17" s="975" t="s">
        <v>540</v>
      </c>
      <c r="C17" s="1007"/>
      <c r="D17" s="376"/>
      <c r="E17" s="377"/>
      <c r="F17" s="377"/>
      <c r="G17" s="378"/>
      <c r="H17" s="379"/>
      <c r="I17" s="384"/>
      <c r="J17" s="384"/>
      <c r="K17" s="385"/>
      <c r="L17" s="482" t="e">
        <f>G17*#REF!</f>
        <v>#REF!</v>
      </c>
      <c r="N17" s="382" t="str">
        <f t="shared" si="2"/>
        <v/>
      </c>
    </row>
    <row r="18" spans="1:14" x14ac:dyDescent="0.3">
      <c r="A18" s="351" t="s">
        <v>126</v>
      </c>
      <c r="B18" s="975" t="s">
        <v>541</v>
      </c>
      <c r="C18" s="1007"/>
      <c r="D18" s="376"/>
      <c r="E18" s="377"/>
      <c r="F18" s="377"/>
      <c r="G18" s="378"/>
      <c r="H18" s="379"/>
      <c r="I18" s="384"/>
      <c r="J18" s="384"/>
      <c r="K18" s="385"/>
      <c r="L18" s="482" t="e">
        <f>G18*#REF!</f>
        <v>#REF!</v>
      </c>
      <c r="N18" s="382" t="str">
        <f t="shared" si="2"/>
        <v/>
      </c>
    </row>
    <row r="19" spans="1:14" x14ac:dyDescent="0.3">
      <c r="A19" s="351" t="s">
        <v>350</v>
      </c>
      <c r="B19" s="975" t="s">
        <v>1033</v>
      </c>
      <c r="C19" s="1007"/>
      <c r="D19" s="376"/>
      <c r="E19" s="377"/>
      <c r="F19" s="377"/>
      <c r="G19" s="378"/>
      <c r="H19" s="379"/>
      <c r="I19" s="384"/>
      <c r="J19" s="384"/>
      <c r="K19" s="385"/>
      <c r="L19" s="482" t="e">
        <f>G19*#REF!</f>
        <v>#REF!</v>
      </c>
      <c r="N19" s="382" t="str">
        <f t="shared" si="2"/>
        <v/>
      </c>
    </row>
    <row r="20" spans="1:14" x14ac:dyDescent="0.3">
      <c r="A20" s="351" t="s">
        <v>351</v>
      </c>
      <c r="B20" s="975" t="s">
        <v>542</v>
      </c>
      <c r="C20" s="1007"/>
      <c r="D20" s="376"/>
      <c r="E20" s="377"/>
      <c r="F20" s="377"/>
      <c r="G20" s="378"/>
      <c r="H20" s="379"/>
      <c r="I20" s="384"/>
      <c r="J20" s="384"/>
      <c r="K20" s="385"/>
      <c r="L20" s="482" t="e">
        <f>G20*#REF!</f>
        <v>#REF!</v>
      </c>
      <c r="N20" s="382" t="str">
        <f t="shared" si="2"/>
        <v/>
      </c>
    </row>
    <row r="21" spans="1:14" x14ac:dyDescent="0.3">
      <c r="A21" s="430" t="s">
        <v>420</v>
      </c>
      <c r="B21" s="977" t="s">
        <v>538</v>
      </c>
      <c r="C21" s="1006"/>
      <c r="D21" s="386"/>
      <c r="E21" s="377"/>
      <c r="F21" s="377"/>
      <c r="G21" s="378"/>
      <c r="H21" s="379"/>
      <c r="I21" s="384"/>
      <c r="J21" s="384"/>
      <c r="K21" s="385"/>
      <c r="L21" s="482"/>
      <c r="N21" s="382" t="str">
        <f t="shared" si="2"/>
        <v/>
      </c>
    </row>
    <row r="22" spans="1:14" x14ac:dyDescent="0.3">
      <c r="A22" s="351"/>
      <c r="B22" s="391"/>
      <c r="C22" s="444"/>
      <c r="D22" s="362"/>
      <c r="E22" s="363"/>
      <c r="F22" s="363"/>
      <c r="G22" s="371"/>
      <c r="H22" s="372"/>
      <c r="I22" s="392"/>
      <c r="J22" s="392"/>
      <c r="K22" s="374"/>
      <c r="L22" s="482" t="e">
        <f>G22*#REF!</f>
        <v>#REF!</v>
      </c>
    </row>
    <row r="23" spans="1:14" x14ac:dyDescent="0.3">
      <c r="A23" s="351"/>
      <c r="B23" s="391"/>
      <c r="C23" s="444"/>
      <c r="D23" s="362"/>
      <c r="E23" s="363"/>
      <c r="F23" s="363"/>
      <c r="G23" s="371"/>
      <c r="H23" s="372"/>
      <c r="I23" s="392"/>
      <c r="J23" s="392"/>
      <c r="K23" s="374"/>
      <c r="L23" s="482" t="e">
        <f>G23*#REF!</f>
        <v>#REF!</v>
      </c>
    </row>
    <row r="24" spans="1:14" x14ac:dyDescent="0.3">
      <c r="A24" s="351"/>
      <c r="B24" s="393" t="s">
        <v>127</v>
      </c>
      <c r="C24" s="351"/>
      <c r="D24" s="362">
        <f>SUM(D26:D35)</f>
        <v>0</v>
      </c>
      <c r="E24" s="363">
        <f t="shared" ref="E24:K24" si="3">SUM(E26:E35)</f>
        <v>0</v>
      </c>
      <c r="F24" s="363">
        <f t="shared" si="3"/>
        <v>0</v>
      </c>
      <c r="G24" s="371">
        <f t="shared" si="3"/>
        <v>0</v>
      </c>
      <c r="H24" s="372">
        <f t="shared" si="3"/>
        <v>0</v>
      </c>
      <c r="I24" s="392">
        <f t="shared" si="3"/>
        <v>0</v>
      </c>
      <c r="J24" s="392">
        <f t="shared" si="3"/>
        <v>0</v>
      </c>
      <c r="K24" s="374">
        <f t="shared" si="3"/>
        <v>0</v>
      </c>
      <c r="L24" s="482" t="e">
        <f>G24*#REF!</f>
        <v>#REF!</v>
      </c>
    </row>
    <row r="25" spans="1:14" x14ac:dyDescent="0.3">
      <c r="A25" s="351"/>
      <c r="B25" s="395"/>
      <c r="C25" s="351"/>
      <c r="D25" s="362"/>
      <c r="E25" s="363"/>
      <c r="F25" s="363"/>
      <c r="G25" s="371"/>
      <c r="H25" s="372"/>
      <c r="I25" s="392"/>
      <c r="J25" s="392"/>
      <c r="K25" s="374"/>
      <c r="L25" s="482" t="e">
        <f>G25*#REF!</f>
        <v>#REF!</v>
      </c>
    </row>
    <row r="26" spans="1:14" x14ac:dyDescent="0.3">
      <c r="A26" s="430" t="s">
        <v>128</v>
      </c>
      <c r="B26" s="977" t="s">
        <v>546</v>
      </c>
      <c r="C26" s="1006"/>
      <c r="D26" s="376"/>
      <c r="E26" s="377"/>
      <c r="F26" s="377"/>
      <c r="G26" s="378"/>
      <c r="H26" s="379"/>
      <c r="I26" s="384"/>
      <c r="J26" s="384"/>
      <c r="K26" s="385"/>
      <c r="L26" s="482" t="e">
        <f>G26*#REF!</f>
        <v>#REF!</v>
      </c>
      <c r="N26" s="382" t="str">
        <f>IF(H26&gt;D26,"ERROR","")</f>
        <v/>
      </c>
    </row>
    <row r="27" spans="1:14" x14ac:dyDescent="0.3">
      <c r="A27" s="430" t="s">
        <v>129</v>
      </c>
      <c r="B27" s="977" t="s">
        <v>543</v>
      </c>
      <c r="C27" s="1006"/>
      <c r="D27" s="376"/>
      <c r="E27" s="377"/>
      <c r="F27" s="377"/>
      <c r="G27" s="378"/>
      <c r="H27" s="379"/>
      <c r="I27" s="384"/>
      <c r="J27" s="384"/>
      <c r="K27" s="385"/>
      <c r="L27" s="482" t="e">
        <f>G27*#REF!</f>
        <v>#REF!</v>
      </c>
      <c r="N27" s="382" t="str">
        <f t="shared" ref="N27:N35" si="4">IF(H27&gt;D27,"ERROR","")</f>
        <v/>
      </c>
    </row>
    <row r="28" spans="1:14" x14ac:dyDescent="0.3">
      <c r="A28" s="430" t="s">
        <v>130</v>
      </c>
      <c r="B28" s="977" t="s">
        <v>544</v>
      </c>
      <c r="C28" s="1006"/>
      <c r="D28" s="376"/>
      <c r="E28" s="377"/>
      <c r="F28" s="377"/>
      <c r="G28" s="378"/>
      <c r="H28" s="379"/>
      <c r="I28" s="384"/>
      <c r="J28" s="384"/>
      <c r="K28" s="385"/>
      <c r="L28" s="482" t="e">
        <f>G28*#REF!</f>
        <v>#REF!</v>
      </c>
      <c r="N28" s="382" t="str">
        <f t="shared" si="4"/>
        <v/>
      </c>
    </row>
    <row r="29" spans="1:14" x14ac:dyDescent="0.3">
      <c r="A29" s="430" t="s">
        <v>131</v>
      </c>
      <c r="B29" s="977" t="s">
        <v>545</v>
      </c>
      <c r="C29" s="1006"/>
      <c r="D29" s="376"/>
      <c r="E29" s="377"/>
      <c r="F29" s="377"/>
      <c r="G29" s="378"/>
      <c r="H29" s="379"/>
      <c r="I29" s="384"/>
      <c r="J29" s="384"/>
      <c r="K29" s="385"/>
      <c r="L29" s="482" t="e">
        <f>G29*#REF!</f>
        <v>#REF!</v>
      </c>
      <c r="N29" s="382" t="str">
        <f t="shared" si="4"/>
        <v/>
      </c>
    </row>
    <row r="30" spans="1:14" x14ac:dyDescent="0.3">
      <c r="A30" s="430" t="s">
        <v>132</v>
      </c>
      <c r="B30" s="977" t="s">
        <v>547</v>
      </c>
      <c r="C30" s="1006"/>
      <c r="D30" s="376"/>
      <c r="E30" s="377"/>
      <c r="F30" s="377"/>
      <c r="G30" s="378"/>
      <c r="H30" s="379"/>
      <c r="I30" s="384"/>
      <c r="J30" s="384"/>
      <c r="K30" s="385"/>
      <c r="L30" s="482" t="e">
        <f>G30*#REF!</f>
        <v>#REF!</v>
      </c>
      <c r="N30" s="382" t="str">
        <f t="shared" si="4"/>
        <v/>
      </c>
    </row>
    <row r="31" spans="1:14" x14ac:dyDescent="0.3">
      <c r="A31" s="430" t="s">
        <v>133</v>
      </c>
      <c r="B31" s="977" t="s">
        <v>548</v>
      </c>
      <c r="C31" s="1006"/>
      <c r="D31" s="376"/>
      <c r="E31" s="377"/>
      <c r="F31" s="377"/>
      <c r="G31" s="378"/>
      <c r="H31" s="379"/>
      <c r="I31" s="384"/>
      <c r="J31" s="384"/>
      <c r="K31" s="385"/>
      <c r="L31" s="482" t="e">
        <f>G31*#REF!</f>
        <v>#REF!</v>
      </c>
      <c r="N31" s="382" t="str">
        <f t="shared" si="4"/>
        <v/>
      </c>
    </row>
    <row r="32" spans="1:14" x14ac:dyDescent="0.3">
      <c r="A32" s="430" t="s">
        <v>134</v>
      </c>
      <c r="B32" s="977" t="s">
        <v>550</v>
      </c>
      <c r="C32" s="1006"/>
      <c r="D32" s="376"/>
      <c r="E32" s="377"/>
      <c r="F32" s="377"/>
      <c r="G32" s="378"/>
      <c r="H32" s="379"/>
      <c r="I32" s="384"/>
      <c r="J32" s="384"/>
      <c r="K32" s="385"/>
      <c r="L32" s="482" t="e">
        <f>G32*#REF!</f>
        <v>#REF!</v>
      </c>
      <c r="N32" s="382" t="str">
        <f t="shared" si="4"/>
        <v/>
      </c>
    </row>
    <row r="33" spans="1:14" x14ac:dyDescent="0.3">
      <c r="A33" s="430" t="s">
        <v>352</v>
      </c>
      <c r="B33" s="977" t="s">
        <v>549</v>
      </c>
      <c r="C33" s="1006"/>
      <c r="D33" s="376"/>
      <c r="E33" s="377"/>
      <c r="F33" s="377"/>
      <c r="G33" s="378"/>
      <c r="H33" s="379"/>
      <c r="I33" s="384"/>
      <c r="J33" s="384"/>
      <c r="K33" s="385"/>
      <c r="L33" s="482" t="e">
        <f>G33*#REF!</f>
        <v>#REF!</v>
      </c>
      <c r="N33" s="382" t="str">
        <f t="shared" si="4"/>
        <v/>
      </c>
    </row>
    <row r="34" spans="1:14" x14ac:dyDescent="0.3">
      <c r="A34" s="430" t="s">
        <v>356</v>
      </c>
      <c r="B34" s="977" t="s">
        <v>551</v>
      </c>
      <c r="C34" s="1006"/>
      <c r="D34" s="376"/>
      <c r="E34" s="377"/>
      <c r="F34" s="377"/>
      <c r="G34" s="378"/>
      <c r="H34" s="379"/>
      <c r="I34" s="384"/>
      <c r="J34" s="384"/>
      <c r="K34" s="385"/>
      <c r="L34" s="482" t="e">
        <f>G34*#REF!</f>
        <v>#REF!</v>
      </c>
      <c r="N34" s="382" t="str">
        <f t="shared" si="4"/>
        <v/>
      </c>
    </row>
    <row r="35" spans="1:14" x14ac:dyDescent="0.3">
      <c r="A35" s="430" t="s">
        <v>421</v>
      </c>
      <c r="B35" s="977" t="s">
        <v>552</v>
      </c>
      <c r="C35" s="1006"/>
      <c r="D35" s="386"/>
      <c r="E35" s="377"/>
      <c r="F35" s="377"/>
      <c r="G35" s="378"/>
      <c r="H35" s="379"/>
      <c r="I35" s="384"/>
      <c r="J35" s="384"/>
      <c r="K35" s="385"/>
      <c r="L35" s="482"/>
      <c r="N35" s="382" t="str">
        <f t="shared" si="4"/>
        <v/>
      </c>
    </row>
    <row r="36" spans="1:14" x14ac:dyDescent="0.3">
      <c r="A36" s="351"/>
      <c r="B36" s="375"/>
      <c r="C36" s="444"/>
      <c r="D36" s="362"/>
      <c r="E36" s="363"/>
      <c r="F36" s="363"/>
      <c r="G36" s="371"/>
      <c r="H36" s="372"/>
      <c r="I36" s="392"/>
      <c r="J36" s="392"/>
      <c r="K36" s="374"/>
      <c r="L36" s="482" t="e">
        <f>G36*#REF!</f>
        <v>#REF!</v>
      </c>
    </row>
    <row r="37" spans="1:14" ht="17.25" thickBot="1" x14ac:dyDescent="0.35">
      <c r="A37" s="351"/>
      <c r="B37" s="383"/>
      <c r="C37" s="351"/>
      <c r="D37" s="446"/>
      <c r="E37" s="447"/>
      <c r="F37" s="447"/>
      <c r="G37" s="448"/>
      <c r="H37" s="582"/>
      <c r="I37" s="583"/>
      <c r="J37" s="583"/>
      <c r="K37" s="451"/>
      <c r="L37" s="471"/>
    </row>
    <row r="38" spans="1:14" ht="22.5" customHeight="1" thickTop="1" thickBot="1" x14ac:dyDescent="0.35">
      <c r="A38" s="561"/>
      <c r="B38" s="406"/>
      <c r="C38" s="584" t="s">
        <v>433</v>
      </c>
      <c r="D38" s="453">
        <f>D24+D14+D6+D4</f>
        <v>0</v>
      </c>
      <c r="E38" s="453">
        <f t="shared" ref="E38:K38" si="5">E24+E14+E6+E4</f>
        <v>0</v>
      </c>
      <c r="F38" s="453">
        <f t="shared" si="5"/>
        <v>0</v>
      </c>
      <c r="G38" s="454">
        <f t="shared" si="5"/>
        <v>0</v>
      </c>
      <c r="H38" s="453">
        <f t="shared" si="5"/>
        <v>0</v>
      </c>
      <c r="I38" s="453">
        <f t="shared" si="5"/>
        <v>0</v>
      </c>
      <c r="J38" s="453">
        <f t="shared" si="5"/>
        <v>0</v>
      </c>
      <c r="K38" s="453">
        <f t="shared" si="5"/>
        <v>0</v>
      </c>
      <c r="L38" s="487" t="e">
        <f>SUM(L2:L37)</f>
        <v>#REF!</v>
      </c>
    </row>
    <row r="39" spans="1:14" s="277" customFormat="1" ht="5.25" customHeight="1" thickBot="1" x14ac:dyDescent="0.35">
      <c r="A39" s="351"/>
      <c r="B39" s="406"/>
      <c r="D39" s="489"/>
      <c r="E39" s="490"/>
      <c r="F39" s="490"/>
      <c r="G39" s="491"/>
      <c r="H39" s="562"/>
      <c r="I39" s="563"/>
      <c r="J39" s="563"/>
      <c r="K39" s="564"/>
    </row>
    <row r="40" spans="1:14" s="277" customFormat="1" ht="17.25" thickTop="1" x14ac:dyDescent="0.3">
      <c r="A40" s="351"/>
      <c r="B40" s="406"/>
      <c r="K40" s="414">
        <f>COUNTIFS(N7:N37,"ERROR")</f>
        <v>0</v>
      </c>
    </row>
    <row r="41" spans="1:14" s="277" customFormat="1" x14ac:dyDescent="0.3">
      <c r="A41" s="351"/>
      <c r="B41" s="406"/>
    </row>
    <row r="42" spans="1:14" s="277" customFormat="1" x14ac:dyDescent="0.2">
      <c r="A42" s="507" t="str">
        <f>IF(K40=0,"","    ERROR: Gasto en Navarra no puede ser superior a Gasto en España")</f>
        <v/>
      </c>
      <c r="B42" s="415"/>
      <c r="C42" s="415"/>
      <c r="D42" s="416"/>
      <c r="E42" s="417"/>
      <c r="F42" s="417"/>
      <c r="G42" s="417"/>
      <c r="H42" s="417"/>
      <c r="I42" s="417"/>
      <c r="J42" s="417"/>
      <c r="K42" s="417"/>
      <c r="L42" s="417"/>
    </row>
    <row r="43" spans="1:14" s="277" customFormat="1" ht="12.75" x14ac:dyDescent="0.2">
      <c r="A43" s="423" t="s">
        <v>555</v>
      </c>
      <c r="B43" s="419" t="s">
        <v>806</v>
      </c>
      <c r="C43" s="419"/>
      <c r="D43" s="420"/>
      <c r="E43" s="421"/>
      <c r="F43" s="422"/>
      <c r="G43" s="420" t="s">
        <v>807</v>
      </c>
      <c r="H43" s="422"/>
      <c r="I43" s="421"/>
      <c r="J43" s="421"/>
      <c r="K43" s="421"/>
      <c r="L43" s="417"/>
    </row>
    <row r="44" spans="1:14" s="277" customFormat="1" ht="12.75" x14ac:dyDescent="0.2">
      <c r="A44" s="423" t="s">
        <v>301</v>
      </c>
      <c r="B44" s="424" t="s">
        <v>300</v>
      </c>
      <c r="C44" s="419"/>
      <c r="D44" s="420"/>
      <c r="E44" s="421"/>
      <c r="F44" s="422"/>
      <c r="G44" s="420" t="s">
        <v>785</v>
      </c>
      <c r="H44" s="422"/>
      <c r="I44" s="421"/>
      <c r="J44" s="421"/>
      <c r="K44" s="421"/>
      <c r="L44" s="585"/>
    </row>
    <row r="45" spans="1:14" s="277" customFormat="1" ht="12.75" x14ac:dyDescent="0.2">
      <c r="A45" s="423"/>
      <c r="B45" s="425"/>
      <c r="C45" s="419"/>
      <c r="D45" s="420"/>
      <c r="E45" s="421"/>
      <c r="F45" s="422"/>
      <c r="G45" s="422"/>
      <c r="H45" s="422"/>
      <c r="I45" s="421"/>
      <c r="J45" s="421"/>
      <c r="K45" s="421"/>
      <c r="L45" s="585"/>
    </row>
    <row r="46" spans="1:14" s="277" customFormat="1" ht="15" x14ac:dyDescent="0.25">
      <c r="A46" s="428"/>
      <c r="B46" s="425"/>
      <c r="C46" s="421"/>
      <c r="D46" s="421"/>
      <c r="E46" s="421"/>
      <c r="F46" s="422"/>
      <c r="G46" s="421" t="s">
        <v>1019</v>
      </c>
      <c r="H46" s="422"/>
      <c r="I46" s="421"/>
      <c r="J46" s="421"/>
      <c r="K46" s="421"/>
      <c r="L46" s="585"/>
    </row>
    <row r="47" spans="1:14" ht="12.75" x14ac:dyDescent="0.2">
      <c r="A47" s="466"/>
      <c r="B47" s="467"/>
      <c r="C47" s="468"/>
      <c r="D47" s="468"/>
      <c r="E47" s="468"/>
      <c r="F47" s="468"/>
      <c r="G47" s="468"/>
      <c r="H47" s="468"/>
      <c r="I47" s="468"/>
      <c r="J47" s="468"/>
      <c r="K47" s="468"/>
      <c r="L47" s="468"/>
    </row>
    <row r="48" spans="1:14" ht="12.75" x14ac:dyDescent="0.2">
      <c r="A48" s="466"/>
      <c r="B48" s="467"/>
      <c r="C48" s="468"/>
      <c r="D48" s="468"/>
      <c r="E48" s="468"/>
      <c r="F48" s="469"/>
      <c r="G48" s="468"/>
      <c r="H48" s="468"/>
      <c r="I48" s="468"/>
      <c r="J48" s="468"/>
      <c r="K48" s="468"/>
      <c r="L48" s="468"/>
    </row>
  </sheetData>
  <sheetProtection password="CD7A" sheet="1" objects="1" scenarios="1"/>
  <mergeCells count="29">
    <mergeCell ref="B8:C8"/>
    <mergeCell ref="B11:C11"/>
    <mergeCell ref="B12:C12"/>
    <mergeCell ref="B16:C16"/>
    <mergeCell ref="B18:C18"/>
    <mergeCell ref="B17:C17"/>
    <mergeCell ref="B35:C35"/>
    <mergeCell ref="B3:C3"/>
    <mergeCell ref="B29:C29"/>
    <mergeCell ref="B30:C30"/>
    <mergeCell ref="B31:C31"/>
    <mergeCell ref="B32:C32"/>
    <mergeCell ref="B33:C33"/>
    <mergeCell ref="B34:C34"/>
    <mergeCell ref="B19:C19"/>
    <mergeCell ref="B20:C20"/>
    <mergeCell ref="B9:C9"/>
    <mergeCell ref="B21:C21"/>
    <mergeCell ref="B26:C26"/>
    <mergeCell ref="B27:C27"/>
    <mergeCell ref="B28:C28"/>
    <mergeCell ref="B10:C10"/>
    <mergeCell ref="H1:K1"/>
    <mergeCell ref="I2:J2"/>
    <mergeCell ref="K2:K3"/>
    <mergeCell ref="D1:G1"/>
    <mergeCell ref="D2:D3"/>
    <mergeCell ref="G2:G3"/>
    <mergeCell ref="H2:H3"/>
  </mergeCells>
  <phoneticPr fontId="0" type="noConversion"/>
  <printOptions horizontalCentered="1" verticalCentered="1"/>
  <pageMargins left="0.39370078740157483" right="0.59055118110236227" top="0.74803149606299213" bottom="0.74803149606299213" header="0.51181102362204722" footer="0.27559055118110237"/>
  <pageSetup paperSize="9" scale="82" orientation="landscape" horizontalDpi="300" verticalDpi="300"/>
  <headerFooter alignWithMargins="0">
    <oddFooter>Página &amp;P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A1:I41"/>
  <sheetViews>
    <sheetView showGridLines="0" zoomScaleNormal="100" workbookViewId="0">
      <selection activeCell="D2" sqref="D2:E2"/>
    </sheetView>
  </sheetViews>
  <sheetFormatPr baseColWidth="10" defaultColWidth="11.42578125" defaultRowHeight="16.5" x14ac:dyDescent="0.3"/>
  <cols>
    <col min="1" max="1" width="11.140625" style="430" customWidth="1"/>
    <col min="2" max="2" width="43" style="432" customWidth="1"/>
    <col min="3" max="3" width="6" style="432" customWidth="1"/>
    <col min="4" max="4" width="23.85546875" style="307" customWidth="1"/>
    <col min="5" max="5" width="23.28515625" style="307" customWidth="1"/>
    <col min="6" max="6" width="11.42578125" style="277"/>
    <col min="7" max="16384" width="11.42578125" style="307"/>
  </cols>
  <sheetData>
    <row r="1" spans="1:9" ht="17.25" customHeight="1" thickBot="1" x14ac:dyDescent="0.35">
      <c r="A1" s="351"/>
      <c r="B1" s="406"/>
      <c r="C1" s="406"/>
      <c r="D1" s="277"/>
      <c r="E1" s="277"/>
    </row>
    <row r="2" spans="1:9" ht="44.25" customHeight="1" thickBot="1" x14ac:dyDescent="0.3">
      <c r="A2" s="355" t="s">
        <v>6</v>
      </c>
      <c r="B2" s="586" t="s">
        <v>578</v>
      </c>
      <c r="C2" s="587"/>
      <c r="D2" s="280" t="s">
        <v>1074</v>
      </c>
      <c r="E2" s="281" t="s">
        <v>1085</v>
      </c>
    </row>
    <row r="3" spans="1:9" ht="17.25" customHeight="1" x14ac:dyDescent="0.3">
      <c r="A3" s="588"/>
      <c r="B3" s="509"/>
      <c r="C3" s="589"/>
      <c r="D3" s="590"/>
      <c r="E3" s="591"/>
      <c r="I3" s="592"/>
    </row>
    <row r="4" spans="1:9" ht="17.25" customHeight="1" x14ac:dyDescent="0.4">
      <c r="A4" s="472"/>
      <c r="B4" s="370" t="s">
        <v>769</v>
      </c>
      <c r="C4" s="593"/>
      <c r="D4" s="594">
        <f>SUM(D6:D16)</f>
        <v>0</v>
      </c>
      <c r="E4" s="595">
        <f>SUM(E6:E16)</f>
        <v>0</v>
      </c>
      <c r="I4" s="596" t="s">
        <v>554</v>
      </c>
    </row>
    <row r="5" spans="1:9" x14ac:dyDescent="0.3">
      <c r="A5" s="277"/>
      <c r="B5" s="406"/>
      <c r="C5" s="406"/>
      <c r="D5" s="594"/>
      <c r="E5" s="595"/>
    </row>
    <row r="6" spans="1:9" ht="15.75" customHeight="1" x14ac:dyDescent="0.3">
      <c r="A6" s="351" t="s">
        <v>135</v>
      </c>
      <c r="B6" s="375" t="s">
        <v>557</v>
      </c>
      <c r="C6" s="375"/>
      <c r="D6" s="597"/>
      <c r="E6" s="598"/>
      <c r="F6" s="382" t="str">
        <f>IF(E6&gt;D6,"ERROR","")</f>
        <v/>
      </c>
    </row>
    <row r="7" spans="1:9" x14ac:dyDescent="0.3">
      <c r="A7" s="351" t="s">
        <v>136</v>
      </c>
      <c r="B7" s="388" t="s">
        <v>558</v>
      </c>
      <c r="C7" s="388"/>
      <c r="D7" s="597"/>
      <c r="E7" s="598"/>
      <c r="F7" s="382" t="str">
        <f t="shared" ref="F7:F16" si="0">IF(E7&gt;D7,"ERROR","")</f>
        <v/>
      </c>
    </row>
    <row r="8" spans="1:9" x14ac:dyDescent="0.3">
      <c r="A8" s="351" t="s">
        <v>137</v>
      </c>
      <c r="B8" s="388" t="s">
        <v>559</v>
      </c>
      <c r="C8" s="388"/>
      <c r="D8" s="597"/>
      <c r="E8" s="598"/>
      <c r="F8" s="382" t="str">
        <f t="shared" si="0"/>
        <v/>
      </c>
    </row>
    <row r="9" spans="1:9" x14ac:dyDescent="0.3">
      <c r="A9" s="351" t="s">
        <v>138</v>
      </c>
      <c r="B9" s="388" t="s">
        <v>560</v>
      </c>
      <c r="C9" s="388"/>
      <c r="D9" s="597"/>
      <c r="E9" s="598"/>
      <c r="F9" s="382" t="str">
        <f t="shared" si="0"/>
        <v/>
      </c>
    </row>
    <row r="10" spans="1:9" x14ac:dyDescent="0.3">
      <c r="A10" s="351" t="s">
        <v>139</v>
      </c>
      <c r="B10" s="388" t="s">
        <v>561</v>
      </c>
      <c r="C10" s="388"/>
      <c r="D10" s="597"/>
      <c r="E10" s="598"/>
      <c r="F10" s="382" t="str">
        <f t="shared" si="0"/>
        <v/>
      </c>
    </row>
    <row r="11" spans="1:9" x14ac:dyDescent="0.3">
      <c r="A11" s="351" t="s">
        <v>140</v>
      </c>
      <c r="B11" s="388" t="s">
        <v>562</v>
      </c>
      <c r="C11" s="388"/>
      <c r="D11" s="597"/>
      <c r="E11" s="598"/>
      <c r="F11" s="382" t="str">
        <f t="shared" si="0"/>
        <v/>
      </c>
    </row>
    <row r="12" spans="1:9" x14ac:dyDescent="0.3">
      <c r="A12" s="351" t="s">
        <v>141</v>
      </c>
      <c r="B12" s="388" t="s">
        <v>363</v>
      </c>
      <c r="C12" s="388"/>
      <c r="D12" s="597"/>
      <c r="E12" s="598"/>
      <c r="F12" s="382" t="str">
        <f t="shared" si="0"/>
        <v/>
      </c>
    </row>
    <row r="13" spans="1:9" x14ac:dyDescent="0.3">
      <c r="A13" s="351" t="s">
        <v>142</v>
      </c>
      <c r="B13" s="388" t="s">
        <v>563</v>
      </c>
      <c r="C13" s="388"/>
      <c r="D13" s="597"/>
      <c r="E13" s="598"/>
      <c r="F13" s="382" t="str">
        <f t="shared" si="0"/>
        <v/>
      </c>
    </row>
    <row r="14" spans="1:9" x14ac:dyDescent="0.3">
      <c r="A14" s="351" t="s">
        <v>361</v>
      </c>
      <c r="B14" s="388" t="s">
        <v>564</v>
      </c>
      <c r="C14" s="388"/>
      <c r="D14" s="597"/>
      <c r="E14" s="598"/>
      <c r="F14" s="382" t="str">
        <f t="shared" si="0"/>
        <v/>
      </c>
    </row>
    <row r="15" spans="1:9" x14ac:dyDescent="0.3">
      <c r="A15" s="351" t="s">
        <v>362</v>
      </c>
      <c r="B15" s="388" t="s">
        <v>565</v>
      </c>
      <c r="C15" s="388"/>
      <c r="D15" s="597"/>
      <c r="E15" s="598"/>
      <c r="F15" s="382" t="str">
        <f t="shared" si="0"/>
        <v/>
      </c>
    </row>
    <row r="16" spans="1:9" x14ac:dyDescent="0.3">
      <c r="A16" s="430" t="s">
        <v>365</v>
      </c>
      <c r="B16" s="599" t="s">
        <v>518</v>
      </c>
      <c r="C16" s="599"/>
      <c r="D16" s="600"/>
      <c r="E16" s="598"/>
      <c r="F16" s="382" t="str">
        <f t="shared" si="0"/>
        <v/>
      </c>
    </row>
    <row r="17" spans="1:6" x14ac:dyDescent="0.3">
      <c r="A17" s="351"/>
      <c r="B17" s="395"/>
      <c r="C17" s="395"/>
      <c r="D17" s="594"/>
      <c r="E17" s="595"/>
    </row>
    <row r="18" spans="1:6" x14ac:dyDescent="0.3">
      <c r="A18" s="351" t="s">
        <v>12</v>
      </c>
      <c r="B18" s="393" t="s">
        <v>770</v>
      </c>
      <c r="C18" s="388"/>
      <c r="D18" s="594">
        <f>SUM(D20:D31)</f>
        <v>0</v>
      </c>
      <c r="E18" s="595">
        <f>SUM(E20:E31)</f>
        <v>0</v>
      </c>
    </row>
    <row r="19" spans="1:6" x14ac:dyDescent="0.3">
      <c r="A19" s="351"/>
      <c r="B19" s="395"/>
      <c r="C19" s="395"/>
      <c r="D19" s="594"/>
      <c r="E19" s="595"/>
    </row>
    <row r="20" spans="1:6" x14ac:dyDescent="0.3">
      <c r="A20" s="351" t="s">
        <v>143</v>
      </c>
      <c r="B20" s="388" t="s">
        <v>566</v>
      </c>
      <c r="C20" s="388"/>
      <c r="D20" s="597"/>
      <c r="E20" s="598"/>
      <c r="F20" s="382" t="str">
        <f>IF(E20&gt;D20,"ERROR","")</f>
        <v/>
      </c>
    </row>
    <row r="21" spans="1:6" x14ac:dyDescent="0.3">
      <c r="A21" s="351" t="s">
        <v>144</v>
      </c>
      <c r="B21" s="388" t="s">
        <v>567</v>
      </c>
      <c r="C21" s="388"/>
      <c r="D21" s="597"/>
      <c r="E21" s="598"/>
      <c r="F21" s="382" t="str">
        <f t="shared" ref="F21:F31" si="1">IF(E21&gt;D21,"ERROR","")</f>
        <v/>
      </c>
    </row>
    <row r="22" spans="1:6" x14ac:dyDescent="0.3">
      <c r="A22" s="351" t="s">
        <v>145</v>
      </c>
      <c r="B22" s="388" t="s">
        <v>568</v>
      </c>
      <c r="C22" s="388"/>
      <c r="D22" s="597"/>
      <c r="E22" s="598"/>
      <c r="F22" s="382" t="str">
        <f t="shared" si="1"/>
        <v/>
      </c>
    </row>
    <row r="23" spans="1:6" x14ac:dyDescent="0.3">
      <c r="A23" s="351" t="s">
        <v>69</v>
      </c>
      <c r="B23" s="388" t="s">
        <v>569</v>
      </c>
      <c r="C23" s="388"/>
      <c r="D23" s="597"/>
      <c r="E23" s="598"/>
      <c r="F23" s="382" t="str">
        <f t="shared" si="1"/>
        <v/>
      </c>
    </row>
    <row r="24" spans="1:6" x14ac:dyDescent="0.3">
      <c r="A24" s="351" t="s">
        <v>146</v>
      </c>
      <c r="B24" s="388" t="s">
        <v>570</v>
      </c>
      <c r="C24" s="388"/>
      <c r="D24" s="597"/>
      <c r="E24" s="598"/>
      <c r="F24" s="382" t="str">
        <f t="shared" si="1"/>
        <v/>
      </c>
    </row>
    <row r="25" spans="1:6" x14ac:dyDescent="0.3">
      <c r="A25" s="351" t="s">
        <v>147</v>
      </c>
      <c r="B25" s="388" t="s">
        <v>571</v>
      </c>
      <c r="C25" s="388"/>
      <c r="D25" s="597"/>
      <c r="E25" s="598"/>
      <c r="F25" s="382" t="str">
        <f t="shared" si="1"/>
        <v/>
      </c>
    </row>
    <row r="26" spans="1:6" x14ac:dyDescent="0.3">
      <c r="A26" s="351" t="s">
        <v>148</v>
      </c>
      <c r="B26" s="388" t="s">
        <v>572</v>
      </c>
      <c r="C26" s="388"/>
      <c r="D26" s="597"/>
      <c r="E26" s="598"/>
      <c r="F26" s="382" t="str">
        <f t="shared" si="1"/>
        <v/>
      </c>
    </row>
    <row r="27" spans="1:6" x14ac:dyDescent="0.3">
      <c r="A27" s="351" t="s">
        <v>149</v>
      </c>
      <c r="B27" s="388" t="s">
        <v>573</v>
      </c>
      <c r="C27" s="388"/>
      <c r="D27" s="597"/>
      <c r="E27" s="598"/>
      <c r="F27" s="382" t="str">
        <f t="shared" si="1"/>
        <v/>
      </c>
    </row>
    <row r="28" spans="1:6" x14ac:dyDescent="0.3">
      <c r="A28" s="351" t="s">
        <v>150</v>
      </c>
      <c r="B28" s="388" t="s">
        <v>574</v>
      </c>
      <c r="C28" s="388"/>
      <c r="D28" s="597"/>
      <c r="E28" s="598"/>
      <c r="F28" s="382" t="str">
        <f t="shared" si="1"/>
        <v/>
      </c>
    </row>
    <row r="29" spans="1:6" x14ac:dyDescent="0.3">
      <c r="A29" s="351" t="s">
        <v>364</v>
      </c>
      <c r="B29" s="388" t="s">
        <v>575</v>
      </c>
      <c r="C29" s="388"/>
      <c r="D29" s="597"/>
      <c r="E29" s="598"/>
      <c r="F29" s="382" t="str">
        <f t="shared" si="1"/>
        <v/>
      </c>
    </row>
    <row r="30" spans="1:6" x14ac:dyDescent="0.3">
      <c r="A30" s="351" t="s">
        <v>366</v>
      </c>
      <c r="B30" s="388" t="s">
        <v>576</v>
      </c>
      <c r="C30" s="388"/>
      <c r="D30" s="601"/>
      <c r="E30" s="598"/>
      <c r="F30" s="382" t="str">
        <f t="shared" si="1"/>
        <v/>
      </c>
    </row>
    <row r="31" spans="1:6" x14ac:dyDescent="0.3">
      <c r="A31" s="430" t="s">
        <v>422</v>
      </c>
      <c r="B31" s="599" t="s">
        <v>518</v>
      </c>
      <c r="C31" s="599"/>
      <c r="D31" s="600"/>
      <c r="E31" s="598"/>
      <c r="F31" s="382" t="str">
        <f t="shared" si="1"/>
        <v/>
      </c>
    </row>
    <row r="32" spans="1:6" ht="17.25" thickBot="1" x14ac:dyDescent="0.35">
      <c r="A32" s="351"/>
      <c r="B32" s="593"/>
      <c r="C32" s="593"/>
      <c r="D32" s="602"/>
      <c r="E32" s="595"/>
    </row>
    <row r="33" spans="1:9" ht="17.25" thickTop="1" x14ac:dyDescent="0.3">
      <c r="A33" s="351"/>
      <c r="B33" s="406" t="s">
        <v>556</v>
      </c>
      <c r="C33" s="406"/>
      <c r="D33" s="408">
        <f>D18+D4</f>
        <v>0</v>
      </c>
      <c r="E33" s="407">
        <f>E18+E4</f>
        <v>0</v>
      </c>
    </row>
    <row r="34" spans="1:9" s="277" customFormat="1" ht="7.5" customHeight="1" thickBot="1" x14ac:dyDescent="0.35">
      <c r="A34" s="351"/>
      <c r="B34" s="406"/>
      <c r="C34" s="406"/>
      <c r="D34" s="603"/>
      <c r="E34" s="604"/>
    </row>
    <row r="35" spans="1:9" s="277" customFormat="1" x14ac:dyDescent="0.3">
      <c r="A35" s="351"/>
      <c r="B35" s="406"/>
      <c r="C35" s="406"/>
      <c r="E35" s="414">
        <f>COUNTIFS(F6:F32,"ERROR")</f>
        <v>0</v>
      </c>
    </row>
    <row r="36" spans="1:9" s="277" customFormat="1" x14ac:dyDescent="0.3">
      <c r="A36" s="528" t="str">
        <f>IF(E35=0,"","    ERROR: Gasto en Navarra no puede ser superior a Gasto en España")</f>
        <v/>
      </c>
      <c r="B36" s="406"/>
      <c r="C36" s="406"/>
    </row>
    <row r="37" spans="1:9" s="277" customFormat="1" x14ac:dyDescent="0.3">
      <c r="A37" s="605" t="s">
        <v>831</v>
      </c>
      <c r="B37" s="606"/>
      <c r="C37" s="406"/>
    </row>
    <row r="38" spans="1:9" s="277" customFormat="1" ht="15" customHeight="1" x14ac:dyDescent="0.2">
      <c r="A38" s="607"/>
      <c r="B38" s="608"/>
      <c r="C38" s="609"/>
    </row>
    <row r="39" spans="1:9" ht="12.75" customHeight="1" x14ac:dyDescent="0.2">
      <c r="A39" s="610"/>
      <c r="B39" s="611"/>
      <c r="C39" s="612"/>
    </row>
    <row r="40" spans="1:9" ht="12.75" customHeight="1" x14ac:dyDescent="0.25">
      <c r="A40" s="610"/>
      <c r="B40" s="611"/>
      <c r="C40" s="612"/>
      <c r="I40" s="613"/>
    </row>
    <row r="41" spans="1:9" ht="12.75" customHeight="1" x14ac:dyDescent="0.25">
      <c r="A41" s="610"/>
      <c r="B41" s="611"/>
      <c r="C41" s="612"/>
      <c r="I41" s="592" t="s">
        <v>553</v>
      </c>
    </row>
  </sheetData>
  <sheetProtection password="CD7A" sheet="1" objects="1" scenarios="1"/>
  <phoneticPr fontId="0" type="noConversion"/>
  <printOptions horizontalCentered="1" verticalCentered="1"/>
  <pageMargins left="0.39370078740157483" right="0.59055118110236227" top="0.74803149606299213" bottom="0.74803149606299213" header="0.51181102362204722" footer="0.27559055118110237"/>
  <pageSetup paperSize="9" scale="84" orientation="landscape" horizontalDpi="300" verticalDpi="300"/>
  <headerFooter alignWithMargins="0">
    <oddFooter>Página &amp;P de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F33"/>
  <sheetViews>
    <sheetView showGridLines="0" zoomScaleNormal="100" workbookViewId="0">
      <selection activeCell="D2" sqref="D2:E2"/>
    </sheetView>
  </sheetViews>
  <sheetFormatPr baseColWidth="10" defaultColWidth="11.42578125" defaultRowHeight="16.5" x14ac:dyDescent="0.3"/>
  <cols>
    <col min="1" max="1" width="11.140625" style="430" customWidth="1"/>
    <col min="2" max="2" width="37" style="432" customWidth="1"/>
    <col min="3" max="3" width="10.42578125" style="307" customWidth="1"/>
    <col min="4" max="4" width="20.7109375" style="307" customWidth="1"/>
    <col min="5" max="5" width="19.42578125" style="307" customWidth="1"/>
    <col min="6" max="6" width="11.42578125" style="277"/>
    <col min="7" max="16384" width="11.42578125" style="307"/>
  </cols>
  <sheetData>
    <row r="1" spans="1:6" ht="17.25" thickBot="1" x14ac:dyDescent="0.35">
      <c r="A1" s="351"/>
      <c r="B1" s="406"/>
      <c r="C1" s="277"/>
      <c r="D1" s="277"/>
      <c r="E1" s="277"/>
    </row>
    <row r="2" spans="1:6" ht="55.5" customHeight="1" thickBot="1" x14ac:dyDescent="0.45">
      <c r="A2" s="472" t="s">
        <v>6</v>
      </c>
      <c r="B2" s="614" t="s">
        <v>151</v>
      </c>
      <c r="C2" s="615"/>
      <c r="D2" s="280" t="s">
        <v>1074</v>
      </c>
      <c r="E2" s="281" t="s">
        <v>1085</v>
      </c>
    </row>
    <row r="3" spans="1:6" x14ac:dyDescent="0.3">
      <c r="A3" s="616"/>
      <c r="B3" s="406"/>
      <c r="C3" s="565" t="s">
        <v>581</v>
      </c>
      <c r="D3" s="617">
        <f>'CAPITULO 04 '!D33</f>
        <v>0</v>
      </c>
      <c r="E3" s="618">
        <f>'CAPITULO 04 '!E33</f>
        <v>0</v>
      </c>
    </row>
    <row r="4" spans="1:6" ht="15" x14ac:dyDescent="0.2">
      <c r="A4" s="369"/>
      <c r="B4" s="393" t="s">
        <v>771</v>
      </c>
      <c r="C4" s="369"/>
      <c r="D4" s="590">
        <f>SUM(D6:D12)</f>
        <v>0</v>
      </c>
      <c r="E4" s="595">
        <f>SUM(E6:E12)</f>
        <v>0</v>
      </c>
    </row>
    <row r="5" spans="1:6" ht="12.75" x14ac:dyDescent="0.2">
      <c r="A5" s="369"/>
      <c r="B5" s="619"/>
      <c r="C5" s="277"/>
      <c r="D5" s="594"/>
      <c r="E5" s="595"/>
    </row>
    <row r="6" spans="1:6" x14ac:dyDescent="0.3">
      <c r="A6" s="351" t="s">
        <v>152</v>
      </c>
      <c r="B6" s="388" t="s">
        <v>582</v>
      </c>
      <c r="C6" s="277"/>
      <c r="D6" s="597"/>
      <c r="E6" s="598"/>
      <c r="F6" s="382" t="str">
        <f>IF(E6&gt;D6,"ERROR","")</f>
        <v/>
      </c>
    </row>
    <row r="7" spans="1:6" x14ac:dyDescent="0.3">
      <c r="A7" s="351" t="s">
        <v>153</v>
      </c>
      <c r="B7" s="388" t="s">
        <v>154</v>
      </c>
      <c r="C7" s="277"/>
      <c r="D7" s="597"/>
      <c r="E7" s="598"/>
      <c r="F7" s="382" t="str">
        <f t="shared" ref="F7:F12" si="0">IF(E7&gt;D7,"ERROR","")</f>
        <v/>
      </c>
    </row>
    <row r="8" spans="1:6" x14ac:dyDescent="0.3">
      <c r="A8" s="351" t="s">
        <v>155</v>
      </c>
      <c r="B8" s="388" t="s">
        <v>156</v>
      </c>
      <c r="C8" s="277"/>
      <c r="D8" s="597"/>
      <c r="E8" s="598"/>
      <c r="F8" s="382" t="str">
        <f t="shared" si="0"/>
        <v/>
      </c>
    </row>
    <row r="9" spans="1:6" x14ac:dyDescent="0.3">
      <c r="A9" s="351" t="s">
        <v>157</v>
      </c>
      <c r="B9" s="388" t="s">
        <v>583</v>
      </c>
      <c r="C9" s="277"/>
      <c r="D9" s="597"/>
      <c r="E9" s="598"/>
      <c r="F9" s="382" t="str">
        <f t="shared" si="0"/>
        <v/>
      </c>
    </row>
    <row r="10" spans="1:6" x14ac:dyDescent="0.3">
      <c r="A10" s="351" t="s">
        <v>158</v>
      </c>
      <c r="B10" s="388" t="s">
        <v>1036</v>
      </c>
      <c r="C10" s="383"/>
      <c r="D10" s="597"/>
      <c r="E10" s="598"/>
      <c r="F10" s="382" t="str">
        <f t="shared" si="0"/>
        <v/>
      </c>
    </row>
    <row r="11" spans="1:6" x14ac:dyDescent="0.3">
      <c r="A11" s="351" t="s">
        <v>159</v>
      </c>
      <c r="B11" s="388" t="s">
        <v>585</v>
      </c>
      <c r="C11" s="383"/>
      <c r="D11" s="597"/>
      <c r="E11" s="598"/>
      <c r="F11" s="382" t="str">
        <f t="shared" si="0"/>
        <v/>
      </c>
    </row>
    <row r="12" spans="1:6" x14ac:dyDescent="0.3">
      <c r="A12" s="430" t="s">
        <v>423</v>
      </c>
      <c r="B12" s="398" t="s">
        <v>584</v>
      </c>
      <c r="C12" s="438"/>
      <c r="D12" s="597"/>
      <c r="E12" s="598"/>
      <c r="F12" s="382" t="str">
        <f t="shared" si="0"/>
        <v/>
      </c>
    </row>
    <row r="13" spans="1:6" x14ac:dyDescent="0.3">
      <c r="A13" s="351"/>
      <c r="B13" s="388"/>
      <c r="C13" s="383"/>
      <c r="D13" s="594"/>
      <c r="E13" s="595"/>
    </row>
    <row r="14" spans="1:6" x14ac:dyDescent="0.3">
      <c r="A14" s="351"/>
      <c r="B14" s="393" t="s">
        <v>772</v>
      </c>
      <c r="C14" s="383"/>
      <c r="D14" s="594">
        <f>SUM(D16:D21)</f>
        <v>0</v>
      </c>
      <c r="E14" s="595">
        <f>SUM(E16:E21)</f>
        <v>0</v>
      </c>
    </row>
    <row r="15" spans="1:6" x14ac:dyDescent="0.3">
      <c r="A15" s="351" t="s">
        <v>12</v>
      </c>
      <c r="B15" s="388"/>
      <c r="C15" s="383"/>
      <c r="D15" s="594"/>
      <c r="E15" s="595"/>
    </row>
    <row r="16" spans="1:6" x14ac:dyDescent="0.3">
      <c r="A16" s="351" t="s">
        <v>160</v>
      </c>
      <c r="B16" s="391" t="s">
        <v>586</v>
      </c>
      <c r="C16" s="620"/>
      <c r="D16" s="597"/>
      <c r="E16" s="598"/>
      <c r="F16" s="382" t="str">
        <f t="shared" ref="F16:F21" si="1">IF(E16&gt;D16,"ERROR","")</f>
        <v/>
      </c>
    </row>
    <row r="17" spans="1:6" x14ac:dyDescent="0.3">
      <c r="A17" s="351" t="s">
        <v>161</v>
      </c>
      <c r="B17" s="391" t="s">
        <v>587</v>
      </c>
      <c r="C17" s="548"/>
      <c r="D17" s="597"/>
      <c r="E17" s="598"/>
      <c r="F17" s="382" t="str">
        <f t="shared" si="1"/>
        <v/>
      </c>
    </row>
    <row r="18" spans="1:6" x14ac:dyDescent="0.3">
      <c r="A18" s="351" t="s">
        <v>162</v>
      </c>
      <c r="B18" s="388" t="s">
        <v>588</v>
      </c>
      <c r="C18" s="620"/>
      <c r="D18" s="597"/>
      <c r="E18" s="598"/>
      <c r="F18" s="382" t="str">
        <f t="shared" si="1"/>
        <v/>
      </c>
    </row>
    <row r="19" spans="1:6" x14ac:dyDescent="0.3">
      <c r="A19" s="351" t="s">
        <v>163</v>
      </c>
      <c r="B19" s="391" t="s">
        <v>589</v>
      </c>
      <c r="C19" s="548"/>
      <c r="D19" s="597"/>
      <c r="E19" s="598"/>
      <c r="F19" s="382" t="str">
        <f t="shared" si="1"/>
        <v/>
      </c>
    </row>
    <row r="20" spans="1:6" x14ac:dyDescent="0.3">
      <c r="A20" s="351" t="s">
        <v>164</v>
      </c>
      <c r="B20" s="391" t="s">
        <v>590</v>
      </c>
      <c r="C20" s="548"/>
      <c r="D20" s="597"/>
      <c r="E20" s="598"/>
      <c r="F20" s="382" t="str">
        <f t="shared" si="1"/>
        <v/>
      </c>
    </row>
    <row r="21" spans="1:6" x14ac:dyDescent="0.3">
      <c r="A21" s="430" t="s">
        <v>165</v>
      </c>
      <c r="B21" s="599" t="s">
        <v>584</v>
      </c>
      <c r="C21" s="438"/>
      <c r="D21" s="597"/>
      <c r="E21" s="598"/>
      <c r="F21" s="382" t="str">
        <f t="shared" si="1"/>
        <v/>
      </c>
    </row>
    <row r="22" spans="1:6" x14ac:dyDescent="0.3">
      <c r="A22" s="351"/>
      <c r="B22" s="387"/>
      <c r="C22" s="351"/>
      <c r="D22" s="594"/>
      <c r="E22" s="595"/>
    </row>
    <row r="23" spans="1:6" x14ac:dyDescent="0.3">
      <c r="A23" s="351"/>
      <c r="B23" s="393" t="s">
        <v>773</v>
      </c>
      <c r="C23" s="351"/>
      <c r="D23" s="594">
        <f>SUM(D25:D27)</f>
        <v>0</v>
      </c>
      <c r="E23" s="595">
        <f>SUM(E25:E27)</f>
        <v>0</v>
      </c>
    </row>
    <row r="24" spans="1:6" x14ac:dyDescent="0.3">
      <c r="A24" s="351"/>
      <c r="B24" s="387"/>
      <c r="C24" s="351"/>
      <c r="D24" s="594"/>
      <c r="E24" s="595"/>
    </row>
    <row r="25" spans="1:6" x14ac:dyDescent="0.3">
      <c r="A25" s="351" t="s">
        <v>166</v>
      </c>
      <c r="B25" s="388" t="s">
        <v>167</v>
      </c>
      <c r="C25" s="277"/>
      <c r="D25" s="597"/>
      <c r="E25" s="598"/>
      <c r="F25" s="382" t="str">
        <f>IF(E25&gt;D25,"ERROR","")</f>
        <v/>
      </c>
    </row>
    <row r="26" spans="1:6" x14ac:dyDescent="0.3">
      <c r="A26" s="351" t="s">
        <v>168</v>
      </c>
      <c r="B26" s="388" t="s">
        <v>591</v>
      </c>
      <c r="C26" s="383"/>
      <c r="D26" s="597"/>
      <c r="E26" s="598"/>
      <c r="F26" s="382" t="str">
        <f>IF(E26&gt;D26,"ERROR","")</f>
        <v/>
      </c>
    </row>
    <row r="27" spans="1:6" x14ac:dyDescent="0.3">
      <c r="A27" s="430" t="s">
        <v>295</v>
      </c>
      <c r="B27" s="621" t="s">
        <v>592</v>
      </c>
      <c r="C27" s="622"/>
      <c r="D27" s="597"/>
      <c r="E27" s="598"/>
      <c r="F27" s="382" t="str">
        <f>IF(E27&gt;D27,"ERROR","")</f>
        <v/>
      </c>
    </row>
    <row r="28" spans="1:6" ht="17.25" customHeight="1" thickBot="1" x14ac:dyDescent="0.35">
      <c r="A28" s="351"/>
      <c r="B28" s="406"/>
      <c r="C28" s="623"/>
      <c r="D28" s="594"/>
      <c r="E28" s="595"/>
    </row>
    <row r="29" spans="1:6" s="277" customFormat="1" ht="17.25" thickTop="1" x14ac:dyDescent="0.3">
      <c r="A29" s="351"/>
      <c r="B29" s="406"/>
      <c r="C29" s="624" t="s">
        <v>434</v>
      </c>
      <c r="D29" s="408">
        <f>D23+D14+D4+D3</f>
        <v>0</v>
      </c>
      <c r="E29" s="407">
        <f>E23+E14+E4+E3</f>
        <v>0</v>
      </c>
    </row>
    <row r="30" spans="1:6" s="277" customFormat="1" ht="6.75" customHeight="1" thickBot="1" x14ac:dyDescent="0.35">
      <c r="A30" s="351"/>
      <c r="B30" s="406"/>
      <c r="D30" s="625"/>
      <c r="E30" s="626"/>
    </row>
    <row r="31" spans="1:6" s="277" customFormat="1" x14ac:dyDescent="0.3">
      <c r="A31" s="351"/>
      <c r="B31" s="406"/>
      <c r="E31" s="414">
        <f>COUNTIFS(F2:F28,"ERROR")</f>
        <v>0</v>
      </c>
    </row>
    <row r="32" spans="1:6" s="277" customFormat="1" x14ac:dyDescent="0.3">
      <c r="A32" s="528" t="str">
        <f>IF(E31=0,"","    ERROR: Gasto en Navarra no puede ser superior a Gasto en España")</f>
        <v/>
      </c>
      <c r="B32" s="406"/>
    </row>
    <row r="33" spans="1:2" s="277" customFormat="1" x14ac:dyDescent="0.3">
      <c r="A33" s="528"/>
      <c r="B33" s="406"/>
    </row>
  </sheetData>
  <sheetProtection password="CD7A" sheet="1" objects="1" scenarios="1"/>
  <phoneticPr fontId="0" type="noConversion"/>
  <printOptions horizontalCentered="1" verticalCentered="1"/>
  <pageMargins left="0.39370078740157483" right="0.59055118110236227" top="0.74803149606299213" bottom="0.74803149606299213" header="0.51181102362204722" footer="0.27559055118110237"/>
  <pageSetup paperSize="9" scale="85" orientation="landscape" horizontalDpi="300" verticalDpi="300"/>
  <headerFooter alignWithMargins="0">
    <oddFooter>Página &amp;P de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F37"/>
  <sheetViews>
    <sheetView showGridLines="0" zoomScaleNormal="100" workbookViewId="0">
      <selection activeCell="D2" sqref="D2:E2"/>
    </sheetView>
  </sheetViews>
  <sheetFormatPr baseColWidth="10" defaultColWidth="11.42578125" defaultRowHeight="16.5" x14ac:dyDescent="0.3"/>
  <cols>
    <col min="1" max="1" width="11.140625" style="430" customWidth="1"/>
    <col min="2" max="2" width="43.28515625" style="432" customWidth="1"/>
    <col min="3" max="3" width="10.42578125" style="307" customWidth="1"/>
    <col min="4" max="4" width="20.7109375" style="307" customWidth="1"/>
    <col min="5" max="5" width="19.42578125" style="307" customWidth="1"/>
    <col min="6" max="6" width="13.7109375" style="277" customWidth="1"/>
    <col min="7" max="16384" width="11.42578125" style="307"/>
  </cols>
  <sheetData>
    <row r="1" spans="1:6" ht="17.25" thickBot="1" x14ac:dyDescent="0.35">
      <c r="A1" s="351"/>
      <c r="B1" s="406"/>
      <c r="C1" s="277"/>
      <c r="D1" s="277"/>
      <c r="E1" s="277"/>
    </row>
    <row r="2" spans="1:6" ht="54.75" customHeight="1" thickBot="1" x14ac:dyDescent="0.3">
      <c r="A2" s="355" t="s">
        <v>6</v>
      </c>
      <c r="B2" s="586" t="s">
        <v>619</v>
      </c>
      <c r="C2" s="586"/>
      <c r="D2" s="280" t="s">
        <v>1074</v>
      </c>
      <c r="E2" s="281" t="s">
        <v>1085</v>
      </c>
      <c r="F2" s="433"/>
    </row>
    <row r="3" spans="1:6" x14ac:dyDescent="0.3">
      <c r="A3" s="277"/>
      <c r="B3" s="395"/>
      <c r="C3" s="277"/>
      <c r="D3" s="590"/>
      <c r="E3" s="591"/>
    </row>
    <row r="4" spans="1:6" x14ac:dyDescent="0.3">
      <c r="A4" s="351"/>
      <c r="B4" s="393" t="s">
        <v>774</v>
      </c>
      <c r="C4" s="277"/>
      <c r="D4" s="590">
        <f>SUM(D6:D10)</f>
        <v>0</v>
      </c>
      <c r="E4" s="595">
        <f>SUM(E6:E10)</f>
        <v>0</v>
      </c>
    </row>
    <row r="5" spans="1:6" ht="21.75" customHeight="1" x14ac:dyDescent="0.2">
      <c r="A5" s="369"/>
      <c r="B5" s="619"/>
      <c r="C5" s="369"/>
      <c r="D5" s="594"/>
      <c r="E5" s="595"/>
    </row>
    <row r="6" spans="1:6" x14ac:dyDescent="0.3">
      <c r="A6" s="351" t="s">
        <v>169</v>
      </c>
      <c r="B6" s="391" t="s">
        <v>595</v>
      </c>
      <c r="C6" s="277"/>
      <c r="D6" s="597"/>
      <c r="E6" s="598"/>
      <c r="F6" s="382" t="str">
        <f>IF(E6&gt;D6,"ERROR","")</f>
        <v/>
      </c>
    </row>
    <row r="7" spans="1:6" x14ac:dyDescent="0.3">
      <c r="A7" s="351" t="s">
        <v>170</v>
      </c>
      <c r="B7" s="388" t="s">
        <v>594</v>
      </c>
      <c r="C7" s="277"/>
      <c r="D7" s="597"/>
      <c r="E7" s="598"/>
      <c r="F7" s="382" t="str">
        <f>IF(E7&gt;D7,"ERROR","")</f>
        <v/>
      </c>
    </row>
    <row r="8" spans="1:6" x14ac:dyDescent="0.3">
      <c r="A8" s="351" t="s">
        <v>171</v>
      </c>
      <c r="B8" s="388" t="s">
        <v>593</v>
      </c>
      <c r="C8" s="277"/>
      <c r="D8" s="597"/>
      <c r="E8" s="598"/>
      <c r="F8" s="382" t="str">
        <f>IF(E8&gt;D8,"ERROR","")</f>
        <v/>
      </c>
    </row>
    <row r="9" spans="1:6" x14ac:dyDescent="0.3">
      <c r="A9" s="351" t="s">
        <v>172</v>
      </c>
      <c r="B9" s="388" t="s">
        <v>596</v>
      </c>
      <c r="C9" s="277"/>
      <c r="D9" s="597"/>
      <c r="E9" s="598"/>
      <c r="F9" s="382" t="str">
        <f>IF(E9&gt;D9,"ERROR","")</f>
        <v/>
      </c>
    </row>
    <row r="10" spans="1:6" x14ac:dyDescent="0.3">
      <c r="A10" s="430" t="s">
        <v>173</v>
      </c>
      <c r="B10" s="398" t="s">
        <v>597</v>
      </c>
      <c r="D10" s="597"/>
      <c r="E10" s="598"/>
      <c r="F10" s="382" t="str">
        <f>IF(E10&gt;D10,"ERROR","")</f>
        <v/>
      </c>
    </row>
    <row r="11" spans="1:6" x14ac:dyDescent="0.3">
      <c r="A11" s="351"/>
      <c r="B11" s="388"/>
      <c r="C11" s="277"/>
      <c r="D11" s="594"/>
      <c r="E11" s="595"/>
    </row>
    <row r="12" spans="1:6" x14ac:dyDescent="0.3">
      <c r="A12" s="351"/>
      <c r="B12" s="393" t="s">
        <v>775</v>
      </c>
      <c r="C12" s="627"/>
      <c r="D12" s="594">
        <f>SUM(D14:D31)</f>
        <v>0</v>
      </c>
      <c r="E12" s="595">
        <f>SUM(E14:E31)</f>
        <v>0</v>
      </c>
    </row>
    <row r="13" spans="1:6" x14ac:dyDescent="0.3">
      <c r="A13" s="351" t="s">
        <v>12</v>
      </c>
      <c r="B13" s="388"/>
      <c r="C13" s="383"/>
      <c r="D13" s="594"/>
      <c r="E13" s="595"/>
    </row>
    <row r="14" spans="1:6" x14ac:dyDescent="0.3">
      <c r="A14" s="351" t="s">
        <v>174</v>
      </c>
      <c r="B14" s="388" t="s">
        <v>598</v>
      </c>
      <c r="C14" s="277"/>
      <c r="D14" s="597"/>
      <c r="E14" s="598"/>
      <c r="F14" s="382" t="str">
        <f>IF(E14&gt;D14,"ERROR","")</f>
        <v/>
      </c>
    </row>
    <row r="15" spans="1:6" x14ac:dyDescent="0.3">
      <c r="A15" s="351" t="s">
        <v>175</v>
      </c>
      <c r="B15" s="388" t="s">
        <v>599</v>
      </c>
      <c r="C15" s="383"/>
      <c r="D15" s="597"/>
      <c r="E15" s="598"/>
      <c r="F15" s="382" t="str">
        <f t="shared" ref="F15:F31" si="0">IF(E15&gt;D15,"ERROR","")</f>
        <v/>
      </c>
    </row>
    <row r="16" spans="1:6" x14ac:dyDescent="0.3">
      <c r="A16" s="351" t="s">
        <v>176</v>
      </c>
      <c r="B16" s="388" t="s">
        <v>600</v>
      </c>
      <c r="C16" s="277"/>
      <c r="D16" s="597"/>
      <c r="E16" s="598"/>
      <c r="F16" s="382" t="str">
        <f t="shared" si="0"/>
        <v/>
      </c>
    </row>
    <row r="17" spans="1:6" x14ac:dyDescent="0.3">
      <c r="A17" s="351" t="s">
        <v>177</v>
      </c>
      <c r="B17" s="388" t="s">
        <v>601</v>
      </c>
      <c r="C17" s="277"/>
      <c r="D17" s="597"/>
      <c r="E17" s="598"/>
      <c r="F17" s="382" t="str">
        <f t="shared" si="0"/>
        <v/>
      </c>
    </row>
    <row r="18" spans="1:6" x14ac:dyDescent="0.3">
      <c r="A18" s="351" t="s">
        <v>178</v>
      </c>
      <c r="B18" s="388" t="s">
        <v>602</v>
      </c>
      <c r="C18" s="277"/>
      <c r="D18" s="597"/>
      <c r="E18" s="598"/>
      <c r="F18" s="382" t="str">
        <f t="shared" si="0"/>
        <v/>
      </c>
    </row>
    <row r="19" spans="1:6" x14ac:dyDescent="0.3">
      <c r="A19" s="351" t="s">
        <v>179</v>
      </c>
      <c r="B19" s="388" t="s">
        <v>603</v>
      </c>
      <c r="C19" s="277"/>
      <c r="D19" s="597"/>
      <c r="E19" s="598"/>
      <c r="F19" s="382" t="str">
        <f t="shared" si="0"/>
        <v/>
      </c>
    </row>
    <row r="20" spans="1:6" x14ac:dyDescent="0.3">
      <c r="A20" s="351" t="s">
        <v>180</v>
      </c>
      <c r="B20" s="388" t="s">
        <v>309</v>
      </c>
      <c r="C20" s="277"/>
      <c r="D20" s="597"/>
      <c r="E20" s="598"/>
      <c r="F20" s="382" t="str">
        <f t="shared" si="0"/>
        <v/>
      </c>
    </row>
    <row r="21" spans="1:6" x14ac:dyDescent="0.3">
      <c r="A21" s="351" t="s">
        <v>181</v>
      </c>
      <c r="B21" s="388" t="s">
        <v>1037</v>
      </c>
      <c r="C21" s="277"/>
      <c r="D21" s="597"/>
      <c r="E21" s="598"/>
      <c r="F21" s="382" t="str">
        <f t="shared" si="0"/>
        <v/>
      </c>
    </row>
    <row r="22" spans="1:6" x14ac:dyDescent="0.3">
      <c r="A22" s="351" t="s">
        <v>182</v>
      </c>
      <c r="B22" s="388" t="s">
        <v>604</v>
      </c>
      <c r="C22" s="277"/>
      <c r="D22" s="597"/>
      <c r="E22" s="598"/>
      <c r="F22" s="382" t="str">
        <f t="shared" si="0"/>
        <v/>
      </c>
    </row>
    <row r="23" spans="1:6" x14ac:dyDescent="0.3">
      <c r="A23" s="351" t="s">
        <v>183</v>
      </c>
      <c r="B23" s="388" t="s">
        <v>605</v>
      </c>
      <c r="C23" s="277"/>
      <c r="D23" s="597"/>
      <c r="E23" s="598"/>
      <c r="F23" s="382" t="str">
        <f t="shared" si="0"/>
        <v/>
      </c>
    </row>
    <row r="24" spans="1:6" x14ac:dyDescent="0.3">
      <c r="A24" s="351" t="s">
        <v>184</v>
      </c>
      <c r="B24" s="388" t="s">
        <v>606</v>
      </c>
      <c r="C24" s="277"/>
      <c r="D24" s="597"/>
      <c r="E24" s="598"/>
      <c r="F24" s="382" t="str">
        <f t="shared" si="0"/>
        <v/>
      </c>
    </row>
    <row r="25" spans="1:6" x14ac:dyDescent="0.3">
      <c r="A25" s="351" t="s">
        <v>185</v>
      </c>
      <c r="B25" s="388" t="s">
        <v>607</v>
      </c>
      <c r="C25" s="277"/>
      <c r="D25" s="597"/>
      <c r="E25" s="598"/>
      <c r="F25" s="382" t="str">
        <f t="shared" si="0"/>
        <v/>
      </c>
    </row>
    <row r="26" spans="1:6" x14ac:dyDescent="0.3">
      <c r="A26" s="351" t="s">
        <v>186</v>
      </c>
      <c r="B26" s="388" t="s">
        <v>608</v>
      </c>
      <c r="C26" s="628"/>
      <c r="D26" s="597"/>
      <c r="E26" s="598"/>
      <c r="F26" s="382" t="str">
        <f t="shared" si="0"/>
        <v/>
      </c>
    </row>
    <row r="27" spans="1:6" x14ac:dyDescent="0.3">
      <c r="A27" s="351" t="s">
        <v>187</v>
      </c>
      <c r="B27" s="388" t="s">
        <v>609</v>
      </c>
      <c r="C27" s="406"/>
      <c r="D27" s="597"/>
      <c r="E27" s="598"/>
      <c r="F27" s="382" t="str">
        <f t="shared" si="0"/>
        <v/>
      </c>
    </row>
    <row r="28" spans="1:6" x14ac:dyDescent="0.3">
      <c r="A28" s="351" t="s">
        <v>188</v>
      </c>
      <c r="B28" s="388" t="s">
        <v>610</v>
      </c>
      <c r="C28" s="406"/>
      <c r="D28" s="597"/>
      <c r="E28" s="598"/>
      <c r="F28" s="382" t="str">
        <f t="shared" si="0"/>
        <v/>
      </c>
    </row>
    <row r="29" spans="1:6" x14ac:dyDescent="0.3">
      <c r="A29" s="351" t="s">
        <v>368</v>
      </c>
      <c r="B29" s="388" t="s">
        <v>305</v>
      </c>
      <c r="C29" s="406"/>
      <c r="D29" s="597"/>
      <c r="E29" s="598"/>
      <c r="F29" s="382" t="str">
        <f t="shared" si="0"/>
        <v/>
      </c>
    </row>
    <row r="30" spans="1:6" x14ac:dyDescent="0.3">
      <c r="A30" s="351" t="s">
        <v>369</v>
      </c>
      <c r="B30" s="388" t="s">
        <v>611</v>
      </c>
      <c r="C30" s="406"/>
      <c r="D30" s="597"/>
      <c r="E30" s="598"/>
      <c r="F30" s="382" t="str">
        <f t="shared" si="0"/>
        <v/>
      </c>
    </row>
    <row r="31" spans="1:6" x14ac:dyDescent="0.3">
      <c r="A31" s="430" t="s">
        <v>424</v>
      </c>
      <c r="B31" s="398" t="s">
        <v>612</v>
      </c>
      <c r="D31" s="597"/>
      <c r="E31" s="598"/>
      <c r="F31" s="382" t="str">
        <f t="shared" si="0"/>
        <v/>
      </c>
    </row>
    <row r="32" spans="1:6" thickBot="1" x14ac:dyDescent="0.25">
      <c r="A32" s="369"/>
      <c r="B32" s="619"/>
      <c r="C32" s="452"/>
      <c r="D32" s="629"/>
      <c r="E32" s="595"/>
    </row>
    <row r="33" spans="1:5" thickTop="1" x14ac:dyDescent="0.2">
      <c r="A33" s="369"/>
      <c r="B33" s="369"/>
      <c r="C33" s="452" t="s">
        <v>189</v>
      </c>
      <c r="D33" s="408">
        <f>D4+D12</f>
        <v>0</v>
      </c>
      <c r="E33" s="407">
        <f>E4+E12</f>
        <v>0</v>
      </c>
    </row>
    <row r="34" spans="1:5" s="277" customFormat="1" ht="7.5" customHeight="1" thickBot="1" x14ac:dyDescent="0.35">
      <c r="A34" s="351"/>
      <c r="B34" s="406"/>
      <c r="C34" s="630"/>
      <c r="D34" s="625"/>
      <c r="E34" s="626"/>
    </row>
    <row r="35" spans="1:5" s="277" customFormat="1" x14ac:dyDescent="0.3">
      <c r="A35" s="351"/>
      <c r="B35" s="406"/>
      <c r="E35" s="414">
        <f>COUNTIFS(F6:F32,"ERROR")</f>
        <v>0</v>
      </c>
    </row>
    <row r="36" spans="1:5" s="277" customFormat="1" x14ac:dyDescent="0.3">
      <c r="A36" s="528" t="str">
        <f>IF(E35=0,"","    ERROR: Gasto en Navarra no puede ser superior a Gasto en España")</f>
        <v/>
      </c>
      <c r="B36" s="406"/>
    </row>
    <row r="37" spans="1:5" s="277" customFormat="1" x14ac:dyDescent="0.3">
      <c r="A37" s="528"/>
      <c r="B37" s="406"/>
    </row>
  </sheetData>
  <sheetProtection password="CD7A" sheet="1" objects="1" scenarios="1"/>
  <phoneticPr fontId="0" type="noConversion"/>
  <printOptions horizontalCentered="1" verticalCentered="1"/>
  <pageMargins left="0.39370078740157483" right="0.59055118110236227" top="0.74803149606299213" bottom="0.74803149606299213" header="0.51181102362204722" footer="0.27559055118110237"/>
  <pageSetup paperSize="9" scale="85" orientation="landscape" horizontalDpi="300" verticalDpi="300"/>
  <headerFooter alignWithMargins="0">
    <oddFooter>Página &amp;P de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pageSetUpPr fitToPage="1"/>
  </sheetPr>
  <dimension ref="A1:F35"/>
  <sheetViews>
    <sheetView showGridLines="0" zoomScaleNormal="100" workbookViewId="0">
      <selection activeCell="D2" sqref="D2:E2"/>
    </sheetView>
  </sheetViews>
  <sheetFormatPr baseColWidth="10" defaultColWidth="11.42578125" defaultRowHeight="16.5" x14ac:dyDescent="0.3"/>
  <cols>
    <col min="1" max="1" width="11.140625" style="430" customWidth="1"/>
    <col min="2" max="2" width="40" style="432" customWidth="1"/>
    <col min="3" max="3" width="13" style="307" customWidth="1"/>
    <col min="4" max="4" width="20.7109375" style="307" customWidth="1"/>
    <col min="5" max="5" width="19.42578125" style="307" customWidth="1"/>
    <col min="6" max="6" width="15.7109375" style="277" customWidth="1"/>
    <col min="7" max="16384" width="11.42578125" style="307"/>
  </cols>
  <sheetData>
    <row r="1" spans="1:6" ht="17.25" thickBot="1" x14ac:dyDescent="0.35">
      <c r="A1" s="351"/>
      <c r="B1" s="406"/>
      <c r="C1" s="277"/>
      <c r="D1" s="277"/>
      <c r="E1" s="277"/>
    </row>
    <row r="2" spans="1:6" ht="54.75" customHeight="1" thickBot="1" x14ac:dyDescent="0.45">
      <c r="A2" s="472" t="s">
        <v>6</v>
      </c>
      <c r="B2" s="614" t="s">
        <v>190</v>
      </c>
      <c r="C2" s="631"/>
      <c r="D2" s="280" t="s">
        <v>1074</v>
      </c>
      <c r="E2" s="281" t="s">
        <v>1085</v>
      </c>
      <c r="F2" s="433"/>
    </row>
    <row r="3" spans="1:6" x14ac:dyDescent="0.3">
      <c r="A3" s="277"/>
      <c r="B3" s="395"/>
      <c r="C3" s="632" t="s">
        <v>191</v>
      </c>
      <c r="D3" s="617">
        <f>'CAPITULO 05'!D33</f>
        <v>0</v>
      </c>
      <c r="E3" s="618">
        <f>'CAPITULO 05'!E33</f>
        <v>0</v>
      </c>
    </row>
    <row r="4" spans="1:6" x14ac:dyDescent="0.3">
      <c r="A4" s="351"/>
      <c r="B4" s="393" t="s">
        <v>776</v>
      </c>
      <c r="C4" s="277"/>
      <c r="D4" s="590">
        <f>SUM(D6:D20)</f>
        <v>0</v>
      </c>
      <c r="E4" s="595">
        <f>SUM(E6:E20)</f>
        <v>0</v>
      </c>
    </row>
    <row r="5" spans="1:6" x14ac:dyDescent="0.3">
      <c r="A5" s="351"/>
      <c r="B5" s="388"/>
      <c r="C5" s="277"/>
      <c r="D5" s="594"/>
      <c r="E5" s="595"/>
    </row>
    <row r="6" spans="1:6" x14ac:dyDescent="0.3">
      <c r="A6" s="351" t="s">
        <v>192</v>
      </c>
      <c r="B6" s="975" t="s">
        <v>1027</v>
      </c>
      <c r="C6" s="1010"/>
      <c r="D6" s="597"/>
      <c r="E6" s="598"/>
      <c r="F6" s="382" t="str">
        <f>IF(E6&gt;D6,"ERROR","")</f>
        <v/>
      </c>
    </row>
    <row r="7" spans="1:6" x14ac:dyDescent="0.3">
      <c r="A7" s="351" t="s">
        <v>193</v>
      </c>
      <c r="B7" s="975" t="s">
        <v>435</v>
      </c>
      <c r="C7" s="1010"/>
      <c r="D7" s="597"/>
      <c r="E7" s="598"/>
      <c r="F7" s="382" t="str">
        <f t="shared" ref="F7:F20" si="0">IF(E7&gt;D7,"ERROR","")</f>
        <v/>
      </c>
    </row>
    <row r="8" spans="1:6" x14ac:dyDescent="0.3">
      <c r="A8" s="351" t="s">
        <v>194</v>
      </c>
      <c r="B8" s="975" t="s">
        <v>801</v>
      </c>
      <c r="C8" s="1010"/>
      <c r="D8" s="597"/>
      <c r="E8" s="598"/>
      <c r="F8" s="382" t="str">
        <f t="shared" si="0"/>
        <v/>
      </c>
    </row>
    <row r="9" spans="1:6" x14ac:dyDescent="0.3">
      <c r="A9" s="351" t="s">
        <v>195</v>
      </c>
      <c r="B9" s="388" t="s">
        <v>310</v>
      </c>
      <c r="C9" s="383"/>
      <c r="D9" s="597"/>
      <c r="E9" s="598"/>
      <c r="F9" s="382" t="str">
        <f t="shared" si="0"/>
        <v/>
      </c>
    </row>
    <row r="10" spans="1:6" x14ac:dyDescent="0.3">
      <c r="A10" s="351" t="s">
        <v>196</v>
      </c>
      <c r="B10" s="975" t="s">
        <v>436</v>
      </c>
      <c r="C10" s="1010"/>
      <c r="D10" s="597"/>
      <c r="E10" s="598"/>
      <c r="F10" s="382" t="str">
        <f t="shared" si="0"/>
        <v/>
      </c>
    </row>
    <row r="11" spans="1:6" x14ac:dyDescent="0.3">
      <c r="A11" s="351" t="s">
        <v>197</v>
      </c>
      <c r="B11" s="633" t="s">
        <v>429</v>
      </c>
      <c r="C11" s="383"/>
      <c r="D11" s="597"/>
      <c r="E11" s="598"/>
      <c r="F11" s="382" t="str">
        <f t="shared" si="0"/>
        <v/>
      </c>
    </row>
    <row r="12" spans="1:6" x14ac:dyDescent="0.3">
      <c r="A12" s="351" t="s">
        <v>198</v>
      </c>
      <c r="B12" s="388" t="s">
        <v>614</v>
      </c>
      <c r="C12" s="277"/>
      <c r="D12" s="597"/>
      <c r="E12" s="598"/>
      <c r="F12" s="382" t="str">
        <f t="shared" si="0"/>
        <v/>
      </c>
    </row>
    <row r="13" spans="1:6" x14ac:dyDescent="0.3">
      <c r="A13" s="351" t="s">
        <v>199</v>
      </c>
      <c r="B13" s="388" t="s">
        <v>615</v>
      </c>
      <c r="C13" s="383"/>
      <c r="D13" s="597"/>
      <c r="E13" s="598"/>
      <c r="F13" s="382" t="str">
        <f t="shared" si="0"/>
        <v/>
      </c>
    </row>
    <row r="14" spans="1:6" x14ac:dyDescent="0.3">
      <c r="A14" s="351" t="s">
        <v>200</v>
      </c>
      <c r="B14" s="633" t="s">
        <v>370</v>
      </c>
      <c r="C14" s="383"/>
      <c r="D14" s="597"/>
      <c r="E14" s="598"/>
      <c r="F14" s="382" t="str">
        <f t="shared" si="0"/>
        <v/>
      </c>
    </row>
    <row r="15" spans="1:6" x14ac:dyDescent="0.3">
      <c r="A15" s="351" t="s">
        <v>201</v>
      </c>
      <c r="B15" s="388" t="s">
        <v>617</v>
      </c>
      <c r="C15" s="383"/>
      <c r="D15" s="597"/>
      <c r="E15" s="598"/>
      <c r="F15" s="382" t="str">
        <f t="shared" si="0"/>
        <v/>
      </c>
    </row>
    <row r="16" spans="1:6" x14ac:dyDescent="0.3">
      <c r="A16" s="351" t="s">
        <v>202</v>
      </c>
      <c r="B16" s="388" t="s">
        <v>616</v>
      </c>
      <c r="C16" s="383"/>
      <c r="D16" s="597"/>
      <c r="E16" s="598"/>
      <c r="F16" s="382" t="str">
        <f t="shared" si="0"/>
        <v/>
      </c>
    </row>
    <row r="17" spans="1:6" x14ac:dyDescent="0.3">
      <c r="A17" s="351" t="s">
        <v>371</v>
      </c>
      <c r="B17" s="388" t="s">
        <v>437</v>
      </c>
      <c r="C17" s="548"/>
      <c r="D17" s="597"/>
      <c r="E17" s="598"/>
      <c r="F17" s="382" t="str">
        <f t="shared" si="0"/>
        <v/>
      </c>
    </row>
    <row r="18" spans="1:6" x14ac:dyDescent="0.3">
      <c r="A18" s="351" t="s">
        <v>372</v>
      </c>
      <c r="B18" s="388" t="s">
        <v>618</v>
      </c>
      <c r="C18" s="444"/>
      <c r="D18" s="597"/>
      <c r="E18" s="598"/>
      <c r="F18" s="382" t="str">
        <f t="shared" si="0"/>
        <v/>
      </c>
    </row>
    <row r="19" spans="1:6" x14ac:dyDescent="0.3">
      <c r="A19" s="351" t="s">
        <v>377</v>
      </c>
      <c r="B19" s="388" t="s">
        <v>620</v>
      </c>
      <c r="C19" s="634"/>
      <c r="D19" s="597"/>
      <c r="E19" s="598"/>
      <c r="F19" s="382" t="str">
        <f t="shared" si="0"/>
        <v/>
      </c>
    </row>
    <row r="20" spans="1:6" x14ac:dyDescent="0.3">
      <c r="A20" s="430" t="s">
        <v>378</v>
      </c>
      <c r="B20" s="398" t="s">
        <v>621</v>
      </c>
      <c r="C20" s="635"/>
      <c r="D20" s="636"/>
      <c r="E20" s="598"/>
      <c r="F20" s="382" t="str">
        <f t="shared" si="0"/>
        <v/>
      </c>
    </row>
    <row r="21" spans="1:6" x14ac:dyDescent="0.3">
      <c r="A21" s="351"/>
      <c r="B21" s="633"/>
      <c r="C21" s="637"/>
      <c r="D21" s="590"/>
      <c r="E21" s="595"/>
    </row>
    <row r="22" spans="1:6" x14ac:dyDescent="0.3">
      <c r="A22" s="351"/>
      <c r="B22" s="393" t="s">
        <v>425</v>
      </c>
      <c r="C22" s="277"/>
      <c r="D22" s="590">
        <f>SUM(D24:D25)</f>
        <v>0</v>
      </c>
      <c r="E22" s="595">
        <f>SUM(E24:E25)</f>
        <v>0</v>
      </c>
    </row>
    <row r="23" spans="1:6" x14ac:dyDescent="0.3">
      <c r="A23" s="351"/>
      <c r="B23" s="383"/>
      <c r="C23" s="277"/>
      <c r="D23" s="594"/>
      <c r="E23" s="595"/>
    </row>
    <row r="24" spans="1:6" x14ac:dyDescent="0.3">
      <c r="A24" s="351" t="s">
        <v>426</v>
      </c>
      <c r="B24" s="638" t="s">
        <v>803</v>
      </c>
      <c r="C24" s="513"/>
      <c r="D24" s="597"/>
      <c r="E24" s="598"/>
      <c r="F24" s="382" t="str">
        <f>IF(E24&gt;D24,"ERROR","")</f>
        <v/>
      </c>
    </row>
    <row r="25" spans="1:6" x14ac:dyDescent="0.3">
      <c r="A25" s="430" t="s">
        <v>427</v>
      </c>
      <c r="B25" s="639" t="s">
        <v>834</v>
      </c>
      <c r="C25" s="517"/>
      <c r="D25" s="597"/>
      <c r="E25" s="598"/>
      <c r="F25" s="382" t="str">
        <f>IF(E25&gt;D25,"ERROR","")</f>
        <v/>
      </c>
    </row>
    <row r="26" spans="1:6" x14ac:dyDescent="0.3">
      <c r="A26" s="351"/>
      <c r="B26" s="406"/>
      <c r="C26" s="513"/>
      <c r="D26" s="594"/>
      <c r="E26" s="595"/>
    </row>
    <row r="27" spans="1:6" x14ac:dyDescent="0.3">
      <c r="A27" s="511"/>
      <c r="B27" s="1008"/>
      <c r="C27" s="1009"/>
      <c r="D27" s="594"/>
      <c r="E27" s="595"/>
    </row>
    <row r="28" spans="1:6" x14ac:dyDescent="0.3">
      <c r="A28" s="351"/>
      <c r="B28" s="406"/>
      <c r="C28" s="640"/>
      <c r="D28" s="594"/>
      <c r="E28" s="595"/>
    </row>
    <row r="29" spans="1:6" x14ac:dyDescent="0.3">
      <c r="A29" s="351"/>
      <c r="B29" s="406"/>
      <c r="C29" s="548"/>
      <c r="D29" s="594"/>
      <c r="E29" s="595"/>
    </row>
    <row r="30" spans="1:6" ht="17.25" thickBot="1" x14ac:dyDescent="0.35">
      <c r="A30" s="351"/>
      <c r="B30" s="383"/>
      <c r="C30" s="406"/>
      <c r="D30" s="594"/>
      <c r="E30" s="595"/>
    </row>
    <row r="31" spans="1:6" ht="17.25" thickTop="1" x14ac:dyDescent="0.3">
      <c r="A31" s="351"/>
      <c r="B31" s="406"/>
      <c r="C31" s="641" t="s">
        <v>613</v>
      </c>
      <c r="D31" s="408">
        <f>D22+D4+D3</f>
        <v>0</v>
      </c>
      <c r="E31" s="407">
        <f>E22+E4+E3</f>
        <v>0</v>
      </c>
    </row>
    <row r="32" spans="1:6" s="277" customFormat="1" ht="6.75" customHeight="1" thickBot="1" x14ac:dyDescent="0.35">
      <c r="A32" s="351"/>
      <c r="B32" s="406"/>
      <c r="D32" s="625"/>
      <c r="E32" s="626"/>
    </row>
    <row r="33" spans="1:5" s="277" customFormat="1" x14ac:dyDescent="0.3">
      <c r="A33" s="351"/>
      <c r="B33" s="406"/>
      <c r="E33" s="414">
        <f>COUNTIFS(F4:F30,"ERROR")</f>
        <v>0</v>
      </c>
    </row>
    <row r="34" spans="1:5" s="277" customFormat="1" x14ac:dyDescent="0.3">
      <c r="A34" s="528" t="str">
        <f>IF(E33=0,"","    ERROR: Gasto en Navarra no puede ser superior a Gasto en España")</f>
        <v/>
      </c>
      <c r="B34" s="406"/>
    </row>
    <row r="35" spans="1:5" s="277" customFormat="1" x14ac:dyDescent="0.3">
      <c r="A35" s="528"/>
      <c r="B35" s="406"/>
    </row>
  </sheetData>
  <sheetProtection password="CD7A" sheet="1" objects="1" scenarios="1"/>
  <mergeCells count="5">
    <mergeCell ref="B27:C27"/>
    <mergeCell ref="B7:C7"/>
    <mergeCell ref="B6:C6"/>
    <mergeCell ref="B8:C8"/>
    <mergeCell ref="B10:C10"/>
  </mergeCells>
  <phoneticPr fontId="0" type="noConversion"/>
  <printOptions horizontalCentered="1" verticalCentered="1"/>
  <pageMargins left="0.39370078740157483" right="0.59055118110236227" top="0.74803149606299213" bottom="0.74803149606299213" header="0.51181102362204722" footer="0.27559055118110237"/>
  <pageSetup paperSize="9" scale="82" orientation="landscape" horizontalDpi="300" verticalDpi="300" r:id="rId1"/>
  <headerFooter alignWithMargins="0">
    <oddFooter>Página &amp;P de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pageSetUpPr fitToPage="1"/>
  </sheetPr>
  <dimension ref="A1:F39"/>
  <sheetViews>
    <sheetView showGridLines="0" topLeftCell="B1" zoomScaleNormal="100" workbookViewId="0">
      <selection activeCell="D2" sqref="D2:E2"/>
    </sheetView>
  </sheetViews>
  <sheetFormatPr baseColWidth="10" defaultColWidth="11.42578125" defaultRowHeight="16.5" x14ac:dyDescent="0.3"/>
  <cols>
    <col min="1" max="1" width="11.140625" style="430" customWidth="1"/>
    <col min="2" max="2" width="43.140625" style="432" customWidth="1"/>
    <col min="3" max="3" width="9.5703125" style="307" customWidth="1"/>
    <col min="4" max="4" width="20.7109375" style="307" customWidth="1"/>
    <col min="5" max="5" width="19.42578125" style="307" customWidth="1"/>
    <col min="6" max="6" width="11.28515625" style="277" customWidth="1"/>
    <col min="7" max="16384" width="11.42578125" style="307"/>
  </cols>
  <sheetData>
    <row r="1" spans="1:6" ht="17.25" thickBot="1" x14ac:dyDescent="0.35">
      <c r="A1" s="351"/>
      <c r="B1" s="406"/>
      <c r="C1" s="277"/>
      <c r="D1" s="277"/>
      <c r="E1" s="277"/>
    </row>
    <row r="2" spans="1:6" ht="48.75" customHeight="1" thickBot="1" x14ac:dyDescent="0.3">
      <c r="A2" s="355" t="s">
        <v>6</v>
      </c>
      <c r="B2" s="586" t="s">
        <v>203</v>
      </c>
      <c r="C2" s="586"/>
      <c r="D2" s="280" t="s">
        <v>1074</v>
      </c>
      <c r="E2" s="281" t="s">
        <v>1085</v>
      </c>
      <c r="F2" s="433"/>
    </row>
    <row r="3" spans="1:6" x14ac:dyDescent="0.3">
      <c r="A3" s="616"/>
      <c r="B3" s="406"/>
      <c r="C3" s="277"/>
      <c r="D3" s="590"/>
      <c r="E3" s="642"/>
    </row>
    <row r="4" spans="1:6" x14ac:dyDescent="0.3">
      <c r="A4" s="369"/>
      <c r="B4" s="393" t="s">
        <v>777</v>
      </c>
      <c r="C4" s="383"/>
      <c r="D4" s="590">
        <f>SUM(D6:D30)</f>
        <v>0</v>
      </c>
      <c r="E4" s="643">
        <f>SUM(E6:E30)</f>
        <v>0</v>
      </c>
    </row>
    <row r="5" spans="1:6" x14ac:dyDescent="0.3">
      <c r="A5" s="351"/>
      <c r="B5" s="383"/>
      <c r="C5" s="383"/>
      <c r="D5" s="594"/>
      <c r="E5" s="643"/>
    </row>
    <row r="6" spans="1:6" x14ac:dyDescent="0.3">
      <c r="A6" s="430" t="s">
        <v>204</v>
      </c>
      <c r="B6" s="622" t="s">
        <v>438</v>
      </c>
      <c r="C6" s="621"/>
      <c r="D6" s="597"/>
      <c r="E6" s="644"/>
      <c r="F6" s="382" t="str">
        <f>IF(E6&gt;D6,"ERROR","")</f>
        <v/>
      </c>
    </row>
    <row r="7" spans="1:6" x14ac:dyDescent="0.3">
      <c r="A7" s="351" t="s">
        <v>205</v>
      </c>
      <c r="B7" s="512" t="s">
        <v>640</v>
      </c>
      <c r="C7" s="277"/>
      <c r="D7" s="597"/>
      <c r="E7" s="644"/>
      <c r="F7" s="382" t="str">
        <f t="shared" ref="F7:F30" si="0">IF(E7&gt;D7,"ERROR","")</f>
        <v/>
      </c>
    </row>
    <row r="8" spans="1:6" x14ac:dyDescent="0.3">
      <c r="A8" s="351" t="s">
        <v>206</v>
      </c>
      <c r="B8" s="512" t="s">
        <v>624</v>
      </c>
      <c r="C8" s="277"/>
      <c r="D8" s="597"/>
      <c r="E8" s="644"/>
      <c r="F8" s="382" t="str">
        <f t="shared" si="0"/>
        <v/>
      </c>
    </row>
    <row r="9" spans="1:6" x14ac:dyDescent="0.3">
      <c r="A9" s="351" t="s">
        <v>207</v>
      </c>
      <c r="B9" s="512" t="s">
        <v>625</v>
      </c>
      <c r="C9" s="277"/>
      <c r="D9" s="597"/>
      <c r="E9" s="644"/>
      <c r="F9" s="382" t="str">
        <f t="shared" si="0"/>
        <v/>
      </c>
    </row>
    <row r="10" spans="1:6" x14ac:dyDescent="0.3">
      <c r="A10" s="351" t="s">
        <v>208</v>
      </c>
      <c r="B10" s="512" t="s">
        <v>632</v>
      </c>
      <c r="C10" s="548"/>
      <c r="D10" s="597"/>
      <c r="E10" s="644"/>
      <c r="F10" s="382" t="str">
        <f t="shared" si="0"/>
        <v/>
      </c>
    </row>
    <row r="11" spans="1:6" x14ac:dyDescent="0.3">
      <c r="A11" s="351" t="s">
        <v>209</v>
      </c>
      <c r="B11" s="512" t="s">
        <v>626</v>
      </c>
      <c r="C11" s="548"/>
      <c r="D11" s="597"/>
      <c r="E11" s="644"/>
      <c r="F11" s="382" t="str">
        <f t="shared" si="0"/>
        <v/>
      </c>
    </row>
    <row r="12" spans="1:6" x14ac:dyDescent="0.3">
      <c r="A12" s="351" t="s">
        <v>210</v>
      </c>
      <c r="B12" s="512" t="s">
        <v>311</v>
      </c>
      <c r="C12" s="444"/>
      <c r="D12" s="597"/>
      <c r="E12" s="644"/>
      <c r="F12" s="382" t="str">
        <f t="shared" si="0"/>
        <v/>
      </c>
    </row>
    <row r="13" spans="1:6" x14ac:dyDescent="0.3">
      <c r="A13" s="351" t="s">
        <v>211</v>
      </c>
      <c r="B13" s="512" t="s">
        <v>627</v>
      </c>
      <c r="C13" s="634"/>
      <c r="D13" s="597"/>
      <c r="E13" s="644"/>
      <c r="F13" s="382" t="str">
        <f t="shared" si="0"/>
        <v/>
      </c>
    </row>
    <row r="14" spans="1:6" x14ac:dyDescent="0.3">
      <c r="A14" s="351" t="s">
        <v>212</v>
      </c>
      <c r="B14" s="512" t="s">
        <v>312</v>
      </c>
      <c r="C14" s="444"/>
      <c r="D14" s="597"/>
      <c r="E14" s="644"/>
      <c r="F14" s="382" t="str">
        <f t="shared" si="0"/>
        <v/>
      </c>
    </row>
    <row r="15" spans="1:6" x14ac:dyDescent="0.3">
      <c r="A15" s="351" t="s">
        <v>213</v>
      </c>
      <c r="B15" s="512" t="s">
        <v>628</v>
      </c>
      <c r="C15" s="444"/>
      <c r="D15" s="597"/>
      <c r="E15" s="644"/>
      <c r="F15" s="382" t="str">
        <f t="shared" si="0"/>
        <v/>
      </c>
    </row>
    <row r="16" spans="1:6" x14ac:dyDescent="0.3">
      <c r="A16" s="351" t="s">
        <v>214</v>
      </c>
      <c r="B16" s="512" t="s">
        <v>629</v>
      </c>
      <c r="C16" s="444"/>
      <c r="D16" s="597"/>
      <c r="E16" s="644"/>
      <c r="F16" s="382" t="str">
        <f t="shared" si="0"/>
        <v/>
      </c>
    </row>
    <row r="17" spans="1:6" x14ac:dyDescent="0.3">
      <c r="A17" s="351" t="s">
        <v>215</v>
      </c>
      <c r="B17" s="512" t="s">
        <v>633</v>
      </c>
      <c r="C17" s="444"/>
      <c r="D17" s="597"/>
      <c r="E17" s="644"/>
      <c r="F17" s="382" t="str">
        <f t="shared" si="0"/>
        <v/>
      </c>
    </row>
    <row r="18" spans="1:6" x14ac:dyDescent="0.3">
      <c r="A18" s="351" t="s">
        <v>216</v>
      </c>
      <c r="B18" s="512" t="s">
        <v>630</v>
      </c>
      <c r="C18" s="548"/>
      <c r="D18" s="597"/>
      <c r="E18" s="644"/>
      <c r="F18" s="382" t="str">
        <f t="shared" si="0"/>
        <v/>
      </c>
    </row>
    <row r="19" spans="1:6" x14ac:dyDescent="0.3">
      <c r="A19" s="351" t="s">
        <v>217</v>
      </c>
      <c r="B19" s="512" t="s">
        <v>634</v>
      </c>
      <c r="C19" s="444"/>
      <c r="D19" s="597"/>
      <c r="E19" s="644"/>
      <c r="F19" s="382" t="str">
        <f t="shared" si="0"/>
        <v/>
      </c>
    </row>
    <row r="20" spans="1:6" x14ac:dyDescent="0.3">
      <c r="A20" s="351" t="s">
        <v>218</v>
      </c>
      <c r="B20" s="512" t="s">
        <v>631</v>
      </c>
      <c r="C20" s="444"/>
      <c r="D20" s="597"/>
      <c r="E20" s="644"/>
      <c r="F20" s="382" t="str">
        <f t="shared" si="0"/>
        <v/>
      </c>
    </row>
    <row r="21" spans="1:6" x14ac:dyDescent="0.3">
      <c r="A21" s="351" t="s">
        <v>219</v>
      </c>
      <c r="B21" s="512" t="s">
        <v>635</v>
      </c>
      <c r="C21" s="444"/>
      <c r="D21" s="597"/>
      <c r="E21" s="644"/>
      <c r="F21" s="382" t="str">
        <f t="shared" si="0"/>
        <v/>
      </c>
    </row>
    <row r="22" spans="1:6" x14ac:dyDescent="0.3">
      <c r="A22" s="351" t="s">
        <v>220</v>
      </c>
      <c r="B22" s="512" t="s">
        <v>1038</v>
      </c>
      <c r="C22" s="634"/>
      <c r="D22" s="597"/>
      <c r="E22" s="644"/>
      <c r="F22" s="382" t="str">
        <f t="shared" si="0"/>
        <v/>
      </c>
    </row>
    <row r="23" spans="1:6" x14ac:dyDescent="0.3">
      <c r="A23" s="351" t="s">
        <v>221</v>
      </c>
      <c r="B23" s="512" t="s">
        <v>636</v>
      </c>
      <c r="C23" s="444"/>
      <c r="D23" s="597"/>
      <c r="E23" s="644"/>
      <c r="F23" s="382" t="str">
        <f t="shared" si="0"/>
        <v/>
      </c>
    </row>
    <row r="24" spans="1:6" x14ac:dyDescent="0.3">
      <c r="A24" s="351" t="s">
        <v>428</v>
      </c>
      <c r="B24" s="512" t="s">
        <v>637</v>
      </c>
      <c r="C24" s="634"/>
      <c r="D24" s="597"/>
      <c r="E24" s="644"/>
      <c r="F24" s="382" t="str">
        <f t="shared" si="0"/>
        <v/>
      </c>
    </row>
    <row r="25" spans="1:6" x14ac:dyDescent="0.3">
      <c r="A25" s="351" t="s">
        <v>222</v>
      </c>
      <c r="B25" s="512" t="s">
        <v>638</v>
      </c>
      <c r="C25" s="548"/>
      <c r="D25" s="597"/>
      <c r="E25" s="644"/>
      <c r="F25" s="382" t="str">
        <f t="shared" si="0"/>
        <v/>
      </c>
    </row>
    <row r="26" spans="1:6" x14ac:dyDescent="0.3">
      <c r="A26" s="351" t="s">
        <v>223</v>
      </c>
      <c r="B26" s="512" t="s">
        <v>639</v>
      </c>
      <c r="C26" s="548"/>
      <c r="D26" s="597"/>
      <c r="E26" s="644"/>
      <c r="F26" s="382" t="str">
        <f t="shared" si="0"/>
        <v/>
      </c>
    </row>
    <row r="27" spans="1:6" x14ac:dyDescent="0.3">
      <c r="A27" s="351" t="s">
        <v>224</v>
      </c>
      <c r="B27" s="512" t="s">
        <v>225</v>
      </c>
      <c r="C27" s="548"/>
      <c r="D27" s="597"/>
      <c r="E27" s="644"/>
      <c r="F27" s="382" t="str">
        <f t="shared" si="0"/>
        <v/>
      </c>
    </row>
    <row r="28" spans="1:6" x14ac:dyDescent="0.3">
      <c r="A28" s="351" t="s">
        <v>226</v>
      </c>
      <c r="B28" s="512" t="s">
        <v>802</v>
      </c>
      <c r="C28" s="548"/>
      <c r="D28" s="597"/>
      <c r="E28" s="644"/>
      <c r="F28" s="382" t="str">
        <f t="shared" si="0"/>
        <v/>
      </c>
    </row>
    <row r="29" spans="1:6" x14ac:dyDescent="0.3">
      <c r="A29" s="351" t="s">
        <v>439</v>
      </c>
      <c r="B29" s="512" t="s">
        <v>642</v>
      </c>
      <c r="C29" s="548"/>
      <c r="D29" s="597"/>
      <c r="E29" s="644"/>
      <c r="F29" s="382" t="str">
        <f t="shared" si="0"/>
        <v/>
      </c>
    </row>
    <row r="30" spans="1:6" x14ac:dyDescent="0.3">
      <c r="A30" s="430" t="s">
        <v>440</v>
      </c>
      <c r="B30" s="516" t="s">
        <v>641</v>
      </c>
      <c r="C30" s="645"/>
      <c r="D30" s="597"/>
      <c r="E30" s="644"/>
      <c r="F30" s="382" t="str">
        <f t="shared" si="0"/>
        <v/>
      </c>
    </row>
    <row r="31" spans="1:6" ht="17.25" thickBot="1" x14ac:dyDescent="0.35">
      <c r="A31" s="351"/>
      <c r="B31" s="406"/>
      <c r="C31" s="277"/>
      <c r="D31" s="629"/>
      <c r="E31" s="643"/>
    </row>
    <row r="32" spans="1:6" ht="17.25" thickTop="1" x14ac:dyDescent="0.3">
      <c r="A32" s="351"/>
      <c r="B32" s="406"/>
      <c r="C32" s="452" t="s">
        <v>227</v>
      </c>
      <c r="D32" s="408">
        <f>D4</f>
        <v>0</v>
      </c>
      <c r="E32" s="407">
        <f>E4</f>
        <v>0</v>
      </c>
    </row>
    <row r="33" spans="1:5" s="277" customFormat="1" ht="8.25" customHeight="1" thickBot="1" x14ac:dyDescent="0.35">
      <c r="A33" s="351"/>
      <c r="B33" s="406"/>
      <c r="D33" s="625"/>
      <c r="E33" s="646"/>
    </row>
    <row r="34" spans="1:5" s="277" customFormat="1" x14ac:dyDescent="0.3">
      <c r="A34" s="351"/>
      <c r="B34" s="406"/>
      <c r="E34" s="414">
        <f>COUNTIFS(F5:F31,"ERROR")</f>
        <v>0</v>
      </c>
    </row>
    <row r="35" spans="1:5" s="277" customFormat="1" x14ac:dyDescent="0.3">
      <c r="A35" s="528" t="str">
        <f>IF(E34=0,"","    ERROR: Gasto en Navarra no puede ser superior a Gasto en España")</f>
        <v/>
      </c>
      <c r="B35" s="406"/>
    </row>
    <row r="36" spans="1:5" s="277" customFormat="1" x14ac:dyDescent="0.3">
      <c r="A36" s="605" t="s">
        <v>798</v>
      </c>
      <c r="B36" s="406"/>
    </row>
    <row r="37" spans="1:5" s="277" customFormat="1" x14ac:dyDescent="0.3">
      <c r="A37" s="605" t="s">
        <v>791</v>
      </c>
      <c r="B37" s="406"/>
    </row>
    <row r="38" spans="1:5" x14ac:dyDescent="0.3">
      <c r="A38" s="351"/>
      <c r="B38" s="406"/>
      <c r="C38" s="277"/>
      <c r="D38" s="277"/>
      <c r="E38" s="277"/>
    </row>
    <row r="39" spans="1:5" x14ac:dyDescent="0.3">
      <c r="A39" s="528"/>
      <c r="B39" s="406"/>
      <c r="C39" s="277"/>
      <c r="D39" s="277"/>
      <c r="E39" s="277"/>
    </row>
  </sheetData>
  <sheetProtection password="CD7A" sheet="1" objects="1" scenarios="1"/>
  <phoneticPr fontId="0" type="noConversion"/>
  <printOptions horizontalCentered="1" verticalCentered="1"/>
  <pageMargins left="0.39370078740157483" right="0.59055118110236227" top="0.74803149606299213" bottom="0.74803149606299213" header="0.51181102362204722" footer="0.27559055118110237"/>
  <pageSetup paperSize="9" scale="82" orientation="landscape" horizontalDpi="300" verticalDpi="300"/>
  <headerFooter alignWithMargins="0">
    <oddFooter>Página &amp;P de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pageSetUpPr fitToPage="1"/>
  </sheetPr>
  <dimension ref="A1:F32"/>
  <sheetViews>
    <sheetView showGridLines="0" zoomScaleNormal="100" workbookViewId="0">
      <selection activeCell="D2" sqref="D2:E2"/>
    </sheetView>
  </sheetViews>
  <sheetFormatPr baseColWidth="10" defaultColWidth="11.42578125" defaultRowHeight="16.5" x14ac:dyDescent="0.3"/>
  <cols>
    <col min="1" max="1" width="11.140625" style="430" customWidth="1"/>
    <col min="2" max="2" width="43.140625" style="432" customWidth="1"/>
    <col min="3" max="3" width="11.28515625" style="307" customWidth="1"/>
    <col min="4" max="5" width="20.85546875" style="307" customWidth="1"/>
    <col min="6" max="6" width="11.42578125" style="277"/>
    <col min="7" max="16384" width="11.42578125" style="307"/>
  </cols>
  <sheetData>
    <row r="1" spans="1:6" ht="17.25" thickBot="1" x14ac:dyDescent="0.35">
      <c r="A1" s="351"/>
      <c r="B1" s="406"/>
      <c r="C1" s="277"/>
      <c r="D1" s="277"/>
      <c r="E1" s="277"/>
    </row>
    <row r="2" spans="1:6" ht="51" customHeight="1" thickBot="1" x14ac:dyDescent="0.45">
      <c r="A2" s="472" t="s">
        <v>6</v>
      </c>
      <c r="B2" s="614" t="s">
        <v>228</v>
      </c>
      <c r="C2" s="647"/>
      <c r="D2" s="280" t="s">
        <v>1074</v>
      </c>
      <c r="E2" s="281" t="s">
        <v>1085</v>
      </c>
    </row>
    <row r="3" spans="1:6" x14ac:dyDescent="0.3">
      <c r="A3" s="616"/>
      <c r="B3" s="406"/>
      <c r="C3" s="632" t="s">
        <v>622</v>
      </c>
      <c r="D3" s="617">
        <f>'CAPITULO 06 Parte 1'!D32</f>
        <v>0</v>
      </c>
      <c r="E3" s="618">
        <f>'CAPITULO 06 Parte 1'!E32</f>
        <v>0</v>
      </c>
    </row>
    <row r="4" spans="1:6" x14ac:dyDescent="0.3">
      <c r="A4" s="351"/>
      <c r="B4" s="370" t="s">
        <v>778</v>
      </c>
      <c r="C4" s="406"/>
      <c r="D4" s="594">
        <f>SUM(D6:D22)</f>
        <v>0</v>
      </c>
      <c r="E4" s="643">
        <f>SUM(E6:E22)</f>
        <v>0</v>
      </c>
    </row>
    <row r="5" spans="1:6" x14ac:dyDescent="0.3">
      <c r="A5" s="351"/>
      <c r="B5" s="388"/>
      <c r="C5" s="406"/>
      <c r="D5" s="594"/>
      <c r="E5" s="643"/>
    </row>
    <row r="6" spans="1:6" x14ac:dyDescent="0.3">
      <c r="A6" s="351" t="s">
        <v>229</v>
      </c>
      <c r="B6" s="512" t="s">
        <v>666</v>
      </c>
      <c r="C6" s="648"/>
      <c r="D6" s="597"/>
      <c r="E6" s="644"/>
      <c r="F6" s="382" t="str">
        <f>IF(E6&gt;D6,"ERROR","")</f>
        <v/>
      </c>
    </row>
    <row r="7" spans="1:6" x14ac:dyDescent="0.3">
      <c r="A7" s="351" t="s">
        <v>230</v>
      </c>
      <c r="B7" s="512" t="s">
        <v>799</v>
      </c>
      <c r="C7" s="648"/>
      <c r="D7" s="597"/>
      <c r="E7" s="644"/>
      <c r="F7" s="382" t="str">
        <f t="shared" ref="F7:F22" si="0">IF(E7&gt;D7,"ERROR","")</f>
        <v/>
      </c>
    </row>
    <row r="8" spans="1:6" x14ac:dyDescent="0.3">
      <c r="A8" s="351" t="s">
        <v>231</v>
      </c>
      <c r="B8" s="512" t="s">
        <v>667</v>
      </c>
      <c r="C8" s="648"/>
      <c r="D8" s="597"/>
      <c r="E8" s="644"/>
      <c r="F8" s="382" t="str">
        <f t="shared" si="0"/>
        <v/>
      </c>
    </row>
    <row r="9" spans="1:6" x14ac:dyDescent="0.3">
      <c r="A9" s="351" t="s">
        <v>232</v>
      </c>
      <c r="B9" s="512" t="s">
        <v>668</v>
      </c>
      <c r="C9" s="648"/>
      <c r="D9" s="597"/>
      <c r="E9" s="644"/>
      <c r="F9" s="382" t="str">
        <f t="shared" si="0"/>
        <v/>
      </c>
    </row>
    <row r="10" spans="1:6" x14ac:dyDescent="0.3">
      <c r="A10" s="351" t="s">
        <v>233</v>
      </c>
      <c r="B10" s="512" t="s">
        <v>669</v>
      </c>
      <c r="C10" s="444"/>
      <c r="D10" s="597"/>
      <c r="E10" s="644"/>
      <c r="F10" s="382" t="str">
        <f t="shared" si="0"/>
        <v/>
      </c>
    </row>
    <row r="11" spans="1:6" x14ac:dyDescent="0.3">
      <c r="A11" s="351" t="s">
        <v>234</v>
      </c>
      <c r="B11" s="512" t="s">
        <v>313</v>
      </c>
      <c r="C11" s="444"/>
      <c r="D11" s="597"/>
      <c r="E11" s="644"/>
      <c r="F11" s="382" t="str">
        <f t="shared" si="0"/>
        <v/>
      </c>
    </row>
    <row r="12" spans="1:6" x14ac:dyDescent="0.3">
      <c r="A12" s="351" t="s">
        <v>235</v>
      </c>
      <c r="B12" s="512" t="s">
        <v>314</v>
      </c>
      <c r="C12" s="444"/>
      <c r="D12" s="597"/>
      <c r="E12" s="644"/>
      <c r="F12" s="382" t="str">
        <f t="shared" si="0"/>
        <v/>
      </c>
    </row>
    <row r="13" spans="1:6" x14ac:dyDescent="0.3">
      <c r="A13" s="351" t="s">
        <v>236</v>
      </c>
      <c r="B13" s="512" t="s">
        <v>315</v>
      </c>
      <c r="C13" s="444"/>
      <c r="D13" s="597"/>
      <c r="E13" s="644"/>
      <c r="F13" s="382" t="str">
        <f t="shared" si="0"/>
        <v/>
      </c>
    </row>
    <row r="14" spans="1:6" x14ac:dyDescent="0.3">
      <c r="A14" s="351" t="s">
        <v>237</v>
      </c>
      <c r="B14" s="512" t="s">
        <v>315</v>
      </c>
      <c r="C14" s="444"/>
      <c r="D14" s="597"/>
      <c r="E14" s="644"/>
      <c r="F14" s="382" t="str">
        <f t="shared" si="0"/>
        <v/>
      </c>
    </row>
    <row r="15" spans="1:6" x14ac:dyDescent="0.3">
      <c r="A15" s="351" t="s">
        <v>238</v>
      </c>
      <c r="B15" s="512" t="s">
        <v>315</v>
      </c>
      <c r="C15" s="444"/>
      <c r="D15" s="597"/>
      <c r="E15" s="644"/>
      <c r="F15" s="382" t="str">
        <f t="shared" si="0"/>
        <v/>
      </c>
    </row>
    <row r="16" spans="1:6" x14ac:dyDescent="0.3">
      <c r="A16" s="351" t="s">
        <v>239</v>
      </c>
      <c r="B16" s="512" t="s">
        <v>315</v>
      </c>
      <c r="C16" s="444"/>
      <c r="D16" s="597"/>
      <c r="E16" s="644"/>
      <c r="F16" s="382" t="str">
        <f t="shared" si="0"/>
        <v/>
      </c>
    </row>
    <row r="17" spans="1:6" x14ac:dyDescent="0.3">
      <c r="A17" s="351" t="s">
        <v>240</v>
      </c>
      <c r="B17" s="512" t="s">
        <v>316</v>
      </c>
      <c r="C17" s="444"/>
      <c r="D17" s="597"/>
      <c r="E17" s="644"/>
      <c r="F17" s="382" t="str">
        <f t="shared" si="0"/>
        <v/>
      </c>
    </row>
    <row r="18" spans="1:6" x14ac:dyDescent="0.3">
      <c r="A18" s="351" t="s">
        <v>241</v>
      </c>
      <c r="B18" s="512" t="s">
        <v>317</v>
      </c>
      <c r="C18" s="548"/>
      <c r="D18" s="597"/>
      <c r="E18" s="644"/>
      <c r="F18" s="382" t="str">
        <f t="shared" si="0"/>
        <v/>
      </c>
    </row>
    <row r="19" spans="1:6" x14ac:dyDescent="0.3">
      <c r="A19" s="351" t="s">
        <v>242</v>
      </c>
      <c r="B19" s="512" t="s">
        <v>673</v>
      </c>
      <c r="C19" s="548"/>
      <c r="D19" s="597"/>
      <c r="E19" s="644"/>
      <c r="F19" s="382" t="str">
        <f t="shared" si="0"/>
        <v/>
      </c>
    </row>
    <row r="20" spans="1:6" x14ac:dyDescent="0.3">
      <c r="A20" s="351" t="s">
        <v>243</v>
      </c>
      <c r="B20" s="512" t="s">
        <v>672</v>
      </c>
      <c r="C20" s="548"/>
      <c r="D20" s="597"/>
      <c r="E20" s="644"/>
      <c r="F20" s="382" t="str">
        <f t="shared" si="0"/>
        <v/>
      </c>
    </row>
    <row r="21" spans="1:6" x14ac:dyDescent="0.3">
      <c r="A21" s="351" t="s">
        <v>244</v>
      </c>
      <c r="B21" s="512" t="s">
        <v>670</v>
      </c>
      <c r="C21" s="548"/>
      <c r="D21" s="597"/>
      <c r="E21" s="644"/>
      <c r="F21" s="382" t="str">
        <f t="shared" si="0"/>
        <v/>
      </c>
    </row>
    <row r="22" spans="1:6" x14ac:dyDescent="0.3">
      <c r="A22" s="430" t="s">
        <v>245</v>
      </c>
      <c r="B22" s="516" t="s">
        <v>671</v>
      </c>
      <c r="C22" s="550"/>
      <c r="D22" s="597"/>
      <c r="E22" s="644"/>
      <c r="F22" s="382" t="str">
        <f t="shared" si="0"/>
        <v/>
      </c>
    </row>
    <row r="23" spans="1:6" ht="17.25" thickBot="1" x14ac:dyDescent="0.35">
      <c r="A23" s="351"/>
      <c r="B23" s="375"/>
      <c r="C23" s="444"/>
      <c r="D23" s="629"/>
      <c r="E23" s="643"/>
    </row>
    <row r="24" spans="1:6" ht="22.5" customHeight="1" thickTop="1" x14ac:dyDescent="0.3">
      <c r="A24" s="351"/>
      <c r="B24" s="406"/>
      <c r="C24" s="641" t="s">
        <v>623</v>
      </c>
      <c r="D24" s="408">
        <f>D4+D3</f>
        <v>0</v>
      </c>
      <c r="E24" s="407">
        <f>E4+E3</f>
        <v>0</v>
      </c>
    </row>
    <row r="25" spans="1:6" s="277" customFormat="1" ht="6.75" customHeight="1" thickBot="1" x14ac:dyDescent="0.35">
      <c r="A25" s="351"/>
      <c r="B25" s="406"/>
      <c r="D25" s="625"/>
      <c r="E25" s="646"/>
    </row>
    <row r="26" spans="1:6" s="277" customFormat="1" x14ac:dyDescent="0.3">
      <c r="A26" s="351"/>
      <c r="B26" s="406"/>
      <c r="E26" s="414">
        <f>COUNTIFS(F6:F22,"ERROR")</f>
        <v>0</v>
      </c>
    </row>
    <row r="27" spans="1:6" s="277" customFormat="1" x14ac:dyDescent="0.3">
      <c r="A27" s="528" t="str">
        <f>IF(E26=0,"","    ERROR: Gasto en Navarra no puede ser superior a Gasto en España")</f>
        <v/>
      </c>
      <c r="B27" s="406"/>
    </row>
    <row r="28" spans="1:6" s="277" customFormat="1" x14ac:dyDescent="0.3">
      <c r="A28" s="605" t="s">
        <v>798</v>
      </c>
      <c r="B28" s="406"/>
    </row>
    <row r="29" spans="1:6" s="277" customFormat="1" x14ac:dyDescent="0.3">
      <c r="A29" s="605" t="s">
        <v>791</v>
      </c>
      <c r="B29" s="406"/>
    </row>
    <row r="30" spans="1:6" s="277" customFormat="1" x14ac:dyDescent="0.3">
      <c r="A30" s="528"/>
      <c r="B30" s="406"/>
    </row>
    <row r="31" spans="1:6" x14ac:dyDescent="0.3">
      <c r="A31" s="351"/>
      <c r="B31" s="406"/>
      <c r="C31" s="277"/>
      <c r="D31" s="277"/>
      <c r="E31" s="277"/>
    </row>
    <row r="32" spans="1:6" x14ac:dyDescent="0.3">
      <c r="A32" s="528"/>
      <c r="B32" s="406"/>
      <c r="C32" s="277"/>
      <c r="D32" s="277"/>
      <c r="E32" s="277"/>
    </row>
  </sheetData>
  <sheetProtection password="CD7A" sheet="1" objects="1" scenarios="1"/>
  <phoneticPr fontId="0" type="noConversion"/>
  <printOptions horizontalCentered="1" verticalCentered="1"/>
  <pageMargins left="0.39370078740157483" right="0.59055118110236227" top="0.74803149606299213" bottom="0.74803149606299213" header="0.51181102362204722" footer="0.27559055118110237"/>
  <pageSetup paperSize="9" scale="84" orientation="landscape" horizontalDpi="300" verticalDpi="300"/>
  <headerFooter alignWithMargins="0">
    <oddFooter>Página &amp;P de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pageSetUpPr fitToPage="1"/>
  </sheetPr>
  <dimension ref="A1:K24"/>
  <sheetViews>
    <sheetView showGridLines="0" zoomScaleNormal="100" workbookViewId="0">
      <selection activeCell="D2" sqref="D2:E2"/>
    </sheetView>
  </sheetViews>
  <sheetFormatPr baseColWidth="10" defaultColWidth="11.42578125" defaultRowHeight="16.5" x14ac:dyDescent="0.3"/>
  <cols>
    <col min="1" max="1" width="11.140625" style="430" customWidth="1"/>
    <col min="2" max="2" width="24.42578125" style="432" customWidth="1"/>
    <col min="3" max="3" width="26.42578125" style="432" customWidth="1"/>
    <col min="4" max="4" width="18.42578125" style="307" customWidth="1"/>
    <col min="5" max="5" width="19.42578125" style="307" customWidth="1"/>
    <col min="6" max="6" width="11" style="277" customWidth="1"/>
    <col min="7" max="16384" width="11.42578125" style="307"/>
  </cols>
  <sheetData>
    <row r="1" spans="1:6" ht="17.25" thickBot="1" x14ac:dyDescent="0.35">
      <c r="A1" s="351"/>
      <c r="B1" s="406"/>
      <c r="C1" s="406"/>
      <c r="D1" s="277"/>
      <c r="E1" s="277"/>
    </row>
    <row r="2" spans="1:6" ht="53.25" customHeight="1" thickBot="1" x14ac:dyDescent="0.3">
      <c r="A2" s="355" t="s">
        <v>6</v>
      </c>
      <c r="B2" s="586" t="s">
        <v>441</v>
      </c>
      <c r="C2" s="586"/>
      <c r="D2" s="280" t="s">
        <v>1074</v>
      </c>
      <c r="E2" s="281" t="s">
        <v>1085</v>
      </c>
      <c r="F2" s="433"/>
    </row>
    <row r="3" spans="1:6" x14ac:dyDescent="0.3">
      <c r="A3" s="277"/>
      <c r="B3" s="406"/>
      <c r="C3" s="406"/>
      <c r="D3" s="590"/>
      <c r="E3" s="642"/>
      <c r="F3" s="433"/>
    </row>
    <row r="4" spans="1:6" x14ac:dyDescent="0.3">
      <c r="A4" s="369"/>
      <c r="B4" s="649"/>
      <c r="C4" s="441"/>
      <c r="D4" s="594"/>
      <c r="E4" s="650"/>
    </row>
    <row r="5" spans="1:6" x14ac:dyDescent="0.3">
      <c r="A5" s="351"/>
      <c r="B5" s="443" t="s">
        <v>1082</v>
      </c>
      <c r="C5" s="406"/>
      <c r="D5" s="594">
        <f>SUM(D7:D12)</f>
        <v>0</v>
      </c>
      <c r="E5" s="643">
        <f>SUM(E7:E12)</f>
        <v>0</v>
      </c>
    </row>
    <row r="6" spans="1:6" x14ac:dyDescent="0.3">
      <c r="A6" s="351"/>
      <c r="B6" s="406"/>
      <c r="C6" s="406"/>
      <c r="D6" s="594"/>
      <c r="E6" s="642"/>
    </row>
    <row r="7" spans="1:6" x14ac:dyDescent="0.3">
      <c r="A7" s="430" t="s">
        <v>246</v>
      </c>
      <c r="B7" s="651" t="s">
        <v>308</v>
      </c>
      <c r="C7" s="438" t="s">
        <v>318</v>
      </c>
      <c r="D7" s="597"/>
      <c r="E7" s="644"/>
      <c r="F7" s="382" t="str">
        <f t="shared" ref="F7:F12" si="0">IF(E7&gt;D7,"ERROR","")</f>
        <v/>
      </c>
    </row>
    <row r="8" spans="1:6" x14ac:dyDescent="0.3">
      <c r="A8" s="430" t="s">
        <v>247</v>
      </c>
      <c r="B8" s="651" t="s">
        <v>308</v>
      </c>
      <c r="C8" s="438" t="s">
        <v>318</v>
      </c>
      <c r="D8" s="597"/>
      <c r="E8" s="644"/>
      <c r="F8" s="382" t="str">
        <f t="shared" si="0"/>
        <v/>
      </c>
    </row>
    <row r="9" spans="1:6" x14ac:dyDescent="0.3">
      <c r="A9" s="430" t="s">
        <v>248</v>
      </c>
      <c r="B9" s="651" t="s">
        <v>308</v>
      </c>
      <c r="C9" s="438" t="s">
        <v>318</v>
      </c>
      <c r="D9" s="597"/>
      <c r="E9" s="644"/>
      <c r="F9" s="382" t="str">
        <f t="shared" si="0"/>
        <v/>
      </c>
    </row>
    <row r="10" spans="1:6" x14ac:dyDescent="0.3">
      <c r="A10" s="430" t="s">
        <v>249</v>
      </c>
      <c r="B10" s="651" t="s">
        <v>308</v>
      </c>
      <c r="C10" s="438" t="s">
        <v>318</v>
      </c>
      <c r="D10" s="597"/>
      <c r="E10" s="644"/>
      <c r="F10" s="382" t="str">
        <f t="shared" si="0"/>
        <v/>
      </c>
    </row>
    <row r="11" spans="1:6" x14ac:dyDescent="0.3">
      <c r="A11" s="430" t="s">
        <v>442</v>
      </c>
      <c r="B11" s="652" t="s">
        <v>443</v>
      </c>
      <c r="C11" s="438" t="s">
        <v>318</v>
      </c>
      <c r="D11" s="597"/>
      <c r="E11" s="644"/>
      <c r="F11" s="382" t="str">
        <f t="shared" si="0"/>
        <v/>
      </c>
    </row>
    <row r="12" spans="1:6" x14ac:dyDescent="0.3">
      <c r="A12" s="430" t="s">
        <v>444</v>
      </c>
      <c r="B12" s="652" t="s">
        <v>443</v>
      </c>
      <c r="C12" s="438" t="s">
        <v>318</v>
      </c>
      <c r="D12" s="597"/>
      <c r="E12" s="644"/>
      <c r="F12" s="382" t="str">
        <f t="shared" si="0"/>
        <v/>
      </c>
    </row>
    <row r="13" spans="1:6" x14ac:dyDescent="0.3">
      <c r="A13" s="351"/>
      <c r="B13" s="627"/>
      <c r="C13" s="627"/>
      <c r="D13" s="594"/>
      <c r="E13" s="650"/>
    </row>
    <row r="14" spans="1:6" x14ac:dyDescent="0.3">
      <c r="A14" s="351"/>
      <c r="B14" s="443" t="s">
        <v>1083</v>
      </c>
      <c r="C14" s="627"/>
      <c r="D14" s="594">
        <f>SUM(D16:D17)</f>
        <v>0</v>
      </c>
      <c r="E14" s="643">
        <f>SUM(E16:E17)</f>
        <v>0</v>
      </c>
    </row>
    <row r="15" spans="1:6" x14ac:dyDescent="0.3">
      <c r="A15" s="351"/>
      <c r="B15" s="627"/>
      <c r="C15" s="627"/>
      <c r="D15" s="594"/>
      <c r="E15" s="642"/>
    </row>
    <row r="16" spans="1:6" x14ac:dyDescent="0.3">
      <c r="A16" s="351" t="s">
        <v>732</v>
      </c>
      <c r="B16" s="627" t="s">
        <v>675</v>
      </c>
      <c r="C16" s="484"/>
      <c r="D16" s="597"/>
      <c r="E16" s="644"/>
      <c r="F16" s="382" t="str">
        <f>IF(E16&gt;D16,"ERROR","")</f>
        <v/>
      </c>
    </row>
    <row r="17" spans="1:11" x14ac:dyDescent="0.3">
      <c r="A17" s="351" t="s">
        <v>733</v>
      </c>
      <c r="B17" s="627" t="s">
        <v>674</v>
      </c>
      <c r="C17" s="484"/>
      <c r="D17" s="597"/>
      <c r="E17" s="644"/>
      <c r="F17" s="382" t="str">
        <f>IF(E17&gt;D17,"ERROR","")</f>
        <v/>
      </c>
    </row>
    <row r="18" spans="1:11" ht="17.25" thickBot="1" x14ac:dyDescent="0.35">
      <c r="A18" s="351"/>
      <c r="B18" s="484"/>
      <c r="C18" s="627"/>
      <c r="D18" s="629"/>
      <c r="E18" s="653"/>
    </row>
    <row r="19" spans="1:11" ht="22.5" customHeight="1" thickTop="1" thickBot="1" x14ac:dyDescent="0.35">
      <c r="A19" s="351"/>
      <c r="B19" s="406"/>
      <c r="C19" s="641" t="s">
        <v>643</v>
      </c>
      <c r="D19" s="408">
        <f>D5+D14</f>
        <v>0</v>
      </c>
      <c r="E19" s="524">
        <f>E5+E14</f>
        <v>0</v>
      </c>
    </row>
    <row r="20" spans="1:11" s="277" customFormat="1" ht="7.5" customHeight="1" thickBot="1" x14ac:dyDescent="0.35">
      <c r="A20" s="351"/>
      <c r="B20" s="484"/>
      <c r="C20" s="484"/>
      <c r="D20" s="625"/>
      <c r="E20" s="654"/>
    </row>
    <row r="21" spans="1:11" s="277" customFormat="1" x14ac:dyDescent="0.3">
      <c r="A21" s="351"/>
      <c r="B21" s="484"/>
      <c r="C21" s="484"/>
      <c r="E21" s="414">
        <f>COUNTIFS(F1:F17,"ERROR")</f>
        <v>0</v>
      </c>
    </row>
    <row r="22" spans="1:11" s="277" customFormat="1" ht="35.25" customHeight="1" x14ac:dyDescent="0.2">
      <c r="A22" s="1011" t="s">
        <v>1081</v>
      </c>
      <c r="B22" s="1011"/>
      <c r="C22" s="1011"/>
      <c r="D22" s="1011"/>
      <c r="E22" s="1011"/>
      <c r="F22" s="1011"/>
      <c r="G22" s="1011"/>
      <c r="H22" s="1011"/>
      <c r="I22" s="1011"/>
      <c r="J22" s="1011"/>
      <c r="K22" s="1011"/>
    </row>
    <row r="23" spans="1:11" s="277" customFormat="1" x14ac:dyDescent="0.3">
      <c r="A23" s="351"/>
      <c r="B23" s="406"/>
      <c r="C23" s="406"/>
    </row>
    <row r="24" spans="1:11" x14ac:dyDescent="0.3">
      <c r="A24" s="655"/>
    </row>
  </sheetData>
  <sheetProtection password="CD7A" sheet="1" objects="1" scenarios="1"/>
  <mergeCells count="1">
    <mergeCell ref="A22:K22"/>
  </mergeCells>
  <phoneticPr fontId="0" type="noConversion"/>
  <printOptions horizontalCentered="1" verticalCentered="1"/>
  <pageMargins left="0.39370078740157483" right="0.59055118110236227" top="0.74803149606299213" bottom="0.74803149606299213" header="0.51181102362204722" footer="0.27559055118110237"/>
  <pageSetup paperSize="9" scale="81" orientation="landscape" horizontalDpi="300" verticalDpi="300" r:id="rId1"/>
  <headerFooter alignWithMargins="0">
    <oddFooter>Página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I39"/>
  <sheetViews>
    <sheetView showGridLines="0" zoomScaleNormal="100" workbookViewId="0">
      <selection activeCell="C11" sqref="C11"/>
    </sheetView>
  </sheetViews>
  <sheetFormatPr baseColWidth="10" defaultColWidth="11.42578125" defaultRowHeight="12.75" x14ac:dyDescent="0.2"/>
  <cols>
    <col min="1" max="1" width="6.28515625" style="234" customWidth="1"/>
    <col min="2" max="2" width="51.7109375" style="234" customWidth="1"/>
    <col min="3" max="3" width="30.5703125" style="234" customWidth="1"/>
    <col min="4" max="4" width="8.85546875" style="234" customWidth="1"/>
    <col min="5" max="5" width="5.7109375" style="234" customWidth="1"/>
    <col min="6" max="6" width="20.7109375" style="234" customWidth="1"/>
    <col min="7" max="7" width="5.42578125" style="234" customWidth="1"/>
    <col min="8" max="8" width="34" style="234" customWidth="1"/>
    <col min="9" max="9" width="6.28515625" style="234" customWidth="1"/>
    <col min="10" max="16384" width="11.42578125" style="234"/>
  </cols>
  <sheetData>
    <row r="1" spans="1:9" x14ac:dyDescent="0.2">
      <c r="A1" s="227"/>
      <c r="B1" s="228"/>
      <c r="C1" s="228"/>
      <c r="D1" s="228"/>
      <c r="E1" s="228"/>
      <c r="F1" s="228"/>
      <c r="G1" s="228"/>
      <c r="H1" s="225"/>
      <c r="I1" s="229"/>
    </row>
    <row r="2" spans="1:9" x14ac:dyDescent="0.2">
      <c r="A2" s="230"/>
      <c r="B2" s="225"/>
      <c r="C2" s="225"/>
      <c r="D2" s="225"/>
      <c r="E2" s="225"/>
      <c r="F2" s="225"/>
      <c r="G2" s="225"/>
      <c r="H2" s="225"/>
      <c r="I2" s="231"/>
    </row>
    <row r="3" spans="1:9" x14ac:dyDescent="0.2">
      <c r="A3" s="230"/>
      <c r="B3" s="225"/>
      <c r="C3" s="225"/>
      <c r="D3" s="225"/>
      <c r="E3" s="225"/>
      <c r="F3" s="225"/>
      <c r="G3" s="225"/>
      <c r="H3" s="225"/>
      <c r="I3" s="231"/>
    </row>
    <row r="4" spans="1:9" x14ac:dyDescent="0.2">
      <c r="A4" s="230"/>
      <c r="B4" s="225"/>
      <c r="C4" s="225"/>
      <c r="D4" s="225"/>
      <c r="E4" s="225"/>
      <c r="F4" s="225"/>
      <c r="G4" s="225"/>
      <c r="H4" s="225"/>
      <c r="I4" s="231"/>
    </row>
    <row r="5" spans="1:9" x14ac:dyDescent="0.2">
      <c r="A5" s="230"/>
      <c r="B5" s="225"/>
      <c r="C5" s="225"/>
      <c r="D5" s="225"/>
      <c r="E5" s="225"/>
      <c r="F5" s="225"/>
      <c r="G5" s="225"/>
      <c r="H5" s="225"/>
      <c r="I5" s="231"/>
    </row>
    <row r="6" spans="1:9" ht="13.5" thickBot="1" x14ac:dyDescent="0.25">
      <c r="A6" s="230"/>
      <c r="B6" s="225"/>
      <c r="C6" s="225"/>
      <c r="D6" s="225"/>
      <c r="E6" s="225"/>
      <c r="F6" s="225"/>
      <c r="G6" s="225"/>
      <c r="H6" s="225"/>
      <c r="I6" s="231"/>
    </row>
    <row r="7" spans="1:9" ht="53.25" customHeight="1" thickBot="1" x14ac:dyDescent="0.35">
      <c r="A7" s="235"/>
      <c r="B7" s="930" t="s">
        <v>1108</v>
      </c>
      <c r="C7" s="931"/>
      <c r="D7" s="931"/>
      <c r="E7" s="931"/>
      <c r="F7" s="931"/>
      <c r="G7" s="931"/>
      <c r="H7" s="932"/>
      <c r="I7" s="231"/>
    </row>
    <row r="8" spans="1:9" x14ac:dyDescent="0.2">
      <c r="A8" s="230"/>
      <c r="B8" s="225"/>
      <c r="C8" s="225"/>
      <c r="D8" s="225"/>
      <c r="E8" s="225"/>
      <c r="F8" s="225"/>
      <c r="G8" s="225"/>
      <c r="H8" s="225"/>
      <c r="I8" s="231"/>
    </row>
    <row r="9" spans="1:9" x14ac:dyDescent="0.2">
      <c r="A9" s="230"/>
      <c r="B9" s="225"/>
      <c r="C9" s="225"/>
      <c r="D9" s="225"/>
      <c r="E9" s="225"/>
      <c r="F9" s="225"/>
      <c r="G9" s="225"/>
      <c r="H9" s="225"/>
      <c r="I9" s="231"/>
    </row>
    <row r="10" spans="1:9" ht="13.5" thickBot="1" x14ac:dyDescent="0.25">
      <c r="A10" s="230"/>
      <c r="B10" s="225"/>
      <c r="C10" s="225"/>
      <c r="D10" s="225"/>
      <c r="E10" s="225"/>
      <c r="F10" s="225"/>
      <c r="G10" s="225"/>
      <c r="H10" s="225"/>
      <c r="I10" s="231"/>
    </row>
    <row r="11" spans="1:9" s="242" customFormat="1" ht="17.100000000000001" customHeight="1" thickBot="1" x14ac:dyDescent="0.25">
      <c r="A11" s="239"/>
      <c r="B11" s="250" t="s">
        <v>950</v>
      </c>
      <c r="C11" s="257"/>
      <c r="D11" s="251"/>
      <c r="E11" s="251"/>
      <c r="F11" s="251"/>
      <c r="G11" s="251"/>
      <c r="H11" s="251"/>
      <c r="I11" s="241"/>
    </row>
    <row r="12" spans="1:9" s="242" customFormat="1" ht="15.75" thickBot="1" x14ac:dyDescent="0.25">
      <c r="A12" s="239"/>
      <c r="B12" s="252"/>
      <c r="C12" s="251"/>
      <c r="D12" s="251"/>
      <c r="E12" s="251"/>
      <c r="F12" s="251"/>
      <c r="G12" s="251"/>
      <c r="H12" s="251"/>
      <c r="I12" s="241"/>
    </row>
    <row r="13" spans="1:9" s="242" customFormat="1" ht="17.100000000000001" customHeight="1" thickBot="1" x14ac:dyDescent="0.25">
      <c r="A13" s="239" t="s">
        <v>12</v>
      </c>
      <c r="B13" s="250" t="s">
        <v>1068</v>
      </c>
      <c r="C13" s="927"/>
      <c r="D13" s="928"/>
      <c r="E13" s="928"/>
      <c r="F13" s="928"/>
      <c r="G13" s="928"/>
      <c r="H13" s="929"/>
      <c r="I13" s="241"/>
    </row>
    <row r="14" spans="1:9" s="242" customFormat="1" ht="15.75" thickBot="1" x14ac:dyDescent="0.25">
      <c r="A14" s="239"/>
      <c r="B14" s="243"/>
      <c r="C14" s="253"/>
      <c r="D14" s="253"/>
      <c r="E14" s="253"/>
      <c r="F14" s="253"/>
      <c r="G14" s="253"/>
      <c r="H14" s="254"/>
      <c r="I14" s="241"/>
    </row>
    <row r="15" spans="1:9" s="242" customFormat="1" ht="17.100000000000001" customHeight="1" thickBot="1" x14ac:dyDescent="0.25">
      <c r="A15" s="239" t="s">
        <v>12</v>
      </c>
      <c r="B15" s="833" t="s">
        <v>1071</v>
      </c>
      <c r="C15" s="927"/>
      <c r="D15" s="928"/>
      <c r="E15" s="928"/>
      <c r="F15" s="928"/>
      <c r="G15" s="928"/>
      <c r="H15" s="929"/>
      <c r="I15" s="241"/>
    </row>
    <row r="16" spans="1:9" s="242" customFormat="1" ht="15.75" thickBot="1" x14ac:dyDescent="0.25">
      <c r="A16" s="239" t="s">
        <v>12</v>
      </c>
      <c r="B16" s="243"/>
      <c r="C16" s="253"/>
      <c r="D16" s="253"/>
      <c r="E16" s="253"/>
      <c r="F16" s="253"/>
      <c r="G16" s="253"/>
      <c r="H16" s="254"/>
      <c r="I16" s="241"/>
    </row>
    <row r="17" spans="1:9" s="242" customFormat="1" ht="17.100000000000001" customHeight="1" thickBot="1" x14ac:dyDescent="0.25">
      <c r="A17" s="239" t="s">
        <v>12</v>
      </c>
      <c r="B17" s="250" t="s">
        <v>1069</v>
      </c>
      <c r="C17" s="927"/>
      <c r="D17" s="928"/>
      <c r="E17" s="928"/>
      <c r="F17" s="928"/>
      <c r="G17" s="928"/>
      <c r="H17" s="929"/>
      <c r="I17" s="241"/>
    </row>
    <row r="18" spans="1:9" s="242" customFormat="1" ht="15.75" thickBot="1" x14ac:dyDescent="0.25">
      <c r="A18" s="239" t="s">
        <v>12</v>
      </c>
      <c r="B18" s="243"/>
      <c r="C18" s="253"/>
      <c r="D18" s="253"/>
      <c r="E18" s="253"/>
      <c r="F18" s="253"/>
      <c r="G18" s="253"/>
      <c r="H18" s="254"/>
      <c r="I18" s="241"/>
    </row>
    <row r="19" spans="1:9" s="242" customFormat="1" ht="17.100000000000001" customHeight="1" thickBot="1" x14ac:dyDescent="0.25">
      <c r="A19" s="239"/>
      <c r="B19" s="250" t="s">
        <v>319</v>
      </c>
      <c r="C19" s="927"/>
      <c r="D19" s="928"/>
      <c r="E19" s="928"/>
      <c r="F19" s="928"/>
      <c r="G19" s="928"/>
      <c r="H19" s="929"/>
      <c r="I19" s="241"/>
    </row>
    <row r="20" spans="1:9" s="242" customFormat="1" ht="15.75" thickBot="1" x14ac:dyDescent="0.25">
      <c r="A20" s="239"/>
      <c r="B20" s="243"/>
      <c r="C20" s="253"/>
      <c r="D20" s="253"/>
      <c r="E20" s="253"/>
      <c r="F20" s="253"/>
      <c r="G20" s="253"/>
      <c r="H20" s="254"/>
      <c r="I20" s="241"/>
    </row>
    <row r="21" spans="1:9" s="835" customFormat="1" ht="15.75" thickBot="1" x14ac:dyDescent="0.25">
      <c r="A21" s="832"/>
      <c r="B21" s="833" t="s">
        <v>1070</v>
      </c>
      <c r="C21" s="945"/>
      <c r="D21" s="946"/>
      <c r="E21" s="946"/>
      <c r="F21" s="946"/>
      <c r="G21" s="946"/>
      <c r="H21" s="947"/>
      <c r="I21" s="834"/>
    </row>
    <row r="22" spans="1:9" s="835" customFormat="1" ht="15.75" thickBot="1" x14ac:dyDescent="0.25">
      <c r="A22" s="832"/>
      <c r="B22" s="836"/>
      <c r="C22" s="837"/>
      <c r="D22" s="837"/>
      <c r="E22" s="837"/>
      <c r="F22" s="837"/>
      <c r="G22" s="837"/>
      <c r="H22" s="837"/>
      <c r="I22" s="834"/>
    </row>
    <row r="23" spans="1:9" s="242" customFormat="1" ht="17.100000000000001" customHeight="1" thickBot="1" x14ac:dyDescent="0.25">
      <c r="A23" s="239" t="s">
        <v>12</v>
      </c>
      <c r="B23" s="833" t="s">
        <v>1072</v>
      </c>
      <c r="C23" s="927"/>
      <c r="D23" s="928"/>
      <c r="E23" s="928"/>
      <c r="F23" s="928"/>
      <c r="G23" s="928"/>
      <c r="H23" s="929"/>
      <c r="I23" s="241"/>
    </row>
    <row r="24" spans="1:9" s="242" customFormat="1" ht="15.75" thickBot="1" x14ac:dyDescent="0.25">
      <c r="A24" s="239"/>
      <c r="B24" s="243"/>
      <c r="C24" s="253"/>
      <c r="D24" s="253"/>
      <c r="E24" s="253"/>
      <c r="F24" s="253"/>
      <c r="G24" s="253"/>
      <c r="H24" s="254"/>
      <c r="I24" s="241"/>
    </row>
    <row r="25" spans="1:9" s="242" customFormat="1" ht="17.100000000000001" customHeight="1" thickBot="1" x14ac:dyDescent="0.25">
      <c r="A25" s="239" t="s">
        <v>12</v>
      </c>
      <c r="B25" s="833" t="s">
        <v>1073</v>
      </c>
      <c r="C25" s="927"/>
      <c r="D25" s="928"/>
      <c r="E25" s="928"/>
      <c r="F25" s="928"/>
      <c r="G25" s="928"/>
      <c r="H25" s="929"/>
      <c r="I25" s="241"/>
    </row>
    <row r="26" spans="1:9" s="242" customFormat="1" ht="13.5" thickBot="1" x14ac:dyDescent="0.25">
      <c r="A26" s="239"/>
      <c r="B26" s="244"/>
      <c r="C26" s="244"/>
      <c r="D26" s="244"/>
      <c r="E26" s="244"/>
      <c r="F26" s="244"/>
      <c r="G26" s="244"/>
      <c r="H26" s="251"/>
      <c r="I26" s="241"/>
    </row>
    <row r="27" spans="1:9" s="242" customFormat="1" ht="17.100000000000001" customHeight="1" thickBot="1" x14ac:dyDescent="0.25">
      <c r="A27" s="239"/>
      <c r="B27" s="936" t="s">
        <v>320</v>
      </c>
      <c r="C27" s="937"/>
      <c r="D27" s="927"/>
      <c r="E27" s="928"/>
      <c r="F27" s="928"/>
      <c r="G27" s="928"/>
      <c r="H27" s="929"/>
      <c r="I27" s="241"/>
    </row>
    <row r="28" spans="1:9" s="242" customFormat="1" ht="13.5" thickBot="1" x14ac:dyDescent="0.25">
      <c r="A28" s="239" t="s">
        <v>12</v>
      </c>
      <c r="B28" s="245"/>
      <c r="C28" s="245"/>
      <c r="D28" s="245"/>
      <c r="E28" s="245"/>
      <c r="F28" s="245"/>
      <c r="G28" s="245"/>
      <c r="H28" s="240"/>
      <c r="I28" s="241"/>
    </row>
    <row r="29" spans="1:9" s="242" customFormat="1" ht="17.100000000000001" customHeight="1" thickBot="1" x14ac:dyDescent="0.25">
      <c r="A29" s="239"/>
      <c r="B29" s="246" t="s">
        <v>1022</v>
      </c>
      <c r="C29" s="247"/>
      <c r="D29" s="255" t="s">
        <v>984</v>
      </c>
      <c r="E29" s="248"/>
      <c r="F29" s="255" t="s">
        <v>985</v>
      </c>
      <c r="G29" s="248"/>
      <c r="H29" s="249" t="s">
        <v>986</v>
      </c>
      <c r="I29" s="241"/>
    </row>
    <row r="30" spans="1:9" s="242" customFormat="1" ht="21.95" customHeight="1" thickBot="1" x14ac:dyDescent="0.25">
      <c r="A30" s="239"/>
      <c r="B30" s="256" t="s">
        <v>1006</v>
      </c>
      <c r="C30" s="240"/>
      <c r="D30" s="240"/>
      <c r="E30" s="240"/>
      <c r="F30" s="240"/>
      <c r="G30" s="240"/>
      <c r="H30" s="240"/>
      <c r="I30" s="241"/>
    </row>
    <row r="31" spans="1:9" s="242" customFormat="1" ht="13.5" thickBot="1" x14ac:dyDescent="0.25">
      <c r="A31" s="239"/>
      <c r="B31" s="955" t="s">
        <v>1023</v>
      </c>
      <c r="C31" s="956"/>
      <c r="D31" s="941" t="s">
        <v>833</v>
      </c>
      <c r="E31" s="954"/>
      <c r="F31" s="954"/>
      <c r="G31" s="941" t="s">
        <v>851</v>
      </c>
      <c r="H31" s="942"/>
      <c r="I31" s="241"/>
    </row>
    <row r="32" spans="1:9" s="242" customFormat="1" x14ac:dyDescent="0.2">
      <c r="A32" s="239"/>
      <c r="B32" s="957"/>
      <c r="C32" s="958"/>
      <c r="D32" s="959"/>
      <c r="E32" s="960"/>
      <c r="F32" s="961"/>
      <c r="G32" s="943"/>
      <c r="H32" s="944"/>
      <c r="I32" s="241"/>
    </row>
    <row r="33" spans="1:9" s="242" customFormat="1" x14ac:dyDescent="0.2">
      <c r="A33" s="239"/>
      <c r="B33" s="938"/>
      <c r="C33" s="939"/>
      <c r="D33" s="933"/>
      <c r="E33" s="934"/>
      <c r="F33" s="935"/>
      <c r="G33" s="933"/>
      <c r="H33" s="940"/>
      <c r="I33" s="241"/>
    </row>
    <row r="34" spans="1:9" s="242" customFormat="1" x14ac:dyDescent="0.2">
      <c r="A34" s="239"/>
      <c r="B34" s="938"/>
      <c r="C34" s="939"/>
      <c r="D34" s="933"/>
      <c r="E34" s="934"/>
      <c r="F34" s="935"/>
      <c r="G34" s="933"/>
      <c r="H34" s="940"/>
      <c r="I34" s="241"/>
    </row>
    <row r="35" spans="1:9" s="242" customFormat="1" x14ac:dyDescent="0.2">
      <c r="A35" s="239"/>
      <c r="B35" s="938"/>
      <c r="C35" s="939"/>
      <c r="D35" s="933"/>
      <c r="E35" s="934"/>
      <c r="F35" s="935"/>
      <c r="G35" s="933"/>
      <c r="H35" s="940"/>
      <c r="I35" s="241"/>
    </row>
    <row r="36" spans="1:9" s="242" customFormat="1" x14ac:dyDescent="0.2">
      <c r="A36" s="239"/>
      <c r="B36" s="938"/>
      <c r="C36" s="939"/>
      <c r="D36" s="933"/>
      <c r="E36" s="934"/>
      <c r="F36" s="935"/>
      <c r="G36" s="933"/>
      <c r="H36" s="940"/>
      <c r="I36" s="241"/>
    </row>
    <row r="37" spans="1:9" s="242" customFormat="1" ht="13.5" thickBot="1" x14ac:dyDescent="0.25">
      <c r="A37" s="239"/>
      <c r="B37" s="950"/>
      <c r="C37" s="951"/>
      <c r="D37" s="948"/>
      <c r="E37" s="952"/>
      <c r="F37" s="953"/>
      <c r="G37" s="948"/>
      <c r="H37" s="949"/>
      <c r="I37" s="241"/>
    </row>
    <row r="38" spans="1:9" x14ac:dyDescent="0.2">
      <c r="A38" s="230"/>
      <c r="B38" s="225"/>
      <c r="C38" s="225"/>
      <c r="D38" s="232">
        <f>SUM(D32:D37)</f>
        <v>0</v>
      </c>
      <c r="E38" s="225"/>
      <c r="F38" s="225"/>
      <c r="G38" s="233"/>
      <c r="H38" s="232">
        <f>SUM(G32:G37)</f>
        <v>0</v>
      </c>
      <c r="I38" s="231"/>
    </row>
    <row r="39" spans="1:9" x14ac:dyDescent="0.2">
      <c r="A39" s="236"/>
      <c r="B39" s="237"/>
      <c r="C39" s="237"/>
      <c r="D39" s="226" t="str">
        <f>IF(D38&lt;&gt;1,"La suma de % de titularidad no es del 100%","")</f>
        <v>La suma de % de titularidad no es del 100%</v>
      </c>
      <c r="E39" s="226"/>
      <c r="F39" s="226"/>
      <c r="G39" s="226"/>
      <c r="H39" s="226" t="str">
        <f>IF(H38&lt;&gt;1,"La suma de % de ejecución no es del 100%","")</f>
        <v>La suma de % de ejecución no es del 100%</v>
      </c>
      <c r="I39" s="238"/>
    </row>
  </sheetData>
  <sheetProtection password="CCBA" sheet="1" objects="1" scenarios="1"/>
  <mergeCells count="31">
    <mergeCell ref="C21:H21"/>
    <mergeCell ref="C23:H23"/>
    <mergeCell ref="C25:H25"/>
    <mergeCell ref="D27:H27"/>
    <mergeCell ref="G37:H37"/>
    <mergeCell ref="B37:C37"/>
    <mergeCell ref="D37:F37"/>
    <mergeCell ref="D31:F31"/>
    <mergeCell ref="B31:C31"/>
    <mergeCell ref="B32:C32"/>
    <mergeCell ref="D32:F32"/>
    <mergeCell ref="B33:C33"/>
    <mergeCell ref="D33:F33"/>
    <mergeCell ref="B34:C34"/>
    <mergeCell ref="D34:F34"/>
    <mergeCell ref="B35:C35"/>
    <mergeCell ref="D35:F35"/>
    <mergeCell ref="B27:C27"/>
    <mergeCell ref="B36:C36"/>
    <mergeCell ref="D36:F36"/>
    <mergeCell ref="G34:H34"/>
    <mergeCell ref="G35:H35"/>
    <mergeCell ref="G36:H36"/>
    <mergeCell ref="G31:H31"/>
    <mergeCell ref="G32:H32"/>
    <mergeCell ref="G33:H33"/>
    <mergeCell ref="C13:H13"/>
    <mergeCell ref="C15:H15"/>
    <mergeCell ref="C17:H17"/>
    <mergeCell ref="C19:H19"/>
    <mergeCell ref="B7:H7"/>
  </mergeCells>
  <phoneticPr fontId="0" type="noConversion"/>
  <dataValidations count="3">
    <dataValidation type="list" allowBlank="1" showInputMessage="1" showErrorMessage="1" promptTitle="OBLIGATORIO" prompt="Introducir tipo de formato" sqref="C15:G15">
      <formula1>"Ficción,Documental"</formula1>
    </dataValidation>
    <dataValidation type="list" allowBlank="1" showInputMessage="1" showErrorMessage="1" promptTitle="OBLIGATORIO" prompt="Introducir formato de color" sqref="C17:G17">
      <formula1>"Color, Blanco y negro"</formula1>
    </dataValidation>
    <dataValidation type="list" allowBlank="1" showInputMessage="1" showErrorMessage="1" promptTitle="OBLIGATORIO" prompt="Introducir tipo de duración" sqref="C19:G19">
      <formula1>"Largometraje,Cortometraje,Serie"</formula1>
    </dataValidation>
  </dataValidations>
  <printOptions horizontalCentered="1" verticalCentered="1"/>
  <pageMargins left="0.39370078740157483" right="0.59055118110236227" top="0.74803149606299213" bottom="0.74803149606299213" header="0.51181102362204722" footer="0.27559055118110237"/>
  <pageSetup paperSize="9" orientation="landscape" horizontalDpi="300" verticalDpi="300" r:id="rId1"/>
  <headerFooter alignWithMargins="0">
    <oddFooter>Página &amp;P de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pageSetUpPr fitToPage="1"/>
  </sheetPr>
  <dimension ref="A1:F19"/>
  <sheetViews>
    <sheetView showGridLines="0" zoomScaleNormal="100" workbookViewId="0">
      <selection activeCell="D2" sqref="D2:E2"/>
    </sheetView>
  </sheetViews>
  <sheetFormatPr baseColWidth="10" defaultColWidth="11.42578125" defaultRowHeight="16.5" x14ac:dyDescent="0.3"/>
  <cols>
    <col min="1" max="1" width="10.85546875" style="430" customWidth="1"/>
    <col min="2" max="2" width="35.140625" style="432" customWidth="1"/>
    <col min="3" max="3" width="10" style="307" customWidth="1"/>
    <col min="4" max="4" width="20.7109375" style="307" customWidth="1"/>
    <col min="5" max="5" width="19.42578125" style="307" customWidth="1"/>
    <col min="6" max="6" width="11.42578125" style="277"/>
    <col min="7" max="16384" width="11.42578125" style="307"/>
  </cols>
  <sheetData>
    <row r="1" spans="1:6" ht="17.25" thickBot="1" x14ac:dyDescent="0.35">
      <c r="A1" s="351"/>
      <c r="B1" s="406"/>
      <c r="C1" s="277"/>
      <c r="D1" s="277"/>
      <c r="E1" s="277"/>
    </row>
    <row r="2" spans="1:6" ht="50.25" customHeight="1" thickBot="1" x14ac:dyDescent="0.3">
      <c r="A2" s="355" t="s">
        <v>6</v>
      </c>
      <c r="B2" s="1012" t="s">
        <v>445</v>
      </c>
      <c r="C2" s="1013"/>
      <c r="D2" s="280" t="s">
        <v>1074</v>
      </c>
      <c r="E2" s="281" t="s">
        <v>1085</v>
      </c>
    </row>
    <row r="3" spans="1:6" x14ac:dyDescent="0.3">
      <c r="A3" s="351"/>
      <c r="B3" s="395"/>
      <c r="C3" s="389"/>
      <c r="D3" s="590"/>
      <c r="E3" s="642"/>
    </row>
    <row r="4" spans="1:6" ht="31.5" customHeight="1" x14ac:dyDescent="0.3">
      <c r="A4" s="351"/>
      <c r="B4" s="1014" t="s">
        <v>779</v>
      </c>
      <c r="C4" s="1015"/>
      <c r="D4" s="590">
        <f>SUM(D6:D12)</f>
        <v>0</v>
      </c>
      <c r="E4" s="643">
        <f>SUM(E6:E12)</f>
        <v>0</v>
      </c>
    </row>
    <row r="5" spans="1:6" x14ac:dyDescent="0.3">
      <c r="A5" s="351"/>
      <c r="B5" s="388"/>
      <c r="C5" s="388"/>
      <c r="D5" s="594"/>
      <c r="E5" s="643"/>
    </row>
    <row r="6" spans="1:6" x14ac:dyDescent="0.3">
      <c r="A6" s="351" t="s">
        <v>250</v>
      </c>
      <c r="B6" s="388" t="s">
        <v>676</v>
      </c>
      <c r="C6" s="388"/>
      <c r="D6" s="597"/>
      <c r="E6" s="644"/>
      <c r="F6" s="382" t="str">
        <f>IF(E6&gt;D6,"ERROR","")</f>
        <v/>
      </c>
    </row>
    <row r="7" spans="1:6" x14ac:dyDescent="0.3">
      <c r="A7" s="351" t="s">
        <v>251</v>
      </c>
      <c r="B7" s="388" t="s">
        <v>677</v>
      </c>
      <c r="C7" s="388"/>
      <c r="D7" s="597"/>
      <c r="E7" s="644"/>
      <c r="F7" s="382" t="str">
        <f t="shared" ref="F7:F12" si="0">IF(E7&gt;D7,"ERROR","")</f>
        <v/>
      </c>
    </row>
    <row r="8" spans="1:6" x14ac:dyDescent="0.3">
      <c r="A8" s="351" t="s">
        <v>252</v>
      </c>
      <c r="B8" s="388" t="s">
        <v>678</v>
      </c>
      <c r="C8" s="388"/>
      <c r="D8" s="597"/>
      <c r="E8" s="644"/>
      <c r="F8" s="382" t="str">
        <f t="shared" si="0"/>
        <v/>
      </c>
    </row>
    <row r="9" spans="1:6" x14ac:dyDescent="0.3">
      <c r="A9" s="351" t="s">
        <v>253</v>
      </c>
      <c r="B9" s="388" t="s">
        <v>679</v>
      </c>
      <c r="C9" s="388"/>
      <c r="D9" s="597"/>
      <c r="E9" s="644"/>
      <c r="F9" s="382" t="str">
        <f t="shared" si="0"/>
        <v/>
      </c>
    </row>
    <row r="10" spans="1:6" x14ac:dyDescent="0.3">
      <c r="A10" s="351" t="s">
        <v>254</v>
      </c>
      <c r="B10" s="391" t="s">
        <v>680</v>
      </c>
      <c r="C10" s="388"/>
      <c r="D10" s="597"/>
      <c r="E10" s="644"/>
      <c r="F10" s="382" t="str">
        <f t="shared" si="0"/>
        <v/>
      </c>
    </row>
    <row r="11" spans="1:6" x14ac:dyDescent="0.3">
      <c r="A11" s="351" t="s">
        <v>373</v>
      </c>
      <c r="B11" s="391" t="s">
        <v>681</v>
      </c>
      <c r="C11" s="388"/>
      <c r="D11" s="597"/>
      <c r="E11" s="644"/>
      <c r="F11" s="382" t="str">
        <f t="shared" si="0"/>
        <v/>
      </c>
    </row>
    <row r="12" spans="1:6" x14ac:dyDescent="0.3">
      <c r="A12" s="351" t="s">
        <v>373</v>
      </c>
      <c r="B12" s="391" t="s">
        <v>682</v>
      </c>
      <c r="C12" s="512"/>
      <c r="D12" s="597"/>
      <c r="E12" s="644"/>
      <c r="F12" s="382" t="str">
        <f t="shared" si="0"/>
        <v/>
      </c>
    </row>
    <row r="13" spans="1:6" ht="17.25" thickBot="1" x14ac:dyDescent="0.35">
      <c r="A13" s="351"/>
      <c r="B13" s="383"/>
      <c r="C13" s="383"/>
      <c r="D13" s="629"/>
      <c r="E13" s="643"/>
    </row>
    <row r="14" spans="1:6" ht="20.25" customHeight="1" thickTop="1" x14ac:dyDescent="0.3">
      <c r="A14" s="351"/>
      <c r="B14" s="406"/>
      <c r="C14" s="641" t="s">
        <v>726</v>
      </c>
      <c r="D14" s="408">
        <f>D4</f>
        <v>0</v>
      </c>
      <c r="E14" s="407">
        <f>E4</f>
        <v>0</v>
      </c>
    </row>
    <row r="15" spans="1:6" s="277" customFormat="1" ht="6.75" customHeight="1" thickBot="1" x14ac:dyDescent="0.35">
      <c r="A15" s="351"/>
      <c r="B15" s="406"/>
      <c r="D15" s="625"/>
      <c r="E15" s="646"/>
    </row>
    <row r="16" spans="1:6" s="277" customFormat="1" x14ac:dyDescent="0.3">
      <c r="A16" s="351"/>
      <c r="B16" s="406"/>
      <c r="E16" s="414">
        <f>COUNTIFS(F6:F12,"ERROR")</f>
        <v>0</v>
      </c>
    </row>
    <row r="17" spans="1:5" s="277" customFormat="1" x14ac:dyDescent="0.3">
      <c r="A17" s="528" t="str">
        <f>IF(E16=0,"","    ERROR: Gasto en Navarra no puede ser superior a Gasto en España")</f>
        <v/>
      </c>
      <c r="B17" s="406"/>
    </row>
    <row r="18" spans="1:5" s="277" customFormat="1" x14ac:dyDescent="0.3">
      <c r="A18" s="351"/>
      <c r="B18" s="406"/>
    </row>
    <row r="19" spans="1:5" x14ac:dyDescent="0.3">
      <c r="A19" s="528"/>
      <c r="B19" s="406"/>
      <c r="C19" s="277"/>
      <c r="D19" s="277"/>
      <c r="E19" s="277"/>
    </row>
  </sheetData>
  <sheetProtection password="CD7A" sheet="1" objects="1" scenarios="1"/>
  <mergeCells count="2">
    <mergeCell ref="B2:C2"/>
    <mergeCell ref="B4:C4"/>
  </mergeCells>
  <phoneticPr fontId="0" type="noConversion"/>
  <printOptions horizontalCentered="1" verticalCentered="1"/>
  <pageMargins left="0.39370078740157483" right="0.59055118110236227" top="0.74803149606299213" bottom="0.74803149606299213" header="0.51181102362204722" footer="0.27559055118110237"/>
  <pageSetup paperSize="9" scale="85" orientation="landscape" horizontalDpi="300" verticalDpi="300"/>
  <headerFooter alignWithMargins="0">
    <oddFooter>Página &amp;P de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pageSetUpPr fitToPage="1"/>
  </sheetPr>
  <dimension ref="A1:F30"/>
  <sheetViews>
    <sheetView showGridLines="0" zoomScaleNormal="100" workbookViewId="0">
      <selection activeCell="D2" sqref="D2:E2"/>
    </sheetView>
  </sheetViews>
  <sheetFormatPr baseColWidth="10" defaultColWidth="11.42578125" defaultRowHeight="16.5" x14ac:dyDescent="0.3"/>
  <cols>
    <col min="1" max="1" width="11.140625" style="430" customWidth="1"/>
    <col min="2" max="2" width="41.42578125" style="432" customWidth="1"/>
    <col min="3" max="3" width="10.85546875" style="307" customWidth="1"/>
    <col min="4" max="4" width="20.7109375" style="307" customWidth="1"/>
    <col min="5" max="5" width="19.42578125" style="307" customWidth="1"/>
    <col min="6" max="6" width="11.42578125" style="277"/>
    <col min="7" max="16384" width="11.42578125" style="307"/>
  </cols>
  <sheetData>
    <row r="1" spans="1:6" ht="17.25" thickBot="1" x14ac:dyDescent="0.35">
      <c r="A1" s="351"/>
      <c r="B1" s="406"/>
      <c r="C1" s="277"/>
      <c r="D1" s="277"/>
      <c r="E1" s="277"/>
    </row>
    <row r="2" spans="1:6" ht="48" customHeight="1" thickBot="1" x14ac:dyDescent="0.3">
      <c r="A2" s="355" t="s">
        <v>6</v>
      </c>
      <c r="B2" s="1012" t="s">
        <v>255</v>
      </c>
      <c r="C2" s="1013"/>
      <c r="D2" s="280" t="s">
        <v>1074</v>
      </c>
      <c r="E2" s="281" t="s">
        <v>1085</v>
      </c>
    </row>
    <row r="3" spans="1:6" x14ac:dyDescent="0.3">
      <c r="A3" s="616"/>
      <c r="B3" s="383"/>
      <c r="C3" s="277"/>
      <c r="D3" s="590"/>
      <c r="E3" s="643"/>
    </row>
    <row r="4" spans="1:6" ht="15" x14ac:dyDescent="0.2">
      <c r="A4" s="616"/>
      <c r="B4" s="370" t="s">
        <v>374</v>
      </c>
      <c r="C4" s="277"/>
      <c r="D4" s="590">
        <f>SUM(D6:D9)</f>
        <v>0</v>
      </c>
      <c r="E4" s="642">
        <f>SUM(E6:E9)</f>
        <v>0</v>
      </c>
    </row>
    <row r="5" spans="1:6" x14ac:dyDescent="0.3">
      <c r="A5" s="616"/>
      <c r="B5" s="383"/>
      <c r="C5" s="277"/>
      <c r="D5" s="590"/>
      <c r="E5" s="643"/>
    </row>
    <row r="6" spans="1:6" x14ac:dyDescent="0.3">
      <c r="A6" s="351" t="s">
        <v>256</v>
      </c>
      <c r="B6" s="383" t="s">
        <v>684</v>
      </c>
      <c r="C6" s="383"/>
      <c r="D6" s="597"/>
      <c r="E6" s="644"/>
      <c r="F6" s="382" t="str">
        <f>IF(E6&gt;D6,"ERROR","")</f>
        <v/>
      </c>
    </row>
    <row r="7" spans="1:6" x14ac:dyDescent="0.3">
      <c r="A7" s="351" t="s">
        <v>257</v>
      </c>
      <c r="B7" s="383" t="s">
        <v>685</v>
      </c>
      <c r="C7" s="383"/>
      <c r="D7" s="597"/>
      <c r="E7" s="644"/>
      <c r="F7" s="382" t="str">
        <f>IF(E7&gt;D7,"ERROR","")</f>
        <v/>
      </c>
    </row>
    <row r="8" spans="1:6" x14ac:dyDescent="0.3">
      <c r="A8" s="351" t="s">
        <v>258</v>
      </c>
      <c r="B8" s="383" t="s">
        <v>686</v>
      </c>
      <c r="C8" s="383"/>
      <c r="D8" s="597"/>
      <c r="E8" s="644"/>
      <c r="F8" s="382" t="str">
        <f>IF(E8&gt;D8,"ERROR","")</f>
        <v/>
      </c>
    </row>
    <row r="9" spans="1:6" x14ac:dyDescent="0.3">
      <c r="A9" s="430" t="s">
        <v>259</v>
      </c>
      <c r="B9" s="621" t="s">
        <v>687</v>
      </c>
      <c r="C9" s="621"/>
      <c r="D9" s="597"/>
      <c r="E9" s="644"/>
      <c r="F9" s="382" t="str">
        <f>IF(E9&gt;D9,"ERROR","")</f>
        <v/>
      </c>
    </row>
    <row r="10" spans="1:6" x14ac:dyDescent="0.3">
      <c r="A10" s="351"/>
      <c r="B10" s="383"/>
      <c r="C10" s="383"/>
      <c r="D10" s="594"/>
      <c r="E10" s="643"/>
    </row>
    <row r="11" spans="1:6" ht="15" x14ac:dyDescent="0.2">
      <c r="A11" s="369"/>
      <c r="B11" s="370" t="s">
        <v>780</v>
      </c>
      <c r="C11" s="369"/>
      <c r="D11" s="594">
        <f>SUM(D13:D22)</f>
        <v>0</v>
      </c>
      <c r="E11" s="643">
        <f>SUM(E13:E22)</f>
        <v>0</v>
      </c>
    </row>
    <row r="12" spans="1:6" x14ac:dyDescent="0.3">
      <c r="A12" s="351"/>
      <c r="B12" s="277"/>
      <c r="C12" s="383"/>
      <c r="D12" s="594"/>
      <c r="E12" s="643"/>
    </row>
    <row r="13" spans="1:6" x14ac:dyDescent="0.3">
      <c r="A13" s="351" t="s">
        <v>260</v>
      </c>
      <c r="B13" s="388" t="s">
        <v>688</v>
      </c>
      <c r="C13" s="383"/>
      <c r="D13" s="597"/>
      <c r="E13" s="644"/>
      <c r="F13" s="382" t="str">
        <f>IF(E13&gt;D13,"ERROR","")</f>
        <v/>
      </c>
    </row>
    <row r="14" spans="1:6" x14ac:dyDescent="0.3">
      <c r="A14" s="351" t="s">
        <v>261</v>
      </c>
      <c r="B14" s="388" t="s">
        <v>689</v>
      </c>
      <c r="C14" s="383"/>
      <c r="D14" s="597"/>
      <c r="E14" s="644"/>
      <c r="F14" s="382" t="str">
        <f t="shared" ref="F14:F22" si="0">IF(E14&gt;D14,"ERROR","")</f>
        <v/>
      </c>
    </row>
    <row r="15" spans="1:6" x14ac:dyDescent="0.3">
      <c r="A15" s="351" t="s">
        <v>262</v>
      </c>
      <c r="B15" s="388" t="s">
        <v>690</v>
      </c>
      <c r="C15" s="383"/>
      <c r="D15" s="597"/>
      <c r="E15" s="644"/>
      <c r="F15" s="382" t="str">
        <f t="shared" si="0"/>
        <v/>
      </c>
    </row>
    <row r="16" spans="1:6" x14ac:dyDescent="0.3">
      <c r="A16" s="351" t="s">
        <v>263</v>
      </c>
      <c r="B16" s="388" t="s">
        <v>691</v>
      </c>
      <c r="C16" s="383"/>
      <c r="D16" s="597"/>
      <c r="E16" s="644"/>
      <c r="F16" s="382" t="str">
        <f t="shared" si="0"/>
        <v/>
      </c>
    </row>
    <row r="17" spans="1:6" x14ac:dyDescent="0.3">
      <c r="A17" s="351" t="s">
        <v>264</v>
      </c>
      <c r="B17" s="388" t="s">
        <v>693</v>
      </c>
      <c r="C17" s="383"/>
      <c r="D17" s="597"/>
      <c r="E17" s="644"/>
      <c r="F17" s="382" t="str">
        <f t="shared" si="0"/>
        <v/>
      </c>
    </row>
    <row r="18" spans="1:6" x14ac:dyDescent="0.3">
      <c r="A18" s="351" t="s">
        <v>265</v>
      </c>
      <c r="B18" s="388" t="s">
        <v>694</v>
      </c>
      <c r="C18" s="383"/>
      <c r="D18" s="597"/>
      <c r="E18" s="644"/>
      <c r="F18" s="382" t="str">
        <f t="shared" si="0"/>
        <v/>
      </c>
    </row>
    <row r="19" spans="1:6" x14ac:dyDescent="0.3">
      <c r="A19" s="351" t="s">
        <v>381</v>
      </c>
      <c r="B19" s="388" t="s">
        <v>692</v>
      </c>
      <c r="C19" s="383"/>
      <c r="D19" s="597"/>
      <c r="E19" s="644"/>
      <c r="F19" s="382" t="str">
        <f t="shared" si="0"/>
        <v/>
      </c>
    </row>
    <row r="20" spans="1:6" x14ac:dyDescent="0.3">
      <c r="A20" s="351" t="s">
        <v>382</v>
      </c>
      <c r="B20" s="388" t="s">
        <v>695</v>
      </c>
      <c r="C20" s="444"/>
      <c r="D20" s="597"/>
      <c r="E20" s="644"/>
      <c r="F20" s="382" t="str">
        <f t="shared" si="0"/>
        <v/>
      </c>
    </row>
    <row r="21" spans="1:6" x14ac:dyDescent="0.3">
      <c r="A21" s="351" t="s">
        <v>383</v>
      </c>
      <c r="B21" s="388" t="s">
        <v>696</v>
      </c>
      <c r="C21" s="444"/>
      <c r="D21" s="601"/>
      <c r="E21" s="644"/>
      <c r="F21" s="382" t="str">
        <f t="shared" si="0"/>
        <v/>
      </c>
    </row>
    <row r="22" spans="1:6" x14ac:dyDescent="0.3">
      <c r="A22" s="430" t="s">
        <v>430</v>
      </c>
      <c r="B22" s="621" t="s">
        <v>697</v>
      </c>
      <c r="C22" s="621"/>
      <c r="D22" s="597"/>
      <c r="E22" s="644"/>
      <c r="F22" s="382" t="str">
        <f t="shared" si="0"/>
        <v/>
      </c>
    </row>
    <row r="23" spans="1:6" ht="17.25" thickBot="1" x14ac:dyDescent="0.35">
      <c r="A23" s="351"/>
      <c r="B23" s="593"/>
      <c r="C23" s="383"/>
      <c r="D23" s="594"/>
      <c r="E23" s="643"/>
    </row>
    <row r="24" spans="1:6" ht="22.5" customHeight="1" thickTop="1" x14ac:dyDescent="0.3">
      <c r="A24" s="351"/>
      <c r="B24" s="406"/>
      <c r="C24" s="641" t="s">
        <v>683</v>
      </c>
      <c r="D24" s="408">
        <f>D11+D4</f>
        <v>0</v>
      </c>
      <c r="E24" s="407">
        <f>E11+E4</f>
        <v>0</v>
      </c>
    </row>
    <row r="25" spans="1:6" s="277" customFormat="1" ht="7.5" customHeight="1" thickBot="1" x14ac:dyDescent="0.35">
      <c r="A25" s="351"/>
      <c r="B25" s="406"/>
      <c r="D25" s="625"/>
      <c r="E25" s="646"/>
    </row>
    <row r="26" spans="1:6" s="277" customFormat="1" x14ac:dyDescent="0.3">
      <c r="A26" s="351"/>
      <c r="B26" s="406"/>
      <c r="E26" s="414">
        <f>COUNTIFS(F6:F22,"ERROR")</f>
        <v>0</v>
      </c>
    </row>
    <row r="27" spans="1:6" s="277" customFormat="1" x14ac:dyDescent="0.3">
      <c r="A27" s="528" t="str">
        <f>IF(E26=0,"","    ERROR: Gasto en Navarra no puede ser superior a Gasto en España")</f>
        <v/>
      </c>
      <c r="B27" s="406"/>
    </row>
    <row r="28" spans="1:6" s="277" customFormat="1" x14ac:dyDescent="0.3">
      <c r="A28" s="351"/>
      <c r="B28" s="406"/>
    </row>
    <row r="29" spans="1:6" s="277" customFormat="1" x14ac:dyDescent="0.3">
      <c r="A29" s="528"/>
      <c r="B29" s="406"/>
    </row>
    <row r="30" spans="1:6" x14ac:dyDescent="0.3">
      <c r="B30" s="656"/>
    </row>
  </sheetData>
  <sheetProtection password="CD7A" sheet="1" objects="1" scenarios="1"/>
  <mergeCells count="1">
    <mergeCell ref="B2:C2"/>
  </mergeCells>
  <phoneticPr fontId="0" type="noConversion"/>
  <printOptions horizontalCentered="1" verticalCentered="1"/>
  <pageMargins left="0.39370078740157483" right="0.59055118110236227" top="0.74803149606299213" bottom="0.74803149606299213" header="0.51181102362204722" footer="0.27559055118110237"/>
  <pageSetup paperSize="9" scale="85" orientation="landscape" horizontalDpi="300" verticalDpi="300"/>
  <headerFooter alignWithMargins="0">
    <oddFooter>Página &amp;P de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pageSetUpPr fitToPage="1"/>
  </sheetPr>
  <dimension ref="A1:F27"/>
  <sheetViews>
    <sheetView showGridLines="0" zoomScaleNormal="100" workbookViewId="0">
      <selection activeCell="D2" sqref="D2:E2"/>
    </sheetView>
  </sheetViews>
  <sheetFormatPr baseColWidth="10" defaultColWidth="11.42578125" defaultRowHeight="16.5" x14ac:dyDescent="0.3"/>
  <cols>
    <col min="1" max="1" width="11.140625" style="430" customWidth="1"/>
    <col min="2" max="2" width="43.7109375" style="432" customWidth="1"/>
    <col min="3" max="3" width="11.42578125" style="307" customWidth="1"/>
    <col min="4" max="4" width="20.7109375" style="307" customWidth="1"/>
    <col min="5" max="5" width="19.42578125" style="307" customWidth="1"/>
    <col min="6" max="6" width="11.42578125" style="277"/>
    <col min="7" max="16384" width="11.42578125" style="307"/>
  </cols>
  <sheetData>
    <row r="1" spans="1:6" ht="17.25" thickBot="1" x14ac:dyDescent="0.35">
      <c r="A1" s="351"/>
      <c r="B1" s="406"/>
      <c r="C1" s="277"/>
      <c r="D1" s="277"/>
      <c r="E1" s="277"/>
    </row>
    <row r="2" spans="1:6" ht="55.5" customHeight="1" thickBot="1" x14ac:dyDescent="0.3">
      <c r="A2" s="355" t="s">
        <v>6</v>
      </c>
      <c r="B2" s="1012" t="s">
        <v>306</v>
      </c>
      <c r="C2" s="1013"/>
      <c r="D2" s="280" t="s">
        <v>1074</v>
      </c>
      <c r="E2" s="281" t="s">
        <v>1085</v>
      </c>
    </row>
    <row r="3" spans="1:6" ht="15.95" customHeight="1" x14ac:dyDescent="0.2">
      <c r="A3" s="277"/>
      <c r="B3" s="277"/>
      <c r="C3" s="277"/>
      <c r="D3" s="657"/>
      <c r="E3" s="658"/>
    </row>
    <row r="4" spans="1:6" x14ac:dyDescent="0.3">
      <c r="A4" s="351"/>
      <c r="B4" s="393" t="s">
        <v>447</v>
      </c>
      <c r="C4" s="277"/>
      <c r="D4" s="590">
        <f>SUM(D6:D14)</f>
        <v>0</v>
      </c>
      <c r="E4" s="591">
        <f>SUM(E6:E14)</f>
        <v>0</v>
      </c>
    </row>
    <row r="5" spans="1:6" x14ac:dyDescent="0.3">
      <c r="A5" s="351"/>
      <c r="B5" s="389"/>
      <c r="C5" s="277"/>
      <c r="D5" s="594"/>
      <c r="E5" s="595"/>
    </row>
    <row r="6" spans="1:6" x14ac:dyDescent="0.3">
      <c r="A6" s="351" t="s">
        <v>266</v>
      </c>
      <c r="B6" s="388" t="s">
        <v>698</v>
      </c>
      <c r="C6" s="277"/>
      <c r="D6" s="597"/>
      <c r="E6" s="598"/>
      <c r="F6" s="382" t="str">
        <f>IF(E6&gt;D6,"ERROR","")</f>
        <v/>
      </c>
    </row>
    <row r="7" spans="1:6" x14ac:dyDescent="0.3">
      <c r="A7" s="351" t="s">
        <v>267</v>
      </c>
      <c r="B7" s="388" t="s">
        <v>699</v>
      </c>
      <c r="C7" s="383"/>
      <c r="D7" s="597"/>
      <c r="E7" s="598"/>
      <c r="F7" s="382" t="str">
        <f t="shared" ref="F7:F14" si="0">IF(E7&gt;D7,"ERROR","")</f>
        <v/>
      </c>
    </row>
    <row r="8" spans="1:6" x14ac:dyDescent="0.3">
      <c r="A8" s="351" t="s">
        <v>268</v>
      </c>
      <c r="B8" s="388" t="s">
        <v>700</v>
      </c>
      <c r="C8" s="383"/>
      <c r="D8" s="597"/>
      <c r="E8" s="598"/>
      <c r="F8" s="382" t="str">
        <f t="shared" si="0"/>
        <v/>
      </c>
    </row>
    <row r="9" spans="1:6" x14ac:dyDescent="0.3">
      <c r="A9" s="351" t="s">
        <v>269</v>
      </c>
      <c r="B9" s="388" t="s">
        <v>701</v>
      </c>
      <c r="C9" s="383"/>
      <c r="D9" s="597"/>
      <c r="E9" s="598"/>
      <c r="F9" s="382" t="str">
        <f t="shared" si="0"/>
        <v/>
      </c>
    </row>
    <row r="10" spans="1:6" x14ac:dyDescent="0.3">
      <c r="A10" s="351" t="s">
        <v>270</v>
      </c>
      <c r="B10" s="388" t="s">
        <v>702</v>
      </c>
      <c r="C10" s="383"/>
      <c r="D10" s="597"/>
      <c r="E10" s="598"/>
      <c r="F10" s="382" t="str">
        <f t="shared" si="0"/>
        <v/>
      </c>
    </row>
    <row r="11" spans="1:6" x14ac:dyDescent="0.3">
      <c r="A11" s="351" t="s">
        <v>271</v>
      </c>
      <c r="B11" s="388" t="s">
        <v>703</v>
      </c>
      <c r="C11" s="383"/>
      <c r="D11" s="597"/>
      <c r="E11" s="598"/>
      <c r="F11" s="382" t="str">
        <f t="shared" si="0"/>
        <v/>
      </c>
    </row>
    <row r="12" spans="1:6" x14ac:dyDescent="0.3">
      <c r="A12" s="351" t="s">
        <v>272</v>
      </c>
      <c r="B12" s="388" t="s">
        <v>704</v>
      </c>
      <c r="C12" s="548"/>
      <c r="D12" s="597"/>
      <c r="E12" s="598"/>
      <c r="F12" s="382" t="str">
        <f t="shared" si="0"/>
        <v/>
      </c>
    </row>
    <row r="13" spans="1:6" x14ac:dyDescent="0.3">
      <c r="A13" s="351" t="s">
        <v>273</v>
      </c>
      <c r="B13" s="388" t="s">
        <v>705</v>
      </c>
      <c r="C13" s="548"/>
      <c r="D13" s="597"/>
      <c r="E13" s="598"/>
      <c r="F13" s="382" t="str">
        <f t="shared" si="0"/>
        <v/>
      </c>
    </row>
    <row r="14" spans="1:6" x14ac:dyDescent="0.3">
      <c r="A14" s="351" t="s">
        <v>274</v>
      </c>
      <c r="B14" s="388" t="s">
        <v>651</v>
      </c>
      <c r="C14" s="444"/>
      <c r="D14" s="597"/>
      <c r="E14" s="598"/>
      <c r="F14" s="382" t="str">
        <f t="shared" si="0"/>
        <v/>
      </c>
    </row>
    <row r="15" spans="1:6" x14ac:dyDescent="0.3">
      <c r="A15" s="351"/>
      <c r="B15" s="633"/>
      <c r="C15" s="375"/>
      <c r="D15" s="594"/>
      <c r="E15" s="595"/>
    </row>
    <row r="16" spans="1:6" x14ac:dyDescent="0.3">
      <c r="A16" s="351"/>
      <c r="B16" s="393" t="s">
        <v>448</v>
      </c>
      <c r="C16" s="277"/>
      <c r="D16" s="594">
        <f>SUM(D18:D19)</f>
        <v>0</v>
      </c>
      <c r="E16" s="595">
        <f>SUM(E18:E19)</f>
        <v>0</v>
      </c>
    </row>
    <row r="17" spans="1:6" x14ac:dyDescent="0.3">
      <c r="A17" s="351"/>
      <c r="B17" s="277"/>
      <c r="C17" s="277"/>
      <c r="D17" s="594"/>
      <c r="E17" s="595"/>
    </row>
    <row r="18" spans="1:6" x14ac:dyDescent="0.3">
      <c r="A18" s="511" t="s">
        <v>431</v>
      </c>
      <c r="B18" s="375" t="s">
        <v>707</v>
      </c>
      <c r="C18" s="444"/>
      <c r="D18" s="597"/>
      <c r="E18" s="598"/>
      <c r="F18" s="382" t="str">
        <f>IF(E18&gt;D18,"ERROR","")</f>
        <v/>
      </c>
    </row>
    <row r="19" spans="1:6" x14ac:dyDescent="0.3">
      <c r="A19" s="511" t="s">
        <v>432</v>
      </c>
      <c r="B19" s="375" t="s">
        <v>706</v>
      </c>
      <c r="C19" s="548"/>
      <c r="D19" s="597"/>
      <c r="E19" s="598"/>
      <c r="F19" s="382" t="str">
        <f>IF(E19&gt;D19,"ERROR","")</f>
        <v/>
      </c>
    </row>
    <row r="20" spans="1:6" ht="17.25" thickBot="1" x14ac:dyDescent="0.35">
      <c r="A20" s="351"/>
      <c r="B20" s="406"/>
      <c r="C20" s="277"/>
      <c r="D20" s="629"/>
      <c r="E20" s="595"/>
    </row>
    <row r="21" spans="1:6" ht="17.25" thickTop="1" x14ac:dyDescent="0.3">
      <c r="A21" s="351"/>
      <c r="B21" s="406"/>
      <c r="C21" s="641" t="s">
        <v>727</v>
      </c>
      <c r="D21" s="408">
        <f>D4+D16</f>
        <v>0</v>
      </c>
      <c r="E21" s="407">
        <f>E4+E16</f>
        <v>0</v>
      </c>
    </row>
    <row r="22" spans="1:6" s="277" customFormat="1" ht="8.25" customHeight="1" thickBot="1" x14ac:dyDescent="0.35">
      <c r="A22" s="351"/>
      <c r="B22" s="406"/>
      <c r="D22" s="625"/>
      <c r="E22" s="626"/>
    </row>
    <row r="23" spans="1:6" s="277" customFormat="1" x14ac:dyDescent="0.3">
      <c r="A23" s="351"/>
      <c r="B23" s="406"/>
      <c r="E23" s="414">
        <f>COUNTIFS(F3:F19,"ERROR")</f>
        <v>0</v>
      </c>
    </row>
    <row r="24" spans="1:6" s="277" customFormat="1" x14ac:dyDescent="0.3">
      <c r="A24" s="528" t="str">
        <f>IF(E23=0,"","    ERROR: Gasto en Navarra no puede ser superior a Gasto en España")</f>
        <v/>
      </c>
      <c r="B24" s="406"/>
    </row>
    <row r="25" spans="1:6" s="277" customFormat="1" x14ac:dyDescent="0.3">
      <c r="A25" s="605" t="s">
        <v>1018</v>
      </c>
      <c r="B25" s="406"/>
    </row>
    <row r="26" spans="1:6" s="277" customFormat="1" x14ac:dyDescent="0.3">
      <c r="A26" s="605" t="s">
        <v>804</v>
      </c>
      <c r="B26" s="406"/>
    </row>
    <row r="27" spans="1:6" s="277" customFormat="1" x14ac:dyDescent="0.3">
      <c r="A27" s="528"/>
      <c r="B27" s="406"/>
    </row>
  </sheetData>
  <sheetProtection password="CD7A" sheet="1" objects="1" scenarios="1"/>
  <mergeCells count="1">
    <mergeCell ref="B2:C2"/>
  </mergeCells>
  <phoneticPr fontId="0" type="noConversion"/>
  <printOptions horizontalCentered="1" verticalCentered="1"/>
  <pageMargins left="0.39370078740157483" right="0.59055118110236227" top="0.74803149606299213" bottom="0.74803149606299213" header="0.51181102362204722" footer="0.27559055118110237"/>
  <pageSetup paperSize="9" scale="84" orientation="landscape" horizontalDpi="300" verticalDpi="300" r:id="rId1"/>
  <headerFooter alignWithMargins="0">
    <oddFooter>Página &amp;P de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pageSetUpPr fitToPage="1"/>
  </sheetPr>
  <dimension ref="A1:G33"/>
  <sheetViews>
    <sheetView showGridLines="0" zoomScaleNormal="100" workbookViewId="0">
      <selection activeCell="D4" sqref="D4"/>
    </sheetView>
  </sheetViews>
  <sheetFormatPr baseColWidth="10" defaultColWidth="11.42578125" defaultRowHeight="16.5" x14ac:dyDescent="0.3"/>
  <cols>
    <col min="1" max="1" width="11.140625" style="430" customWidth="1"/>
    <col min="2" max="2" width="30.5703125" style="432" customWidth="1"/>
    <col min="3" max="3" width="23.42578125" style="307" customWidth="1"/>
    <col min="4" max="4" width="20.7109375" style="307" customWidth="1"/>
    <col min="5" max="5" width="19.42578125" style="307" customWidth="1"/>
    <col min="6" max="6" width="11.42578125" style="277"/>
    <col min="7" max="16384" width="11.42578125" style="307"/>
  </cols>
  <sheetData>
    <row r="1" spans="1:6" ht="17.25" thickBot="1" x14ac:dyDescent="0.35">
      <c r="A1" s="351"/>
      <c r="B1" s="406"/>
      <c r="C1" s="277"/>
      <c r="D1" s="277"/>
      <c r="E1" s="277"/>
    </row>
    <row r="2" spans="1:6" ht="51" customHeight="1" thickBot="1" x14ac:dyDescent="0.3">
      <c r="A2" s="355" t="s">
        <v>6</v>
      </c>
      <c r="B2" s="1012" t="s">
        <v>275</v>
      </c>
      <c r="C2" s="1013"/>
      <c r="D2" s="280" t="s">
        <v>1074</v>
      </c>
      <c r="E2" s="281" t="s">
        <v>1085</v>
      </c>
    </row>
    <row r="3" spans="1:6" ht="12.75" x14ac:dyDescent="0.2">
      <c r="A3" s="277"/>
      <c r="B3" s="277"/>
      <c r="C3" s="277"/>
      <c r="D3" s="657"/>
      <c r="E3" s="659"/>
    </row>
    <row r="4" spans="1:6" x14ac:dyDescent="0.3">
      <c r="A4" s="351"/>
      <c r="B4" s="370" t="s">
        <v>808</v>
      </c>
      <c r="C4" s="277"/>
      <c r="D4" s="590">
        <f>SUM(D6:D20)</f>
        <v>0</v>
      </c>
      <c r="E4" s="642">
        <f>SUM(E6:E20)</f>
        <v>0</v>
      </c>
    </row>
    <row r="5" spans="1:6" x14ac:dyDescent="0.3">
      <c r="A5" s="351"/>
      <c r="B5" s="406"/>
      <c r="C5" s="277"/>
      <c r="D5" s="594"/>
      <c r="E5" s="643"/>
    </row>
    <row r="6" spans="1:6" x14ac:dyDescent="0.3">
      <c r="A6" s="351" t="s">
        <v>276</v>
      </c>
      <c r="B6" s="388" t="s">
        <v>812</v>
      </c>
      <c r="C6" s="277"/>
      <c r="D6" s="597"/>
      <c r="E6" s="644"/>
      <c r="F6" s="382" t="str">
        <f>IF(E6&gt;D6,"ERROR","")</f>
        <v/>
      </c>
    </row>
    <row r="7" spans="1:6" x14ac:dyDescent="0.3">
      <c r="A7" s="351" t="s">
        <v>277</v>
      </c>
      <c r="B7" s="388" t="s">
        <v>824</v>
      </c>
      <c r="C7" s="383"/>
      <c r="D7" s="597"/>
      <c r="E7" s="644"/>
      <c r="F7" s="382" t="str">
        <f t="shared" ref="F7:F20" si="0">IF(E7&gt;D7,"ERROR","")</f>
        <v/>
      </c>
    </row>
    <row r="8" spans="1:6" x14ac:dyDescent="0.3">
      <c r="A8" s="351" t="s">
        <v>278</v>
      </c>
      <c r="B8" s="383" t="s">
        <v>786</v>
      </c>
      <c r="C8" s="383"/>
      <c r="D8" s="597"/>
      <c r="E8" s="644"/>
      <c r="F8" s="382" t="str">
        <f t="shared" si="0"/>
        <v/>
      </c>
    </row>
    <row r="9" spans="1:6" x14ac:dyDescent="0.3">
      <c r="A9" s="351" t="s">
        <v>279</v>
      </c>
      <c r="B9" s="388" t="s">
        <v>708</v>
      </c>
      <c r="C9" s="383"/>
      <c r="D9" s="597"/>
      <c r="E9" s="644"/>
      <c r="F9" s="382" t="str">
        <f t="shared" si="0"/>
        <v/>
      </c>
    </row>
    <row r="10" spans="1:6" x14ac:dyDescent="0.3">
      <c r="A10" s="351" t="s">
        <v>280</v>
      </c>
      <c r="B10" s="388" t="s">
        <v>709</v>
      </c>
      <c r="C10" s="383"/>
      <c r="D10" s="597"/>
      <c r="E10" s="644"/>
      <c r="F10" s="382" t="str">
        <f t="shared" si="0"/>
        <v/>
      </c>
    </row>
    <row r="11" spans="1:6" x14ac:dyDescent="0.3">
      <c r="A11" s="351" t="s">
        <v>281</v>
      </c>
      <c r="B11" s="388" t="s">
        <v>800</v>
      </c>
      <c r="C11" s="383"/>
      <c r="D11" s="597"/>
      <c r="E11" s="644"/>
      <c r="F11" s="382" t="str">
        <f t="shared" si="0"/>
        <v/>
      </c>
    </row>
    <row r="12" spans="1:6" x14ac:dyDescent="0.3">
      <c r="A12" s="351" t="s">
        <v>282</v>
      </c>
      <c r="B12" s="388" t="s">
        <v>789</v>
      </c>
      <c r="C12" s="383"/>
      <c r="D12" s="597"/>
      <c r="E12" s="644"/>
      <c r="F12" s="382" t="str">
        <f t="shared" si="0"/>
        <v/>
      </c>
    </row>
    <row r="13" spans="1:6" x14ac:dyDescent="0.3">
      <c r="A13" s="351" t="s">
        <v>283</v>
      </c>
      <c r="B13" s="388" t="s">
        <v>788</v>
      </c>
      <c r="C13" s="383"/>
      <c r="D13" s="597"/>
      <c r="E13" s="644"/>
      <c r="F13" s="382" t="str">
        <f t="shared" si="0"/>
        <v/>
      </c>
    </row>
    <row r="14" spans="1:6" x14ac:dyDescent="0.3">
      <c r="A14" s="351" t="s">
        <v>284</v>
      </c>
      <c r="B14" s="383" t="s">
        <v>790</v>
      </c>
      <c r="C14" s="383"/>
      <c r="D14" s="597"/>
      <c r="E14" s="644"/>
      <c r="F14" s="382" t="str">
        <f t="shared" si="0"/>
        <v/>
      </c>
    </row>
    <row r="15" spans="1:6" x14ac:dyDescent="0.3">
      <c r="A15" s="351" t="s">
        <v>285</v>
      </c>
      <c r="B15" s="388" t="s">
        <v>814</v>
      </c>
      <c r="C15" s="627"/>
      <c r="D15" s="597"/>
      <c r="E15" s="644"/>
      <c r="F15" s="382" t="str">
        <f t="shared" si="0"/>
        <v/>
      </c>
    </row>
    <row r="16" spans="1:6" x14ac:dyDescent="0.3">
      <c r="A16" s="351" t="s">
        <v>375</v>
      </c>
      <c r="B16" s="388" t="s">
        <v>710</v>
      </c>
      <c r="C16" s="548"/>
      <c r="D16" s="597"/>
      <c r="E16" s="644"/>
      <c r="F16" s="382" t="str">
        <f t="shared" si="0"/>
        <v/>
      </c>
    </row>
    <row r="17" spans="1:7" x14ac:dyDescent="0.3">
      <c r="A17" s="351" t="s">
        <v>376</v>
      </c>
      <c r="B17" s="388" t="s">
        <v>711</v>
      </c>
      <c r="C17" s="548"/>
      <c r="D17" s="597"/>
      <c r="E17" s="644"/>
      <c r="F17" s="382" t="str">
        <f t="shared" si="0"/>
        <v/>
      </c>
    </row>
    <row r="18" spans="1:7" x14ac:dyDescent="0.3">
      <c r="A18" s="351" t="s">
        <v>379</v>
      </c>
      <c r="B18" s="388" t="s">
        <v>813</v>
      </c>
      <c r="C18" s="444"/>
      <c r="D18" s="597"/>
      <c r="E18" s="644"/>
      <c r="F18" s="382" t="str">
        <f t="shared" si="0"/>
        <v/>
      </c>
    </row>
    <row r="19" spans="1:7" x14ac:dyDescent="0.3">
      <c r="A19" s="351" t="s">
        <v>380</v>
      </c>
      <c r="B19" s="388" t="s">
        <v>712</v>
      </c>
      <c r="C19" s="444"/>
      <c r="D19" s="597"/>
      <c r="E19" s="644"/>
      <c r="F19" s="382" t="str">
        <f t="shared" si="0"/>
        <v/>
      </c>
    </row>
    <row r="20" spans="1:7" ht="17.25" thickBot="1" x14ac:dyDescent="0.35">
      <c r="A20" s="351" t="s">
        <v>787</v>
      </c>
      <c r="B20" s="391" t="s">
        <v>641</v>
      </c>
      <c r="C20" s="277"/>
      <c r="D20" s="601"/>
      <c r="E20" s="660"/>
      <c r="F20" s="382" t="str">
        <f t="shared" si="0"/>
        <v/>
      </c>
    </row>
    <row r="21" spans="1:7" s="277" customFormat="1" ht="17.25" thickTop="1" x14ac:dyDescent="0.3">
      <c r="A21" s="528"/>
      <c r="B21" s="606"/>
      <c r="C21" s="641" t="s">
        <v>728</v>
      </c>
      <c r="D21" s="408">
        <f>D4</f>
        <v>0</v>
      </c>
      <c r="E21" s="407">
        <f>E4</f>
        <v>0</v>
      </c>
    </row>
    <row r="22" spans="1:7" s="277" customFormat="1" ht="3.95" customHeight="1" x14ac:dyDescent="0.3">
      <c r="A22" s="351"/>
      <c r="B22" s="406"/>
      <c r="D22" s="661"/>
      <c r="E22" s="662"/>
    </row>
    <row r="23" spans="1:7" s="277" customFormat="1" x14ac:dyDescent="0.3">
      <c r="A23" s="663"/>
      <c r="B23" s="406"/>
      <c r="D23" s="664"/>
      <c r="E23" s="664"/>
      <c r="F23" s="414">
        <f>COUNTIF(F6:F20,"ERROR")</f>
        <v>0</v>
      </c>
    </row>
    <row r="24" spans="1:7" s="277" customFormat="1" x14ac:dyDescent="0.3">
      <c r="A24" s="351"/>
      <c r="B24" s="406"/>
      <c r="E24" s="414"/>
      <c r="G24" s="665"/>
    </row>
    <row r="25" spans="1:7" s="277" customFormat="1" x14ac:dyDescent="0.3">
      <c r="A25" s="382"/>
      <c r="B25" s="528" t="str">
        <f>IF(F23&gt;0,"ERROR: El gasto en Navarra no puede ser superior al gasto en España","")</f>
        <v/>
      </c>
      <c r="C25" s="666"/>
      <c r="D25" s="534"/>
    </row>
    <row r="26" spans="1:7" s="277" customFormat="1" x14ac:dyDescent="0.3">
      <c r="A26" s="528"/>
      <c r="B26" s="406"/>
      <c r="D26" s="663"/>
    </row>
    <row r="27" spans="1:7" s="277" customFormat="1" x14ac:dyDescent="0.3">
      <c r="A27" s="528"/>
      <c r="B27" s="406"/>
    </row>
    <row r="28" spans="1:7" s="277" customFormat="1" ht="16.5" customHeight="1" x14ac:dyDescent="0.3">
      <c r="A28" s="605" t="s">
        <v>816</v>
      </c>
      <c r="B28" s="406"/>
    </row>
    <row r="29" spans="1:7" s="277" customFormat="1" x14ac:dyDescent="0.3">
      <c r="A29" s="605"/>
      <c r="B29" s="406"/>
      <c r="C29" s="306"/>
      <c r="D29" s="279"/>
      <c r="E29" s="279"/>
    </row>
    <row r="30" spans="1:7" s="277" customFormat="1" x14ac:dyDescent="0.3">
      <c r="A30" s="351"/>
      <c r="B30" s="667"/>
      <c r="C30" s="306"/>
      <c r="D30" s="668"/>
      <c r="E30" s="669"/>
    </row>
    <row r="31" spans="1:7" ht="12.75" x14ac:dyDescent="0.2">
      <c r="A31" s="670"/>
      <c r="B31" s="670"/>
      <c r="C31" s="671"/>
      <c r="D31" s="671"/>
      <c r="E31" s="671"/>
    </row>
    <row r="32" spans="1:7" ht="12.75" x14ac:dyDescent="0.2">
      <c r="A32" s="670"/>
      <c r="B32" s="670"/>
      <c r="C32" s="671"/>
      <c r="D32" s="671"/>
      <c r="E32" s="671"/>
    </row>
    <row r="33" spans="1:5" x14ac:dyDescent="0.3">
      <c r="A33" s="672"/>
      <c r="B33" s="673"/>
      <c r="C33" s="260"/>
      <c r="D33" s="260"/>
      <c r="E33" s="260"/>
    </row>
  </sheetData>
  <sheetProtection algorithmName="SHA-512" hashValue="XhtzXN4mLTFeCRxjl+5cpsrijMGeA61Jle212lO0eLP+0Y9w4cdJ698vjoNoD81rgo9JHmZaeInhMhwwjcvzHw==" saltValue="tvD/fCUg1B6V6mA5J3y3Kw==" spinCount="100000" sheet="1" objects="1" scenarios="1"/>
  <mergeCells count="1">
    <mergeCell ref="B2:C2"/>
  </mergeCells>
  <phoneticPr fontId="0" type="noConversion"/>
  <printOptions horizontalCentered="1" verticalCentered="1"/>
  <pageMargins left="0.39370078740157483" right="0.59055118110236227" top="0.74803149606299213" bottom="0.74803149606299213" header="0.51181102362204722" footer="0.27559055118110237"/>
  <pageSetup paperSize="9" scale="85" orientation="landscape" horizontalDpi="300" verticalDpi="300" r:id="rId1"/>
  <headerFooter alignWithMargins="0">
    <oddFooter>Página &amp;P de &amp;N</oddFooter>
  </headerFooter>
  <ignoredErrors>
    <ignoredError sqref="D4"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pageSetUpPr fitToPage="1"/>
  </sheetPr>
  <dimension ref="A1:H38"/>
  <sheetViews>
    <sheetView showGridLines="0" zoomScaleNormal="100" workbookViewId="0">
      <selection activeCell="B4" sqref="B4"/>
    </sheetView>
  </sheetViews>
  <sheetFormatPr baseColWidth="10" defaultColWidth="11.42578125" defaultRowHeight="16.5" x14ac:dyDescent="0.3"/>
  <cols>
    <col min="1" max="1" width="11.85546875" style="430" customWidth="1"/>
    <col min="2" max="2" width="31.28515625" style="432" customWidth="1"/>
    <col min="3" max="3" width="22.85546875" style="307" customWidth="1"/>
    <col min="4" max="4" width="20.7109375" style="307" customWidth="1"/>
    <col min="5" max="5" width="19.42578125" style="307" customWidth="1"/>
    <col min="6" max="6" width="11.42578125" style="277"/>
    <col min="7" max="16384" width="11.42578125" style="307"/>
  </cols>
  <sheetData>
    <row r="1" spans="1:8" ht="17.25" thickBot="1" x14ac:dyDescent="0.35">
      <c r="A1" s="351"/>
      <c r="B1" s="406"/>
      <c r="C1" s="277"/>
      <c r="D1" s="277"/>
      <c r="E1" s="277"/>
    </row>
    <row r="2" spans="1:8" ht="50.25" customHeight="1" thickBot="1" x14ac:dyDescent="0.3">
      <c r="A2" s="355" t="s">
        <v>6</v>
      </c>
      <c r="B2" s="1012" t="s">
        <v>446</v>
      </c>
      <c r="C2" s="1013"/>
      <c r="D2" s="280" t="s">
        <v>1074</v>
      </c>
      <c r="E2" s="281" t="s">
        <v>1085</v>
      </c>
    </row>
    <row r="3" spans="1:8" ht="17.25" customHeight="1" x14ac:dyDescent="0.2">
      <c r="A3" s="616"/>
      <c r="B3" s="277"/>
      <c r="C3" s="277"/>
      <c r="D3" s="674"/>
      <c r="E3" s="675"/>
    </row>
    <row r="4" spans="1:8" x14ac:dyDescent="0.3">
      <c r="A4" s="351"/>
      <c r="B4" s="370" t="s">
        <v>781</v>
      </c>
      <c r="C4" s="277"/>
      <c r="D4" s="594">
        <f>SUM(D6:D7)</f>
        <v>0</v>
      </c>
      <c r="E4" s="595">
        <f>SUM(E6:E7)</f>
        <v>0</v>
      </c>
    </row>
    <row r="5" spans="1:8" x14ac:dyDescent="0.3">
      <c r="A5" s="351"/>
      <c r="B5" s="383"/>
      <c r="C5" s="277"/>
      <c r="D5" s="594"/>
      <c r="E5" s="595"/>
    </row>
    <row r="6" spans="1:8" x14ac:dyDescent="0.3">
      <c r="A6" s="430" t="s">
        <v>286</v>
      </c>
      <c r="B6" s="621" t="s">
        <v>713</v>
      </c>
      <c r="D6" s="597"/>
      <c r="E6" s="598"/>
      <c r="F6" s="382" t="str">
        <f>IF(E6&gt;D6,"ERROR","")</f>
        <v/>
      </c>
    </row>
    <row r="7" spans="1:8" x14ac:dyDescent="0.3">
      <c r="A7" s="430" t="s">
        <v>287</v>
      </c>
      <c r="B7" s="398" t="s">
        <v>714</v>
      </c>
      <c r="D7" s="597"/>
      <c r="E7" s="598"/>
      <c r="F7" s="382" t="str">
        <f>IF(E7&gt;D7,"ERROR","")</f>
        <v/>
      </c>
    </row>
    <row r="8" spans="1:8" x14ac:dyDescent="0.3">
      <c r="A8" s="351"/>
      <c r="B8" s="395"/>
      <c r="C8" s="277"/>
      <c r="D8" s="594"/>
      <c r="E8" s="595"/>
    </row>
    <row r="9" spans="1:8" x14ac:dyDescent="0.3">
      <c r="A9" s="351"/>
      <c r="B9" s="393" t="s">
        <v>782</v>
      </c>
      <c r="C9" s="277"/>
      <c r="D9" s="594">
        <f>SUM(D11:D22)</f>
        <v>0</v>
      </c>
      <c r="E9" s="595">
        <f>SUM(E11:E22)</f>
        <v>0</v>
      </c>
    </row>
    <row r="10" spans="1:8" x14ac:dyDescent="0.3">
      <c r="A10" s="351"/>
      <c r="B10" s="676"/>
      <c r="C10" s="277"/>
      <c r="D10" s="594"/>
      <c r="E10" s="595"/>
    </row>
    <row r="11" spans="1:8" x14ac:dyDescent="0.3">
      <c r="A11" s="351" t="s">
        <v>288</v>
      </c>
      <c r="B11" s="512" t="s">
        <v>715</v>
      </c>
      <c r="C11" s="637"/>
      <c r="D11" s="597"/>
      <c r="E11" s="598"/>
      <c r="F11" s="382" t="str">
        <f>IF(E11&gt;D11,"ERROR","")</f>
        <v/>
      </c>
    </row>
    <row r="12" spans="1:8" x14ac:dyDescent="0.3">
      <c r="A12" s="351" t="s">
        <v>289</v>
      </c>
      <c r="B12" s="512" t="s">
        <v>716</v>
      </c>
      <c r="C12" s="627"/>
      <c r="D12" s="597"/>
      <c r="E12" s="598"/>
      <c r="F12" s="382" t="str">
        <f t="shared" ref="F12:F22" si="0">IF(E12&gt;D12,"ERROR","")</f>
        <v/>
      </c>
    </row>
    <row r="13" spans="1:8" x14ac:dyDescent="0.3">
      <c r="A13" s="351" t="s">
        <v>290</v>
      </c>
      <c r="B13" s="512" t="s">
        <v>717</v>
      </c>
      <c r="C13" s="627"/>
      <c r="D13" s="597"/>
      <c r="E13" s="598"/>
      <c r="F13" s="382" t="str">
        <f t="shared" si="0"/>
        <v/>
      </c>
    </row>
    <row r="14" spans="1:8" x14ac:dyDescent="0.3">
      <c r="A14" s="351" t="s">
        <v>291</v>
      </c>
      <c r="B14" s="512" t="s">
        <v>719</v>
      </c>
      <c r="C14" s="627"/>
      <c r="D14" s="597"/>
      <c r="E14" s="598"/>
      <c r="F14" s="382" t="str">
        <f t="shared" si="0"/>
        <v/>
      </c>
    </row>
    <row r="15" spans="1:8" x14ac:dyDescent="0.3">
      <c r="A15" s="351" t="s">
        <v>292</v>
      </c>
      <c r="B15" s="512" t="s">
        <v>718</v>
      </c>
      <c r="C15" s="627"/>
      <c r="D15" s="597"/>
      <c r="E15" s="598"/>
      <c r="F15" s="382" t="str">
        <f t="shared" si="0"/>
        <v/>
      </c>
    </row>
    <row r="16" spans="1:8" x14ac:dyDescent="0.3">
      <c r="A16" s="351" t="s">
        <v>384</v>
      </c>
      <c r="B16" s="512" t="s">
        <v>720</v>
      </c>
      <c r="C16" s="627"/>
      <c r="D16" s="597"/>
      <c r="E16" s="598"/>
      <c r="F16" s="382" t="str">
        <f t="shared" si="0"/>
        <v/>
      </c>
      <c r="H16" s="635"/>
    </row>
    <row r="17" spans="1:6" x14ac:dyDescent="0.3">
      <c r="A17" s="351" t="s">
        <v>385</v>
      </c>
      <c r="B17" s="512" t="s">
        <v>721</v>
      </c>
      <c r="C17" s="627"/>
      <c r="D17" s="597"/>
      <c r="E17" s="598"/>
      <c r="F17" s="382" t="str">
        <f t="shared" si="0"/>
        <v/>
      </c>
    </row>
    <row r="18" spans="1:6" x14ac:dyDescent="0.3">
      <c r="A18" s="351" t="s">
        <v>386</v>
      </c>
      <c r="B18" s="677" t="s">
        <v>825</v>
      </c>
      <c r="C18" s="627"/>
      <c r="D18" s="597"/>
      <c r="E18" s="598"/>
      <c r="F18" s="382" t="str">
        <f t="shared" si="0"/>
        <v/>
      </c>
    </row>
    <row r="19" spans="1:6" x14ac:dyDescent="0.3">
      <c r="A19" s="351" t="s">
        <v>387</v>
      </c>
      <c r="B19" s="512" t="s">
        <v>722</v>
      </c>
      <c r="C19" s="627"/>
      <c r="D19" s="597"/>
      <c r="E19" s="598"/>
      <c r="F19" s="382" t="str">
        <f t="shared" si="0"/>
        <v/>
      </c>
    </row>
    <row r="20" spans="1:6" x14ac:dyDescent="0.3">
      <c r="A20" s="351" t="s">
        <v>388</v>
      </c>
      <c r="B20" s="512" t="s">
        <v>723</v>
      </c>
      <c r="C20" s="627"/>
      <c r="D20" s="597"/>
      <c r="E20" s="598"/>
      <c r="F20" s="382" t="str">
        <f t="shared" si="0"/>
        <v/>
      </c>
    </row>
    <row r="21" spans="1:6" x14ac:dyDescent="0.3">
      <c r="A21" s="351" t="s">
        <v>389</v>
      </c>
      <c r="B21" s="512" t="s">
        <v>724</v>
      </c>
      <c r="C21" s="627"/>
      <c r="D21" s="597"/>
      <c r="E21" s="598"/>
      <c r="F21" s="382" t="str">
        <f t="shared" si="0"/>
        <v/>
      </c>
    </row>
    <row r="22" spans="1:6" x14ac:dyDescent="0.3">
      <c r="A22" s="351" t="s">
        <v>390</v>
      </c>
      <c r="B22" s="512" t="s">
        <v>725</v>
      </c>
      <c r="C22" s="627"/>
      <c r="D22" s="597"/>
      <c r="E22" s="598"/>
      <c r="F22" s="382" t="str">
        <f t="shared" si="0"/>
        <v/>
      </c>
    </row>
    <row r="23" spans="1:6" ht="17.25" thickBot="1" x14ac:dyDescent="0.35">
      <c r="A23" s="351"/>
      <c r="B23" s="678" t="s">
        <v>796</v>
      </c>
      <c r="C23" s="277"/>
      <c r="D23" s="679"/>
      <c r="E23" s="680"/>
    </row>
    <row r="24" spans="1:6" s="277" customFormat="1" ht="17.25" thickTop="1" x14ac:dyDescent="0.3">
      <c r="A24" s="351"/>
      <c r="B24" s="528"/>
      <c r="C24" s="681" t="s">
        <v>729</v>
      </c>
      <c r="D24" s="408">
        <f>D4+D9</f>
        <v>0</v>
      </c>
      <c r="E24" s="407">
        <f>E4+E9</f>
        <v>0</v>
      </c>
    </row>
    <row r="25" spans="1:6" s="277" customFormat="1" ht="6" customHeight="1" x14ac:dyDescent="0.3">
      <c r="B25" s="606"/>
      <c r="D25" s="661"/>
      <c r="E25" s="682"/>
    </row>
    <row r="26" spans="1:6" s="277" customFormat="1" ht="15.75" customHeight="1" x14ac:dyDescent="0.3">
      <c r="C26" s="528"/>
      <c r="D26" s="683"/>
      <c r="E26" s="664"/>
      <c r="F26" s="414">
        <f>COUNTIF(F6:F22,"ERROR")</f>
        <v>0</v>
      </c>
    </row>
    <row r="27" spans="1:6" s="277" customFormat="1" ht="15.75" customHeight="1" x14ac:dyDescent="0.2">
      <c r="C27" s="684"/>
      <c r="D27" s="685"/>
      <c r="E27" s="685"/>
    </row>
    <row r="28" spans="1:6" s="277" customFormat="1" ht="15.75" customHeight="1" x14ac:dyDescent="0.3">
      <c r="A28" s="663"/>
      <c r="B28" s="528" t="str">
        <f>IF(F26&gt;0,"ERROR: El gasto en Navarra no puedes ser superior al gasto en España","")</f>
        <v/>
      </c>
      <c r="C28" s="499"/>
      <c r="D28" s="686"/>
      <c r="E28" s="414"/>
    </row>
    <row r="29" spans="1:6" s="277" customFormat="1" x14ac:dyDescent="0.3">
      <c r="A29" s="528"/>
      <c r="B29" s="351"/>
      <c r="D29" s="534"/>
    </row>
    <row r="30" spans="1:6" s="277" customFormat="1" ht="15.75" x14ac:dyDescent="0.25">
      <c r="A30" s="687"/>
      <c r="B30" s="663"/>
      <c r="C30" s="688"/>
      <c r="D30" s="534"/>
    </row>
    <row r="31" spans="1:6" s="277" customFormat="1" x14ac:dyDescent="0.3">
      <c r="A31" s="351"/>
      <c r="B31" s="528"/>
    </row>
    <row r="32" spans="1:6" s="277" customFormat="1" x14ac:dyDescent="0.3">
      <c r="A32" s="351"/>
      <c r="B32" s="528"/>
    </row>
    <row r="33" spans="1:2" s="277" customFormat="1" x14ac:dyDescent="0.3">
      <c r="A33" s="528"/>
      <c r="B33" s="406"/>
    </row>
    <row r="34" spans="1:2" s="277" customFormat="1" x14ac:dyDescent="0.3">
      <c r="A34" s="351"/>
      <c r="B34" s="406"/>
    </row>
    <row r="35" spans="1:2" s="277" customFormat="1" x14ac:dyDescent="0.3">
      <c r="A35" s="351"/>
      <c r="B35" s="406"/>
    </row>
    <row r="36" spans="1:2" s="277" customFormat="1" x14ac:dyDescent="0.3">
      <c r="A36" s="351"/>
      <c r="B36" s="406"/>
    </row>
    <row r="37" spans="1:2" s="277" customFormat="1" x14ac:dyDescent="0.3">
      <c r="A37" s="351"/>
      <c r="B37" s="406"/>
    </row>
    <row r="38" spans="1:2" s="277" customFormat="1" x14ac:dyDescent="0.3">
      <c r="A38" s="351"/>
      <c r="B38" s="406"/>
    </row>
  </sheetData>
  <sheetProtection algorithmName="SHA-512" hashValue="lmBPwDyFmqel53S5aEeo92NGKDsBA4NGmsREPYGeTQwEoA8FZWZvrMCwmeQeLjaRjM11bIvW7g0EVbyMSQWJAg==" saltValue="V9BhMpSBnm7ZugMGOYtgUw==" spinCount="100000" sheet="1" objects="1" scenarios="1"/>
  <mergeCells count="1">
    <mergeCell ref="B2:C2"/>
  </mergeCells>
  <phoneticPr fontId="0" type="noConversion"/>
  <printOptions horizontalCentered="1" verticalCentered="1"/>
  <pageMargins left="0.39370078740157483" right="0.59055118110236227" top="0.74803149606299213" bottom="0.74803149606299213" header="0.51181102362204722" footer="0.27559055118110237"/>
  <pageSetup paperSize="9" scale="84" orientation="landscape" horizontalDpi="300" verticalDpi="300" r:id="rId1"/>
  <headerFooter alignWithMargins="0">
    <oddFooter>Página &amp;P de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9" tint="0.39997558519241921"/>
    <pageSetUpPr fitToPage="1"/>
  </sheetPr>
  <dimension ref="A1:J75"/>
  <sheetViews>
    <sheetView showGridLines="0" zoomScaleNormal="100" workbookViewId="0">
      <selection activeCell="N7" sqref="N7"/>
    </sheetView>
  </sheetViews>
  <sheetFormatPr baseColWidth="10" defaultColWidth="11.42578125" defaultRowHeight="12.75" x14ac:dyDescent="0.2"/>
  <cols>
    <col min="1" max="1" width="2.42578125" style="729" customWidth="1"/>
    <col min="2" max="2" width="63.42578125" style="729" customWidth="1"/>
    <col min="3" max="3" width="19.85546875" style="729" customWidth="1"/>
    <col min="4" max="5" width="19.140625" style="729" customWidth="1"/>
    <col min="6" max="6" width="20.28515625" style="729" customWidth="1"/>
    <col min="7" max="7" width="19.140625" style="729" customWidth="1"/>
    <col min="8" max="8" width="2.42578125" style="277" customWidth="1"/>
    <col min="9" max="9" width="9.42578125" style="728" customWidth="1"/>
    <col min="10" max="16384" width="11.42578125" style="729"/>
  </cols>
  <sheetData>
    <row r="1" spans="1:10" s="690" customFormat="1" ht="13.5" thickBot="1" x14ac:dyDescent="0.25">
      <c r="A1" s="277"/>
      <c r="B1" s="277"/>
      <c r="C1" s="277"/>
      <c r="D1" s="277"/>
      <c r="E1" s="277"/>
      <c r="F1" s="277"/>
      <c r="G1" s="277"/>
      <c r="H1" s="277"/>
      <c r="I1" s="689"/>
    </row>
    <row r="2" spans="1:10" s="690" customFormat="1" ht="48" thickBot="1" x14ac:dyDescent="0.3">
      <c r="A2" s="277"/>
      <c r="B2" s="691" t="s">
        <v>953</v>
      </c>
      <c r="C2" s="838" t="s">
        <v>1074</v>
      </c>
      <c r="D2" s="838" t="s">
        <v>1075</v>
      </c>
      <c r="E2" s="281" t="s">
        <v>1085</v>
      </c>
      <c r="F2" s="282" t="s">
        <v>783</v>
      </c>
      <c r="G2" s="842" t="s">
        <v>1077</v>
      </c>
      <c r="H2" s="277"/>
      <c r="I2" s="689"/>
    </row>
    <row r="3" spans="1:10" s="690" customFormat="1" ht="18" customHeight="1" x14ac:dyDescent="0.2">
      <c r="A3" s="277"/>
      <c r="B3" s="691" t="s">
        <v>832</v>
      </c>
      <c r="C3" s="692"/>
      <c r="D3" s="693"/>
      <c r="E3" s="694"/>
      <c r="F3" s="695"/>
      <c r="G3" s="694"/>
      <c r="H3" s="277"/>
      <c r="I3" s="689"/>
    </row>
    <row r="4" spans="1:10" s="690" customFormat="1" ht="21" customHeight="1" x14ac:dyDescent="0.2">
      <c r="A4" s="277"/>
      <c r="B4" s="277"/>
      <c r="C4" s="696" t="s">
        <v>0</v>
      </c>
      <c r="D4" s="697"/>
      <c r="E4" s="698"/>
      <c r="F4" s="699"/>
      <c r="G4" s="698"/>
      <c r="H4" s="277"/>
      <c r="I4" s="689"/>
    </row>
    <row r="5" spans="1:10" s="706" customFormat="1" ht="30" customHeight="1" x14ac:dyDescent="0.2">
      <c r="A5" s="700"/>
      <c r="B5" s="701" t="s">
        <v>449</v>
      </c>
      <c r="C5" s="702">
        <f>'CAPITULO 01'!D36</f>
        <v>0</v>
      </c>
      <c r="D5" s="292" t="str">
        <f>IFERROR(C5/C65,"")</f>
        <v/>
      </c>
      <c r="E5" s="703">
        <f>'CAPITULO 01'!H36</f>
        <v>0</v>
      </c>
      <c r="F5" s="704" t="str">
        <f>IFERROR(E5/C5,"")</f>
        <v/>
      </c>
      <c r="G5" s="705" t="str">
        <f>IFERROR(E5/C65,"")</f>
        <v/>
      </c>
      <c r="H5" s="700"/>
      <c r="I5" s="382"/>
      <c r="J5" s="700"/>
    </row>
    <row r="6" spans="1:10" s="690" customFormat="1" ht="12.95" customHeight="1" x14ac:dyDescent="0.2">
      <c r="A6" s="277"/>
      <c r="B6" s="707" t="s">
        <v>797</v>
      </c>
      <c r="C6" s="708">
        <f>'CAPITULO 01'!D5</f>
        <v>0</v>
      </c>
      <c r="D6" s="709"/>
      <c r="E6" s="710">
        <f>'CAPITULO 01'!H5</f>
        <v>0</v>
      </c>
      <c r="F6" s="704" t="str">
        <f t="shared" ref="F6:F63" si="0">IFERROR(E6/C6,"")</f>
        <v/>
      </c>
      <c r="G6" s="698"/>
      <c r="H6" s="277"/>
      <c r="I6" s="665"/>
      <c r="J6" s="277"/>
    </row>
    <row r="7" spans="1:10" s="690" customFormat="1" ht="12.95" customHeight="1" x14ac:dyDescent="0.2">
      <c r="A7" s="277"/>
      <c r="B7" s="707" t="s">
        <v>396</v>
      </c>
      <c r="C7" s="708">
        <f>'CAPITULO 01'!D15</f>
        <v>0</v>
      </c>
      <c r="D7" s="709"/>
      <c r="E7" s="710">
        <f>'CAPITULO 01'!H15</f>
        <v>0</v>
      </c>
      <c r="F7" s="704" t="str">
        <f t="shared" si="0"/>
        <v/>
      </c>
      <c r="G7" s="698"/>
      <c r="H7" s="277"/>
      <c r="I7" s="665"/>
      <c r="J7" s="277"/>
    </row>
    <row r="8" spans="1:10" s="690" customFormat="1" ht="12.75" customHeight="1" x14ac:dyDescent="0.2">
      <c r="A8" s="277"/>
      <c r="B8" s="711" t="s">
        <v>321</v>
      </c>
      <c r="C8" s="708">
        <f>'CAPITULO 01'!D29</f>
        <v>0</v>
      </c>
      <c r="D8" s="709"/>
      <c r="E8" s="710">
        <f>'CAPITULO 01'!H29</f>
        <v>0</v>
      </c>
      <c r="F8" s="704" t="str">
        <f t="shared" si="0"/>
        <v/>
      </c>
      <c r="G8" s="698"/>
      <c r="H8" s="277"/>
      <c r="I8" s="665"/>
      <c r="J8" s="277"/>
    </row>
    <row r="9" spans="1:10" s="706" customFormat="1" ht="30" customHeight="1" x14ac:dyDescent="0.2">
      <c r="A9" s="700"/>
      <c r="B9" s="701" t="s">
        <v>296</v>
      </c>
      <c r="C9" s="702">
        <f>'CAPITULO 02 Parte 3'!D25</f>
        <v>0</v>
      </c>
      <c r="D9" s="292" t="str">
        <f>IFERROR(C9/C65,"")</f>
        <v/>
      </c>
      <c r="E9" s="703">
        <f>'CAPITULO 02 Parte 3'!H25</f>
        <v>0</v>
      </c>
      <c r="F9" s="704" t="str">
        <f t="shared" si="0"/>
        <v/>
      </c>
      <c r="G9" s="705" t="str">
        <f>IFERROR(E9/C65,"")</f>
        <v/>
      </c>
      <c r="H9" s="700"/>
      <c r="I9" s="382"/>
      <c r="J9" s="700"/>
    </row>
    <row r="10" spans="1:10" s="690" customFormat="1" ht="12.95" customHeight="1" x14ac:dyDescent="0.2">
      <c r="A10" s="277"/>
      <c r="B10" s="711" t="s">
        <v>332</v>
      </c>
      <c r="C10" s="708">
        <f>'CAPITULO 02 '!D5</f>
        <v>0</v>
      </c>
      <c r="D10" s="709"/>
      <c r="E10" s="710">
        <f>'CAPITULO 02 '!H5</f>
        <v>0</v>
      </c>
      <c r="F10" s="704" t="str">
        <f t="shared" si="0"/>
        <v/>
      </c>
      <c r="G10" s="698"/>
      <c r="H10" s="277"/>
      <c r="I10" s="665"/>
      <c r="J10" s="277"/>
    </row>
    <row r="11" spans="1:10" s="690" customFormat="1" ht="12.95" customHeight="1" x14ac:dyDescent="0.2">
      <c r="A11" s="277"/>
      <c r="B11" s="711" t="s">
        <v>391</v>
      </c>
      <c r="C11" s="708">
        <f>'CAPITULO 02 '!D14</f>
        <v>0</v>
      </c>
      <c r="D11" s="709"/>
      <c r="E11" s="710">
        <f>'CAPITULO 02 '!H14</f>
        <v>0</v>
      </c>
      <c r="F11" s="704" t="str">
        <f t="shared" si="0"/>
        <v/>
      </c>
      <c r="G11" s="698"/>
      <c r="H11" s="277"/>
      <c r="I11" s="665"/>
      <c r="J11" s="277"/>
    </row>
    <row r="12" spans="1:10" s="690" customFormat="1" ht="12.95" customHeight="1" x14ac:dyDescent="0.2">
      <c r="A12" s="277"/>
      <c r="B12" s="711" t="s">
        <v>392</v>
      </c>
      <c r="C12" s="708">
        <f>'CAPITULO 02 '!D24</f>
        <v>0</v>
      </c>
      <c r="D12" s="709"/>
      <c r="E12" s="710">
        <f>'CAPITULO 02 '!H24</f>
        <v>0</v>
      </c>
      <c r="F12" s="704" t="str">
        <f t="shared" si="0"/>
        <v/>
      </c>
      <c r="G12" s="698"/>
      <c r="H12" s="277"/>
      <c r="I12" s="665"/>
      <c r="J12" s="277"/>
    </row>
    <row r="13" spans="1:10" s="690" customFormat="1" ht="12.95" customHeight="1" x14ac:dyDescent="0.2">
      <c r="A13" s="277"/>
      <c r="B13" s="711" t="s">
        <v>759</v>
      </c>
      <c r="C13" s="708">
        <f>'CAPITULO 02 Parte 2'!D6</f>
        <v>0</v>
      </c>
      <c r="D13" s="709"/>
      <c r="E13" s="710">
        <f>'CAPITULO 02 Parte 2'!H6</f>
        <v>0</v>
      </c>
      <c r="F13" s="704" t="str">
        <f t="shared" si="0"/>
        <v/>
      </c>
      <c r="G13" s="698"/>
      <c r="H13" s="277"/>
      <c r="I13" s="665"/>
      <c r="J13" s="277"/>
    </row>
    <row r="14" spans="1:10" s="690" customFormat="1" ht="12.95" customHeight="1" x14ac:dyDescent="0.2">
      <c r="A14" s="277"/>
      <c r="B14" s="711" t="s">
        <v>393</v>
      </c>
      <c r="C14" s="708">
        <f>'CAPITULO 02 Parte 2'!D12</f>
        <v>0</v>
      </c>
      <c r="D14" s="709"/>
      <c r="E14" s="710">
        <f>'CAPITULO 02 Parte 2'!H12</f>
        <v>0</v>
      </c>
      <c r="F14" s="704" t="str">
        <f t="shared" si="0"/>
        <v/>
      </c>
      <c r="G14" s="698"/>
      <c r="H14" s="277"/>
      <c r="I14" s="665"/>
      <c r="J14" s="277"/>
    </row>
    <row r="15" spans="1:10" s="690" customFormat="1" ht="12.95" customHeight="1" x14ac:dyDescent="0.2">
      <c r="A15" s="277"/>
      <c r="B15" s="711" t="s">
        <v>394</v>
      </c>
      <c r="C15" s="708">
        <f>'CAPITULO 02 Parte 2'!D21</f>
        <v>0</v>
      </c>
      <c r="D15" s="709"/>
      <c r="E15" s="710">
        <f>'CAPITULO 02 Parte 2'!H21</f>
        <v>0</v>
      </c>
      <c r="F15" s="704" t="str">
        <f t="shared" si="0"/>
        <v/>
      </c>
      <c r="G15" s="698"/>
      <c r="H15" s="277"/>
      <c r="I15" s="665"/>
      <c r="J15" s="277"/>
    </row>
    <row r="16" spans="1:10" s="690" customFormat="1" ht="12.95" customHeight="1" x14ac:dyDescent="0.2">
      <c r="A16" s="277"/>
      <c r="B16" s="711" t="s">
        <v>762</v>
      </c>
      <c r="C16" s="708">
        <f>'CAPITULO 02 Parte 3'!D8</f>
        <v>0</v>
      </c>
      <c r="D16" s="709"/>
      <c r="E16" s="710">
        <f>'CAPITULO 02 Parte 3'!H8</f>
        <v>0</v>
      </c>
      <c r="F16" s="704" t="str">
        <f t="shared" si="0"/>
        <v/>
      </c>
      <c r="G16" s="698"/>
      <c r="H16" s="277"/>
      <c r="I16" s="665"/>
      <c r="J16" s="277"/>
    </row>
    <row r="17" spans="1:10" s="690" customFormat="1" ht="12.95" customHeight="1" x14ac:dyDescent="0.2">
      <c r="A17" s="277"/>
      <c r="B17" s="711" t="s">
        <v>395</v>
      </c>
      <c r="C17" s="708">
        <f>'CAPITULO 02 Parte 3'!D16</f>
        <v>0</v>
      </c>
      <c r="D17" s="709"/>
      <c r="E17" s="710">
        <f>'CAPITULO 02 Parte 3'!H16</f>
        <v>0</v>
      </c>
      <c r="F17" s="704" t="str">
        <f t="shared" si="0"/>
        <v/>
      </c>
      <c r="G17" s="698"/>
      <c r="H17" s="277"/>
      <c r="I17" s="665"/>
      <c r="J17" s="277"/>
    </row>
    <row r="18" spans="1:10" s="706" customFormat="1" ht="30" customHeight="1" x14ac:dyDescent="0.2">
      <c r="A18" s="700"/>
      <c r="B18" s="701" t="s">
        <v>297</v>
      </c>
      <c r="C18" s="702">
        <f>'CAPITULO 03  Parte 5'!D38</f>
        <v>0</v>
      </c>
      <c r="D18" s="292" t="str">
        <f>IFERROR(C18/C65,"")</f>
        <v/>
      </c>
      <c r="E18" s="703">
        <f>'CAPITULO 03  Parte 5'!H38</f>
        <v>0</v>
      </c>
      <c r="F18" s="704" t="str">
        <f t="shared" si="0"/>
        <v/>
      </c>
      <c r="G18" s="705" t="str">
        <f>IFERROR(E18/C65,"")</f>
        <v/>
      </c>
      <c r="H18" s="700"/>
      <c r="I18" s="382"/>
      <c r="J18" s="700"/>
    </row>
    <row r="19" spans="1:10" s="690" customFormat="1" ht="12.95" customHeight="1" x14ac:dyDescent="0.2">
      <c r="A19" s="277"/>
      <c r="B19" s="711" t="s">
        <v>333</v>
      </c>
      <c r="C19" s="708">
        <f>'CAPITULO 03'!D7</f>
        <v>0</v>
      </c>
      <c r="D19" s="709"/>
      <c r="E19" s="710">
        <f>'CAPITULO 03'!H7</f>
        <v>0</v>
      </c>
      <c r="F19" s="704" t="str">
        <f t="shared" si="0"/>
        <v/>
      </c>
      <c r="G19" s="698"/>
      <c r="H19" s="277"/>
      <c r="I19" s="665"/>
      <c r="J19" s="277"/>
    </row>
    <row r="20" spans="1:10" s="713" customFormat="1" ht="12.95" customHeight="1" x14ac:dyDescent="0.2">
      <c r="A20" s="275"/>
      <c r="B20" s="712" t="s">
        <v>757</v>
      </c>
      <c r="C20" s="708">
        <f>'CAPITULO 03'!D19-'CAPITULO 03'!D21</f>
        <v>0</v>
      </c>
      <c r="D20" s="709"/>
      <c r="E20" s="710">
        <f>'CAPITULO 03'!H19-'CAPITULO 03'!H21</f>
        <v>0</v>
      </c>
      <c r="F20" s="704" t="str">
        <f t="shared" si="0"/>
        <v/>
      </c>
      <c r="G20" s="698"/>
      <c r="H20" s="275"/>
      <c r="I20" s="342"/>
      <c r="J20" s="275"/>
    </row>
    <row r="21" spans="1:10" s="713" customFormat="1" ht="12.95" customHeight="1" x14ac:dyDescent="0.2">
      <c r="A21" s="714"/>
      <c r="B21" s="715" t="s">
        <v>826</v>
      </c>
      <c r="C21" s="708">
        <f>'CAPITULO 03'!D21</f>
        <v>0</v>
      </c>
      <c r="D21" s="709"/>
      <c r="E21" s="710">
        <f>'CAPITULO 03'!H21</f>
        <v>0</v>
      </c>
      <c r="F21" s="704" t="str">
        <f t="shared" si="0"/>
        <v/>
      </c>
      <c r="G21" s="698"/>
      <c r="H21" s="275"/>
      <c r="I21" s="1016"/>
      <c r="J21" s="1017"/>
    </row>
    <row r="22" spans="1:10" s="690" customFormat="1" ht="12.95" customHeight="1" x14ac:dyDescent="0.2">
      <c r="A22" s="277"/>
      <c r="B22" s="711" t="s">
        <v>334</v>
      </c>
      <c r="C22" s="708">
        <f>'CAPITULO 03  Parte 2'!D7</f>
        <v>0</v>
      </c>
      <c r="D22" s="709"/>
      <c r="E22" s="710">
        <f>'CAPITULO 03  Parte 2'!H7</f>
        <v>0</v>
      </c>
      <c r="F22" s="704" t="str">
        <f t="shared" si="0"/>
        <v/>
      </c>
      <c r="G22" s="698"/>
      <c r="H22" s="277"/>
      <c r="I22" s="665"/>
      <c r="J22" s="277"/>
    </row>
    <row r="23" spans="1:10" s="690" customFormat="1" ht="12.95" customHeight="1" x14ac:dyDescent="0.2">
      <c r="A23" s="277"/>
      <c r="B23" s="711" t="s">
        <v>1024</v>
      </c>
      <c r="C23" s="708">
        <f>'CAPITULO 03  Parte 2'!D18</f>
        <v>0</v>
      </c>
      <c r="D23" s="709"/>
      <c r="E23" s="710">
        <f>'CAPITULO 03  Parte 2'!H18</f>
        <v>0</v>
      </c>
      <c r="F23" s="704" t="str">
        <f t="shared" si="0"/>
        <v/>
      </c>
      <c r="G23" s="698"/>
      <c r="H23" s="277"/>
      <c r="I23" s="665"/>
      <c r="J23" s="277"/>
    </row>
    <row r="24" spans="1:10" s="690" customFormat="1" ht="12.95" customHeight="1" x14ac:dyDescent="0.25">
      <c r="A24" s="277"/>
      <c r="B24" s="716" t="s">
        <v>397</v>
      </c>
      <c r="C24" s="708">
        <f>'CAPITULO 03  Parte 3'!D6</f>
        <v>0</v>
      </c>
      <c r="D24" s="709"/>
      <c r="E24" s="710">
        <f>'CAPITULO 03  Parte 3'!H6</f>
        <v>0</v>
      </c>
      <c r="F24" s="704" t="str">
        <f t="shared" si="0"/>
        <v/>
      </c>
      <c r="G24" s="698"/>
      <c r="H24" s="277"/>
      <c r="I24" s="665"/>
      <c r="J24" s="277"/>
    </row>
    <row r="25" spans="1:10" s="690" customFormat="1" ht="12.95" customHeight="1" x14ac:dyDescent="0.25">
      <c r="A25" s="277"/>
      <c r="B25" s="716" t="s">
        <v>398</v>
      </c>
      <c r="C25" s="708">
        <f>'CAPITULO 03  Parte 3'!D15</f>
        <v>0</v>
      </c>
      <c r="D25" s="709"/>
      <c r="E25" s="710">
        <f>'CAPITULO 03  Parte 3'!H15</f>
        <v>0</v>
      </c>
      <c r="F25" s="704" t="str">
        <f t="shared" si="0"/>
        <v/>
      </c>
      <c r="G25" s="698"/>
      <c r="H25" s="277"/>
      <c r="I25" s="665"/>
      <c r="J25" s="277"/>
    </row>
    <row r="26" spans="1:10" s="690" customFormat="1" ht="12.95" customHeight="1" x14ac:dyDescent="0.25">
      <c r="A26" s="277"/>
      <c r="B26" s="716" t="s">
        <v>735</v>
      </c>
      <c r="C26" s="708">
        <f>'CAPITULO 03  Parte 3'!D24</f>
        <v>0</v>
      </c>
      <c r="D26" s="709"/>
      <c r="E26" s="710">
        <f>'CAPITULO 03  Parte 3'!H24</f>
        <v>0</v>
      </c>
      <c r="F26" s="704" t="str">
        <f t="shared" si="0"/>
        <v/>
      </c>
      <c r="G26" s="698"/>
      <c r="H26" s="277"/>
      <c r="I26" s="665"/>
      <c r="J26" s="277"/>
    </row>
    <row r="27" spans="1:10" s="690" customFormat="1" ht="12.95" customHeight="1" x14ac:dyDescent="0.2">
      <c r="A27" s="277"/>
      <c r="B27" s="711" t="s">
        <v>736</v>
      </c>
      <c r="C27" s="708">
        <f>'CAPITULO 03  Parte 3'!D32</f>
        <v>0</v>
      </c>
      <c r="D27" s="709"/>
      <c r="E27" s="710">
        <f>'CAPITULO 03  Parte 3'!H32</f>
        <v>0</v>
      </c>
      <c r="F27" s="704" t="str">
        <f t="shared" si="0"/>
        <v/>
      </c>
      <c r="G27" s="698"/>
      <c r="H27" s="277"/>
      <c r="I27" s="665"/>
      <c r="J27" s="277"/>
    </row>
    <row r="28" spans="1:10" s="690" customFormat="1" ht="12.95" customHeight="1" x14ac:dyDescent="0.2">
      <c r="A28" s="277"/>
      <c r="B28" s="711" t="s">
        <v>730</v>
      </c>
      <c r="C28" s="708">
        <f>'CAPITULO 03  Parte 4 '!D8</f>
        <v>0</v>
      </c>
      <c r="D28" s="709"/>
      <c r="E28" s="710">
        <f>'CAPITULO 03  Parte 4 '!H8</f>
        <v>0</v>
      </c>
      <c r="F28" s="704" t="str">
        <f t="shared" si="0"/>
        <v/>
      </c>
      <c r="G28" s="698"/>
      <c r="H28" s="277"/>
      <c r="I28" s="665"/>
      <c r="J28" s="277"/>
    </row>
    <row r="29" spans="1:10" s="690" customFormat="1" ht="12.95" customHeight="1" x14ac:dyDescent="0.25">
      <c r="A29" s="277"/>
      <c r="B29" s="716" t="s">
        <v>737</v>
      </c>
      <c r="C29" s="708">
        <f>'CAPITULO 03  Parte 4 '!D19</f>
        <v>0</v>
      </c>
      <c r="D29" s="709"/>
      <c r="E29" s="710">
        <f>'CAPITULO 03  Parte 4 '!H19</f>
        <v>0</v>
      </c>
      <c r="F29" s="704" t="str">
        <f t="shared" si="0"/>
        <v/>
      </c>
      <c r="G29" s="698"/>
      <c r="H29" s="277"/>
      <c r="I29" s="665"/>
      <c r="J29" s="277"/>
    </row>
    <row r="30" spans="1:10" s="690" customFormat="1" ht="12.95" customHeight="1" x14ac:dyDescent="0.25">
      <c r="A30" s="277"/>
      <c r="B30" s="716" t="s">
        <v>738</v>
      </c>
      <c r="C30" s="708">
        <f>'CAPITULO 03  Parte 5'!D6</f>
        <v>0</v>
      </c>
      <c r="D30" s="709"/>
      <c r="E30" s="710">
        <f>'CAPITULO 03  Parte 5'!H6</f>
        <v>0</v>
      </c>
      <c r="F30" s="704" t="str">
        <f t="shared" si="0"/>
        <v/>
      </c>
      <c r="G30" s="698"/>
      <c r="H30" s="277"/>
      <c r="I30" s="665"/>
      <c r="J30" s="277"/>
    </row>
    <row r="31" spans="1:10" s="690" customFormat="1" ht="12.95" customHeight="1" x14ac:dyDescent="0.25">
      <c r="A31" s="277"/>
      <c r="B31" s="716" t="s">
        <v>731</v>
      </c>
      <c r="C31" s="708">
        <f>'CAPITULO 03  Parte 5'!D14</f>
        <v>0</v>
      </c>
      <c r="D31" s="709"/>
      <c r="E31" s="710">
        <f>'CAPITULO 03  Parte 5'!H14</f>
        <v>0</v>
      </c>
      <c r="F31" s="704" t="str">
        <f t="shared" si="0"/>
        <v/>
      </c>
      <c r="G31" s="698"/>
      <c r="H31" s="277"/>
      <c r="I31" s="665"/>
      <c r="J31" s="277"/>
    </row>
    <row r="32" spans="1:10" s="690" customFormat="1" ht="12.75" customHeight="1" x14ac:dyDescent="0.2">
      <c r="A32" s="277"/>
      <c r="B32" s="711" t="s">
        <v>127</v>
      </c>
      <c r="C32" s="708">
        <f>'CAPITULO 03  Parte 5'!D24</f>
        <v>0</v>
      </c>
      <c r="D32" s="709"/>
      <c r="E32" s="710">
        <f>'CAPITULO 03  Parte 5'!H24</f>
        <v>0</v>
      </c>
      <c r="F32" s="704" t="str">
        <f t="shared" si="0"/>
        <v/>
      </c>
      <c r="G32" s="698"/>
      <c r="H32" s="277"/>
      <c r="I32" s="665"/>
      <c r="J32" s="277"/>
    </row>
    <row r="33" spans="1:10" s="706" customFormat="1" ht="30" customHeight="1" x14ac:dyDescent="0.2">
      <c r="A33" s="700"/>
      <c r="B33" s="701" t="s">
        <v>298</v>
      </c>
      <c r="C33" s="702">
        <f>'CAPITULO 04  Parte 2'!D29</f>
        <v>0</v>
      </c>
      <c r="D33" s="292" t="str">
        <f>IFERROR(C33/C65,"")</f>
        <v/>
      </c>
      <c r="E33" s="703">
        <f>'CAPITULO 04  Parte 2'!E29</f>
        <v>0</v>
      </c>
      <c r="F33" s="704" t="str">
        <f t="shared" si="0"/>
        <v/>
      </c>
      <c r="G33" s="705" t="str">
        <f>IFERROR(E33/C65,"")</f>
        <v/>
      </c>
      <c r="H33" s="700"/>
      <c r="I33" s="382"/>
      <c r="J33" s="700"/>
    </row>
    <row r="34" spans="1:10" s="690" customFormat="1" ht="12.95" customHeight="1" x14ac:dyDescent="0.2">
      <c r="A34" s="277"/>
      <c r="B34" s="711" t="s">
        <v>739</v>
      </c>
      <c r="C34" s="708">
        <f>'CAPITULO 04 '!D4</f>
        <v>0</v>
      </c>
      <c r="D34" s="709"/>
      <c r="E34" s="710">
        <f>'CAPITULO 04 '!E4</f>
        <v>0</v>
      </c>
      <c r="F34" s="704" t="str">
        <f t="shared" si="0"/>
        <v/>
      </c>
      <c r="G34" s="698"/>
      <c r="H34" s="277"/>
      <c r="I34" s="665"/>
      <c r="J34" s="277"/>
    </row>
    <row r="35" spans="1:10" s="690" customFormat="1" ht="12.95" customHeight="1" x14ac:dyDescent="0.2">
      <c r="A35" s="277"/>
      <c r="B35" s="711" t="s">
        <v>740</v>
      </c>
      <c r="C35" s="708">
        <f>'CAPITULO 04 '!D18</f>
        <v>0</v>
      </c>
      <c r="D35" s="709"/>
      <c r="E35" s="710">
        <f>'CAPITULO 04 '!E18</f>
        <v>0</v>
      </c>
      <c r="F35" s="704" t="str">
        <f t="shared" si="0"/>
        <v/>
      </c>
      <c r="G35" s="698"/>
      <c r="H35" s="277"/>
      <c r="I35" s="665"/>
      <c r="J35" s="277"/>
    </row>
    <row r="36" spans="1:10" s="690" customFormat="1" ht="12.95" customHeight="1" x14ac:dyDescent="0.2">
      <c r="A36" s="277"/>
      <c r="B36" s="711" t="s">
        <v>741</v>
      </c>
      <c r="C36" s="708">
        <f>'CAPITULO 04  Parte 2'!D4</f>
        <v>0</v>
      </c>
      <c r="D36" s="709"/>
      <c r="E36" s="710">
        <f>'CAPITULO 04  Parte 2'!E4</f>
        <v>0</v>
      </c>
      <c r="F36" s="704" t="str">
        <f t="shared" si="0"/>
        <v/>
      </c>
      <c r="G36" s="698"/>
      <c r="H36" s="277"/>
      <c r="I36" s="665"/>
      <c r="J36" s="277"/>
    </row>
    <row r="37" spans="1:10" s="690" customFormat="1" ht="12.95" customHeight="1" x14ac:dyDescent="0.2">
      <c r="A37" s="277"/>
      <c r="B37" s="711" t="s">
        <v>742</v>
      </c>
      <c r="C37" s="708">
        <f>'CAPITULO 04  Parte 2'!D14</f>
        <v>0</v>
      </c>
      <c r="D37" s="709"/>
      <c r="E37" s="710">
        <f>'CAPITULO 04  Parte 2'!E14</f>
        <v>0</v>
      </c>
      <c r="F37" s="704" t="str">
        <f t="shared" si="0"/>
        <v/>
      </c>
      <c r="G37" s="698"/>
      <c r="H37" s="277"/>
      <c r="I37" s="665"/>
      <c r="J37" s="277"/>
    </row>
    <row r="38" spans="1:10" s="690" customFormat="1" ht="12.95" customHeight="1" x14ac:dyDescent="0.2">
      <c r="A38" s="277"/>
      <c r="B38" s="711" t="s">
        <v>743</v>
      </c>
      <c r="C38" s="708">
        <f>'CAPITULO 04  Parte 2'!D23</f>
        <v>0</v>
      </c>
      <c r="D38" s="709"/>
      <c r="E38" s="710">
        <f>'CAPITULO 04  Parte 2'!E23</f>
        <v>0</v>
      </c>
      <c r="F38" s="704" t="str">
        <f t="shared" si="0"/>
        <v/>
      </c>
      <c r="G38" s="698"/>
      <c r="H38" s="277"/>
      <c r="I38" s="665"/>
      <c r="J38" s="277"/>
    </row>
    <row r="39" spans="1:10" s="706" customFormat="1" ht="30" customHeight="1" x14ac:dyDescent="0.2">
      <c r="A39" s="700"/>
      <c r="B39" s="701" t="s">
        <v>450</v>
      </c>
      <c r="C39" s="702">
        <f>'CAPITULO 05 Parte 2'!D31</f>
        <v>0</v>
      </c>
      <c r="D39" s="292" t="str">
        <f>IFERROR(C39/C65,"")</f>
        <v/>
      </c>
      <c r="E39" s="703">
        <f>'CAPITULO 05 Parte 2'!E31</f>
        <v>0</v>
      </c>
      <c r="F39" s="704" t="str">
        <f t="shared" si="0"/>
        <v/>
      </c>
      <c r="G39" s="705" t="str">
        <f>IFERROR(E39/C65,"")</f>
        <v/>
      </c>
      <c r="H39" s="700"/>
      <c r="I39" s="382"/>
      <c r="J39" s="700"/>
    </row>
    <row r="40" spans="1:10" s="690" customFormat="1" ht="12.95" customHeight="1" x14ac:dyDescent="0.2">
      <c r="A40" s="277"/>
      <c r="B40" s="711" t="s">
        <v>744</v>
      </c>
      <c r="C40" s="708">
        <f>'CAPITULO 05'!D4</f>
        <v>0</v>
      </c>
      <c r="D40" s="709"/>
      <c r="E40" s="710">
        <f>'CAPITULO 05'!E4</f>
        <v>0</v>
      </c>
      <c r="F40" s="704" t="str">
        <f t="shared" si="0"/>
        <v/>
      </c>
      <c r="G40" s="698"/>
      <c r="H40" s="277"/>
      <c r="I40" s="665"/>
      <c r="J40" s="277"/>
    </row>
    <row r="41" spans="1:10" s="690" customFormat="1" ht="12.95" customHeight="1" x14ac:dyDescent="0.2">
      <c r="A41" s="277"/>
      <c r="B41" s="711" t="s">
        <v>758</v>
      </c>
      <c r="C41" s="708">
        <f>'CAPITULO 05'!D12</f>
        <v>0</v>
      </c>
      <c r="D41" s="709"/>
      <c r="E41" s="710">
        <f>'CAPITULO 05'!E12</f>
        <v>0</v>
      </c>
      <c r="F41" s="704" t="str">
        <f t="shared" si="0"/>
        <v/>
      </c>
      <c r="G41" s="698"/>
      <c r="H41" s="277"/>
      <c r="I41" s="665"/>
      <c r="J41" s="277"/>
    </row>
    <row r="42" spans="1:10" s="690" customFormat="1" ht="12.95" customHeight="1" x14ac:dyDescent="0.2">
      <c r="A42" s="277"/>
      <c r="B42" s="711" t="s">
        <v>746</v>
      </c>
      <c r="C42" s="708">
        <f>'CAPITULO 05 Parte 2'!D4</f>
        <v>0</v>
      </c>
      <c r="D42" s="709"/>
      <c r="E42" s="710">
        <f>'CAPITULO 05 Parte 2'!E4</f>
        <v>0</v>
      </c>
      <c r="F42" s="704" t="str">
        <f t="shared" si="0"/>
        <v/>
      </c>
      <c r="G42" s="698"/>
      <c r="H42" s="277"/>
      <c r="I42" s="665"/>
      <c r="J42" s="277"/>
    </row>
    <row r="43" spans="1:10" s="690" customFormat="1" ht="12.95" customHeight="1" x14ac:dyDescent="0.2">
      <c r="A43" s="277"/>
      <c r="B43" s="711" t="s">
        <v>835</v>
      </c>
      <c r="C43" s="708">
        <f>'CAPITULO 05 Parte 2'!D22-'CAPITULO 05 Parte 2'!D25</f>
        <v>0</v>
      </c>
      <c r="D43" s="709"/>
      <c r="E43" s="710">
        <f>'CAPITULO 05 Parte 2'!E22-'CAPITULO 05 Parte 2'!E25</f>
        <v>0</v>
      </c>
      <c r="F43" s="704" t="str">
        <f t="shared" si="0"/>
        <v/>
      </c>
      <c r="G43" s="698"/>
      <c r="H43" s="277"/>
      <c r="I43" s="665"/>
      <c r="J43" s="277"/>
    </row>
    <row r="44" spans="1:10" s="690" customFormat="1" ht="18.75" customHeight="1" x14ac:dyDescent="0.2">
      <c r="A44" s="714"/>
      <c r="B44" s="715" t="s">
        <v>836</v>
      </c>
      <c r="C44" s="708">
        <f>'CAPITULO 05 Parte 2'!D25</f>
        <v>0</v>
      </c>
      <c r="D44" s="709"/>
      <c r="E44" s="710">
        <f>'CAPITULO 05 Parte 2'!E25</f>
        <v>0</v>
      </c>
      <c r="F44" s="704"/>
      <c r="G44" s="698"/>
      <c r="H44" s="277"/>
      <c r="I44" s="665"/>
      <c r="J44" s="277"/>
    </row>
    <row r="45" spans="1:10" s="706" customFormat="1" ht="30" customHeight="1" x14ac:dyDescent="0.2">
      <c r="A45" s="700"/>
      <c r="B45" s="701" t="s">
        <v>451</v>
      </c>
      <c r="C45" s="702">
        <f>'CAPITULO 06 Parte 2'!D24</f>
        <v>0</v>
      </c>
      <c r="D45" s="292" t="str">
        <f>IFERROR(C45/C65,"")</f>
        <v/>
      </c>
      <c r="E45" s="703">
        <f>'CAPITULO 06 Parte 2'!E24</f>
        <v>0</v>
      </c>
      <c r="F45" s="704" t="str">
        <f t="shared" si="0"/>
        <v/>
      </c>
      <c r="G45" s="705" t="str">
        <f>IFERROR(E45/C65,"")</f>
        <v/>
      </c>
      <c r="H45" s="700"/>
      <c r="I45" s="382"/>
      <c r="J45" s="700"/>
    </row>
    <row r="46" spans="1:10" s="690" customFormat="1" ht="12.95" customHeight="1" x14ac:dyDescent="0.25">
      <c r="A46" s="277"/>
      <c r="B46" s="716" t="s">
        <v>747</v>
      </c>
      <c r="C46" s="708">
        <f>'CAPITULO 06 Parte 1'!D4</f>
        <v>0</v>
      </c>
      <c r="D46" s="709"/>
      <c r="E46" s="710">
        <f>'CAPITULO 06 Parte 1'!E4</f>
        <v>0</v>
      </c>
      <c r="F46" s="704" t="str">
        <f t="shared" si="0"/>
        <v/>
      </c>
      <c r="G46" s="698"/>
      <c r="H46" s="277"/>
      <c r="I46" s="665"/>
      <c r="J46" s="277"/>
    </row>
    <row r="47" spans="1:10" s="690" customFormat="1" ht="12.95" customHeight="1" x14ac:dyDescent="0.25">
      <c r="A47" s="277"/>
      <c r="B47" s="716" t="s">
        <v>748</v>
      </c>
      <c r="C47" s="708">
        <f>'CAPITULO 06 Parte 2'!D4</f>
        <v>0</v>
      </c>
      <c r="D47" s="709"/>
      <c r="E47" s="710">
        <f>'CAPITULO 06 Parte 2'!E4</f>
        <v>0</v>
      </c>
      <c r="F47" s="704" t="str">
        <f t="shared" si="0"/>
        <v/>
      </c>
      <c r="G47" s="698"/>
      <c r="H47" s="277"/>
      <c r="I47" s="665"/>
      <c r="J47" s="277"/>
    </row>
    <row r="48" spans="1:10" s="706" customFormat="1" ht="30" customHeight="1" x14ac:dyDescent="0.2">
      <c r="A48" s="700"/>
      <c r="B48" s="701" t="s">
        <v>452</v>
      </c>
      <c r="C48" s="702">
        <f>'CAPITULO 07'!D19</f>
        <v>0</v>
      </c>
      <c r="D48" s="292" t="str">
        <f>IFERROR(C48/C65,"")</f>
        <v/>
      </c>
      <c r="E48" s="703">
        <f>'CAPITULO 07'!E19</f>
        <v>0</v>
      </c>
      <c r="F48" s="704" t="str">
        <f t="shared" si="0"/>
        <v/>
      </c>
      <c r="G48" s="705" t="str">
        <f>IFERROR(E48/C65,"")</f>
        <v/>
      </c>
      <c r="H48" s="700"/>
      <c r="I48" s="382"/>
      <c r="J48" s="700"/>
    </row>
    <row r="49" spans="1:10" s="690" customFormat="1" ht="16.5" customHeight="1" x14ac:dyDescent="0.25">
      <c r="A49" s="277"/>
      <c r="B49" s="716" t="s">
        <v>794</v>
      </c>
      <c r="C49" s="708">
        <f>'CAPITULO 07'!D5</f>
        <v>0</v>
      </c>
      <c r="D49" s="709"/>
      <c r="E49" s="710">
        <f>'CAPITULO 07'!E5</f>
        <v>0</v>
      </c>
      <c r="F49" s="704" t="str">
        <f t="shared" si="0"/>
        <v/>
      </c>
      <c r="G49" s="698"/>
      <c r="H49" s="277"/>
      <c r="I49" s="665"/>
      <c r="J49" s="277"/>
    </row>
    <row r="50" spans="1:10" s="690" customFormat="1" ht="15" customHeight="1" x14ac:dyDescent="0.25">
      <c r="A50" s="277"/>
      <c r="B50" s="716" t="s">
        <v>793</v>
      </c>
      <c r="C50" s="708">
        <f>'CAPITULO 07'!D14</f>
        <v>0</v>
      </c>
      <c r="D50" s="709"/>
      <c r="E50" s="710">
        <f>'CAPITULO 07'!E14</f>
        <v>0</v>
      </c>
      <c r="F50" s="704" t="str">
        <f t="shared" si="0"/>
        <v/>
      </c>
      <c r="G50" s="698"/>
      <c r="H50" s="277"/>
      <c r="I50" s="665"/>
      <c r="J50" s="277"/>
    </row>
    <row r="51" spans="1:10" s="706" customFormat="1" ht="30" customHeight="1" x14ac:dyDescent="0.2">
      <c r="A51" s="700"/>
      <c r="B51" s="701" t="s">
        <v>453</v>
      </c>
      <c r="C51" s="717">
        <f>'CAPITULO 08'!D14</f>
        <v>0</v>
      </c>
      <c r="D51" s="292" t="str">
        <f>IFERROR(C51/C65,"")</f>
        <v/>
      </c>
      <c r="E51" s="718">
        <f>'CAPITULO 08'!E14</f>
        <v>0</v>
      </c>
      <c r="F51" s="704" t="str">
        <f t="shared" si="0"/>
        <v/>
      </c>
      <c r="G51" s="705" t="str">
        <f>IFERROR(E51/C65,"")</f>
        <v/>
      </c>
      <c r="H51" s="700"/>
      <c r="I51" s="382"/>
      <c r="J51" s="700"/>
    </row>
    <row r="52" spans="1:10" s="690" customFormat="1" ht="15.75" x14ac:dyDescent="0.2">
      <c r="A52" s="277"/>
      <c r="B52" s="719" t="s">
        <v>749</v>
      </c>
      <c r="C52" s="708">
        <f>'CAPITULO 08'!D4</f>
        <v>0</v>
      </c>
      <c r="D52" s="709"/>
      <c r="E52" s="710">
        <f>'CAPITULO 08'!E4</f>
        <v>0</v>
      </c>
      <c r="F52" s="704" t="str">
        <f t="shared" si="0"/>
        <v/>
      </c>
      <c r="G52" s="698"/>
      <c r="H52" s="277"/>
      <c r="I52" s="665"/>
      <c r="J52" s="277"/>
    </row>
    <row r="53" spans="1:10" s="706" customFormat="1" ht="30" customHeight="1" x14ac:dyDescent="0.2">
      <c r="A53" s="700"/>
      <c r="B53" s="701" t="s">
        <v>456</v>
      </c>
      <c r="C53" s="702">
        <f>'CAPITULO 09'!D24</f>
        <v>0</v>
      </c>
      <c r="D53" s="292" t="str">
        <f>IFERROR(C53/C65,"")</f>
        <v/>
      </c>
      <c r="E53" s="703">
        <f>'CAPITULO 09'!E24</f>
        <v>0</v>
      </c>
      <c r="F53" s="704" t="str">
        <f t="shared" si="0"/>
        <v/>
      </c>
      <c r="G53" s="705" t="str">
        <f>IFERROR(E53/C65,"")</f>
        <v/>
      </c>
      <c r="H53" s="700"/>
      <c r="I53" s="382"/>
      <c r="J53" s="700"/>
    </row>
    <row r="54" spans="1:10" s="690" customFormat="1" ht="17.25" customHeight="1" x14ac:dyDescent="0.2">
      <c r="A54" s="277"/>
      <c r="B54" s="719" t="s">
        <v>374</v>
      </c>
      <c r="C54" s="708">
        <f>'CAPITULO 09'!D4</f>
        <v>0</v>
      </c>
      <c r="D54" s="709"/>
      <c r="E54" s="710">
        <f>'CAPITULO 09'!E4</f>
        <v>0</v>
      </c>
      <c r="F54" s="704" t="str">
        <f t="shared" si="0"/>
        <v/>
      </c>
      <c r="G54" s="698"/>
      <c r="H54" s="277"/>
      <c r="I54" s="665"/>
      <c r="J54" s="277"/>
    </row>
    <row r="55" spans="1:10" s="690" customFormat="1" ht="14.25" customHeight="1" x14ac:dyDescent="0.2">
      <c r="A55" s="277"/>
      <c r="B55" s="719" t="s">
        <v>734</v>
      </c>
      <c r="C55" s="708">
        <f>'CAPITULO 09'!D11</f>
        <v>0</v>
      </c>
      <c r="D55" s="709"/>
      <c r="E55" s="710">
        <f>'CAPITULO 09'!E11</f>
        <v>0</v>
      </c>
      <c r="F55" s="704" t="str">
        <f t="shared" si="0"/>
        <v/>
      </c>
      <c r="G55" s="698"/>
      <c r="H55" s="277"/>
      <c r="I55" s="665"/>
      <c r="J55" s="277"/>
    </row>
    <row r="56" spans="1:10" s="706" customFormat="1" ht="30" customHeight="1" x14ac:dyDescent="0.2">
      <c r="A56" s="700"/>
      <c r="B56" s="701" t="s">
        <v>454</v>
      </c>
      <c r="C56" s="702">
        <f>'CAPITULO 10'!D21</f>
        <v>0</v>
      </c>
      <c r="D56" s="292" t="str">
        <f>IFERROR(C56/C65,"")</f>
        <v/>
      </c>
      <c r="E56" s="703">
        <f>'CAPITULO 10'!E21</f>
        <v>0</v>
      </c>
      <c r="F56" s="704" t="str">
        <f t="shared" si="0"/>
        <v/>
      </c>
      <c r="G56" s="705" t="str">
        <f>IFERROR(E56/C65,"")</f>
        <v/>
      </c>
      <c r="H56" s="700"/>
      <c r="I56" s="382"/>
      <c r="J56" s="700"/>
    </row>
    <row r="57" spans="1:10" s="690" customFormat="1" ht="12.95" customHeight="1" x14ac:dyDescent="0.2">
      <c r="A57" s="277"/>
      <c r="B57" s="719" t="s">
        <v>750</v>
      </c>
      <c r="C57" s="708">
        <f>'CAPITULO 10'!D4</f>
        <v>0</v>
      </c>
      <c r="D57" s="709"/>
      <c r="E57" s="710">
        <f>'CAPITULO 10'!E4</f>
        <v>0</v>
      </c>
      <c r="F57" s="704" t="str">
        <f t="shared" si="0"/>
        <v/>
      </c>
      <c r="G57" s="698"/>
      <c r="H57" s="277"/>
      <c r="I57" s="665"/>
      <c r="J57" s="277"/>
    </row>
    <row r="58" spans="1:10" s="690" customFormat="1" ht="15.75" customHeight="1" x14ac:dyDescent="0.2">
      <c r="A58" s="277"/>
      <c r="B58" s="719" t="s">
        <v>751</v>
      </c>
      <c r="C58" s="708">
        <f>'CAPITULO 10'!D16</f>
        <v>0</v>
      </c>
      <c r="D58" s="709"/>
      <c r="E58" s="710">
        <f>'CAPITULO 10'!E16</f>
        <v>0</v>
      </c>
      <c r="F58" s="704" t="str">
        <f t="shared" si="0"/>
        <v/>
      </c>
      <c r="G58" s="698"/>
      <c r="H58" s="277"/>
      <c r="I58" s="665"/>
      <c r="J58" s="277"/>
    </row>
    <row r="59" spans="1:10" s="706" customFormat="1" ht="30" customHeight="1" x14ac:dyDescent="0.2">
      <c r="A59" s="700"/>
      <c r="B59" s="720" t="s">
        <v>827</v>
      </c>
      <c r="C59" s="702">
        <f>'CAPITULO 11'!D21</f>
        <v>0</v>
      </c>
      <c r="D59" s="292" t="str">
        <f>IFERROR(C59/C65,"")</f>
        <v/>
      </c>
      <c r="E59" s="703">
        <f>'CAPITULO 11'!E4</f>
        <v>0</v>
      </c>
      <c r="F59" s="704" t="str">
        <f t="shared" si="0"/>
        <v/>
      </c>
      <c r="G59" s="705" t="str">
        <f>IFERROR(E59/C65,"")</f>
        <v/>
      </c>
      <c r="H59" s="700"/>
      <c r="I59" s="382"/>
      <c r="J59" s="700"/>
    </row>
    <row r="60" spans="1:10" s="690" customFormat="1" ht="17.25" customHeight="1" x14ac:dyDescent="0.2">
      <c r="A60" s="277"/>
      <c r="B60" s="721" t="s">
        <v>828</v>
      </c>
      <c r="C60" s="708">
        <f>'CAPITULO 11'!D21</f>
        <v>0</v>
      </c>
      <c r="D60" s="709"/>
      <c r="E60" s="710">
        <f>'CAPITULO 11'!E21</f>
        <v>0</v>
      </c>
      <c r="F60" s="704" t="str">
        <f t="shared" si="0"/>
        <v/>
      </c>
      <c r="G60" s="698"/>
      <c r="H60" s="275"/>
      <c r="I60" s="665"/>
      <c r="J60" s="277"/>
    </row>
    <row r="61" spans="1:10" s="706" customFormat="1" ht="27" customHeight="1" x14ac:dyDescent="0.2">
      <c r="A61" s="700"/>
      <c r="B61" s="720" t="s">
        <v>830</v>
      </c>
      <c r="C61" s="702">
        <f>'CAPITULO 12'!D24</f>
        <v>0</v>
      </c>
      <c r="D61" s="292" t="str">
        <f>IFERROR(C61/C65,"")</f>
        <v/>
      </c>
      <c r="E61" s="703">
        <f>'CAPITULO 12'!E24</f>
        <v>0</v>
      </c>
      <c r="F61" s="704" t="str">
        <f t="shared" si="0"/>
        <v/>
      </c>
      <c r="G61" s="705" t="str">
        <f>IFERROR(E61/C65,"")</f>
        <v/>
      </c>
      <c r="H61" s="700"/>
      <c r="I61" s="382"/>
      <c r="J61" s="700"/>
    </row>
    <row r="62" spans="1:10" s="690" customFormat="1" ht="18" customHeight="1" x14ac:dyDescent="0.2">
      <c r="A62" s="277"/>
      <c r="B62" s="712" t="s">
        <v>752</v>
      </c>
      <c r="C62" s="708">
        <f>'CAPITULO 12'!D4</f>
        <v>0</v>
      </c>
      <c r="D62" s="709"/>
      <c r="E62" s="710">
        <f>'CAPITULO 12'!E4</f>
        <v>0</v>
      </c>
      <c r="F62" s="704" t="str">
        <f t="shared" si="0"/>
        <v/>
      </c>
      <c r="G62" s="698"/>
      <c r="H62" s="277"/>
      <c r="I62" s="665"/>
      <c r="J62" s="277"/>
    </row>
    <row r="63" spans="1:10" s="690" customFormat="1" ht="12.95" customHeight="1" x14ac:dyDescent="0.2">
      <c r="A63" s="277"/>
      <c r="B63" s="715" t="s">
        <v>829</v>
      </c>
      <c r="C63" s="708">
        <f>'CAPITULO 12'!D9</f>
        <v>0</v>
      </c>
      <c r="D63" s="709"/>
      <c r="E63" s="710">
        <f>'CAPITULO 12'!E9</f>
        <v>0</v>
      </c>
      <c r="F63" s="704" t="str">
        <f t="shared" si="0"/>
        <v/>
      </c>
      <c r="G63" s="698"/>
      <c r="H63" s="277"/>
      <c r="I63" s="665"/>
      <c r="J63" s="277"/>
    </row>
    <row r="64" spans="1:10" s="690" customFormat="1" ht="24" customHeight="1" thickBot="1" x14ac:dyDescent="0.35">
      <c r="A64" s="277"/>
      <c r="B64" s="633"/>
      <c r="C64" s="708"/>
      <c r="D64" s="709"/>
      <c r="E64" s="710"/>
      <c r="F64" s="722"/>
      <c r="G64" s="698"/>
      <c r="H64" s="277"/>
      <c r="I64" s="665"/>
      <c r="J64" s="277"/>
    </row>
    <row r="65" spans="1:9" s="277" customFormat="1" ht="30" customHeight="1" thickBot="1" x14ac:dyDescent="0.3">
      <c r="B65" s="723" t="s">
        <v>940</v>
      </c>
      <c r="C65" s="724">
        <f>SUM(C5,C9,C18,C33,C39,C45,C48,C51,C53,C56,C59,C61)</f>
        <v>0</v>
      </c>
      <c r="D65" s="331">
        <f>SUM(D5,D9,D18,D33,D39,D45,D48,D51,D53,D56,D59,D61)</f>
        <v>0</v>
      </c>
      <c r="E65" s="725">
        <f>SUM(E5,E9,E18,E33,E39,E45,E48,E51,E53,E56,E59,E61)</f>
        <v>0</v>
      </c>
      <c r="F65" s="726" t="s">
        <v>939</v>
      </c>
      <c r="G65" s="727">
        <f>SUM(G5,G9,G18,G33,G39,G45,G48,G51,G53,G56,G59,G61)</f>
        <v>0</v>
      </c>
      <c r="I65" s="665"/>
    </row>
    <row r="66" spans="1:9" s="277" customFormat="1" ht="15.75" customHeight="1" x14ac:dyDescent="0.3">
      <c r="C66" s="528"/>
      <c r="I66" s="665"/>
    </row>
    <row r="67" spans="1:9" s="277" customFormat="1" ht="17.25" customHeight="1" x14ac:dyDescent="0.3">
      <c r="B67" s="499" t="s">
        <v>841</v>
      </c>
      <c r="C67" s="528" t="str">
        <f>IF(E63&gt;C63,"¡ATENCIÓN! El importe de los gastos de publicidad en Navarra no podrá superar el gasto en España. Revisar Capítulo 11","")</f>
        <v/>
      </c>
      <c r="I67" s="665"/>
    </row>
    <row r="68" spans="1:9" ht="16.5" x14ac:dyDescent="0.3">
      <c r="A68" s="277"/>
      <c r="B68" s="499"/>
      <c r="C68" s="528"/>
      <c r="D68" s="277"/>
      <c r="E68" s="277"/>
      <c r="F68" s="277"/>
      <c r="G68" s="277"/>
    </row>
    <row r="69" spans="1:9" x14ac:dyDescent="0.2">
      <c r="B69" s="730"/>
    </row>
    <row r="70" spans="1:9" ht="16.5" x14ac:dyDescent="0.3">
      <c r="B70" s="346" t="s">
        <v>898</v>
      </c>
      <c r="C70" s="731"/>
      <c r="D70" s="348" t="s">
        <v>899</v>
      </c>
      <c r="E70" s="1018"/>
      <c r="F70" s="1018"/>
      <c r="G70" s="1018"/>
      <c r="H70" s="1018"/>
      <c r="I70" s="1018"/>
    </row>
    <row r="71" spans="1:9" x14ac:dyDescent="0.2">
      <c r="B71" s="274"/>
      <c r="C71" s="274"/>
      <c r="D71" s="274"/>
      <c r="E71" s="274"/>
      <c r="F71" s="274"/>
      <c r="G71" s="274"/>
      <c r="H71" s="274"/>
      <c r="I71" s="274"/>
    </row>
    <row r="72" spans="1:9" ht="15.75" x14ac:dyDescent="0.2">
      <c r="B72" s="274"/>
      <c r="C72" s="349" t="s">
        <v>1</v>
      </c>
      <c r="D72" s="274"/>
      <c r="E72" s="274"/>
      <c r="F72" s="274"/>
      <c r="G72" s="274"/>
      <c r="H72" s="274"/>
      <c r="I72" s="274"/>
    </row>
    <row r="73" spans="1:9" x14ac:dyDescent="0.2">
      <c r="B73" s="732"/>
    </row>
    <row r="74" spans="1:9" x14ac:dyDescent="0.2">
      <c r="B74" s="732"/>
    </row>
    <row r="75" spans="1:9" x14ac:dyDescent="0.2">
      <c r="B75" s="732"/>
    </row>
  </sheetData>
  <mergeCells count="2">
    <mergeCell ref="I21:J21"/>
    <mergeCell ref="E70:I70"/>
  </mergeCells>
  <phoneticPr fontId="0" type="noConversion"/>
  <printOptions horizontalCentered="1" verticalCentered="1"/>
  <pageMargins left="0.39370078740157483" right="0.59055118110236227" top="0.74803149606299213" bottom="0.74803149606299213" header="0.51181102362204722" footer="0.27559055118110237"/>
  <pageSetup paperSize="9" scale="90" orientation="landscape" horizontalDpi="300" verticalDpi="300" r:id="rId1"/>
  <headerFooter alignWithMargins="0">
    <oddFooter>Página &amp;P de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9" tint="0.39997558519241921"/>
  </sheetPr>
  <dimension ref="A1:L35"/>
  <sheetViews>
    <sheetView zoomScaleNormal="100" workbookViewId="0">
      <selection sqref="A1:I3"/>
    </sheetView>
  </sheetViews>
  <sheetFormatPr baseColWidth="10" defaultColWidth="11.42578125" defaultRowHeight="12.75" x14ac:dyDescent="0.2"/>
  <cols>
    <col min="1" max="1" width="4.85546875" style="75" customWidth="1"/>
    <col min="2" max="2" width="7.85546875" style="75" customWidth="1"/>
    <col min="3" max="3" width="21.140625" style="75" customWidth="1"/>
    <col min="4" max="4" width="54.5703125" style="75" customWidth="1"/>
    <col min="5" max="5" width="23.140625" style="75" customWidth="1"/>
    <col min="6" max="7" width="2.85546875" style="75" customWidth="1"/>
    <col min="8" max="9" width="24" style="75" customWidth="1"/>
    <col min="10" max="10" width="16.5703125" style="752" customWidth="1"/>
    <col min="11" max="11" width="15.7109375" style="75" customWidth="1"/>
    <col min="12" max="12" width="14.7109375" style="75" customWidth="1"/>
    <col min="13" max="16384" width="11.42578125" style="75"/>
  </cols>
  <sheetData>
    <row r="1" spans="1:12" ht="20.25" customHeight="1" x14ac:dyDescent="0.2">
      <c r="A1" s="1026" t="s">
        <v>1109</v>
      </c>
      <c r="B1" s="1027"/>
      <c r="C1" s="1027"/>
      <c r="D1" s="1027"/>
      <c r="E1" s="1027"/>
      <c r="F1" s="1027"/>
      <c r="G1" s="1027"/>
      <c r="H1" s="1027"/>
      <c r="I1" s="1028"/>
      <c r="J1" s="1025"/>
      <c r="K1" s="1025"/>
      <c r="L1" s="1025"/>
    </row>
    <row r="2" spans="1:12" ht="15.75" x14ac:dyDescent="0.25">
      <c r="A2" s="1029"/>
      <c r="B2" s="1030"/>
      <c r="C2" s="1030"/>
      <c r="D2" s="1030"/>
      <c r="E2" s="1030"/>
      <c r="F2" s="1030"/>
      <c r="G2" s="1030"/>
      <c r="H2" s="1030"/>
      <c r="I2" s="1031"/>
      <c r="J2" s="288"/>
      <c r="K2" s="288"/>
      <c r="L2" s="288"/>
    </row>
    <row r="3" spans="1:12" ht="13.5" customHeight="1" thickBot="1" x14ac:dyDescent="0.25">
      <c r="A3" s="1032"/>
      <c r="B3" s="1033"/>
      <c r="C3" s="1033"/>
      <c r="D3" s="1033"/>
      <c r="E3" s="1033"/>
      <c r="F3" s="1033"/>
      <c r="G3" s="1033"/>
      <c r="H3" s="1033"/>
      <c r="I3" s="1034"/>
      <c r="J3" s="1025"/>
      <c r="K3" s="1025"/>
      <c r="L3" s="1025"/>
    </row>
    <row r="4" spans="1:12" s="735" customFormat="1" ht="41.25" thickBot="1" x14ac:dyDescent="0.25">
      <c r="A4" s="733"/>
      <c r="B4" s="734"/>
      <c r="C4" s="734"/>
      <c r="D4" s="734"/>
      <c r="E4" s="734"/>
      <c r="F4" s="734"/>
      <c r="G4" s="734"/>
      <c r="H4" s="843" t="s">
        <v>1074</v>
      </c>
      <c r="I4" s="844" t="s">
        <v>1085</v>
      </c>
      <c r="J4" s="1025"/>
      <c r="K4" s="1025"/>
      <c r="L4" s="1025"/>
    </row>
    <row r="5" spans="1:12" ht="15.75" x14ac:dyDescent="0.25">
      <c r="A5" s="736"/>
      <c r="B5" s="737" t="s">
        <v>449</v>
      </c>
      <c r="C5" s="738"/>
      <c r="D5" s="738"/>
      <c r="E5" s="738"/>
      <c r="F5" s="738"/>
      <c r="G5" s="738"/>
      <c r="H5" s="40">
        <f>'PTO. PERIODO SUBVENCIONABLE'!C5</f>
        <v>0</v>
      </c>
      <c r="I5" s="42">
        <f>'PTO. PERIODO SUBVENCIONABLE'!E5</f>
        <v>0</v>
      </c>
      <c r="J5" s="739"/>
      <c r="K5" s="738"/>
      <c r="L5" s="738"/>
    </row>
    <row r="6" spans="1:12" ht="15.75" x14ac:dyDescent="0.25">
      <c r="A6" s="736"/>
      <c r="B6" s="737" t="s">
        <v>296</v>
      </c>
      <c r="D6" s="738"/>
      <c r="E6" s="738"/>
      <c r="F6" s="738"/>
      <c r="G6" s="738"/>
      <c r="H6" s="42">
        <f>'PTO. PERIODO SUBVENCIONABLE'!C9</f>
        <v>0</v>
      </c>
      <c r="I6" s="42">
        <f>'PTO. PERIODO SUBVENCIONABLE'!E9</f>
        <v>0</v>
      </c>
      <c r="J6" s="739"/>
      <c r="K6" s="738"/>
      <c r="L6" s="738"/>
    </row>
    <row r="7" spans="1:12" ht="15.75" x14ac:dyDescent="0.25">
      <c r="A7" s="736"/>
      <c r="B7" s="737" t="s">
        <v>297</v>
      </c>
      <c r="E7" s="740" t="s">
        <v>842</v>
      </c>
      <c r="F7" s="740"/>
      <c r="G7" s="740"/>
      <c r="H7" s="42">
        <f>'PTO. PERIODO SUBVENCIONABLE'!C18-'PTO. PERIODO SUBVENCIONABLE'!C21</f>
        <v>0</v>
      </c>
      <c r="I7" s="42">
        <f>'PTO. PERIODO SUBVENCIONABLE'!E18-'PTO. PERIODO SUBVENCIONABLE'!E21</f>
        <v>0</v>
      </c>
      <c r="J7" s="739"/>
      <c r="K7" s="738"/>
      <c r="L7" s="738"/>
    </row>
    <row r="8" spans="1:12" ht="15.75" x14ac:dyDescent="0.25">
      <c r="A8" s="736"/>
      <c r="B8" s="737" t="s">
        <v>298</v>
      </c>
      <c r="D8" s="738"/>
      <c r="E8" s="738"/>
      <c r="F8" s="738"/>
      <c r="G8" s="738"/>
      <c r="H8" s="42">
        <f>'PTO. PERIODO SUBVENCIONABLE'!C33</f>
        <v>0</v>
      </c>
      <c r="I8" s="42">
        <f>'PTO. PERIODO SUBVENCIONABLE'!E33</f>
        <v>0</v>
      </c>
      <c r="J8" s="739"/>
      <c r="K8" s="738"/>
      <c r="L8" s="738"/>
    </row>
    <row r="9" spans="1:12" ht="15.75" x14ac:dyDescent="0.25">
      <c r="A9" s="736"/>
      <c r="B9" s="737" t="s">
        <v>450</v>
      </c>
      <c r="E9" s="740" t="s">
        <v>866</v>
      </c>
      <c r="F9" s="740"/>
      <c r="G9" s="740"/>
      <c r="H9" s="44">
        <f>'PTO. PERIODO SUBVENCIONABLE'!C39-'PTO. PERIODO SUBVENCIONABLE'!C44</f>
        <v>0</v>
      </c>
      <c r="I9" s="44">
        <f>'PTO. PERIODO SUBVENCIONABLE'!E39-'PTO. PERIODO SUBVENCIONABLE'!E44</f>
        <v>0</v>
      </c>
      <c r="J9" s="739"/>
      <c r="K9" s="738"/>
      <c r="L9" s="738"/>
    </row>
    <row r="10" spans="1:12" ht="15.75" x14ac:dyDescent="0.25">
      <c r="A10" s="736"/>
      <c r="B10" s="737" t="s">
        <v>451</v>
      </c>
      <c r="D10" s="738"/>
      <c r="E10" s="738"/>
      <c r="F10" s="738"/>
      <c r="G10" s="738"/>
      <c r="H10" s="42">
        <f>'PTO. PERIODO SUBVENCIONABLE'!C45</f>
        <v>0</v>
      </c>
      <c r="I10" s="42">
        <f>'PTO. PERIODO SUBVENCIONABLE'!E45</f>
        <v>0</v>
      </c>
      <c r="J10" s="739"/>
      <c r="K10" s="738"/>
      <c r="L10" s="738"/>
    </row>
    <row r="11" spans="1:12" ht="15.75" x14ac:dyDescent="0.25">
      <c r="A11" s="736"/>
      <c r="B11" s="737" t="s">
        <v>452</v>
      </c>
      <c r="C11" s="741"/>
      <c r="D11" s="738"/>
      <c r="E11" s="738"/>
      <c r="F11" s="738"/>
      <c r="G11" s="738"/>
      <c r="H11" s="42">
        <f>'PTO. PERIODO SUBVENCIONABLE'!C48</f>
        <v>0</v>
      </c>
      <c r="I11" s="42">
        <f>'PTO. PERIODO SUBVENCIONABLE'!E48</f>
        <v>0</v>
      </c>
      <c r="J11" s="739"/>
      <c r="K11" s="738"/>
      <c r="L11" s="738"/>
    </row>
    <row r="12" spans="1:12" ht="15.75" x14ac:dyDescent="0.25">
      <c r="A12" s="736"/>
      <c r="B12" s="737" t="s">
        <v>453</v>
      </c>
      <c r="C12" s="738"/>
      <c r="D12" s="738"/>
      <c r="E12" s="738"/>
      <c r="F12" s="738"/>
      <c r="G12" s="738"/>
      <c r="H12" s="42">
        <f>'PTO. PERIODO SUBVENCIONABLE'!C51</f>
        <v>0</v>
      </c>
      <c r="I12" s="42">
        <f>'PTO. PERIODO SUBVENCIONABLE'!E51</f>
        <v>0</v>
      </c>
      <c r="J12" s="739"/>
      <c r="K12" s="738"/>
      <c r="L12" s="738"/>
    </row>
    <row r="13" spans="1:12" ht="15.75" x14ac:dyDescent="0.25">
      <c r="A13" s="736"/>
      <c r="B13" s="737" t="s">
        <v>456</v>
      </c>
      <c r="C13" s="741"/>
      <c r="D13" s="738"/>
      <c r="E13" s="738"/>
      <c r="F13" s="738"/>
      <c r="G13" s="738"/>
      <c r="H13" s="42">
        <f>'PTO. PERIODO SUBVENCIONABLE'!C53</f>
        <v>0</v>
      </c>
      <c r="I13" s="42">
        <f>'PTO. PERIODO SUBVENCIONABLE'!E53</f>
        <v>0</v>
      </c>
      <c r="J13" s="739"/>
      <c r="K13" s="738"/>
      <c r="L13" s="738"/>
    </row>
    <row r="14" spans="1:12" ht="16.5" thickBot="1" x14ac:dyDescent="0.3">
      <c r="A14" s="736"/>
      <c r="B14" s="737" t="s">
        <v>454</v>
      </c>
      <c r="C14" s="738"/>
      <c r="D14" s="738"/>
      <c r="E14" s="738"/>
      <c r="F14" s="738"/>
      <c r="G14" s="738"/>
      <c r="H14" s="46">
        <f>'PTO. PERIODO SUBVENCIONABLE'!C56</f>
        <v>0</v>
      </c>
      <c r="I14" s="46">
        <f>'PTO. PERIODO SUBVENCIONABLE'!E56</f>
        <v>0</v>
      </c>
      <c r="J14" s="739"/>
      <c r="K14" s="738"/>
      <c r="L14" s="738"/>
    </row>
    <row r="15" spans="1:12" ht="16.5" thickBot="1" x14ac:dyDescent="0.3">
      <c r="A15" s="742"/>
      <c r="B15" s="1023" t="s">
        <v>849</v>
      </c>
      <c r="C15" s="1024"/>
      <c r="D15" s="1024"/>
      <c r="E15" s="1024"/>
      <c r="F15" s="743"/>
      <c r="G15" s="744"/>
      <c r="H15" s="47">
        <f>SUM(H5:H14)</f>
        <v>0</v>
      </c>
      <c r="I15" s="49">
        <f>SUM(I5:I14)</f>
        <v>0</v>
      </c>
      <c r="J15" s="739"/>
      <c r="K15" s="738"/>
      <c r="L15" s="738"/>
    </row>
    <row r="16" spans="1:12" ht="15.75" x14ac:dyDescent="0.25">
      <c r="A16" s="736"/>
      <c r="B16" s="745" t="s">
        <v>837</v>
      </c>
      <c r="C16" s="745"/>
      <c r="D16" s="75" t="s">
        <v>846</v>
      </c>
      <c r="E16" s="746" t="str">
        <f>IF(H16&gt;D31,"Límite superado","")</f>
        <v/>
      </c>
      <c r="F16" s="747">
        <f>IF(E16="",H15+H16,H15+H23)</f>
        <v>0</v>
      </c>
      <c r="G16" s="747">
        <f>IF(I23="",I15+I16,I15+I23)</f>
        <v>0</v>
      </c>
      <c r="H16" s="48">
        <f>'PTO. PERIODO SUBVENCIONABLE'!C21</f>
        <v>0</v>
      </c>
      <c r="I16" s="48">
        <f>'PTO. PERIODO SUBVENCIONABLE'!E21</f>
        <v>0</v>
      </c>
      <c r="J16" s="739"/>
      <c r="K16" s="748"/>
      <c r="L16" s="738"/>
    </row>
    <row r="17" spans="1:12" ht="15.75" x14ac:dyDescent="0.25">
      <c r="A17" s="736"/>
      <c r="B17" s="745" t="s">
        <v>838</v>
      </c>
      <c r="C17" s="745"/>
      <c r="D17" s="75" t="s">
        <v>1089</v>
      </c>
      <c r="E17" s="746" t="str">
        <f>IF(H17&gt;0.15*$H$15,"Límite superado","")</f>
        <v/>
      </c>
      <c r="F17" s="747">
        <f>IF(E17="",F16+H17,F16+H24)</f>
        <v>0</v>
      </c>
      <c r="G17" s="747">
        <f>IF(I24="",G16+I17,G16+I24)</f>
        <v>0</v>
      </c>
      <c r="H17" s="42">
        <f>'PTO. PERIODO SUBVENCIONABLE'!C59</f>
        <v>0</v>
      </c>
      <c r="I17" s="42">
        <f>'PTO. PERIODO SUBVENCIONABLE'!E59</f>
        <v>0</v>
      </c>
      <c r="J17" s="739"/>
      <c r="K17" s="748"/>
      <c r="L17" s="738"/>
    </row>
    <row r="18" spans="1:12" ht="15.75" x14ac:dyDescent="0.25">
      <c r="A18" s="736"/>
      <c r="B18" s="745" t="s">
        <v>839</v>
      </c>
      <c r="C18" s="745"/>
      <c r="D18" s="75" t="s">
        <v>843</v>
      </c>
      <c r="E18" s="746" t="str">
        <f>IF(H18&gt;0.4*$H$15,"Límite superado","")</f>
        <v/>
      </c>
      <c r="F18" s="747">
        <f>IF(E18="",F17+H18,F17+H25)</f>
        <v>0</v>
      </c>
      <c r="G18" s="747">
        <f>IF(I25="",G17+I18,G17+I25)</f>
        <v>0</v>
      </c>
      <c r="H18" s="42">
        <f>'PTO. PERIODO SUBVENCIONABLE'!C63</f>
        <v>0</v>
      </c>
      <c r="I18" s="42">
        <f>'PTO. PERIODO SUBVENCIONABLE'!E63</f>
        <v>0</v>
      </c>
      <c r="J18" s="739"/>
      <c r="K18" s="748"/>
      <c r="L18" s="738"/>
    </row>
    <row r="19" spans="1:12" ht="16.5" thickBot="1" x14ac:dyDescent="0.3">
      <c r="A19" s="736"/>
      <c r="B19" s="749" t="s">
        <v>867</v>
      </c>
      <c r="C19" s="745"/>
      <c r="D19" s="75" t="s">
        <v>844</v>
      </c>
      <c r="E19" s="746" t="str">
        <f>IF(H19&gt;0.2*$H$15,"Límite superado","")</f>
        <v/>
      </c>
      <c r="F19" s="747">
        <f>IF(E19="",F18+H19,F18+H26)</f>
        <v>0</v>
      </c>
      <c r="G19" s="747">
        <f>IF(I26="",G18+I19,G18+I26)</f>
        <v>0</v>
      </c>
      <c r="H19" s="42">
        <f>'PTO. PERIODO SUBVENCIONABLE'!C44</f>
        <v>0</v>
      </c>
      <c r="I19" s="72">
        <f>'PTO. PERIODO SUBVENCIONABLE'!E44</f>
        <v>0</v>
      </c>
      <c r="J19" s="738"/>
      <c r="K19" s="748"/>
      <c r="L19" s="738"/>
    </row>
    <row r="20" spans="1:12" ht="16.5" thickBot="1" x14ac:dyDescent="0.3">
      <c r="A20" s="750"/>
      <c r="B20" s="745" t="s">
        <v>840</v>
      </c>
      <c r="C20" s="745"/>
      <c r="D20" s="75" t="s">
        <v>847</v>
      </c>
      <c r="H20" s="49">
        <f>'CAPITULO 12'!D4</f>
        <v>0</v>
      </c>
      <c r="I20" s="49">
        <f>'PTO. PERIODO SUBVENCIONABLE'!E62</f>
        <v>0</v>
      </c>
      <c r="J20" s="739"/>
      <c r="K20" s="748"/>
      <c r="L20" s="738"/>
    </row>
    <row r="21" spans="1:12" ht="13.5" thickBot="1" x14ac:dyDescent="0.25">
      <c r="A21" s="751"/>
      <c r="B21" s="752"/>
      <c r="C21" s="752"/>
    </row>
    <row r="22" spans="1:12" ht="16.5" thickBot="1" x14ac:dyDescent="0.3">
      <c r="A22" s="753"/>
      <c r="B22" s="754" t="s">
        <v>845</v>
      </c>
      <c r="C22" s="754"/>
      <c r="D22" s="754"/>
      <c r="E22" s="755"/>
      <c r="F22" s="755"/>
      <c r="G22" s="755"/>
      <c r="H22" s="755"/>
      <c r="I22" s="756"/>
    </row>
    <row r="23" spans="1:12" ht="16.5" thickBot="1" x14ac:dyDescent="0.3">
      <c r="A23" s="757"/>
      <c r="B23" s="758" t="s">
        <v>837</v>
      </c>
      <c r="C23" s="758"/>
      <c r="D23" s="759" t="str">
        <f>IF(E16="","","Importe máximo aceptado")</f>
        <v/>
      </c>
      <c r="E23" s="760"/>
      <c r="F23" s="760"/>
      <c r="G23" s="760"/>
      <c r="H23" s="49" t="str">
        <f>IF(E16="","",D31)</f>
        <v/>
      </c>
      <c r="I23" s="49" t="str">
        <f>IF(I16&gt;H23,H23,"")</f>
        <v/>
      </c>
    </row>
    <row r="24" spans="1:12" ht="16.5" thickBot="1" x14ac:dyDescent="0.3">
      <c r="A24" s="761"/>
      <c r="B24" s="758" t="s">
        <v>838</v>
      </c>
      <c r="C24" s="758"/>
      <c r="D24" s="759" t="str">
        <f>IF(E17="","","Importe máximo aceptado")</f>
        <v/>
      </c>
      <c r="E24" s="760"/>
      <c r="F24" s="760"/>
      <c r="G24" s="760"/>
      <c r="H24" s="49" t="str">
        <f>IF(E17="","",0.15*H15)</f>
        <v/>
      </c>
      <c r="I24" s="49" t="str">
        <f>IF(I17&gt;H24,H24,"")</f>
        <v/>
      </c>
    </row>
    <row r="25" spans="1:12" ht="16.5" thickBot="1" x14ac:dyDescent="0.3">
      <c r="A25" s="761"/>
      <c r="B25" s="758" t="s">
        <v>839</v>
      </c>
      <c r="C25" s="758"/>
      <c r="D25" s="759" t="str">
        <f>IF(E18="","","Importe máximo aceptado")</f>
        <v/>
      </c>
      <c r="E25" s="760"/>
      <c r="F25" s="760"/>
      <c r="G25" s="760"/>
      <c r="H25" s="49" t="str">
        <f>IF(E18="","",0.4*H15)</f>
        <v/>
      </c>
      <c r="I25" s="49" t="str">
        <f>IF(I18&gt;H25,H25,"")</f>
        <v/>
      </c>
    </row>
    <row r="26" spans="1:12" ht="16.5" thickBot="1" x14ac:dyDescent="0.3">
      <c r="A26" s="762"/>
      <c r="B26" s="763" t="s">
        <v>867</v>
      </c>
      <c r="C26" s="764"/>
      <c r="D26" s="765" t="str">
        <f>IF(E19="","","Importe máximo aceptado")</f>
        <v/>
      </c>
      <c r="E26" s="766"/>
      <c r="F26" s="766"/>
      <c r="G26" s="766"/>
      <c r="H26" s="49" t="str">
        <f>IF(E19="","",0.2*H15)</f>
        <v/>
      </c>
      <c r="I26" s="49" t="str">
        <f>IF(I19&gt;H26,H26,"")</f>
        <v/>
      </c>
    </row>
    <row r="27" spans="1:12" ht="16.5" thickBot="1" x14ac:dyDescent="0.3">
      <c r="A27" s="1021" t="s">
        <v>848</v>
      </c>
      <c r="B27" s="1022"/>
      <c r="C27" s="1022"/>
      <c r="D27" s="1022"/>
      <c r="E27" s="1022"/>
      <c r="F27" s="767"/>
      <c r="G27" s="768"/>
      <c r="H27" s="56">
        <f>F19+H20</f>
        <v>0</v>
      </c>
      <c r="I27" s="73">
        <f>G19+I20</f>
        <v>0</v>
      </c>
    </row>
    <row r="28" spans="1:12" ht="13.5" thickBot="1" x14ac:dyDescent="0.25">
      <c r="A28" s="741"/>
    </row>
    <row r="29" spans="1:12" ht="13.5" thickBot="1" x14ac:dyDescent="0.25">
      <c r="A29" s="1019" t="s">
        <v>941</v>
      </c>
      <c r="B29" s="1020"/>
      <c r="C29" s="1020"/>
      <c r="D29" s="1020"/>
      <c r="E29" s="1020"/>
      <c r="F29" s="769"/>
      <c r="G29" s="770"/>
      <c r="H29" s="771" t="str">
        <f>IFERROR(I27/H27,"")</f>
        <v/>
      </c>
    </row>
    <row r="31" spans="1:12" x14ac:dyDescent="0.2">
      <c r="D31" s="747">
        <f>MAX(E31:E32)</f>
        <v>100000</v>
      </c>
      <c r="E31" s="747">
        <f>100000</f>
        <v>100000</v>
      </c>
    </row>
    <row r="32" spans="1:12" x14ac:dyDescent="0.2">
      <c r="D32" s="747"/>
      <c r="E32" s="747">
        <f>0.1*H15</f>
        <v>0</v>
      </c>
    </row>
    <row r="35" spans="5:7" x14ac:dyDescent="0.2">
      <c r="E35" s="772"/>
      <c r="F35" s="772"/>
      <c r="G35" s="772"/>
    </row>
  </sheetData>
  <sheetProtection password="CCBA" sheet="1" objects="1" scenarios="1"/>
  <mergeCells count="8">
    <mergeCell ref="A29:E29"/>
    <mergeCell ref="A27:E27"/>
    <mergeCell ref="B15:E15"/>
    <mergeCell ref="J1:L1"/>
    <mergeCell ref="J3:J4"/>
    <mergeCell ref="K3:K4"/>
    <mergeCell ref="L3:L4"/>
    <mergeCell ref="A1:I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8">
    <tabColor rgb="FF0070C0"/>
  </sheetPr>
  <dimension ref="B2:T65"/>
  <sheetViews>
    <sheetView zoomScaleNormal="100" workbookViewId="0">
      <selection activeCell="C4" sqref="C4"/>
    </sheetView>
  </sheetViews>
  <sheetFormatPr baseColWidth="10" defaultColWidth="11.42578125" defaultRowHeight="12.75" x14ac:dyDescent="0.2"/>
  <cols>
    <col min="1" max="1" width="3.7109375" style="776" customWidth="1"/>
    <col min="2" max="2" width="4.42578125" style="776" customWidth="1"/>
    <col min="3" max="3" width="79.85546875" style="776" customWidth="1"/>
    <col min="4" max="4" width="11" style="776" customWidth="1"/>
    <col min="5" max="5" width="16.140625" style="776" customWidth="1"/>
    <col min="6" max="6" width="16" style="776" customWidth="1"/>
    <col min="7" max="7" width="6.140625" style="776" customWidth="1"/>
    <col min="8" max="8" width="12.85546875" style="776" customWidth="1"/>
    <col min="9" max="9" width="5.140625" style="776" customWidth="1"/>
    <col min="10" max="16384" width="11.42578125" style="776"/>
  </cols>
  <sheetData>
    <row r="2" spans="2:20" x14ac:dyDescent="0.2">
      <c r="B2" s="773"/>
      <c r="C2" s="774"/>
      <c r="D2" s="774"/>
      <c r="E2" s="774"/>
      <c r="F2" s="774"/>
      <c r="G2" s="775"/>
    </row>
    <row r="3" spans="2:20" ht="57.95" customHeight="1" x14ac:dyDescent="0.2">
      <c r="B3" s="777"/>
      <c r="C3" s="1060" t="s">
        <v>1110</v>
      </c>
      <c r="D3" s="1061"/>
      <c r="E3" s="1061"/>
      <c r="F3" s="1061"/>
      <c r="G3" s="778"/>
    </row>
    <row r="4" spans="2:20" x14ac:dyDescent="0.2">
      <c r="B4" s="777"/>
      <c r="C4" s="79"/>
      <c r="D4" s="79"/>
      <c r="E4" s="79"/>
      <c r="F4" s="79"/>
      <c r="G4" s="778"/>
      <c r="T4" s="747" t="s">
        <v>984</v>
      </c>
    </row>
    <row r="5" spans="2:20" ht="30" customHeight="1" x14ac:dyDescent="0.2">
      <c r="B5" s="777"/>
      <c r="C5" s="1065" t="s">
        <v>1005</v>
      </c>
      <c r="D5" s="1066"/>
      <c r="E5" s="1066"/>
      <c r="F5" s="1067"/>
      <c r="G5" s="778"/>
      <c r="T5" s="747" t="s">
        <v>985</v>
      </c>
    </row>
    <row r="6" spans="2:20" x14ac:dyDescent="0.2">
      <c r="B6" s="777"/>
      <c r="C6" s="1068" t="s">
        <v>930</v>
      </c>
      <c r="D6" s="1069"/>
      <c r="E6" s="1070"/>
      <c r="F6" s="779" t="s">
        <v>931</v>
      </c>
      <c r="G6" s="778"/>
      <c r="T6" s="747"/>
    </row>
    <row r="7" spans="2:20" x14ac:dyDescent="0.2">
      <c r="B7" s="777"/>
      <c r="C7" s="1054"/>
      <c r="D7" s="1071"/>
      <c r="E7" s="1072"/>
      <c r="F7" s="166"/>
      <c r="G7" s="778"/>
      <c r="T7" s="747"/>
    </row>
    <row r="8" spans="2:20" x14ac:dyDescent="0.2">
      <c r="B8" s="777"/>
      <c r="C8" s="1073"/>
      <c r="D8" s="1071"/>
      <c r="E8" s="1072"/>
      <c r="F8" s="165"/>
      <c r="G8" s="778"/>
      <c r="T8" s="747"/>
    </row>
    <row r="9" spans="2:20" x14ac:dyDescent="0.2">
      <c r="B9" s="777"/>
      <c r="C9" s="780"/>
      <c r="D9" s="781"/>
      <c r="E9" s="782"/>
      <c r="F9" s="165"/>
      <c r="G9" s="778"/>
      <c r="T9" s="747"/>
    </row>
    <row r="10" spans="2:20" ht="15.75" x14ac:dyDescent="0.25">
      <c r="B10" s="777"/>
      <c r="C10" s="1057" t="s">
        <v>864</v>
      </c>
      <c r="D10" s="1058"/>
      <c r="E10" s="1059"/>
      <c r="F10" s="76">
        <f>SUM(F7:F9)</f>
        <v>0</v>
      </c>
      <c r="G10" s="778"/>
      <c r="T10" s="747"/>
    </row>
    <row r="11" spans="2:20" ht="15.75" x14ac:dyDescent="0.25">
      <c r="B11" s="777"/>
      <c r="C11" s="783"/>
      <c r="D11" s="783"/>
      <c r="E11" s="783"/>
      <c r="F11" s="79"/>
      <c r="G11" s="778"/>
      <c r="T11" s="747"/>
    </row>
    <row r="12" spans="2:20" ht="27" customHeight="1" x14ac:dyDescent="0.2">
      <c r="B12" s="777"/>
      <c r="C12" s="1065" t="s">
        <v>933</v>
      </c>
      <c r="D12" s="1066"/>
      <c r="E12" s="1066"/>
      <c r="F12" s="1067"/>
      <c r="G12" s="778"/>
      <c r="T12" s="747"/>
    </row>
    <row r="13" spans="2:20" x14ac:dyDescent="0.2">
      <c r="B13" s="777"/>
      <c r="C13" s="1051" t="s">
        <v>932</v>
      </c>
      <c r="D13" s="1052"/>
      <c r="E13" s="1053"/>
      <c r="F13" s="779" t="s">
        <v>931</v>
      </c>
      <c r="G13" s="778"/>
      <c r="T13" s="747"/>
    </row>
    <row r="14" spans="2:20" x14ac:dyDescent="0.2">
      <c r="B14" s="777"/>
      <c r="C14" s="1054"/>
      <c r="D14" s="1055"/>
      <c r="E14" s="1056"/>
      <c r="F14" s="165"/>
      <c r="G14" s="778"/>
      <c r="T14" s="747"/>
    </row>
    <row r="15" spans="2:20" x14ac:dyDescent="0.2">
      <c r="B15" s="777"/>
      <c r="C15" s="1054"/>
      <c r="D15" s="1055"/>
      <c r="E15" s="1056"/>
      <c r="F15" s="165"/>
      <c r="G15" s="778"/>
      <c r="T15" s="747"/>
    </row>
    <row r="16" spans="2:20" x14ac:dyDescent="0.2">
      <c r="B16" s="777"/>
      <c r="C16" s="1054"/>
      <c r="D16" s="1055"/>
      <c r="E16" s="1056"/>
      <c r="F16" s="165"/>
      <c r="G16" s="778"/>
      <c r="T16" s="747"/>
    </row>
    <row r="17" spans="2:20" x14ac:dyDescent="0.2">
      <c r="B17" s="777"/>
      <c r="C17" s="1054"/>
      <c r="D17" s="1055"/>
      <c r="E17" s="1056"/>
      <c r="F17" s="165"/>
      <c r="G17" s="778"/>
      <c r="T17" s="747"/>
    </row>
    <row r="18" spans="2:20" x14ac:dyDescent="0.2">
      <c r="B18" s="777"/>
      <c r="C18" s="1054"/>
      <c r="D18" s="1055"/>
      <c r="E18" s="1056"/>
      <c r="F18" s="165"/>
      <c r="G18" s="778"/>
      <c r="T18" s="747"/>
    </row>
    <row r="19" spans="2:20" ht="15.75" x14ac:dyDescent="0.25">
      <c r="B19" s="777"/>
      <c r="C19" s="1057" t="s">
        <v>864</v>
      </c>
      <c r="D19" s="1058"/>
      <c r="E19" s="1059"/>
      <c r="F19" s="76">
        <f>SUM(F14:F18)</f>
        <v>0</v>
      </c>
      <c r="G19" s="778"/>
      <c r="T19" s="747"/>
    </row>
    <row r="20" spans="2:20" ht="15.75" x14ac:dyDescent="0.25">
      <c r="B20" s="777"/>
      <c r="C20" s="783"/>
      <c r="D20" s="783"/>
      <c r="E20" s="783"/>
      <c r="F20" s="79"/>
      <c r="G20" s="778"/>
      <c r="T20" s="747"/>
    </row>
    <row r="21" spans="2:20" ht="42.75" customHeight="1" x14ac:dyDescent="0.3">
      <c r="B21" s="777"/>
      <c r="C21" s="1065" t="s">
        <v>935</v>
      </c>
      <c r="D21" s="1066"/>
      <c r="E21" s="1066"/>
      <c r="F21" s="1067"/>
      <c r="G21" s="778"/>
      <c r="T21" s="784"/>
    </row>
    <row r="22" spans="2:20" ht="14.45" customHeight="1" x14ac:dyDescent="0.3">
      <c r="B22" s="777"/>
      <c r="C22" s="1062" t="s">
        <v>860</v>
      </c>
      <c r="D22" s="1063"/>
      <c r="E22" s="1064"/>
      <c r="F22" s="785"/>
      <c r="G22" s="778"/>
      <c r="T22" s="784"/>
    </row>
    <row r="23" spans="2:20" ht="25.15" customHeight="1" x14ac:dyDescent="0.3">
      <c r="B23" s="777"/>
      <c r="C23" s="786" t="s">
        <v>861</v>
      </c>
      <c r="D23" s="787"/>
      <c r="E23" s="788" t="s">
        <v>862</v>
      </c>
      <c r="F23" s="788" t="s">
        <v>863</v>
      </c>
      <c r="G23" s="778"/>
      <c r="T23" s="784"/>
    </row>
    <row r="24" spans="2:20" ht="14.45" customHeight="1" x14ac:dyDescent="0.3">
      <c r="B24" s="777"/>
      <c r="C24" s="1035"/>
      <c r="D24" s="1036"/>
      <c r="E24" s="165"/>
      <c r="F24" s="165"/>
      <c r="G24" s="789" t="str">
        <f>IF(F24&gt;E24,"ERROR","")</f>
        <v/>
      </c>
      <c r="T24" s="784"/>
    </row>
    <row r="25" spans="2:20" ht="12" customHeight="1" x14ac:dyDescent="0.2">
      <c r="B25" s="777"/>
      <c r="C25" s="1037"/>
      <c r="D25" s="1036"/>
      <c r="E25" s="165"/>
      <c r="F25" s="165"/>
      <c r="G25" s="789" t="str">
        <f t="shared" ref="G25:G33" si="0">IF(F25&gt;E25,"ERROR","")</f>
        <v/>
      </c>
    </row>
    <row r="26" spans="2:20" x14ac:dyDescent="0.2">
      <c r="B26" s="777"/>
      <c r="C26" s="1037"/>
      <c r="D26" s="1036"/>
      <c r="E26" s="165"/>
      <c r="F26" s="165"/>
      <c r="G26" s="789" t="str">
        <f t="shared" si="0"/>
        <v/>
      </c>
    </row>
    <row r="27" spans="2:20" x14ac:dyDescent="0.2">
      <c r="B27" s="777"/>
      <c r="C27" s="1037"/>
      <c r="D27" s="1036"/>
      <c r="E27" s="165"/>
      <c r="F27" s="165"/>
      <c r="G27" s="789" t="str">
        <f t="shared" si="0"/>
        <v/>
      </c>
      <c r="K27" s="790"/>
    </row>
    <row r="28" spans="2:20" x14ac:dyDescent="0.2">
      <c r="B28" s="777"/>
      <c r="C28" s="1037"/>
      <c r="D28" s="1036"/>
      <c r="E28" s="165"/>
      <c r="F28" s="165"/>
      <c r="G28" s="789" t="str">
        <f t="shared" si="0"/>
        <v/>
      </c>
    </row>
    <row r="29" spans="2:20" x14ac:dyDescent="0.2">
      <c r="B29" s="777"/>
      <c r="C29" s="1037"/>
      <c r="D29" s="1036"/>
      <c r="E29" s="165"/>
      <c r="F29" s="165"/>
      <c r="G29" s="789" t="str">
        <f t="shared" si="0"/>
        <v/>
      </c>
    </row>
    <row r="30" spans="2:20" x14ac:dyDescent="0.2">
      <c r="B30" s="777"/>
      <c r="C30" s="1037"/>
      <c r="D30" s="1036"/>
      <c r="E30" s="165"/>
      <c r="F30" s="165"/>
      <c r="G30" s="789" t="str">
        <f t="shared" si="0"/>
        <v/>
      </c>
    </row>
    <row r="31" spans="2:20" x14ac:dyDescent="0.2">
      <c r="B31" s="777"/>
      <c r="C31" s="1037"/>
      <c r="D31" s="1036"/>
      <c r="E31" s="165"/>
      <c r="F31" s="165"/>
      <c r="G31" s="789" t="str">
        <f t="shared" si="0"/>
        <v/>
      </c>
    </row>
    <row r="32" spans="2:20" x14ac:dyDescent="0.2">
      <c r="B32" s="777"/>
      <c r="C32" s="1037"/>
      <c r="D32" s="1036"/>
      <c r="E32" s="165"/>
      <c r="F32" s="165"/>
      <c r="G32" s="789" t="str">
        <f t="shared" si="0"/>
        <v/>
      </c>
    </row>
    <row r="33" spans="2:9" x14ac:dyDescent="0.2">
      <c r="B33" s="777"/>
      <c r="C33" s="1037"/>
      <c r="D33" s="1036"/>
      <c r="E33" s="165"/>
      <c r="F33" s="165"/>
      <c r="G33" s="789" t="str">
        <f t="shared" si="0"/>
        <v/>
      </c>
    </row>
    <row r="34" spans="2:9" ht="18" x14ac:dyDescent="0.25">
      <c r="B34" s="777"/>
      <c r="C34" s="1043" t="s">
        <v>864</v>
      </c>
      <c r="D34" s="1044"/>
      <c r="E34" s="77">
        <f>SUM(E24:E33)</f>
        <v>0</v>
      </c>
      <c r="F34" s="77">
        <f>SUM(F24:F33)</f>
        <v>0</v>
      </c>
      <c r="G34" s="778"/>
    </row>
    <row r="35" spans="2:9" ht="7.9" customHeight="1" x14ac:dyDescent="0.25">
      <c r="B35" s="777"/>
      <c r="C35" s="791"/>
      <c r="D35" s="792"/>
      <c r="E35" s="793"/>
      <c r="F35" s="793"/>
      <c r="G35" s="778"/>
    </row>
    <row r="36" spans="2:9" ht="25.15" customHeight="1" x14ac:dyDescent="0.2">
      <c r="B36" s="777"/>
      <c r="C36" s="794" t="s">
        <v>865</v>
      </c>
      <c r="D36" s="795" t="s">
        <v>934</v>
      </c>
      <c r="E36" s="796" t="s">
        <v>862</v>
      </c>
      <c r="F36" s="788" t="s">
        <v>863</v>
      </c>
      <c r="G36" s="778"/>
    </row>
    <row r="37" spans="2:9" x14ac:dyDescent="0.2">
      <c r="B37" s="777"/>
      <c r="C37" s="797" t="s">
        <v>987</v>
      </c>
      <c r="D37" s="798" t="s">
        <v>985</v>
      </c>
      <c r="E37" s="165"/>
      <c r="F37" s="165"/>
      <c r="G37" s="789" t="str">
        <f>IF(F37&gt;E37,"ERROR","")</f>
        <v/>
      </c>
    </row>
    <row r="38" spans="2:9" x14ac:dyDescent="0.2">
      <c r="B38" s="777"/>
      <c r="C38" s="799"/>
      <c r="D38" s="785"/>
      <c r="E38" s="165"/>
      <c r="F38" s="165"/>
      <c r="G38" s="789" t="str">
        <f t="shared" ref="G38:G46" si="1">IF(F38&gt;E38,"ERROR","")</f>
        <v/>
      </c>
    </row>
    <row r="39" spans="2:9" x14ac:dyDescent="0.2">
      <c r="B39" s="777"/>
      <c r="C39" s="799"/>
      <c r="D39" s="785"/>
      <c r="E39" s="165"/>
      <c r="F39" s="165"/>
      <c r="G39" s="789" t="str">
        <f t="shared" si="1"/>
        <v/>
      </c>
    </row>
    <row r="40" spans="2:9" x14ac:dyDescent="0.2">
      <c r="B40" s="777"/>
      <c r="C40" s="799"/>
      <c r="D40" s="785"/>
      <c r="E40" s="165"/>
      <c r="F40" s="165"/>
      <c r="G40" s="789" t="str">
        <f t="shared" si="1"/>
        <v/>
      </c>
      <c r="I40" s="800"/>
    </row>
    <row r="41" spans="2:9" x14ac:dyDescent="0.2">
      <c r="B41" s="777"/>
      <c r="C41" s="799"/>
      <c r="D41" s="785"/>
      <c r="E41" s="165"/>
      <c r="F41" s="165"/>
      <c r="G41" s="789" t="str">
        <f t="shared" si="1"/>
        <v/>
      </c>
    </row>
    <row r="42" spans="2:9" x14ac:dyDescent="0.2">
      <c r="B42" s="777"/>
      <c r="C42" s="799"/>
      <c r="D42" s="785"/>
      <c r="E42" s="165"/>
      <c r="F42" s="165"/>
      <c r="G42" s="789" t="str">
        <f t="shared" si="1"/>
        <v/>
      </c>
    </row>
    <row r="43" spans="2:9" x14ac:dyDescent="0.2">
      <c r="B43" s="777"/>
      <c r="C43" s="799"/>
      <c r="D43" s="785"/>
      <c r="E43" s="165"/>
      <c r="F43" s="165"/>
      <c r="G43" s="789" t="str">
        <f t="shared" si="1"/>
        <v/>
      </c>
    </row>
    <row r="44" spans="2:9" x14ac:dyDescent="0.2">
      <c r="B44" s="777"/>
      <c r="C44" s="799"/>
      <c r="D44" s="785"/>
      <c r="E44" s="165"/>
      <c r="F44" s="165"/>
      <c r="G44" s="789" t="str">
        <f t="shared" si="1"/>
        <v/>
      </c>
    </row>
    <row r="45" spans="2:9" x14ac:dyDescent="0.2">
      <c r="B45" s="777"/>
      <c r="C45" s="799"/>
      <c r="D45" s="785"/>
      <c r="E45" s="165"/>
      <c r="F45" s="165"/>
      <c r="G45" s="789" t="str">
        <f t="shared" si="1"/>
        <v/>
      </c>
    </row>
    <row r="46" spans="2:9" x14ac:dyDescent="0.2">
      <c r="B46" s="777"/>
      <c r="C46" s="799"/>
      <c r="D46" s="785"/>
      <c r="E46" s="165"/>
      <c r="F46" s="165"/>
      <c r="G46" s="789" t="str">
        <f t="shared" si="1"/>
        <v/>
      </c>
    </row>
    <row r="47" spans="2:9" ht="18" x14ac:dyDescent="0.25">
      <c r="B47" s="777"/>
      <c r="C47" s="1043" t="s">
        <v>864</v>
      </c>
      <c r="D47" s="1044"/>
      <c r="E47" s="78">
        <f>SUM(E37:E46)</f>
        <v>0</v>
      </c>
      <c r="F47" s="78">
        <f>SUM(F37:F46)</f>
        <v>0</v>
      </c>
      <c r="G47" s="801">
        <f>COUNTIF(G24:G46,"ERROR")</f>
        <v>0</v>
      </c>
    </row>
    <row r="48" spans="2:9" ht="18" x14ac:dyDescent="0.2">
      <c r="B48" s="777"/>
      <c r="C48" s="1041" t="s">
        <v>1103</v>
      </c>
      <c r="D48" s="1042"/>
      <c r="E48" s="71">
        <f>E34+E47</f>
        <v>0</v>
      </c>
      <c r="F48" s="71">
        <f>F34+F47</f>
        <v>0</v>
      </c>
      <c r="G48" s="778"/>
    </row>
    <row r="49" spans="2:7" ht="19.149999999999999" customHeight="1" x14ac:dyDescent="0.2">
      <c r="B49" s="777"/>
      <c r="C49" s="802" t="str">
        <f>IF(G47&gt;0,"EL IMPORTE DE AYUDAS CONCEDIDAS NO PUEDE SUPERAR EL DE AYUDAS SOLICITADAS","")</f>
        <v/>
      </c>
      <c r="G49" s="778"/>
    </row>
    <row r="50" spans="2:7" ht="24" customHeight="1" x14ac:dyDescent="0.2">
      <c r="B50" s="777"/>
      <c r="C50" s="1038" t="s">
        <v>936</v>
      </c>
      <c r="D50" s="1039"/>
      <c r="E50" s="1039"/>
      <c r="F50" s="1040"/>
      <c r="G50" s="778"/>
    </row>
    <row r="51" spans="2:7" x14ac:dyDescent="0.2">
      <c r="B51" s="777"/>
      <c r="C51" s="1051" t="s">
        <v>932</v>
      </c>
      <c r="D51" s="1052"/>
      <c r="E51" s="1053"/>
      <c r="F51" s="779" t="s">
        <v>931</v>
      </c>
      <c r="G51" s="778"/>
    </row>
    <row r="52" spans="2:7" x14ac:dyDescent="0.2">
      <c r="B52" s="777"/>
      <c r="C52" s="1054"/>
      <c r="D52" s="1055"/>
      <c r="E52" s="1056"/>
      <c r="F52" s="166"/>
      <c r="G52" s="778"/>
    </row>
    <row r="53" spans="2:7" x14ac:dyDescent="0.2">
      <c r="B53" s="777"/>
      <c r="C53" s="803"/>
      <c r="D53" s="804"/>
      <c r="E53" s="805"/>
      <c r="F53" s="166"/>
      <c r="G53" s="778"/>
    </row>
    <row r="54" spans="2:7" x14ac:dyDescent="0.2">
      <c r="B54" s="777"/>
      <c r="C54" s="803"/>
      <c r="D54" s="804"/>
      <c r="E54" s="805"/>
      <c r="F54" s="166"/>
      <c r="G54" s="778"/>
    </row>
    <row r="55" spans="2:7" x14ac:dyDescent="0.2">
      <c r="B55" s="777"/>
      <c r="C55" s="1054"/>
      <c r="D55" s="1055"/>
      <c r="E55" s="1056"/>
      <c r="F55" s="166"/>
      <c r="G55" s="778"/>
    </row>
    <row r="56" spans="2:7" x14ac:dyDescent="0.2">
      <c r="B56" s="777"/>
      <c r="C56" s="1054"/>
      <c r="D56" s="1055"/>
      <c r="E56" s="1056"/>
      <c r="F56" s="165"/>
      <c r="G56" s="778"/>
    </row>
    <row r="57" spans="2:7" x14ac:dyDescent="0.2">
      <c r="B57" s="777"/>
      <c r="C57" s="1054"/>
      <c r="D57" s="1055"/>
      <c r="E57" s="1056"/>
      <c r="F57" s="165"/>
      <c r="G57" s="778"/>
    </row>
    <row r="58" spans="2:7" x14ac:dyDescent="0.2">
      <c r="B58" s="777"/>
      <c r="C58" s="1054"/>
      <c r="D58" s="1055"/>
      <c r="E58" s="1056"/>
      <c r="F58" s="165"/>
      <c r="G58" s="778"/>
    </row>
    <row r="59" spans="2:7" ht="15.75" x14ac:dyDescent="0.25">
      <c r="B59" s="777"/>
      <c r="C59" s="1057" t="s">
        <v>864</v>
      </c>
      <c r="D59" s="1058"/>
      <c r="E59" s="1059"/>
      <c r="F59" s="76">
        <f>SUM(F52:F58)</f>
        <v>0</v>
      </c>
      <c r="G59" s="778"/>
    </row>
    <row r="60" spans="2:7" ht="15.75" x14ac:dyDescent="0.25">
      <c r="B60" s="777"/>
      <c r="C60" s="1057" t="s">
        <v>1102</v>
      </c>
      <c r="D60" s="1058"/>
      <c r="E60" s="1059"/>
      <c r="F60" s="76">
        <f>F59+E48+F19+F10</f>
        <v>0</v>
      </c>
      <c r="G60" s="778"/>
    </row>
    <row r="61" spans="2:7" x14ac:dyDescent="0.2">
      <c r="B61" s="777"/>
      <c r="C61" s="79"/>
      <c r="D61" s="79"/>
      <c r="E61" s="79"/>
      <c r="F61" s="79"/>
      <c r="G61" s="778"/>
    </row>
    <row r="62" spans="2:7" x14ac:dyDescent="0.2">
      <c r="B62" s="777"/>
      <c r="C62" s="806" t="s">
        <v>1087</v>
      </c>
      <c r="D62" s="1045"/>
      <c r="E62" s="1046"/>
      <c r="F62" s="1047"/>
      <c r="G62" s="778"/>
    </row>
    <row r="63" spans="2:7" x14ac:dyDescent="0.2">
      <c r="B63" s="777"/>
      <c r="C63" s="807" t="s">
        <v>937</v>
      </c>
      <c r="D63" s="1048" t="str">
        <f>IFERROR(D62/F60,"")</f>
        <v/>
      </c>
      <c r="E63" s="1049"/>
      <c r="F63" s="1050"/>
      <c r="G63" s="778"/>
    </row>
    <row r="64" spans="2:7" x14ac:dyDescent="0.2">
      <c r="B64" s="777"/>
      <c r="C64" s="808"/>
      <c r="D64" s="809"/>
      <c r="E64" s="809"/>
      <c r="F64" s="809"/>
      <c r="G64" s="778"/>
    </row>
    <row r="65" spans="2:7" x14ac:dyDescent="0.2">
      <c r="B65" s="810"/>
      <c r="C65" s="811"/>
      <c r="D65" s="811"/>
      <c r="E65" s="811"/>
      <c r="F65" s="811"/>
      <c r="G65" s="812"/>
    </row>
  </sheetData>
  <sheetProtection password="CCBA" sheet="1" objects="1" scenarios="1"/>
  <mergeCells count="40">
    <mergeCell ref="C3:F3"/>
    <mergeCell ref="C22:E22"/>
    <mergeCell ref="C5:F5"/>
    <mergeCell ref="C6:E6"/>
    <mergeCell ref="C7:E7"/>
    <mergeCell ref="C8:E8"/>
    <mergeCell ref="C10:E10"/>
    <mergeCell ref="C12:F12"/>
    <mergeCell ref="C13:E13"/>
    <mergeCell ref="C14:E14"/>
    <mergeCell ref="C15:E15"/>
    <mergeCell ref="C18:E18"/>
    <mergeCell ref="C21:F21"/>
    <mergeCell ref="C16:E16"/>
    <mergeCell ref="C17:E17"/>
    <mergeCell ref="C19:E19"/>
    <mergeCell ref="D62:F62"/>
    <mergeCell ref="D63:F63"/>
    <mergeCell ref="C51:E51"/>
    <mergeCell ref="C52:E52"/>
    <mergeCell ref="C55:E55"/>
    <mergeCell ref="C60:E60"/>
    <mergeCell ref="C56:E56"/>
    <mergeCell ref="C57:E57"/>
    <mergeCell ref="C58:E58"/>
    <mergeCell ref="C59:E59"/>
    <mergeCell ref="C29:D29"/>
    <mergeCell ref="C50:F50"/>
    <mergeCell ref="C48:D48"/>
    <mergeCell ref="C30:D30"/>
    <mergeCell ref="C34:D34"/>
    <mergeCell ref="C47:D47"/>
    <mergeCell ref="C31:D31"/>
    <mergeCell ref="C32:D32"/>
    <mergeCell ref="C33:D33"/>
    <mergeCell ref="C24:D24"/>
    <mergeCell ref="C25:D25"/>
    <mergeCell ref="C26:D26"/>
    <mergeCell ref="C27:D27"/>
    <mergeCell ref="C28:D28"/>
  </mergeCells>
  <dataValidations count="2">
    <dataValidation type="list" allowBlank="1" showInputMessage="1" showErrorMessage="1" prompt="Obligatorio introducir datos" sqref="F22">
      <formula1>"Sí,No"</formula1>
    </dataValidation>
    <dataValidation type="list" allowBlank="1" showInputMessage="1" showErrorMessage="1" prompt="Obligatorio introducir datos" sqref="D37:D46">
      <formula1>$T$4:$T$5</formula1>
    </dataValidation>
  </dataValidations>
  <pageMargins left="0.7" right="0.7" top="0.75" bottom="0.75" header="0.3" footer="0.3"/>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9">
    <tabColor rgb="FF002060"/>
    <pageSetUpPr fitToPage="1"/>
  </sheetPr>
  <dimension ref="A1:S225"/>
  <sheetViews>
    <sheetView showGridLines="0" zoomScale="120" zoomScaleNormal="120" workbookViewId="0">
      <selection activeCell="D5" sqref="D5:J5"/>
    </sheetView>
  </sheetViews>
  <sheetFormatPr baseColWidth="10" defaultColWidth="11.5703125" defaultRowHeight="12.75" x14ac:dyDescent="0.2"/>
  <cols>
    <col min="1" max="1" width="5" style="82" customWidth="1"/>
    <col min="2" max="2" width="4.28515625" style="82" customWidth="1"/>
    <col min="3" max="5" width="10" style="82" customWidth="1"/>
    <col min="6" max="6" width="4.5703125" style="82" customWidth="1"/>
    <col min="7" max="7" width="11.85546875" style="82" customWidth="1"/>
    <col min="8" max="8" width="10" style="82" customWidth="1"/>
    <col min="9" max="9" width="10.7109375" style="82" customWidth="1"/>
    <col min="10" max="10" width="10" style="82" customWidth="1"/>
    <col min="11" max="11" width="16.42578125" style="82" customWidth="1"/>
    <col min="12" max="14" width="10" style="82" customWidth="1"/>
    <col min="15" max="18" width="7.7109375" style="82" customWidth="1"/>
    <col min="19" max="19" width="7.7109375" style="82" hidden="1" customWidth="1"/>
    <col min="20" max="16384" width="11.5703125" style="82"/>
  </cols>
  <sheetData>
    <row r="1" spans="2:19" s="181" customFormat="1" ht="7.15" customHeight="1" x14ac:dyDescent="0.2"/>
    <row r="2" spans="2:19" s="181" customFormat="1" ht="24.6" customHeight="1" x14ac:dyDescent="0.2">
      <c r="B2" s="1098" t="s">
        <v>979</v>
      </c>
      <c r="C2" s="1098"/>
      <c r="D2" s="1098"/>
      <c r="E2" s="1098"/>
      <c r="F2" s="1098"/>
      <c r="G2" s="1098"/>
      <c r="H2" s="1098"/>
      <c r="I2" s="1098"/>
      <c r="J2" s="1098"/>
      <c r="K2" s="1098"/>
      <c r="L2" s="1098"/>
      <c r="M2" s="1098"/>
      <c r="N2" s="1098"/>
    </row>
    <row r="3" spans="2:19" s="181" customFormat="1" ht="24.6" customHeight="1" x14ac:dyDescent="0.2">
      <c r="B3" s="1099" t="s">
        <v>1111</v>
      </c>
      <c r="C3" s="1099"/>
      <c r="D3" s="1099"/>
      <c r="E3" s="1099"/>
      <c r="F3" s="1099"/>
      <c r="G3" s="1099"/>
      <c r="H3" s="1099"/>
      <c r="I3" s="1099"/>
      <c r="J3" s="1099"/>
      <c r="K3" s="1099"/>
      <c r="L3" s="1099"/>
      <c r="M3" s="1099"/>
      <c r="N3" s="1099"/>
      <c r="P3" s="182"/>
    </row>
    <row r="4" spans="2:19" s="181" customFormat="1" ht="24.75" customHeight="1" x14ac:dyDescent="0.2">
      <c r="D4" s="183"/>
      <c r="S4" s="184"/>
    </row>
    <row r="5" spans="2:19" s="263" customFormat="1" ht="20.100000000000001" customHeight="1" x14ac:dyDescent="0.2">
      <c r="B5" s="263" t="s">
        <v>1042</v>
      </c>
      <c r="D5" s="1081"/>
      <c r="E5" s="1081"/>
      <c r="F5" s="1081"/>
      <c r="G5" s="1081"/>
      <c r="H5" s="1081"/>
      <c r="I5" s="1081"/>
      <c r="J5" s="1081"/>
      <c r="K5" s="184" t="s">
        <v>868</v>
      </c>
      <c r="L5" s="1081"/>
      <c r="M5" s="1081"/>
      <c r="N5" s="1081"/>
      <c r="S5" s="184" t="s">
        <v>947</v>
      </c>
    </row>
    <row r="6" spans="2:19" s="263" customFormat="1" ht="20.100000000000001" customHeight="1" x14ac:dyDescent="0.2">
      <c r="B6" s="1121" t="s">
        <v>1041</v>
      </c>
      <c r="C6" s="1121"/>
      <c r="D6" s="1121"/>
      <c r="E6" s="1081"/>
      <c r="F6" s="1081"/>
      <c r="G6" s="1081"/>
      <c r="H6" s="184" t="s">
        <v>869</v>
      </c>
      <c r="I6" s="1081"/>
      <c r="J6" s="1081"/>
      <c r="K6" s="1081"/>
      <c r="L6" s="1081"/>
      <c r="M6" s="1081"/>
      <c r="N6" s="1081"/>
    </row>
    <row r="7" spans="2:19" s="263" customFormat="1" ht="20.100000000000001" customHeight="1" x14ac:dyDescent="0.2">
      <c r="B7" s="263" t="s">
        <v>870</v>
      </c>
      <c r="C7" s="1081"/>
      <c r="D7" s="1081"/>
      <c r="E7" s="184" t="s">
        <v>1015</v>
      </c>
      <c r="F7" s="1081"/>
      <c r="G7" s="1081"/>
      <c r="H7" s="1081"/>
      <c r="I7" s="1122" t="s">
        <v>1016</v>
      </c>
      <c r="J7" s="1122"/>
      <c r="K7" s="1082"/>
      <c r="L7" s="1082"/>
      <c r="M7" s="1082"/>
      <c r="N7" s="1082"/>
    </row>
    <row r="8" spans="2:19" s="263" customFormat="1" ht="8.1" customHeight="1" x14ac:dyDescent="0.2"/>
    <row r="9" spans="2:19" s="263" customFormat="1" ht="20.100000000000001" customHeight="1" x14ac:dyDescent="0.2">
      <c r="C9" s="263" t="s">
        <v>871</v>
      </c>
      <c r="F9" s="263" t="s">
        <v>1040</v>
      </c>
      <c r="L9" s="1081"/>
      <c r="M9" s="1081"/>
      <c r="N9" s="1081"/>
    </row>
    <row r="10" spans="2:19" s="263" customFormat="1" ht="20.100000000000001" customHeight="1" x14ac:dyDescent="0.2">
      <c r="B10" s="1081"/>
      <c r="C10" s="1081"/>
      <c r="D10" s="1081"/>
      <c r="E10" s="1081"/>
      <c r="F10" s="1081"/>
      <c r="G10" s="1081"/>
      <c r="H10" s="1081"/>
      <c r="I10" s="1081"/>
      <c r="J10" s="1081"/>
      <c r="K10" s="184" t="s">
        <v>872</v>
      </c>
      <c r="L10" s="1081"/>
      <c r="M10" s="1081"/>
      <c r="N10" s="1081"/>
    </row>
    <row r="11" spans="2:19" s="263" customFormat="1" ht="20.100000000000001" customHeight="1" x14ac:dyDescent="0.2">
      <c r="B11" s="1083" t="s">
        <v>1041</v>
      </c>
      <c r="C11" s="1083"/>
      <c r="D11" s="1083"/>
      <c r="E11" s="1082"/>
      <c r="F11" s="1082"/>
      <c r="G11" s="1082"/>
      <c r="H11" s="184" t="s">
        <v>869</v>
      </c>
      <c r="I11" s="1081"/>
      <c r="J11" s="1081"/>
      <c r="K11" s="1081"/>
      <c r="L11" s="1081"/>
      <c r="M11" s="1081"/>
      <c r="N11" s="1081"/>
    </row>
    <row r="12" spans="2:19" s="263" customFormat="1" ht="20.100000000000001" customHeight="1" x14ac:dyDescent="0.2">
      <c r="B12" s="263" t="s">
        <v>870</v>
      </c>
      <c r="C12" s="1081"/>
      <c r="D12" s="1081"/>
      <c r="E12" s="184" t="s">
        <v>1015</v>
      </c>
      <c r="F12" s="1081"/>
      <c r="G12" s="1081"/>
      <c r="H12" s="1081"/>
      <c r="I12" s="1122" t="s">
        <v>1016</v>
      </c>
      <c r="J12" s="1122"/>
      <c r="K12" s="1082"/>
      <c r="L12" s="1082"/>
      <c r="M12" s="1082"/>
      <c r="N12" s="1082"/>
    </row>
    <row r="13" spans="2:19" s="263" customFormat="1" ht="19.5" customHeight="1" x14ac:dyDescent="0.2">
      <c r="C13" s="189"/>
      <c r="D13" s="189"/>
      <c r="E13" s="184"/>
      <c r="F13" s="189"/>
      <c r="G13" s="189"/>
      <c r="H13" s="189"/>
      <c r="I13" s="189"/>
      <c r="J13" s="189"/>
      <c r="K13" s="189"/>
      <c r="L13" s="189"/>
      <c r="M13" s="189"/>
      <c r="N13" s="189"/>
    </row>
    <row r="14" spans="2:19" s="263" customFormat="1" ht="45" customHeight="1" x14ac:dyDescent="0.2">
      <c r="B14" s="270"/>
      <c r="C14" s="1126" t="s">
        <v>1044</v>
      </c>
      <c r="D14" s="1127"/>
      <c r="E14" s="1127"/>
      <c r="F14" s="1127"/>
      <c r="G14" s="1127"/>
      <c r="H14" s="1127"/>
      <c r="I14" s="1127"/>
      <c r="J14" s="1127"/>
      <c r="K14" s="1127"/>
      <c r="L14" s="1127"/>
      <c r="M14" s="1127"/>
      <c r="N14" s="1128"/>
    </row>
    <row r="15" spans="2:19" s="263" customFormat="1" ht="24.95" customHeight="1" x14ac:dyDescent="0.2">
      <c r="B15" s="1121" t="s">
        <v>1045</v>
      </c>
      <c r="C15" s="1121"/>
      <c r="D15" s="1121"/>
      <c r="E15" s="1121"/>
      <c r="F15" s="1121"/>
      <c r="G15" s="1121"/>
      <c r="H15" s="1121"/>
      <c r="I15" s="1121"/>
      <c r="J15" s="1121"/>
      <c r="K15" s="1121"/>
      <c r="L15" s="1084"/>
      <c r="M15" s="1084"/>
      <c r="N15" s="1084"/>
      <c r="P15" s="201"/>
    </row>
    <row r="16" spans="2:19" s="263" customFormat="1" ht="20.100000000000001" customHeight="1" x14ac:dyDescent="0.2">
      <c r="B16" s="1124" t="s">
        <v>873</v>
      </c>
      <c r="C16" s="1124"/>
      <c r="D16" s="1124"/>
      <c r="E16" s="1124"/>
      <c r="F16" s="1124"/>
      <c r="G16" s="1124"/>
      <c r="H16" s="1081"/>
      <c r="I16" s="1081"/>
      <c r="J16" s="1121" t="s">
        <v>1043</v>
      </c>
      <c r="K16" s="1121"/>
      <c r="L16" s="1121"/>
      <c r="M16" s="1121"/>
      <c r="N16" s="1121"/>
    </row>
    <row r="17" spans="2:16" s="263" customFormat="1" ht="20.100000000000001" customHeight="1" x14ac:dyDescent="0.2">
      <c r="B17" s="1081"/>
      <c r="C17" s="1081"/>
      <c r="D17" s="189" t="s">
        <v>874</v>
      </c>
      <c r="E17" s="1081"/>
      <c r="F17" s="1081"/>
      <c r="G17" s="1125" t="s">
        <v>1020</v>
      </c>
      <c r="H17" s="1125"/>
      <c r="I17" s="1125"/>
      <c r="J17" s="263" t="s">
        <v>946</v>
      </c>
      <c r="K17" s="265"/>
      <c r="L17" s="184" t="s">
        <v>874</v>
      </c>
      <c r="M17" s="1081"/>
      <c r="N17" s="1081"/>
      <c r="P17" s="264"/>
    </row>
    <row r="18" spans="2:16" s="263" customFormat="1" ht="20.100000000000001" customHeight="1" x14ac:dyDescent="0.2">
      <c r="B18" s="263" t="s">
        <v>944</v>
      </c>
      <c r="C18" s="262"/>
      <c r="D18" s="263" t="s">
        <v>945</v>
      </c>
    </row>
    <row r="19" spans="2:16" s="181" customFormat="1" ht="15" customHeight="1" x14ac:dyDescent="0.2">
      <c r="B19" s="186"/>
      <c r="C19" s="186"/>
    </row>
    <row r="20" spans="2:16" s="181" customFormat="1" ht="15" customHeight="1" x14ac:dyDescent="0.2">
      <c r="B20" s="1085" t="s">
        <v>1112</v>
      </c>
      <c r="C20" s="1085"/>
      <c r="D20" s="1085"/>
      <c r="E20" s="1085"/>
      <c r="F20" s="1085"/>
      <c r="G20" s="1085"/>
      <c r="H20" s="1085"/>
      <c r="I20" s="1085"/>
      <c r="J20" s="1085"/>
      <c r="K20" s="1085"/>
      <c r="L20" s="1085"/>
      <c r="M20" s="1085"/>
      <c r="N20" s="1085"/>
    </row>
    <row r="21" spans="2:16" s="181" customFormat="1" ht="7.5" customHeight="1" x14ac:dyDescent="0.2">
      <c r="B21" s="186"/>
      <c r="C21" s="187"/>
    </row>
    <row r="22" spans="2:16" s="181" customFormat="1" ht="15" customHeight="1" x14ac:dyDescent="0.2">
      <c r="B22" s="190" t="s">
        <v>1021</v>
      </c>
      <c r="C22" s="191"/>
      <c r="D22" s="192"/>
      <c r="E22" s="192"/>
    </row>
    <row r="23" spans="2:16" s="181" customFormat="1" ht="17.100000000000001" customHeight="1" x14ac:dyDescent="0.2">
      <c r="B23" s="1087" t="str">
        <f>IF(PRESENTACION!C13&lt;&gt;"",PRESENTACION!C13,"")</f>
        <v/>
      </c>
      <c r="C23" s="1088"/>
      <c r="D23" s="1088"/>
      <c r="E23" s="1088"/>
      <c r="F23" s="1088"/>
      <c r="G23" s="1088"/>
      <c r="H23" s="1088"/>
      <c r="I23" s="1088"/>
      <c r="J23" s="1088"/>
      <c r="K23" s="1088"/>
      <c r="L23" s="1088"/>
      <c r="M23" s="1088"/>
      <c r="N23" s="1089"/>
      <c r="P23" s="185"/>
    </row>
    <row r="24" spans="2:16" s="181" customFormat="1" ht="15" customHeight="1" x14ac:dyDescent="0.2"/>
    <row r="25" spans="2:16" s="181" customFormat="1" ht="17.100000000000001" customHeight="1" x14ac:dyDescent="0.2">
      <c r="B25" s="193"/>
      <c r="C25" s="194" t="s">
        <v>928</v>
      </c>
      <c r="D25" s="194"/>
      <c r="E25" s="194"/>
      <c r="F25" s="194"/>
      <c r="G25" s="194"/>
      <c r="H25" s="194"/>
      <c r="I25" s="194"/>
      <c r="J25" s="194"/>
      <c r="K25" s="195"/>
      <c r="L25" s="1086">
        <f>IF('PRESUPUESTO TOTAL'!G66&gt;0,'PRESUPUESTO TOTAL'!G66,'PRESUPUESTO TOTAL'!C66)</f>
        <v>0</v>
      </c>
      <c r="M25" s="1086"/>
      <c r="N25" s="1086"/>
      <c r="P25" s="185"/>
    </row>
    <row r="26" spans="2:16" s="181" customFormat="1" ht="17.100000000000001" customHeight="1" x14ac:dyDescent="0.2">
      <c r="B26" s="193"/>
      <c r="C26" s="194" t="s">
        <v>929</v>
      </c>
      <c r="D26" s="194"/>
      <c r="E26" s="194"/>
      <c r="F26" s="194"/>
      <c r="G26" s="194"/>
      <c r="H26" s="194"/>
      <c r="I26" s="194"/>
      <c r="J26" s="194"/>
      <c r="K26" s="195"/>
      <c r="L26" s="1076" t="str">
        <f>'PRESUPUESTO TOTAL'!E70</f>
        <v>100%</v>
      </c>
      <c r="M26" s="1077"/>
      <c r="N26" s="1077"/>
    </row>
    <row r="27" spans="2:16" s="181" customFormat="1" ht="17.100000000000001" customHeight="1" x14ac:dyDescent="0.2">
      <c r="B27" s="193"/>
      <c r="C27" s="194" t="s">
        <v>1088</v>
      </c>
      <c r="D27" s="194"/>
      <c r="E27" s="194"/>
      <c r="F27" s="194"/>
      <c r="G27" s="194"/>
      <c r="H27" s="194"/>
      <c r="I27" s="194"/>
      <c r="J27" s="194"/>
      <c r="K27" s="195"/>
      <c r="L27" s="1086">
        <f>'PRESUPUESTO TOTAL'!C66</f>
        <v>0</v>
      </c>
      <c r="M27" s="1086"/>
      <c r="N27" s="1086"/>
    </row>
    <row r="28" spans="2:16" s="181" customFormat="1" ht="17.100000000000001" customHeight="1" x14ac:dyDescent="0.2">
      <c r="B28" s="193"/>
      <c r="C28" s="194" t="s">
        <v>848</v>
      </c>
      <c r="D28" s="194"/>
      <c r="E28" s="194"/>
      <c r="F28" s="194"/>
      <c r="G28" s="194"/>
      <c r="H28" s="194"/>
      <c r="I28" s="194"/>
      <c r="J28" s="194"/>
      <c r="K28" s="195"/>
      <c r="L28" s="1078">
        <f>'PRESUPUESTO ACEPTADO '!H27</f>
        <v>0</v>
      </c>
      <c r="M28" s="1079"/>
      <c r="N28" s="1080"/>
    </row>
    <row r="29" spans="2:16" s="181" customFormat="1" ht="17.100000000000001" customHeight="1" x14ac:dyDescent="0.2">
      <c r="B29" s="193"/>
      <c r="C29" s="1074" t="s">
        <v>875</v>
      </c>
      <c r="D29" s="1074"/>
      <c r="E29" s="1074"/>
      <c r="F29" s="1074"/>
      <c r="G29" s="1074"/>
      <c r="H29" s="1074"/>
      <c r="I29" s="1074"/>
      <c r="J29" s="1074"/>
      <c r="K29" s="1075"/>
      <c r="L29" s="1129"/>
      <c r="M29" s="1129"/>
      <c r="N29" s="1129"/>
    </row>
    <row r="30" spans="2:16" s="181" customFormat="1" ht="17.100000000000001" customHeight="1" x14ac:dyDescent="0.2">
      <c r="B30" s="193"/>
      <c r="C30" s="194" t="s">
        <v>876</v>
      </c>
      <c r="D30" s="194"/>
      <c r="E30" s="194"/>
      <c r="F30" s="194"/>
      <c r="G30" s="194"/>
      <c r="H30" s="194"/>
      <c r="I30" s="194"/>
      <c r="J30" s="194"/>
      <c r="K30" s="195"/>
      <c r="L30" s="1076" t="str">
        <f>IFERROR(L29/L28,"")</f>
        <v/>
      </c>
      <c r="M30" s="1076"/>
      <c r="N30" s="1076"/>
    </row>
    <row r="31" spans="2:16" s="181" customFormat="1" ht="17.100000000000001" customHeight="1" x14ac:dyDescent="0.2">
      <c r="B31" s="193"/>
      <c r="C31" s="194" t="s">
        <v>1065</v>
      </c>
      <c r="D31" s="194"/>
      <c r="E31" s="194"/>
      <c r="F31" s="194"/>
      <c r="G31" s="194"/>
      <c r="H31" s="194"/>
      <c r="I31" s="194"/>
      <c r="J31" s="194"/>
      <c r="K31" s="195"/>
      <c r="L31" s="1086">
        <f>'PLAN DE FINANCIACIÓN'!D62</f>
        <v>0</v>
      </c>
      <c r="M31" s="1086"/>
      <c r="N31" s="1086"/>
    </row>
    <row r="32" spans="2:16" s="181" customFormat="1" ht="17.100000000000001" customHeight="1" x14ac:dyDescent="0.2">
      <c r="B32" s="196"/>
      <c r="C32" s="197" t="s">
        <v>1066</v>
      </c>
      <c r="D32" s="197"/>
      <c r="E32" s="197"/>
      <c r="F32" s="197"/>
      <c r="G32" s="197"/>
      <c r="H32" s="197"/>
      <c r="I32" s="197"/>
      <c r="J32" s="197"/>
      <c r="K32" s="198"/>
      <c r="L32" s="1076" t="str">
        <f>'PLAN DE FINANCIACIÓN'!D63</f>
        <v/>
      </c>
      <c r="M32" s="1076"/>
      <c r="N32" s="1076"/>
    </row>
    <row r="33" spans="2:14" ht="15" customHeight="1" x14ac:dyDescent="0.2"/>
    <row r="34" spans="2:14" ht="12.75" customHeight="1" x14ac:dyDescent="0.2">
      <c r="B34" s="1132" t="s">
        <v>877</v>
      </c>
      <c r="C34" s="1132"/>
      <c r="D34" s="1132"/>
      <c r="E34" s="1132"/>
      <c r="F34" s="1132"/>
      <c r="G34" s="1132"/>
      <c r="H34" s="1132"/>
      <c r="I34" s="1132"/>
      <c r="J34" s="1132"/>
      <c r="K34" s="1132"/>
      <c r="L34" s="1132"/>
      <c r="M34" s="1132"/>
      <c r="N34" s="1132"/>
    </row>
    <row r="35" spans="2:14" ht="12.75" customHeight="1" x14ac:dyDescent="0.2">
      <c r="B35" s="814"/>
      <c r="C35" s="814"/>
      <c r="D35" s="814"/>
      <c r="E35" s="814"/>
      <c r="F35" s="814"/>
      <c r="G35" s="814"/>
      <c r="H35" s="814"/>
      <c r="I35" s="814"/>
      <c r="J35" s="814"/>
      <c r="K35" s="814"/>
      <c r="L35" s="814"/>
      <c r="M35" s="814"/>
      <c r="N35" s="814"/>
    </row>
    <row r="36" spans="2:14" ht="12.75" customHeight="1" x14ac:dyDescent="0.2">
      <c r="B36" s="1133" t="s">
        <v>964</v>
      </c>
      <c r="C36" s="1133"/>
      <c r="D36" s="1133"/>
      <c r="E36" s="1133"/>
      <c r="F36" s="1133"/>
      <c r="G36" s="1133"/>
      <c r="H36" s="1133"/>
      <c r="I36" s="1133"/>
      <c r="J36" s="1133"/>
      <c r="K36" s="1133"/>
      <c r="L36" s="1133"/>
      <c r="M36" s="1133"/>
      <c r="N36" s="1133"/>
    </row>
    <row r="37" spans="2:14" ht="12.75" customHeight="1" x14ac:dyDescent="0.2">
      <c r="B37" s="1133"/>
      <c r="C37" s="1133"/>
      <c r="D37" s="1133"/>
      <c r="E37" s="1133"/>
      <c r="F37" s="1133"/>
      <c r="G37" s="1133"/>
      <c r="H37" s="1133"/>
      <c r="I37" s="1133"/>
      <c r="J37" s="1133"/>
      <c r="K37" s="1133"/>
      <c r="L37" s="1133"/>
      <c r="M37" s="1133"/>
      <c r="N37" s="1133"/>
    </row>
    <row r="38" spans="2:14" ht="12.75" customHeight="1" x14ac:dyDescent="0.2">
      <c r="B38" s="814"/>
      <c r="C38" s="814"/>
      <c r="D38" s="814"/>
      <c r="E38" s="814"/>
      <c r="F38" s="814"/>
      <c r="G38" s="814"/>
      <c r="H38" s="814"/>
      <c r="I38" s="814"/>
      <c r="J38" s="814"/>
      <c r="K38" s="814"/>
      <c r="L38" s="814"/>
      <c r="M38" s="814"/>
      <c r="N38" s="814"/>
    </row>
    <row r="39" spans="2:14" ht="12.75" customHeight="1" x14ac:dyDescent="0.2">
      <c r="B39" s="814" t="s">
        <v>878</v>
      </c>
      <c r="C39" s="1100" t="s">
        <v>1046</v>
      </c>
      <c r="D39" s="1100"/>
      <c r="E39" s="1100"/>
      <c r="F39" s="1100"/>
      <c r="G39" s="1100"/>
      <c r="H39" s="1100"/>
      <c r="I39" s="1100"/>
      <c r="J39" s="1100"/>
      <c r="K39" s="1100"/>
      <c r="L39" s="1100"/>
      <c r="M39" s="1100"/>
      <c r="N39" s="1100"/>
    </row>
    <row r="40" spans="2:14" ht="12.75" customHeight="1" x14ac:dyDescent="0.2">
      <c r="B40" s="815"/>
      <c r="C40" s="1100"/>
      <c r="D40" s="1100"/>
      <c r="E40" s="1100"/>
      <c r="F40" s="1100"/>
      <c r="G40" s="1100"/>
      <c r="H40" s="1100"/>
      <c r="I40" s="1100"/>
      <c r="J40" s="1100"/>
      <c r="K40" s="1100"/>
      <c r="L40" s="1100"/>
      <c r="M40" s="1100"/>
      <c r="N40" s="1100"/>
    </row>
    <row r="41" spans="2:14" ht="14.25" customHeight="1" x14ac:dyDescent="0.2">
      <c r="B41" s="815"/>
      <c r="C41" s="1100"/>
      <c r="D41" s="1100"/>
      <c r="E41" s="1100"/>
      <c r="F41" s="1100"/>
      <c r="G41" s="1100"/>
      <c r="H41" s="1100"/>
      <c r="I41" s="1100"/>
      <c r="J41" s="1100"/>
      <c r="K41" s="1100"/>
      <c r="L41" s="1100"/>
      <c r="M41" s="1100"/>
      <c r="N41" s="1100"/>
    </row>
    <row r="42" spans="2:14" ht="12.75" customHeight="1" x14ac:dyDescent="0.2">
      <c r="B42" s="814"/>
      <c r="C42" s="814"/>
      <c r="D42" s="814"/>
      <c r="E42" s="814"/>
      <c r="F42" s="814"/>
      <c r="G42" s="814"/>
      <c r="H42" s="814"/>
      <c r="I42" s="814"/>
      <c r="J42" s="814"/>
      <c r="K42" s="814"/>
      <c r="L42" s="814"/>
      <c r="M42" s="814"/>
      <c r="N42" s="814"/>
    </row>
    <row r="43" spans="2:14" ht="12.75" customHeight="1" x14ac:dyDescent="0.2">
      <c r="B43" s="814" t="s">
        <v>879</v>
      </c>
      <c r="C43" s="1100" t="s">
        <v>1047</v>
      </c>
      <c r="D43" s="1100"/>
      <c r="E43" s="1100"/>
      <c r="F43" s="1100"/>
      <c r="G43" s="1100"/>
      <c r="H43" s="1100"/>
      <c r="I43" s="1100"/>
      <c r="J43" s="1100"/>
      <c r="K43" s="1100"/>
      <c r="L43" s="1100"/>
      <c r="M43" s="1100"/>
      <c r="N43" s="1100"/>
    </row>
    <row r="44" spans="2:14" ht="12.75" customHeight="1" x14ac:dyDescent="0.2">
      <c r="B44" s="814"/>
      <c r="C44" s="1100"/>
      <c r="D44" s="1100"/>
      <c r="E44" s="1100"/>
      <c r="F44" s="1100"/>
      <c r="G44" s="1100"/>
      <c r="H44" s="1100"/>
      <c r="I44" s="1100"/>
      <c r="J44" s="1100"/>
      <c r="K44" s="1100"/>
      <c r="L44" s="1100"/>
      <c r="M44" s="1100"/>
      <c r="N44" s="1100"/>
    </row>
    <row r="45" spans="2:14" ht="14.25" customHeight="1" x14ac:dyDescent="0.2">
      <c r="B45" s="814"/>
      <c r="C45" s="1100"/>
      <c r="D45" s="1100"/>
      <c r="E45" s="1100"/>
      <c r="F45" s="1100"/>
      <c r="G45" s="1100"/>
      <c r="H45" s="1100"/>
      <c r="I45" s="1100"/>
      <c r="J45" s="1100"/>
      <c r="K45" s="1100"/>
      <c r="L45" s="1100"/>
      <c r="M45" s="1100"/>
      <c r="N45" s="1100"/>
    </row>
    <row r="46" spans="2:14" ht="12.75" customHeight="1" x14ac:dyDescent="0.2">
      <c r="B46" s="814"/>
      <c r="C46" s="816"/>
      <c r="D46" s="816"/>
      <c r="E46" s="816"/>
      <c r="F46" s="816"/>
      <c r="G46" s="816"/>
      <c r="H46" s="816"/>
      <c r="I46" s="816"/>
      <c r="J46" s="816"/>
      <c r="K46" s="816"/>
      <c r="L46" s="816"/>
      <c r="M46" s="816"/>
      <c r="N46" s="816"/>
    </row>
    <row r="47" spans="2:14" ht="12.75" customHeight="1" x14ac:dyDescent="0.2">
      <c r="B47" s="814" t="s">
        <v>880</v>
      </c>
      <c r="C47" s="1100" t="s">
        <v>1048</v>
      </c>
      <c r="D47" s="1100"/>
      <c r="E47" s="1100"/>
      <c r="F47" s="1100"/>
      <c r="G47" s="1100"/>
      <c r="H47" s="1100"/>
      <c r="I47" s="1100"/>
      <c r="J47" s="1100"/>
      <c r="K47" s="1100"/>
      <c r="L47" s="1100"/>
      <c r="M47" s="1100"/>
      <c r="N47" s="1100"/>
    </row>
    <row r="48" spans="2:14" ht="12.75" customHeight="1" x14ac:dyDescent="0.2">
      <c r="B48" s="814"/>
      <c r="C48" s="1100"/>
      <c r="D48" s="1100"/>
      <c r="E48" s="1100"/>
      <c r="F48" s="1100"/>
      <c r="G48" s="1100"/>
      <c r="H48" s="1100"/>
      <c r="I48" s="1100"/>
      <c r="J48" s="1100"/>
      <c r="K48" s="1100"/>
      <c r="L48" s="1100"/>
      <c r="M48" s="1100"/>
      <c r="N48" s="1100"/>
    </row>
    <row r="49" spans="1:15" ht="14.25" customHeight="1" x14ac:dyDescent="0.2">
      <c r="B49" s="814"/>
      <c r="C49" s="1100"/>
      <c r="D49" s="1100"/>
      <c r="E49" s="1100"/>
      <c r="F49" s="1100"/>
      <c r="G49" s="1100"/>
      <c r="H49" s="1100"/>
      <c r="I49" s="1100"/>
      <c r="J49" s="1100"/>
      <c r="K49" s="1100"/>
      <c r="L49" s="1100"/>
      <c r="M49" s="1100"/>
      <c r="N49" s="1100"/>
    </row>
    <row r="50" spans="1:15" ht="12.75" customHeight="1" x14ac:dyDescent="0.2">
      <c r="B50" s="814"/>
      <c r="C50" s="817"/>
      <c r="D50" s="817"/>
      <c r="E50" s="817"/>
      <c r="F50" s="817"/>
      <c r="G50" s="817"/>
      <c r="H50" s="817"/>
      <c r="I50" s="817"/>
      <c r="J50" s="817"/>
      <c r="K50" s="817"/>
      <c r="L50" s="817"/>
      <c r="M50" s="817"/>
      <c r="N50" s="817"/>
    </row>
    <row r="51" spans="1:15" ht="12.75" customHeight="1" x14ac:dyDescent="0.2">
      <c r="B51" s="814" t="s">
        <v>881</v>
      </c>
      <c r="C51" s="1100" t="s">
        <v>882</v>
      </c>
      <c r="D51" s="1100"/>
      <c r="E51" s="1100"/>
      <c r="F51" s="1100"/>
      <c r="G51" s="1100"/>
      <c r="H51" s="1100"/>
      <c r="I51" s="1100"/>
      <c r="J51" s="1100"/>
      <c r="K51" s="1100"/>
      <c r="L51" s="1100"/>
      <c r="M51" s="1100"/>
      <c r="N51" s="1100"/>
    </row>
    <row r="52" spans="1:15" ht="14.25" customHeight="1" x14ac:dyDescent="0.2">
      <c r="B52" s="818"/>
      <c r="C52" s="1100"/>
      <c r="D52" s="1100"/>
      <c r="E52" s="1100"/>
      <c r="F52" s="1100"/>
      <c r="G52" s="1100"/>
      <c r="H52" s="1100"/>
      <c r="I52" s="1100"/>
      <c r="J52" s="1100"/>
      <c r="K52" s="1100"/>
      <c r="L52" s="1100"/>
      <c r="M52" s="1100"/>
      <c r="N52" s="1100"/>
    </row>
    <row r="53" spans="1:15" ht="12.75" customHeight="1" x14ac:dyDescent="0.2">
      <c r="B53" s="814"/>
      <c r="C53" s="816"/>
      <c r="D53" s="816"/>
      <c r="E53" s="816"/>
      <c r="F53" s="816"/>
      <c r="G53" s="816"/>
      <c r="H53" s="816"/>
      <c r="I53" s="816"/>
      <c r="J53" s="816"/>
      <c r="K53" s="816"/>
      <c r="L53" s="816"/>
      <c r="M53" s="816"/>
      <c r="N53" s="816"/>
    </row>
    <row r="54" spans="1:15" ht="12.75" customHeight="1" x14ac:dyDescent="0.2">
      <c r="B54" s="814" t="s">
        <v>883</v>
      </c>
      <c r="C54" s="1100" t="s">
        <v>884</v>
      </c>
      <c r="D54" s="1100"/>
      <c r="E54" s="1100"/>
      <c r="F54" s="1100"/>
      <c r="G54" s="1100"/>
      <c r="H54" s="1100"/>
      <c r="I54" s="1100"/>
      <c r="J54" s="1100"/>
      <c r="K54" s="1100"/>
      <c r="L54" s="1100"/>
      <c r="M54" s="1100"/>
      <c r="N54" s="1100"/>
    </row>
    <row r="55" spans="1:15" ht="12.75" customHeight="1" x14ac:dyDescent="0.2">
      <c r="B55" s="814"/>
      <c r="C55" s="1100"/>
      <c r="D55" s="1100"/>
      <c r="E55" s="1100"/>
      <c r="F55" s="1100"/>
      <c r="G55" s="1100"/>
      <c r="H55" s="1100"/>
      <c r="I55" s="1100"/>
      <c r="J55" s="1100"/>
      <c r="K55" s="1100"/>
      <c r="L55" s="1100"/>
      <c r="M55" s="1100"/>
      <c r="N55" s="1100"/>
    </row>
    <row r="56" spans="1:15" ht="14.25" customHeight="1" x14ac:dyDescent="0.2">
      <c r="B56" s="814"/>
      <c r="C56" s="1100"/>
      <c r="D56" s="1100"/>
      <c r="E56" s="1100"/>
      <c r="F56" s="1100"/>
      <c r="G56" s="1100"/>
      <c r="H56" s="1100"/>
      <c r="I56" s="1100"/>
      <c r="J56" s="1100"/>
      <c r="K56" s="1100"/>
      <c r="L56" s="1100"/>
      <c r="M56" s="1100"/>
      <c r="N56" s="1100"/>
    </row>
    <row r="57" spans="1:15" ht="12.75" customHeight="1" x14ac:dyDescent="0.2">
      <c r="B57" s="814"/>
      <c r="C57" s="819"/>
      <c r="D57" s="819"/>
      <c r="E57" s="819"/>
      <c r="F57" s="819"/>
      <c r="G57" s="819"/>
      <c r="H57" s="819"/>
      <c r="I57" s="819"/>
      <c r="J57" s="819"/>
      <c r="K57" s="819"/>
      <c r="L57" s="819"/>
      <c r="M57" s="819"/>
      <c r="N57" s="819"/>
    </row>
    <row r="58" spans="1:15" ht="12.75" customHeight="1" x14ac:dyDescent="0.2">
      <c r="B58" s="820" t="s">
        <v>885</v>
      </c>
      <c r="C58" s="1100" t="s">
        <v>965</v>
      </c>
      <c r="D58" s="1100"/>
      <c r="E58" s="1100"/>
      <c r="F58" s="1100"/>
      <c r="G58" s="1100"/>
      <c r="H58" s="1100"/>
      <c r="I58" s="1100"/>
      <c r="J58" s="1100"/>
      <c r="K58" s="1100"/>
      <c r="L58" s="1100"/>
      <c r="M58" s="1100"/>
      <c r="N58" s="1100"/>
    </row>
    <row r="59" spans="1:15" ht="12.75" customHeight="1" x14ac:dyDescent="0.2">
      <c r="B59" s="814"/>
      <c r="C59" s="814"/>
      <c r="D59" s="821" t="s">
        <v>942</v>
      </c>
      <c r="E59" s="821"/>
      <c r="F59" s="821"/>
      <c r="G59" s="821"/>
      <c r="H59" s="821"/>
      <c r="I59" s="821"/>
      <c r="J59" s="821"/>
      <c r="K59" s="821"/>
      <c r="L59" s="821"/>
      <c r="M59" s="821"/>
      <c r="N59" s="814"/>
    </row>
    <row r="60" spans="1:15" ht="18" customHeight="1" x14ac:dyDescent="0.2">
      <c r="B60" s="814"/>
      <c r="C60" s="814"/>
      <c r="D60" s="820" t="s">
        <v>943</v>
      </c>
      <c r="E60" s="820"/>
      <c r="F60" s="820"/>
      <c r="G60" s="820"/>
      <c r="H60" s="820"/>
      <c r="I60" s="820"/>
      <c r="J60" s="820"/>
      <c r="K60" s="820"/>
      <c r="L60" s="820"/>
      <c r="M60" s="820"/>
      <c r="N60" s="814"/>
    </row>
    <row r="61" spans="1:15" ht="12.75" customHeight="1" x14ac:dyDescent="0.2">
      <c r="B61" s="814"/>
      <c r="C61" s="820"/>
      <c r="D61" s="820"/>
      <c r="E61" s="820"/>
      <c r="F61" s="820"/>
      <c r="G61" s="820"/>
      <c r="H61" s="820"/>
      <c r="I61" s="820"/>
      <c r="J61" s="820"/>
      <c r="K61" s="820"/>
      <c r="L61" s="820"/>
      <c r="M61" s="820"/>
      <c r="N61" s="820"/>
    </row>
    <row r="62" spans="1:15" s="199" customFormat="1" ht="12.75" customHeight="1" x14ac:dyDescent="0.2">
      <c r="A62" s="200"/>
      <c r="B62" s="814" t="s">
        <v>886</v>
      </c>
      <c r="C62" s="1130" t="s">
        <v>1049</v>
      </c>
      <c r="D62" s="1130"/>
      <c r="E62" s="1130"/>
      <c r="F62" s="1130"/>
      <c r="G62" s="1130"/>
      <c r="H62" s="1130"/>
      <c r="I62" s="1130"/>
      <c r="J62" s="1130"/>
      <c r="K62" s="1130"/>
      <c r="L62" s="1130"/>
      <c r="M62" s="1130"/>
      <c r="N62" s="1130"/>
      <c r="O62" s="200"/>
    </row>
    <row r="63" spans="1:15" s="199" customFormat="1" ht="14.25" customHeight="1" x14ac:dyDescent="0.2">
      <c r="A63" s="200"/>
      <c r="B63" s="814"/>
      <c r="C63" s="1130"/>
      <c r="D63" s="1130"/>
      <c r="E63" s="1130"/>
      <c r="F63" s="1130"/>
      <c r="G63" s="1130"/>
      <c r="H63" s="1130"/>
      <c r="I63" s="1130"/>
      <c r="J63" s="1130"/>
      <c r="K63" s="1130"/>
      <c r="L63" s="1130"/>
      <c r="M63" s="1130"/>
      <c r="N63" s="1130"/>
      <c r="O63" s="200"/>
    </row>
    <row r="64" spans="1:15" s="199" customFormat="1" x14ac:dyDescent="0.2">
      <c r="A64" s="200"/>
      <c r="B64" s="816"/>
      <c r="C64" s="828"/>
      <c r="D64" s="828"/>
      <c r="E64" s="828"/>
      <c r="F64" s="828"/>
      <c r="G64" s="828"/>
      <c r="H64" s="828"/>
      <c r="I64" s="828"/>
      <c r="J64" s="828"/>
      <c r="K64" s="828"/>
      <c r="L64" s="828"/>
      <c r="M64" s="828"/>
      <c r="N64" s="828"/>
      <c r="O64" s="200"/>
    </row>
    <row r="65" spans="1:15" s="199" customFormat="1" ht="12.75" customHeight="1" x14ac:dyDescent="0.2">
      <c r="A65" s="200"/>
      <c r="B65" s="814" t="s">
        <v>887</v>
      </c>
      <c r="C65" s="1130" t="s">
        <v>1059</v>
      </c>
      <c r="D65" s="1130"/>
      <c r="E65" s="1130"/>
      <c r="F65" s="1130"/>
      <c r="G65" s="1130"/>
      <c r="H65" s="1130"/>
      <c r="I65" s="1130"/>
      <c r="J65" s="1130"/>
      <c r="K65" s="1130"/>
      <c r="L65" s="1130"/>
      <c r="M65" s="1130"/>
      <c r="N65" s="1130"/>
      <c r="O65" s="200"/>
    </row>
    <row r="66" spans="1:15" s="199" customFormat="1" ht="14.25" customHeight="1" x14ac:dyDescent="0.2">
      <c r="A66" s="200"/>
      <c r="B66" s="814"/>
      <c r="C66" s="1130"/>
      <c r="D66" s="1130"/>
      <c r="E66" s="1130"/>
      <c r="F66" s="1130"/>
      <c r="G66" s="1130"/>
      <c r="H66" s="1130"/>
      <c r="I66" s="1130"/>
      <c r="J66" s="1130"/>
      <c r="K66" s="1130"/>
      <c r="L66" s="1130"/>
      <c r="M66" s="1130"/>
      <c r="N66" s="1130"/>
      <c r="O66" s="200"/>
    </row>
    <row r="67" spans="1:15" s="199" customFormat="1" x14ac:dyDescent="0.2">
      <c r="A67" s="200"/>
      <c r="B67" s="826"/>
      <c r="C67" s="830"/>
      <c r="D67" s="830"/>
      <c r="E67" s="830"/>
      <c r="F67" s="830"/>
      <c r="G67" s="830"/>
      <c r="H67" s="830"/>
      <c r="I67" s="830"/>
      <c r="J67" s="830"/>
      <c r="K67" s="830"/>
      <c r="L67" s="830"/>
      <c r="M67" s="830"/>
      <c r="N67" s="830"/>
      <c r="O67" s="200"/>
    </row>
    <row r="68" spans="1:15" s="199" customFormat="1" ht="12.75" customHeight="1" x14ac:dyDescent="0.2">
      <c r="A68" s="200"/>
      <c r="B68" s="827" t="s">
        <v>888</v>
      </c>
      <c r="C68" s="1130" t="s">
        <v>1067</v>
      </c>
      <c r="D68" s="1130"/>
      <c r="E68" s="1130"/>
      <c r="F68" s="1130"/>
      <c r="G68" s="1130"/>
      <c r="H68" s="1130"/>
      <c r="I68" s="1130"/>
      <c r="J68" s="1130"/>
      <c r="K68" s="1130"/>
      <c r="L68" s="1130"/>
      <c r="M68" s="1130"/>
      <c r="N68" s="1130"/>
      <c r="O68" s="200"/>
    </row>
    <row r="69" spans="1:15" s="199" customFormat="1" x14ac:dyDescent="0.2">
      <c r="A69" s="200"/>
      <c r="B69" s="827"/>
      <c r="C69" s="1130"/>
      <c r="D69" s="1130"/>
      <c r="E69" s="1130"/>
      <c r="F69" s="1130"/>
      <c r="G69" s="1130"/>
      <c r="H69" s="1130"/>
      <c r="I69" s="1130"/>
      <c r="J69" s="1130"/>
      <c r="K69" s="1130"/>
      <c r="L69" s="1130"/>
      <c r="M69" s="1130"/>
      <c r="N69" s="1130"/>
      <c r="O69" s="200"/>
    </row>
    <row r="70" spans="1:15" s="199" customFormat="1" x14ac:dyDescent="0.2">
      <c r="A70" s="200"/>
      <c r="B70" s="827"/>
      <c r="C70" s="875"/>
      <c r="D70" s="875"/>
      <c r="E70" s="875"/>
      <c r="F70" s="875"/>
      <c r="G70" s="875"/>
      <c r="H70" s="875"/>
      <c r="I70" s="875"/>
      <c r="J70" s="875"/>
      <c r="K70" s="875"/>
      <c r="L70" s="875"/>
      <c r="M70" s="875"/>
      <c r="N70" s="875"/>
      <c r="O70" s="200"/>
    </row>
    <row r="71" spans="1:15" s="199" customFormat="1" x14ac:dyDescent="0.2">
      <c r="A71" s="200"/>
      <c r="B71" s="827"/>
      <c r="C71" s="875"/>
      <c r="D71" s="875"/>
      <c r="E71" s="875"/>
      <c r="F71" s="875"/>
      <c r="G71" s="875"/>
      <c r="H71" s="875"/>
      <c r="I71" s="875"/>
      <c r="J71" s="875"/>
      <c r="K71" s="875"/>
      <c r="L71" s="875"/>
      <c r="M71" s="875"/>
      <c r="N71" s="875"/>
      <c r="O71" s="200"/>
    </row>
    <row r="72" spans="1:15" s="199" customFormat="1" x14ac:dyDescent="0.2">
      <c r="A72" s="200"/>
      <c r="B72" s="868"/>
      <c r="C72" s="869"/>
      <c r="D72" s="869"/>
      <c r="E72" s="869"/>
      <c r="F72" s="869"/>
      <c r="G72" s="869"/>
      <c r="H72" s="869"/>
      <c r="I72" s="869"/>
      <c r="J72" s="869"/>
      <c r="K72" s="869"/>
      <c r="L72" s="869"/>
      <c r="M72" s="869"/>
      <c r="N72" s="869"/>
      <c r="O72" s="200"/>
    </row>
    <row r="73" spans="1:15" s="199" customFormat="1" ht="12.75" customHeight="1" x14ac:dyDescent="0.2">
      <c r="A73" s="200"/>
      <c r="B73" s="876" t="s">
        <v>889</v>
      </c>
      <c r="C73" s="1130" t="s">
        <v>1060</v>
      </c>
      <c r="D73" s="1130"/>
      <c r="E73" s="1130"/>
      <c r="F73" s="1130"/>
      <c r="G73" s="1130"/>
      <c r="H73" s="1130"/>
      <c r="I73" s="1130"/>
      <c r="J73" s="1130"/>
      <c r="K73" s="1130"/>
      <c r="L73" s="1130"/>
      <c r="M73" s="1130"/>
      <c r="N73" s="1130"/>
      <c r="O73" s="200"/>
    </row>
    <row r="74" spans="1:15" s="199" customFormat="1" x14ac:dyDescent="0.2">
      <c r="A74" s="200"/>
      <c r="B74" s="822"/>
      <c r="C74" s="1130"/>
      <c r="D74" s="1130"/>
      <c r="E74" s="1130"/>
      <c r="F74" s="1130"/>
      <c r="G74" s="1130"/>
      <c r="H74" s="1130"/>
      <c r="I74" s="1130"/>
      <c r="J74" s="1130"/>
      <c r="K74" s="1130"/>
      <c r="L74" s="1130"/>
      <c r="M74" s="1130"/>
      <c r="N74" s="1130"/>
      <c r="O74" s="200"/>
    </row>
    <row r="75" spans="1:15" s="199" customFormat="1" x14ac:dyDescent="0.2">
      <c r="A75" s="200"/>
      <c r="B75" s="822"/>
      <c r="C75" s="830"/>
      <c r="D75" s="830"/>
      <c r="E75" s="830"/>
      <c r="F75" s="830"/>
      <c r="G75" s="830"/>
      <c r="H75" s="830"/>
      <c r="I75" s="830"/>
      <c r="J75" s="830"/>
      <c r="K75" s="830"/>
      <c r="L75" s="830"/>
      <c r="M75" s="830"/>
      <c r="N75" s="830"/>
      <c r="O75" s="200"/>
    </row>
    <row r="76" spans="1:15" s="199" customFormat="1" x14ac:dyDescent="0.2">
      <c r="A76" s="200"/>
      <c r="B76" s="816" t="s">
        <v>890</v>
      </c>
      <c r="C76" s="1134" t="s">
        <v>1061</v>
      </c>
      <c r="D76" s="1134"/>
      <c r="E76" s="1134"/>
      <c r="F76" s="1134"/>
      <c r="G76" s="1134"/>
      <c r="H76" s="1134"/>
      <c r="I76" s="1134"/>
      <c r="J76" s="1134"/>
      <c r="K76" s="1134"/>
      <c r="L76" s="1134"/>
      <c r="M76" s="1134"/>
      <c r="N76" s="1134"/>
      <c r="O76" s="200"/>
    </row>
    <row r="77" spans="1:15" s="199" customFormat="1" x14ac:dyDescent="0.2">
      <c r="A77" s="200"/>
      <c r="B77" s="816"/>
      <c r="C77" s="829"/>
      <c r="D77" s="829"/>
      <c r="E77" s="829"/>
      <c r="F77" s="829"/>
      <c r="G77" s="829"/>
      <c r="H77" s="829"/>
      <c r="I77" s="829"/>
      <c r="J77" s="829"/>
      <c r="K77" s="829"/>
      <c r="L77" s="829"/>
      <c r="M77" s="829"/>
      <c r="N77" s="829"/>
      <c r="O77" s="200"/>
    </row>
    <row r="78" spans="1:15" s="199" customFormat="1" x14ac:dyDescent="0.2">
      <c r="A78" s="200"/>
      <c r="B78" s="814" t="s">
        <v>891</v>
      </c>
      <c r="C78" s="1131" t="s">
        <v>1062</v>
      </c>
      <c r="D78" s="1131"/>
      <c r="E78" s="1131"/>
      <c r="F78" s="1131"/>
      <c r="G78" s="1131"/>
      <c r="H78" s="1131"/>
      <c r="I78" s="1131"/>
      <c r="J78" s="1131"/>
      <c r="K78" s="1131"/>
      <c r="L78" s="1131"/>
      <c r="M78" s="1131"/>
      <c r="N78" s="1131"/>
      <c r="O78" s="200"/>
    </row>
    <row r="79" spans="1:15" s="199" customFormat="1" x14ac:dyDescent="0.2">
      <c r="A79" s="200"/>
      <c r="B79" s="823"/>
      <c r="C79" s="831"/>
      <c r="D79" s="831"/>
      <c r="E79" s="831"/>
      <c r="F79" s="831"/>
      <c r="G79" s="831"/>
      <c r="H79" s="831"/>
      <c r="I79" s="831"/>
      <c r="J79" s="831"/>
      <c r="K79" s="831"/>
      <c r="L79" s="831"/>
      <c r="M79" s="831"/>
      <c r="N79" s="831"/>
      <c r="O79" s="200"/>
    </row>
    <row r="80" spans="1:15" s="199" customFormat="1" x14ac:dyDescent="0.2">
      <c r="A80" s="200"/>
      <c r="B80" s="822" t="s">
        <v>892</v>
      </c>
      <c r="C80" s="1131" t="s">
        <v>1051</v>
      </c>
      <c r="D80" s="1131"/>
      <c r="E80" s="1131"/>
      <c r="F80" s="1131"/>
      <c r="G80" s="1131"/>
      <c r="H80" s="1131"/>
      <c r="I80" s="1131"/>
      <c r="J80" s="1131"/>
      <c r="K80" s="1131"/>
      <c r="L80" s="1131"/>
      <c r="M80" s="1131"/>
      <c r="N80" s="1131"/>
      <c r="O80" s="200"/>
    </row>
    <row r="81" spans="1:15" s="199" customFormat="1" x14ac:dyDescent="0.2">
      <c r="A81" s="200"/>
      <c r="B81" s="814"/>
      <c r="C81" s="827"/>
      <c r="D81" s="827"/>
      <c r="E81" s="827"/>
      <c r="F81" s="827"/>
      <c r="G81" s="827"/>
      <c r="H81" s="827"/>
      <c r="I81" s="827"/>
      <c r="J81" s="827"/>
      <c r="K81" s="827"/>
      <c r="L81" s="827"/>
      <c r="M81" s="827"/>
      <c r="N81" s="827"/>
      <c r="O81" s="200"/>
    </row>
    <row r="82" spans="1:15" s="199" customFormat="1" ht="12.75" customHeight="1" x14ac:dyDescent="0.2">
      <c r="A82" s="200"/>
      <c r="B82" s="814" t="s">
        <v>893</v>
      </c>
      <c r="C82" s="1135" t="s">
        <v>1052</v>
      </c>
      <c r="D82" s="1130"/>
      <c r="E82" s="1130"/>
      <c r="F82" s="1130"/>
      <c r="G82" s="1130"/>
      <c r="H82" s="1130"/>
      <c r="I82" s="1130"/>
      <c r="J82" s="1130"/>
      <c r="K82" s="1130"/>
      <c r="L82" s="1130"/>
      <c r="M82" s="1130"/>
      <c r="N82" s="1130"/>
      <c r="O82" s="200"/>
    </row>
    <row r="83" spans="1:15" s="199" customFormat="1" x14ac:dyDescent="0.2">
      <c r="A83" s="200"/>
      <c r="B83" s="814"/>
      <c r="C83" s="827"/>
      <c r="D83" s="827"/>
      <c r="E83" s="827"/>
      <c r="F83" s="827"/>
      <c r="G83" s="827"/>
      <c r="H83" s="827"/>
      <c r="I83" s="827"/>
      <c r="J83" s="827"/>
      <c r="K83" s="827"/>
      <c r="L83" s="827"/>
      <c r="M83" s="827"/>
      <c r="N83" s="827"/>
      <c r="O83" s="200"/>
    </row>
    <row r="84" spans="1:15" s="199" customFormat="1" ht="12.75" customHeight="1" x14ac:dyDescent="0.2">
      <c r="A84" s="200"/>
      <c r="B84" s="814" t="s">
        <v>1050</v>
      </c>
      <c r="C84" s="1123" t="s">
        <v>1053</v>
      </c>
      <c r="D84" s="1123"/>
      <c r="E84" s="1123"/>
      <c r="F84" s="1123"/>
      <c r="G84" s="1123"/>
      <c r="H84" s="1123"/>
      <c r="I84" s="1123"/>
      <c r="J84" s="1123"/>
      <c r="K84" s="1123"/>
      <c r="L84" s="1123"/>
      <c r="M84" s="1123"/>
      <c r="N84" s="1123"/>
      <c r="O84" s="200"/>
    </row>
    <row r="85" spans="1:15" s="199" customFormat="1" x14ac:dyDescent="0.2">
      <c r="A85" s="200"/>
      <c r="B85" s="814"/>
      <c r="C85" s="1123"/>
      <c r="D85" s="1123"/>
      <c r="E85" s="1123"/>
      <c r="F85" s="1123"/>
      <c r="G85" s="1123"/>
      <c r="H85" s="1123"/>
      <c r="I85" s="1123"/>
      <c r="J85" s="1123"/>
      <c r="K85" s="1123"/>
      <c r="L85" s="1123"/>
      <c r="M85" s="1123"/>
      <c r="N85" s="1123"/>
      <c r="O85" s="200"/>
    </row>
    <row r="86" spans="1:15" s="199" customFormat="1" x14ac:dyDescent="0.2">
      <c r="A86" s="200"/>
      <c r="B86" s="814"/>
      <c r="C86" s="831"/>
      <c r="D86" s="831"/>
      <c r="E86" s="831"/>
      <c r="F86" s="831"/>
      <c r="G86" s="831"/>
      <c r="H86" s="831"/>
      <c r="I86" s="831"/>
      <c r="J86" s="831"/>
      <c r="K86" s="831"/>
      <c r="L86" s="831"/>
      <c r="M86" s="831"/>
      <c r="N86" s="831"/>
      <c r="O86" s="200"/>
    </row>
    <row r="87" spans="1:15" s="199" customFormat="1" x14ac:dyDescent="0.2">
      <c r="A87" s="200"/>
      <c r="B87" s="814" t="s">
        <v>894</v>
      </c>
      <c r="C87" s="1131" t="s">
        <v>1063</v>
      </c>
      <c r="D87" s="1131"/>
      <c r="E87" s="1131"/>
      <c r="F87" s="1131"/>
      <c r="G87" s="1131"/>
      <c r="H87" s="1131"/>
      <c r="I87" s="1131"/>
      <c r="J87" s="1131"/>
      <c r="K87" s="1131"/>
      <c r="L87" s="1131"/>
      <c r="M87" s="1131"/>
      <c r="N87" s="1131"/>
      <c r="O87" s="200"/>
    </row>
    <row r="88" spans="1:15" s="199" customFormat="1" x14ac:dyDescent="0.2">
      <c r="A88" s="200"/>
      <c r="B88" s="814"/>
      <c r="C88" s="827"/>
      <c r="D88" s="827"/>
      <c r="E88" s="827"/>
      <c r="F88" s="827"/>
      <c r="G88" s="827"/>
      <c r="H88" s="827"/>
      <c r="I88" s="827"/>
      <c r="J88" s="827"/>
      <c r="K88" s="827"/>
      <c r="L88" s="827"/>
      <c r="M88" s="827"/>
      <c r="N88" s="827"/>
      <c r="O88" s="200"/>
    </row>
    <row r="89" spans="1:15" s="199" customFormat="1" ht="12.75" customHeight="1" x14ac:dyDescent="0.2">
      <c r="A89" s="200"/>
      <c r="B89" s="814" t="s">
        <v>958</v>
      </c>
      <c r="C89" s="1123" t="s">
        <v>957</v>
      </c>
      <c r="D89" s="1123"/>
      <c r="E89" s="1123"/>
      <c r="F89" s="1123"/>
      <c r="G89" s="1123"/>
      <c r="H89" s="1123"/>
      <c r="I89" s="1123"/>
      <c r="J89" s="1123"/>
      <c r="K89" s="1123"/>
      <c r="L89" s="1123"/>
      <c r="M89" s="1123"/>
      <c r="N89" s="1123"/>
      <c r="O89" s="200"/>
    </row>
    <row r="90" spans="1:15" s="199" customFormat="1" x14ac:dyDescent="0.2">
      <c r="A90" s="200"/>
      <c r="B90" s="816"/>
      <c r="C90" s="829"/>
      <c r="D90" s="829"/>
      <c r="E90" s="829"/>
      <c r="F90" s="829"/>
      <c r="G90" s="829"/>
      <c r="H90" s="829"/>
      <c r="I90" s="829"/>
      <c r="J90" s="829"/>
      <c r="K90" s="829"/>
      <c r="L90" s="829"/>
      <c r="M90" s="829"/>
      <c r="N90" s="829"/>
      <c r="O90" s="200"/>
    </row>
    <row r="91" spans="1:15" s="199" customFormat="1" ht="12.75" customHeight="1" x14ac:dyDescent="0.2">
      <c r="A91" s="200"/>
      <c r="B91" s="814" t="s">
        <v>959</v>
      </c>
      <c r="C91" s="1123" t="s">
        <v>1058</v>
      </c>
      <c r="D91" s="1123"/>
      <c r="E91" s="1123"/>
      <c r="F91" s="1123"/>
      <c r="G91" s="1123"/>
      <c r="H91" s="1123"/>
      <c r="I91" s="1123"/>
      <c r="J91" s="1123"/>
      <c r="K91" s="1123"/>
      <c r="L91" s="1123"/>
      <c r="M91" s="1123"/>
      <c r="N91" s="1123"/>
      <c r="O91" s="200"/>
    </row>
    <row r="92" spans="1:15" s="199" customFormat="1" x14ac:dyDescent="0.2">
      <c r="A92" s="200"/>
      <c r="B92" s="816"/>
      <c r="C92" s="829"/>
      <c r="D92" s="829"/>
      <c r="E92" s="829"/>
      <c r="F92" s="829"/>
      <c r="G92" s="829"/>
      <c r="H92" s="829"/>
      <c r="I92" s="829"/>
      <c r="J92" s="829"/>
      <c r="K92" s="829"/>
      <c r="L92" s="829"/>
      <c r="M92" s="829"/>
      <c r="N92" s="829"/>
      <c r="O92" s="200"/>
    </row>
    <row r="93" spans="1:15" s="199" customFormat="1" ht="12.75" customHeight="1" x14ac:dyDescent="0.2">
      <c r="A93" s="200"/>
      <c r="B93" s="814" t="s">
        <v>960</v>
      </c>
      <c r="C93" s="1130" t="s">
        <v>1054</v>
      </c>
      <c r="D93" s="1130"/>
      <c r="E93" s="1130"/>
      <c r="F93" s="1130"/>
      <c r="G93" s="1130"/>
      <c r="H93" s="1130"/>
      <c r="I93" s="1130"/>
      <c r="J93" s="1130"/>
      <c r="K93" s="1130"/>
      <c r="L93" s="1130"/>
      <c r="M93" s="1130"/>
      <c r="N93" s="1130"/>
      <c r="O93" s="200"/>
    </row>
    <row r="94" spans="1:15" s="199" customFormat="1" ht="12.75" customHeight="1" x14ac:dyDescent="0.2">
      <c r="A94" s="200"/>
      <c r="B94" s="814"/>
      <c r="C94" s="1130"/>
      <c r="D94" s="1130"/>
      <c r="E94" s="1130"/>
      <c r="F94" s="1130"/>
      <c r="G94" s="1130"/>
      <c r="H94" s="1130"/>
      <c r="I94" s="1130"/>
      <c r="J94" s="1130"/>
      <c r="K94" s="1130"/>
      <c r="L94" s="1130"/>
      <c r="M94" s="1130"/>
      <c r="N94" s="1130"/>
      <c r="O94" s="200"/>
    </row>
    <row r="95" spans="1:15" s="199" customFormat="1" x14ac:dyDescent="0.2">
      <c r="A95" s="200"/>
      <c r="B95" s="814"/>
      <c r="C95" s="1130"/>
      <c r="D95" s="1130"/>
      <c r="E95" s="1130"/>
      <c r="F95" s="1130"/>
      <c r="G95" s="1130"/>
      <c r="H95" s="1130"/>
      <c r="I95" s="1130"/>
      <c r="J95" s="1130"/>
      <c r="K95" s="1130"/>
      <c r="L95" s="1130"/>
      <c r="M95" s="1130"/>
      <c r="N95" s="1130"/>
      <c r="O95" s="200"/>
    </row>
    <row r="96" spans="1:15" s="199" customFormat="1" x14ac:dyDescent="0.2">
      <c r="A96" s="200"/>
      <c r="B96" s="814"/>
      <c r="C96" s="1123"/>
      <c r="D96" s="1123"/>
      <c r="E96" s="1123"/>
      <c r="F96" s="1123"/>
      <c r="G96" s="1123"/>
      <c r="H96" s="1123"/>
      <c r="I96" s="1123"/>
      <c r="J96" s="1123"/>
      <c r="K96" s="1123"/>
      <c r="L96" s="1123"/>
      <c r="M96" s="1123"/>
      <c r="N96" s="1123"/>
      <c r="O96" s="200"/>
    </row>
    <row r="97" spans="1:15" s="199" customFormat="1" ht="12.75" customHeight="1" x14ac:dyDescent="0.2">
      <c r="A97" s="200"/>
      <c r="B97" s="820" t="s">
        <v>961</v>
      </c>
      <c r="C97" s="1123" t="s">
        <v>1055</v>
      </c>
      <c r="D97" s="1123"/>
      <c r="E97" s="1123"/>
      <c r="F97" s="1123"/>
      <c r="G97" s="1123"/>
      <c r="H97" s="1123"/>
      <c r="I97" s="1123"/>
      <c r="J97" s="1123"/>
      <c r="K97" s="1123"/>
      <c r="L97" s="1123"/>
      <c r="M97" s="1123"/>
      <c r="N97" s="1123"/>
      <c r="O97" s="200"/>
    </row>
    <row r="98" spans="1:15" s="199" customFormat="1" x14ac:dyDescent="0.2">
      <c r="A98" s="200"/>
      <c r="B98" s="816"/>
      <c r="C98" s="1123"/>
      <c r="D98" s="1123"/>
      <c r="E98" s="1123"/>
      <c r="F98" s="1123"/>
      <c r="G98" s="1123"/>
      <c r="H98" s="1123"/>
      <c r="I98" s="1123"/>
      <c r="J98" s="1123"/>
      <c r="K98" s="1123"/>
      <c r="L98" s="1123"/>
      <c r="M98" s="1123"/>
      <c r="N98" s="1123"/>
      <c r="O98" s="200"/>
    </row>
    <row r="99" spans="1:15" s="199" customFormat="1" x14ac:dyDescent="0.2">
      <c r="A99" s="200"/>
      <c r="B99" s="816"/>
      <c r="C99" s="831"/>
      <c r="D99" s="831"/>
      <c r="E99" s="831"/>
      <c r="F99" s="831"/>
      <c r="G99" s="831"/>
      <c r="H99" s="831"/>
      <c r="I99" s="831"/>
      <c r="J99" s="831"/>
      <c r="K99" s="831"/>
      <c r="L99" s="831"/>
      <c r="M99" s="831"/>
      <c r="N99" s="831"/>
      <c r="O99" s="200"/>
    </row>
    <row r="100" spans="1:15" s="199" customFormat="1" x14ac:dyDescent="0.2">
      <c r="A100" s="200"/>
      <c r="B100" s="814" t="s">
        <v>962</v>
      </c>
      <c r="C100" s="1120" t="s">
        <v>983</v>
      </c>
      <c r="D100" s="1120"/>
      <c r="E100" s="1120"/>
      <c r="F100" s="1120"/>
      <c r="G100" s="1120"/>
      <c r="H100" s="1120"/>
      <c r="I100" s="1120"/>
      <c r="J100" s="1120"/>
      <c r="K100" s="1120"/>
      <c r="L100" s="1120"/>
      <c r="M100" s="1120"/>
      <c r="N100" s="1120"/>
      <c r="O100" s="200"/>
    </row>
    <row r="101" spans="1:15" s="199" customFormat="1" x14ac:dyDescent="0.2">
      <c r="A101" s="200"/>
      <c r="B101" s="816"/>
      <c r="C101" s="829"/>
      <c r="D101" s="829"/>
      <c r="E101" s="829"/>
      <c r="F101" s="829"/>
      <c r="G101" s="829"/>
      <c r="H101" s="829"/>
      <c r="I101" s="829"/>
      <c r="J101" s="829"/>
      <c r="K101" s="829"/>
      <c r="L101" s="829"/>
      <c r="M101" s="829"/>
      <c r="N101" s="829"/>
      <c r="O101" s="200"/>
    </row>
    <row r="102" spans="1:15" s="199" customFormat="1" x14ac:dyDescent="0.2">
      <c r="A102" s="200"/>
      <c r="B102" s="816" t="s">
        <v>982</v>
      </c>
      <c r="C102" s="1134" t="s">
        <v>895</v>
      </c>
      <c r="D102" s="1134"/>
      <c r="E102" s="1134"/>
      <c r="F102" s="1134"/>
      <c r="G102" s="1134"/>
      <c r="H102" s="1134"/>
      <c r="I102" s="1134"/>
      <c r="J102" s="1134"/>
      <c r="K102" s="1134"/>
      <c r="L102" s="1134"/>
      <c r="M102" s="1134"/>
      <c r="N102" s="1134"/>
      <c r="O102" s="200"/>
    </row>
    <row r="103" spans="1:15" s="199" customFormat="1" x14ac:dyDescent="0.2">
      <c r="A103" s="200"/>
      <c r="B103" s="816"/>
      <c r="C103" s="816"/>
      <c r="D103" s="816"/>
      <c r="E103" s="816"/>
      <c r="F103" s="816"/>
      <c r="G103" s="816"/>
      <c r="H103" s="816"/>
      <c r="I103" s="816"/>
      <c r="J103" s="816"/>
      <c r="K103" s="816"/>
      <c r="L103" s="816"/>
      <c r="M103" s="816"/>
      <c r="N103" s="816"/>
      <c r="O103" s="200"/>
    </row>
    <row r="104" spans="1:15" s="199" customFormat="1" ht="12.75" customHeight="1" x14ac:dyDescent="0.2">
      <c r="A104" s="200"/>
      <c r="B104" s="1100" t="s">
        <v>896</v>
      </c>
      <c r="C104" s="1100"/>
      <c r="D104" s="1100"/>
      <c r="E104" s="1100"/>
      <c r="F104" s="1100"/>
      <c r="G104" s="1100"/>
      <c r="H104" s="1100"/>
      <c r="I104" s="1100"/>
      <c r="J104" s="1100"/>
      <c r="K104" s="1100"/>
      <c r="L104" s="1100"/>
      <c r="M104" s="1100"/>
      <c r="N104" s="1100"/>
      <c r="O104" s="200"/>
    </row>
    <row r="105" spans="1:15" s="199" customFormat="1" x14ac:dyDescent="0.2">
      <c r="A105" s="200"/>
      <c r="B105" s="1100"/>
      <c r="C105" s="1100"/>
      <c r="D105" s="1100"/>
      <c r="E105" s="1100"/>
      <c r="F105" s="1100"/>
      <c r="G105" s="1100"/>
      <c r="H105" s="1100"/>
      <c r="I105" s="1100"/>
      <c r="J105" s="1100"/>
      <c r="K105" s="1100"/>
      <c r="L105" s="1100"/>
      <c r="M105" s="1100"/>
      <c r="N105" s="1100"/>
      <c r="O105" s="200"/>
    </row>
    <row r="106" spans="1:15" s="199" customFormat="1" x14ac:dyDescent="0.2">
      <c r="A106" s="200"/>
      <c r="B106" s="1100"/>
      <c r="C106" s="1100"/>
      <c r="D106" s="1100"/>
      <c r="E106" s="1100"/>
      <c r="F106" s="1100"/>
      <c r="G106" s="1100"/>
      <c r="H106" s="1100"/>
      <c r="I106" s="1100"/>
      <c r="J106" s="1100"/>
      <c r="K106" s="1100"/>
      <c r="L106" s="1100"/>
      <c r="M106" s="1100"/>
      <c r="N106" s="1100"/>
      <c r="O106" s="200"/>
    </row>
    <row r="107" spans="1:15" s="199" customFormat="1" x14ac:dyDescent="0.2">
      <c r="A107" s="200"/>
      <c r="B107" s="817"/>
      <c r="C107" s="817"/>
      <c r="D107" s="817"/>
      <c r="E107" s="817"/>
      <c r="F107" s="817"/>
      <c r="G107" s="817"/>
      <c r="H107" s="817"/>
      <c r="I107" s="817"/>
      <c r="J107" s="817"/>
      <c r="K107" s="817"/>
      <c r="L107" s="817"/>
      <c r="M107" s="817"/>
      <c r="N107" s="817"/>
      <c r="O107" s="200"/>
    </row>
    <row r="108" spans="1:15" s="199" customFormat="1" ht="12.75" customHeight="1" x14ac:dyDescent="0.2">
      <c r="A108" s="200"/>
      <c r="B108" s="1100" t="s">
        <v>897</v>
      </c>
      <c r="C108" s="1100"/>
      <c r="D108" s="1100"/>
      <c r="E108" s="1100"/>
      <c r="F108" s="1100"/>
      <c r="G108" s="1100"/>
      <c r="H108" s="1100"/>
      <c r="I108" s="1100"/>
      <c r="J108" s="1100"/>
      <c r="K108" s="1100"/>
      <c r="L108" s="1100"/>
      <c r="M108" s="1100"/>
      <c r="N108" s="1100"/>
      <c r="O108" s="200"/>
    </row>
    <row r="109" spans="1:15" s="199" customFormat="1" x14ac:dyDescent="0.2">
      <c r="A109" s="200"/>
      <c r="B109" s="1100"/>
      <c r="C109" s="1100"/>
      <c r="D109" s="1100"/>
      <c r="E109" s="1100"/>
      <c r="F109" s="1100"/>
      <c r="G109" s="1100"/>
      <c r="H109" s="1100"/>
      <c r="I109" s="1100"/>
      <c r="J109" s="1100"/>
      <c r="K109" s="1100"/>
      <c r="L109" s="1100"/>
      <c r="M109" s="1100"/>
      <c r="N109" s="1100"/>
      <c r="O109" s="200"/>
    </row>
    <row r="110" spans="1:15" s="199" customFormat="1" x14ac:dyDescent="0.2">
      <c r="A110" s="200"/>
      <c r="B110" s="817"/>
      <c r="C110" s="817"/>
      <c r="D110" s="817"/>
      <c r="E110" s="817"/>
      <c r="F110" s="817"/>
      <c r="G110" s="817"/>
      <c r="H110" s="817"/>
      <c r="I110" s="817"/>
      <c r="J110" s="817"/>
      <c r="K110" s="817"/>
      <c r="L110" s="817"/>
      <c r="M110" s="817"/>
      <c r="N110" s="817"/>
      <c r="O110" s="200"/>
    </row>
    <row r="111" spans="1:15" s="199" customFormat="1" ht="15.75" customHeight="1" x14ac:dyDescent="0.2">
      <c r="A111" s="200"/>
      <c r="B111" s="814"/>
      <c r="C111" s="1141" t="s">
        <v>1113</v>
      </c>
      <c r="D111" s="1141"/>
      <c r="E111" s="1141"/>
      <c r="F111" s="1141"/>
      <c r="G111" s="1141"/>
      <c r="H111" s="1141"/>
      <c r="I111" s="1141"/>
      <c r="J111" s="1141"/>
      <c r="K111" s="1141"/>
      <c r="L111" s="1141"/>
      <c r="M111" s="1141"/>
      <c r="N111" s="1141"/>
      <c r="O111" s="200"/>
    </row>
    <row r="112" spans="1:15" s="199" customFormat="1" ht="14.25" customHeight="1" x14ac:dyDescent="0.2">
      <c r="A112" s="200"/>
      <c r="B112" s="814"/>
      <c r="C112" s="1141" t="s">
        <v>1114</v>
      </c>
      <c r="D112" s="1141"/>
      <c r="E112" s="1141"/>
      <c r="F112" s="1141"/>
      <c r="G112" s="1141"/>
      <c r="H112" s="1141"/>
      <c r="I112" s="1141"/>
      <c r="J112" s="1141"/>
      <c r="K112" s="1141"/>
      <c r="L112" s="1141"/>
      <c r="M112" s="1141"/>
      <c r="N112" s="1141"/>
      <c r="O112" s="200"/>
    </row>
    <row r="113" spans="1:15" s="199" customFormat="1" x14ac:dyDescent="0.2">
      <c r="A113" s="200"/>
      <c r="B113" s="816"/>
      <c r="C113" s="816"/>
      <c r="D113" s="816"/>
      <c r="E113" s="816"/>
      <c r="F113" s="816"/>
      <c r="G113" s="816"/>
      <c r="H113" s="816"/>
      <c r="I113" s="816"/>
      <c r="J113" s="816"/>
      <c r="K113" s="816"/>
      <c r="L113" s="816"/>
      <c r="M113" s="816"/>
      <c r="N113" s="816"/>
      <c r="O113" s="200"/>
    </row>
    <row r="114" spans="1:15" s="199" customFormat="1" ht="12.75" customHeight="1" x14ac:dyDescent="0.2">
      <c r="A114" s="200"/>
      <c r="B114" s="1100" t="s">
        <v>1115</v>
      </c>
      <c r="C114" s="1100"/>
      <c r="D114" s="1100"/>
      <c r="E114" s="1100"/>
      <c r="F114" s="1100"/>
      <c r="G114" s="1100"/>
      <c r="H114" s="1100"/>
      <c r="I114" s="1100"/>
      <c r="J114" s="1100"/>
      <c r="K114" s="1100"/>
      <c r="L114" s="1100"/>
      <c r="M114" s="1100"/>
      <c r="N114" s="1100"/>
      <c r="O114" s="200"/>
    </row>
    <row r="115" spans="1:15" s="199" customFormat="1" x14ac:dyDescent="0.2">
      <c r="A115" s="200"/>
      <c r="B115" s="1100"/>
      <c r="C115" s="1100"/>
      <c r="D115" s="1100"/>
      <c r="E115" s="1100"/>
      <c r="F115" s="1100"/>
      <c r="G115" s="1100"/>
      <c r="H115" s="1100"/>
      <c r="I115" s="1100"/>
      <c r="J115" s="1100"/>
      <c r="K115" s="1100"/>
      <c r="L115" s="1100"/>
      <c r="M115" s="1100"/>
      <c r="N115" s="1100"/>
      <c r="O115" s="200"/>
    </row>
    <row r="116" spans="1:15" s="199" customFormat="1" x14ac:dyDescent="0.2">
      <c r="A116" s="200"/>
      <c r="B116" s="817"/>
      <c r="C116" s="817"/>
      <c r="D116" s="817"/>
      <c r="E116" s="817"/>
      <c r="F116" s="817"/>
      <c r="G116" s="817"/>
      <c r="H116" s="817"/>
      <c r="I116" s="817"/>
      <c r="J116" s="817"/>
      <c r="K116" s="817"/>
      <c r="L116" s="817"/>
      <c r="M116" s="817"/>
      <c r="N116" s="817"/>
      <c r="O116" s="200"/>
    </row>
    <row r="117" spans="1:15" s="199" customFormat="1" ht="12.75" customHeight="1" x14ac:dyDescent="0.2">
      <c r="A117" s="200"/>
      <c r="B117" s="1100" t="s">
        <v>963</v>
      </c>
      <c r="C117" s="1100"/>
      <c r="D117" s="1100"/>
      <c r="E117" s="1100"/>
      <c r="F117" s="1100"/>
      <c r="G117" s="1100"/>
      <c r="H117" s="1100"/>
      <c r="I117" s="1100"/>
      <c r="J117" s="1100"/>
      <c r="K117" s="1100"/>
      <c r="L117" s="1100"/>
      <c r="M117" s="1100"/>
      <c r="N117" s="1100"/>
      <c r="O117" s="200"/>
    </row>
    <row r="118" spans="1:15" s="199" customFormat="1" x14ac:dyDescent="0.2">
      <c r="A118" s="200"/>
      <c r="B118" s="1100"/>
      <c r="C118" s="1100"/>
      <c r="D118" s="1100"/>
      <c r="E118" s="1100"/>
      <c r="F118" s="1100"/>
      <c r="G118" s="1100"/>
      <c r="H118" s="1100"/>
      <c r="I118" s="1100"/>
      <c r="J118" s="1100"/>
      <c r="K118" s="1100"/>
      <c r="L118" s="1100"/>
      <c r="M118" s="1100"/>
      <c r="N118" s="1100"/>
      <c r="O118" s="200"/>
    </row>
    <row r="119" spans="1:15" s="199" customFormat="1" x14ac:dyDescent="0.2">
      <c r="A119" s="200"/>
      <c r="B119" s="1100"/>
      <c r="C119" s="1100"/>
      <c r="D119" s="1100"/>
      <c r="E119" s="1100"/>
      <c r="F119" s="1100"/>
      <c r="G119" s="1100"/>
      <c r="H119" s="1100"/>
      <c r="I119" s="1100"/>
      <c r="J119" s="1100"/>
      <c r="K119" s="1100"/>
      <c r="L119" s="1100"/>
      <c r="M119" s="1100"/>
      <c r="N119" s="1100"/>
      <c r="O119" s="200"/>
    </row>
    <row r="120" spans="1:15" s="199" customFormat="1" x14ac:dyDescent="0.2">
      <c r="A120" s="200"/>
      <c r="B120" s="817"/>
      <c r="C120" s="817"/>
      <c r="D120" s="817"/>
      <c r="E120" s="817"/>
      <c r="F120" s="817"/>
      <c r="G120" s="817"/>
      <c r="H120" s="817"/>
      <c r="I120" s="817"/>
      <c r="J120" s="817"/>
      <c r="K120" s="817"/>
      <c r="L120" s="817"/>
      <c r="M120" s="817"/>
      <c r="N120" s="817"/>
      <c r="O120" s="200"/>
    </row>
    <row r="121" spans="1:15" s="199" customFormat="1" ht="12.75" customHeight="1" x14ac:dyDescent="0.2">
      <c r="A121" s="200"/>
      <c r="B121" s="1100" t="s">
        <v>1056</v>
      </c>
      <c r="C121" s="1100"/>
      <c r="D121" s="1100"/>
      <c r="E121" s="1100"/>
      <c r="F121" s="1100"/>
      <c r="G121" s="1100"/>
      <c r="H121" s="1100"/>
      <c r="I121" s="1100"/>
      <c r="J121" s="1100"/>
      <c r="K121" s="1100"/>
      <c r="L121" s="1100"/>
      <c r="M121" s="1100"/>
      <c r="N121" s="1100"/>
      <c r="O121" s="200"/>
    </row>
    <row r="122" spans="1:15" s="199" customFormat="1" x14ac:dyDescent="0.2">
      <c r="A122" s="200"/>
      <c r="B122" s="1100"/>
      <c r="C122" s="1100"/>
      <c r="D122" s="1100"/>
      <c r="E122" s="1100"/>
      <c r="F122" s="1100"/>
      <c r="G122" s="1100"/>
      <c r="H122" s="1100"/>
      <c r="I122" s="1100"/>
      <c r="J122" s="1100"/>
      <c r="K122" s="1100"/>
      <c r="L122" s="1100"/>
      <c r="M122" s="1100"/>
      <c r="N122" s="1100"/>
      <c r="O122" s="200"/>
    </row>
    <row r="123" spans="1:15" s="199" customFormat="1" ht="14.25" customHeight="1" x14ac:dyDescent="0.2">
      <c r="A123" s="200"/>
      <c r="B123" s="1100"/>
      <c r="C123" s="1100"/>
      <c r="D123" s="1100"/>
      <c r="E123" s="1100"/>
      <c r="F123" s="1100"/>
      <c r="G123" s="1100"/>
      <c r="H123" s="1100"/>
      <c r="I123" s="1100"/>
      <c r="J123" s="1100"/>
      <c r="K123" s="1100"/>
      <c r="L123" s="1100"/>
      <c r="M123" s="1100"/>
      <c r="N123" s="1100"/>
      <c r="O123" s="200"/>
    </row>
    <row r="124" spans="1:15" s="199" customFormat="1" x14ac:dyDescent="0.2">
      <c r="A124" s="200"/>
      <c r="B124" s="817"/>
      <c r="C124" s="817"/>
      <c r="D124" s="817"/>
      <c r="E124" s="817"/>
      <c r="F124" s="817"/>
      <c r="G124" s="817"/>
      <c r="H124" s="817"/>
      <c r="I124" s="817"/>
      <c r="J124" s="817"/>
      <c r="K124" s="817"/>
      <c r="L124" s="817"/>
      <c r="M124" s="817"/>
      <c r="N124" s="817"/>
      <c r="O124" s="200"/>
    </row>
    <row r="125" spans="1:15" s="199" customFormat="1" ht="12.75" customHeight="1" x14ac:dyDescent="0.2">
      <c r="A125" s="200"/>
      <c r="B125" s="1100" t="s">
        <v>1057</v>
      </c>
      <c r="C125" s="1100"/>
      <c r="D125" s="1100"/>
      <c r="E125" s="1100"/>
      <c r="F125" s="1100"/>
      <c r="G125" s="1100"/>
      <c r="H125" s="1100"/>
      <c r="I125" s="1100"/>
      <c r="J125" s="1100"/>
      <c r="K125" s="1100"/>
      <c r="L125" s="1100"/>
      <c r="M125" s="1100"/>
      <c r="N125" s="1100"/>
      <c r="O125" s="200"/>
    </row>
    <row r="126" spans="1:15" s="199" customFormat="1" x14ac:dyDescent="0.2">
      <c r="A126" s="200"/>
      <c r="B126" s="1100"/>
      <c r="C126" s="1100"/>
      <c r="D126" s="1100"/>
      <c r="E126" s="1100"/>
      <c r="F126" s="1100"/>
      <c r="G126" s="1100"/>
      <c r="H126" s="1100"/>
      <c r="I126" s="1100"/>
      <c r="J126" s="1100"/>
      <c r="K126" s="1100"/>
      <c r="L126" s="1100"/>
      <c r="M126" s="1100"/>
      <c r="N126" s="1100"/>
      <c r="O126" s="200"/>
    </row>
    <row r="127" spans="1:15" s="199" customFormat="1" x14ac:dyDescent="0.2">
      <c r="A127" s="200"/>
      <c r="B127" s="1100"/>
      <c r="C127" s="1100"/>
      <c r="D127" s="1100"/>
      <c r="E127" s="1100"/>
      <c r="F127" s="1100"/>
      <c r="G127" s="1100"/>
      <c r="H127" s="1100"/>
      <c r="I127" s="1100"/>
      <c r="J127" s="1100"/>
      <c r="K127" s="1100"/>
      <c r="L127" s="1100"/>
      <c r="M127" s="1100"/>
      <c r="N127" s="1100"/>
      <c r="O127" s="200"/>
    </row>
    <row r="128" spans="1:15" s="199" customFormat="1" x14ac:dyDescent="0.2">
      <c r="A128" s="200"/>
      <c r="B128" s="1100"/>
      <c r="C128" s="1100"/>
      <c r="D128" s="1100"/>
      <c r="E128" s="1100"/>
      <c r="F128" s="1100"/>
      <c r="G128" s="1100"/>
      <c r="H128" s="1100"/>
      <c r="I128" s="1100"/>
      <c r="J128" s="1100"/>
      <c r="K128" s="1100"/>
      <c r="L128" s="1100"/>
      <c r="M128" s="1100"/>
      <c r="N128" s="1100"/>
      <c r="O128" s="200"/>
    </row>
    <row r="129" spans="1:15" s="199" customFormat="1" x14ac:dyDescent="0.2">
      <c r="A129" s="200"/>
      <c r="B129" s="816"/>
      <c r="C129" s="816"/>
      <c r="D129" s="816"/>
      <c r="E129" s="816"/>
      <c r="F129" s="816"/>
      <c r="G129" s="816"/>
      <c r="H129" s="816"/>
      <c r="I129" s="816"/>
      <c r="J129" s="816"/>
      <c r="K129" s="816"/>
      <c r="L129" s="816"/>
      <c r="M129" s="816"/>
      <c r="N129" s="816"/>
      <c r="O129" s="200"/>
    </row>
    <row r="130" spans="1:15" s="199" customFormat="1" x14ac:dyDescent="0.2">
      <c r="A130" s="200"/>
      <c r="B130" s="816"/>
      <c r="C130" s="816"/>
      <c r="D130" s="816"/>
      <c r="E130" s="816"/>
      <c r="F130" s="816"/>
      <c r="G130" s="816"/>
      <c r="H130" s="816"/>
      <c r="I130" s="816"/>
      <c r="J130" s="816"/>
      <c r="K130" s="816"/>
      <c r="L130" s="816"/>
      <c r="M130" s="816"/>
      <c r="N130" s="816"/>
      <c r="O130" s="200"/>
    </row>
    <row r="131" spans="1:15" s="199" customFormat="1" x14ac:dyDescent="0.2">
      <c r="A131" s="200"/>
      <c r="B131" s="814"/>
      <c r="C131" s="824" t="s">
        <v>898</v>
      </c>
      <c r="D131" s="1139"/>
      <c r="E131" s="1140"/>
      <c r="F131" s="1140"/>
      <c r="G131" s="825" t="s">
        <v>899</v>
      </c>
      <c r="H131" s="1140"/>
      <c r="I131" s="1140"/>
      <c r="J131" s="1140"/>
      <c r="K131" s="1140"/>
      <c r="L131" s="1140"/>
      <c r="M131" s="1140"/>
      <c r="N131" s="1140"/>
      <c r="O131" s="200"/>
    </row>
    <row r="132" spans="1:15" s="199" customFormat="1" x14ac:dyDescent="0.2">
      <c r="A132" s="200"/>
      <c r="B132" s="814"/>
      <c r="C132" s="814"/>
      <c r="D132" s="814"/>
      <c r="E132" s="814"/>
      <c r="F132" s="814"/>
      <c r="G132" s="814"/>
      <c r="H132" s="814"/>
      <c r="I132" s="814"/>
      <c r="J132" s="814"/>
      <c r="K132" s="814"/>
      <c r="L132" s="814"/>
      <c r="M132" s="814"/>
      <c r="N132" s="814"/>
      <c r="O132" s="200"/>
    </row>
    <row r="133" spans="1:15" s="199" customFormat="1" x14ac:dyDescent="0.2">
      <c r="A133" s="200"/>
      <c r="B133" s="1138" t="s">
        <v>1007</v>
      </c>
      <c r="C133" s="1138"/>
      <c r="D133" s="1138"/>
      <c r="E133" s="1138"/>
      <c r="F133" s="1138"/>
      <c r="G133" s="1138"/>
      <c r="H133" s="1138"/>
      <c r="I133" s="1138"/>
      <c r="J133" s="1138"/>
      <c r="K133" s="1138"/>
      <c r="L133" s="1138"/>
      <c r="M133" s="1138"/>
      <c r="N133" s="1138"/>
      <c r="O133" s="200"/>
    </row>
    <row r="134" spans="1:15" s="199" customFormat="1" x14ac:dyDescent="0.2">
      <c r="A134" s="200"/>
      <c r="B134" s="871"/>
      <c r="C134" s="871"/>
      <c r="D134" s="871"/>
      <c r="E134" s="871"/>
      <c r="F134" s="871"/>
      <c r="G134" s="871"/>
      <c r="H134" s="872"/>
      <c r="I134" s="871"/>
      <c r="J134" s="871"/>
      <c r="K134" s="871"/>
      <c r="L134" s="871"/>
      <c r="M134" s="871"/>
      <c r="N134" s="871"/>
      <c r="O134" s="200"/>
    </row>
    <row r="135" spans="1:15" s="199" customFormat="1" x14ac:dyDescent="0.2">
      <c r="A135" s="200"/>
      <c r="B135" s="871"/>
      <c r="C135" s="871"/>
      <c r="D135" s="871"/>
      <c r="E135" s="871"/>
      <c r="F135" s="871"/>
      <c r="G135" s="871"/>
      <c r="H135" s="871"/>
      <c r="I135" s="871"/>
      <c r="J135" s="871"/>
      <c r="K135" s="871"/>
      <c r="L135" s="871"/>
      <c r="M135" s="871"/>
      <c r="N135" s="871"/>
      <c r="O135" s="200"/>
    </row>
    <row r="136" spans="1:15" s="199" customFormat="1" x14ac:dyDescent="0.2">
      <c r="A136" s="200"/>
      <c r="B136" s="871"/>
      <c r="C136" s="871"/>
      <c r="D136" s="871"/>
      <c r="E136" s="871"/>
      <c r="F136" s="871"/>
      <c r="G136" s="871"/>
      <c r="H136" s="871"/>
      <c r="I136" s="871"/>
      <c r="J136" s="871"/>
      <c r="K136" s="871"/>
      <c r="L136" s="871"/>
      <c r="M136" s="871"/>
      <c r="N136" s="871"/>
      <c r="O136" s="200"/>
    </row>
    <row r="137" spans="1:15" s="199" customFormat="1" x14ac:dyDescent="0.2">
      <c r="A137" s="200"/>
      <c r="B137" s="871"/>
      <c r="C137" s="871"/>
      <c r="D137" s="871"/>
      <c r="E137" s="871"/>
      <c r="F137" s="871"/>
      <c r="G137" s="871"/>
      <c r="H137" s="871"/>
      <c r="I137" s="871"/>
      <c r="J137" s="871"/>
      <c r="K137" s="871"/>
      <c r="L137" s="871"/>
      <c r="M137" s="871"/>
      <c r="N137" s="871"/>
      <c r="O137" s="200"/>
    </row>
    <row r="138" spans="1:15" s="199" customFormat="1" x14ac:dyDescent="0.2">
      <c r="A138" s="200"/>
      <c r="B138" s="871"/>
      <c r="C138" s="871"/>
      <c r="D138" s="871"/>
      <c r="E138" s="871"/>
      <c r="F138" s="871"/>
      <c r="G138" s="871"/>
      <c r="H138" s="871"/>
      <c r="I138" s="871"/>
      <c r="J138" s="871"/>
      <c r="K138" s="871"/>
      <c r="L138" s="871"/>
      <c r="M138" s="871"/>
      <c r="N138" s="871"/>
      <c r="O138" s="200"/>
    </row>
    <row r="139" spans="1:15" s="199" customFormat="1" x14ac:dyDescent="0.2">
      <c r="A139" s="200"/>
      <c r="B139" s="871"/>
      <c r="C139" s="871"/>
      <c r="D139" s="871"/>
      <c r="E139" s="871"/>
      <c r="F139" s="871"/>
      <c r="G139" s="871"/>
      <c r="H139" s="871"/>
      <c r="I139" s="871"/>
      <c r="J139" s="871"/>
      <c r="K139" s="871"/>
      <c r="L139" s="871"/>
      <c r="M139" s="871"/>
      <c r="N139" s="871"/>
      <c r="O139" s="200"/>
    </row>
    <row r="140" spans="1:15" s="199" customFormat="1" x14ac:dyDescent="0.2">
      <c r="A140" s="200"/>
      <c r="B140" s="871"/>
      <c r="C140" s="871"/>
      <c r="D140" s="871"/>
      <c r="E140" s="871"/>
      <c r="F140" s="871"/>
      <c r="G140" s="871"/>
      <c r="H140" s="871"/>
      <c r="I140" s="871"/>
      <c r="J140" s="871"/>
      <c r="K140" s="871"/>
      <c r="L140" s="871"/>
      <c r="M140" s="871"/>
      <c r="N140" s="871"/>
      <c r="O140" s="200"/>
    </row>
    <row r="141" spans="1:15" s="199" customFormat="1" x14ac:dyDescent="0.2">
      <c r="B141" s="871"/>
      <c r="C141" s="871"/>
      <c r="D141" s="871"/>
      <c r="E141" s="871"/>
      <c r="F141" s="871"/>
      <c r="G141" s="871"/>
      <c r="H141" s="871"/>
      <c r="I141" s="871"/>
      <c r="J141" s="871"/>
      <c r="K141" s="871"/>
      <c r="L141" s="871"/>
      <c r="M141" s="871"/>
      <c r="N141" s="871"/>
    </row>
    <row r="142" spans="1:15" s="199" customFormat="1" x14ac:dyDescent="0.2">
      <c r="B142" s="814"/>
      <c r="C142" s="814"/>
      <c r="D142" s="814"/>
      <c r="E142" s="814"/>
      <c r="F142" s="814"/>
      <c r="G142" s="814"/>
      <c r="H142" s="1136" t="s">
        <v>900</v>
      </c>
      <c r="I142" s="1136"/>
      <c r="J142" s="1137" t="str">
        <f>IF(D5&lt;&gt;"",D5,"")</f>
        <v/>
      </c>
      <c r="K142" s="1137"/>
      <c r="L142" s="1137"/>
      <c r="M142" s="1137"/>
      <c r="N142" s="1137"/>
    </row>
    <row r="143" spans="1:15" s="199" customFormat="1" x14ac:dyDescent="0.2">
      <c r="J143" s="82"/>
      <c r="L143" s="202"/>
      <c r="M143" s="202"/>
      <c r="N143" s="202"/>
    </row>
    <row r="144" spans="1:15" s="199" customFormat="1" x14ac:dyDescent="0.2">
      <c r="J144" s="82"/>
      <c r="L144" s="202"/>
      <c r="M144" s="202"/>
      <c r="N144" s="202"/>
    </row>
    <row r="145" spans="2:14" s="199" customFormat="1" x14ac:dyDescent="0.2">
      <c r="J145" s="82"/>
      <c r="L145" s="202"/>
      <c r="M145" s="202"/>
      <c r="N145" s="202"/>
    </row>
    <row r="146" spans="2:14" s="199" customFormat="1" x14ac:dyDescent="0.2">
      <c r="J146" s="82"/>
      <c r="L146" s="202"/>
      <c r="M146" s="202"/>
      <c r="N146" s="202"/>
    </row>
    <row r="147" spans="2:14" s="199" customFormat="1" x14ac:dyDescent="0.2">
      <c r="J147" s="82"/>
      <c r="L147" s="202"/>
      <c r="M147" s="202"/>
      <c r="N147" s="202"/>
    </row>
    <row r="148" spans="2:14" s="199" customFormat="1" x14ac:dyDescent="0.2">
      <c r="J148" s="82"/>
      <c r="L148" s="202"/>
      <c r="M148" s="202"/>
      <c r="N148" s="202"/>
    </row>
    <row r="149" spans="2:14" s="199" customFormat="1" x14ac:dyDescent="0.2">
      <c r="J149" s="82"/>
      <c r="L149" s="202"/>
      <c r="M149" s="202"/>
      <c r="N149" s="202"/>
    </row>
    <row r="150" spans="2:14" s="199" customFormat="1" x14ac:dyDescent="0.2">
      <c r="J150" s="82"/>
      <c r="L150" s="202"/>
      <c r="M150" s="202"/>
      <c r="N150" s="202"/>
    </row>
    <row r="151" spans="2:14" s="199" customFormat="1" x14ac:dyDescent="0.2">
      <c r="J151" s="82"/>
      <c r="L151" s="202"/>
      <c r="M151" s="202"/>
      <c r="N151" s="202"/>
    </row>
    <row r="152" spans="2:14" s="199" customFormat="1" x14ac:dyDescent="0.2">
      <c r="J152" s="82"/>
      <c r="L152" s="202"/>
      <c r="M152" s="202"/>
      <c r="N152" s="202"/>
    </row>
    <row r="153" spans="2:14" s="199" customFormat="1" x14ac:dyDescent="0.2">
      <c r="J153" s="82"/>
      <c r="L153" s="202"/>
      <c r="M153" s="202"/>
      <c r="N153" s="202"/>
    </row>
    <row r="154" spans="2:14" s="199" customFormat="1" x14ac:dyDescent="0.2">
      <c r="J154" s="82"/>
      <c r="L154" s="202"/>
      <c r="M154" s="202"/>
      <c r="N154" s="202"/>
    </row>
    <row r="155" spans="2:14" s="199" customFormat="1" x14ac:dyDescent="0.2">
      <c r="J155" s="82"/>
      <c r="L155" s="202"/>
      <c r="M155" s="202"/>
      <c r="N155" s="202"/>
    </row>
    <row r="156" spans="2:14" s="199" customFormat="1" x14ac:dyDescent="0.2">
      <c r="J156" s="82"/>
      <c r="L156" s="202"/>
      <c r="M156" s="202"/>
      <c r="N156" s="202"/>
    </row>
    <row r="157" spans="2:14" s="199" customFormat="1" x14ac:dyDescent="0.2">
      <c r="J157" s="82"/>
      <c r="L157" s="202"/>
      <c r="M157" s="202"/>
      <c r="N157" s="202"/>
    </row>
    <row r="158" spans="2:14" s="199" customFormat="1" x14ac:dyDescent="0.2">
      <c r="J158" s="82"/>
      <c r="L158" s="202"/>
      <c r="M158" s="202"/>
      <c r="N158" s="202"/>
    </row>
    <row r="159" spans="2:14" s="199" customFormat="1" x14ac:dyDescent="0.2">
      <c r="J159" s="82"/>
      <c r="L159" s="202"/>
      <c r="M159" s="202"/>
      <c r="N159" s="202"/>
    </row>
    <row r="160" spans="2:14" s="199" customFormat="1" ht="13.5" customHeight="1" x14ac:dyDescent="0.2">
      <c r="B160" s="864"/>
      <c r="C160" s="864"/>
      <c r="D160" s="864"/>
      <c r="E160" s="864"/>
      <c r="F160" s="864"/>
      <c r="G160" s="864"/>
      <c r="H160" s="864"/>
      <c r="I160" s="864"/>
      <c r="J160" s="864"/>
      <c r="K160" s="864"/>
      <c r="L160" s="864"/>
      <c r="M160" s="864"/>
      <c r="N160" s="864"/>
    </row>
    <row r="161" spans="2:17" x14ac:dyDescent="0.2">
      <c r="C161" s="203"/>
    </row>
    <row r="162" spans="2:17" x14ac:dyDescent="0.2">
      <c r="C162" s="203"/>
    </row>
    <row r="163" spans="2:17" x14ac:dyDescent="0.2">
      <c r="C163" s="203" t="s">
        <v>901</v>
      </c>
    </row>
    <row r="165" spans="2:17" ht="15" customHeight="1" x14ac:dyDescent="0.2">
      <c r="B165" s="1091" t="s">
        <v>902</v>
      </c>
      <c r="C165" s="1091"/>
      <c r="D165" s="1091"/>
      <c r="E165" s="1091"/>
      <c r="F165" s="1091"/>
      <c r="G165" s="1091"/>
      <c r="H165" s="1091"/>
      <c r="I165" s="1091"/>
      <c r="J165" s="1091"/>
      <c r="K165" s="1091"/>
      <c r="L165" s="1091"/>
      <c r="M165" s="1091"/>
      <c r="N165" s="1091"/>
    </row>
    <row r="166" spans="2:17" x14ac:dyDescent="0.2">
      <c r="B166" s="1091"/>
      <c r="C166" s="1091"/>
      <c r="D166" s="1091"/>
      <c r="E166" s="1091"/>
      <c r="F166" s="1091"/>
      <c r="G166" s="1091"/>
      <c r="H166" s="1091"/>
      <c r="I166" s="1091"/>
      <c r="J166" s="1091"/>
      <c r="K166" s="1091"/>
      <c r="L166" s="1091"/>
      <c r="M166" s="1091"/>
      <c r="N166" s="1091"/>
    </row>
    <row r="167" spans="2:17" x14ac:dyDescent="0.2">
      <c r="B167" s="1091"/>
      <c r="C167" s="1091"/>
      <c r="D167" s="1091"/>
      <c r="E167" s="1091"/>
      <c r="F167" s="1091"/>
      <c r="G167" s="1091"/>
      <c r="H167" s="1091"/>
      <c r="I167" s="1091"/>
      <c r="J167" s="1091"/>
      <c r="K167" s="1091"/>
      <c r="L167" s="1091"/>
      <c r="M167" s="1091"/>
      <c r="N167" s="1091"/>
    </row>
    <row r="168" spans="2:17" x14ac:dyDescent="0.2">
      <c r="B168" s="1091"/>
      <c r="C168" s="1091"/>
      <c r="D168" s="1091"/>
      <c r="E168" s="1091"/>
      <c r="F168" s="1091"/>
      <c r="G168" s="1091"/>
      <c r="H168" s="1091"/>
      <c r="I168" s="1091"/>
      <c r="J168" s="1091"/>
      <c r="K168" s="1091"/>
      <c r="L168" s="1091"/>
      <c r="M168" s="1091"/>
      <c r="N168" s="1091"/>
      <c r="P168" s="188"/>
    </row>
    <row r="169" spans="2:17" x14ac:dyDescent="0.2">
      <c r="B169" s="204" t="s">
        <v>903</v>
      </c>
      <c r="C169" s="205"/>
      <c r="D169" s="205"/>
      <c r="E169" s="205"/>
      <c r="F169" s="205"/>
      <c r="G169" s="205"/>
      <c r="H169" s="205"/>
      <c r="I169" s="205"/>
      <c r="J169" s="1091"/>
      <c r="K169" s="1091"/>
      <c r="L169" s="1091"/>
      <c r="M169" s="1091"/>
      <c r="N169" s="1091"/>
    </row>
    <row r="170" spans="2:17" ht="15" customHeight="1" x14ac:dyDescent="0.2">
      <c r="B170" s="1090" t="s">
        <v>966</v>
      </c>
      <c r="C170" s="1090"/>
      <c r="D170" s="1090"/>
      <c r="E170" s="1090"/>
      <c r="F170" s="1090"/>
      <c r="G170" s="1090"/>
      <c r="H170" s="1090"/>
      <c r="I170" s="1090"/>
      <c r="J170" s="1090"/>
      <c r="K170" s="1090"/>
      <c r="L170" s="1090"/>
      <c r="M170" s="1090"/>
      <c r="N170" s="1090"/>
    </row>
    <row r="171" spans="2:17" ht="13.5" thickBot="1" x14ac:dyDescent="0.25"/>
    <row r="172" spans="2:17" ht="15" customHeight="1" x14ac:dyDescent="0.2">
      <c r="B172" s="1112" t="s">
        <v>904</v>
      </c>
      <c r="C172" s="1113"/>
      <c r="D172" s="1114"/>
      <c r="E172" s="206" t="s">
        <v>905</v>
      </c>
      <c r="F172" s="207"/>
      <c r="G172" s="207"/>
      <c r="H172" s="207"/>
      <c r="I172" s="207"/>
      <c r="J172" s="207"/>
      <c r="K172" s="207"/>
      <c r="L172" s="207"/>
      <c r="M172" s="207"/>
      <c r="N172" s="208"/>
      <c r="O172" s="209"/>
    </row>
    <row r="173" spans="2:17" ht="15" customHeight="1" x14ac:dyDescent="0.2">
      <c r="B173" s="1118"/>
      <c r="C173" s="1111"/>
      <c r="D173" s="1119"/>
      <c r="E173" s="210"/>
      <c r="F173" s="200"/>
      <c r="G173" s="200"/>
      <c r="H173" s="200"/>
      <c r="I173" s="200"/>
      <c r="J173" s="200"/>
      <c r="K173" s="200"/>
      <c r="L173" s="200"/>
      <c r="M173" s="200"/>
      <c r="N173" s="211"/>
      <c r="O173" s="209"/>
    </row>
    <row r="174" spans="2:17" ht="15" customHeight="1" x14ac:dyDescent="0.2">
      <c r="B174" s="1118"/>
      <c r="C174" s="1111"/>
      <c r="D174" s="1119"/>
      <c r="E174" s="212" t="s">
        <v>906</v>
      </c>
      <c r="F174" s="200"/>
      <c r="G174" s="200"/>
      <c r="H174" s="200"/>
      <c r="I174" s="200"/>
      <c r="J174" s="200"/>
      <c r="K174" s="213" t="s">
        <v>907</v>
      </c>
      <c r="L174" s="200"/>
      <c r="M174" s="200"/>
      <c r="N174" s="211"/>
      <c r="O174" s="209"/>
    </row>
    <row r="175" spans="2:17" ht="15.75" customHeight="1" thickBot="1" x14ac:dyDescent="0.25">
      <c r="B175" s="1115"/>
      <c r="C175" s="1116"/>
      <c r="D175" s="1117"/>
      <c r="E175" s="214"/>
      <c r="F175" s="215"/>
      <c r="G175" s="215"/>
      <c r="H175" s="215"/>
      <c r="I175" s="215"/>
      <c r="J175" s="215"/>
      <c r="K175" s="215"/>
      <c r="L175" s="215"/>
      <c r="M175" s="215"/>
      <c r="N175" s="216"/>
    </row>
    <row r="176" spans="2:17" ht="22.5" customHeight="1" x14ac:dyDescent="0.2">
      <c r="B176" s="1112" t="s">
        <v>908</v>
      </c>
      <c r="C176" s="1113"/>
      <c r="D176" s="1114"/>
      <c r="E176" s="206" t="s">
        <v>909</v>
      </c>
      <c r="F176" s="217"/>
      <c r="G176" s="217"/>
      <c r="H176" s="217"/>
      <c r="I176" s="217"/>
      <c r="J176" s="217"/>
      <c r="K176" s="217"/>
      <c r="L176" s="217"/>
      <c r="M176" s="217"/>
      <c r="N176" s="218"/>
      <c r="Q176" s="219"/>
    </row>
    <row r="177" spans="2:14" ht="25.5" customHeight="1" thickBot="1" x14ac:dyDescent="0.25">
      <c r="B177" s="1115"/>
      <c r="C177" s="1116"/>
      <c r="D177" s="1117"/>
      <c r="E177" s="220" t="s">
        <v>910</v>
      </c>
      <c r="F177" s="221"/>
      <c r="G177" s="221"/>
      <c r="H177" s="221"/>
      <c r="I177" s="221"/>
      <c r="J177" s="221"/>
      <c r="K177" s="221"/>
      <c r="L177" s="221"/>
      <c r="M177" s="221"/>
      <c r="N177" s="222"/>
    </row>
    <row r="178" spans="2:14" ht="15.75" customHeight="1" x14ac:dyDescent="0.2">
      <c r="B178" s="1112" t="s">
        <v>911</v>
      </c>
      <c r="C178" s="1113"/>
      <c r="D178" s="1114"/>
      <c r="E178" s="1092" t="s">
        <v>912</v>
      </c>
      <c r="F178" s="1093"/>
      <c r="G178" s="1093"/>
      <c r="H178" s="1093"/>
      <c r="I178" s="1093"/>
      <c r="J178" s="1093"/>
      <c r="K178" s="1093"/>
      <c r="L178" s="1093"/>
      <c r="M178" s="1093"/>
      <c r="N178" s="1094"/>
    </row>
    <row r="179" spans="2:14" ht="23.25" customHeight="1" thickBot="1" x14ac:dyDescent="0.25">
      <c r="B179" s="1115"/>
      <c r="C179" s="1116"/>
      <c r="D179" s="1117"/>
      <c r="E179" s="1095"/>
      <c r="F179" s="1096"/>
      <c r="G179" s="1096"/>
      <c r="H179" s="1096"/>
      <c r="I179" s="1096"/>
      <c r="J179" s="1096"/>
      <c r="K179" s="1096"/>
      <c r="L179" s="1096"/>
      <c r="M179" s="1096"/>
      <c r="N179" s="1097"/>
    </row>
    <row r="180" spans="2:14" ht="15" customHeight="1" x14ac:dyDescent="0.2">
      <c r="B180" s="1110" t="s">
        <v>913</v>
      </c>
      <c r="C180" s="1111"/>
      <c r="D180" s="1111"/>
      <c r="E180" s="1092" t="s">
        <v>914</v>
      </c>
      <c r="F180" s="1093"/>
      <c r="G180" s="1093"/>
      <c r="H180" s="1093"/>
      <c r="I180" s="1093"/>
      <c r="J180" s="1093"/>
      <c r="K180" s="1093"/>
      <c r="L180" s="1093"/>
      <c r="M180" s="1093"/>
      <c r="N180" s="1094"/>
    </row>
    <row r="181" spans="2:14" ht="15" customHeight="1" x14ac:dyDescent="0.2">
      <c r="B181" s="1110"/>
      <c r="C181" s="1111"/>
      <c r="D181" s="1111"/>
      <c r="E181" s="1101"/>
      <c r="F181" s="1102"/>
      <c r="G181" s="1102"/>
      <c r="H181" s="1102"/>
      <c r="I181" s="1102"/>
      <c r="J181" s="1102"/>
      <c r="K181" s="1102"/>
      <c r="L181" s="1102"/>
      <c r="M181" s="1102"/>
      <c r="N181" s="1103"/>
    </row>
    <row r="182" spans="2:14" ht="30.75" customHeight="1" thickBot="1" x14ac:dyDescent="0.25">
      <c r="B182" s="1110"/>
      <c r="C182" s="1111"/>
      <c r="D182" s="1111"/>
      <c r="E182" s="1095"/>
      <c r="F182" s="1096"/>
      <c r="G182" s="1096"/>
      <c r="H182" s="1096"/>
      <c r="I182" s="1096"/>
      <c r="J182" s="1096"/>
      <c r="K182" s="1096"/>
      <c r="L182" s="1096"/>
      <c r="M182" s="1096"/>
      <c r="N182" s="1097"/>
    </row>
    <row r="183" spans="2:14" ht="90" customHeight="1" thickBot="1" x14ac:dyDescent="0.25">
      <c r="B183" s="1107" t="s">
        <v>915</v>
      </c>
      <c r="C183" s="1108"/>
      <c r="D183" s="1109"/>
      <c r="E183" s="1104" t="s">
        <v>916</v>
      </c>
      <c r="F183" s="1105"/>
      <c r="G183" s="1105"/>
      <c r="H183" s="1105"/>
      <c r="I183" s="1105"/>
      <c r="J183" s="1105"/>
      <c r="K183" s="1105"/>
      <c r="L183" s="1105"/>
      <c r="M183" s="1105"/>
      <c r="N183" s="1106"/>
    </row>
    <row r="184" spans="2:14" ht="90.75" customHeight="1" thickBot="1" x14ac:dyDescent="0.25">
      <c r="B184" s="1107" t="s">
        <v>917</v>
      </c>
      <c r="C184" s="1108"/>
      <c r="D184" s="1109"/>
      <c r="E184" s="1104" t="s">
        <v>918</v>
      </c>
      <c r="F184" s="1105"/>
      <c r="G184" s="1105"/>
      <c r="H184" s="1105"/>
      <c r="I184" s="1105"/>
      <c r="J184" s="1105"/>
      <c r="K184" s="1105"/>
      <c r="L184" s="1105"/>
      <c r="M184" s="1105"/>
      <c r="N184" s="1106"/>
    </row>
    <row r="185" spans="2:14" x14ac:dyDescent="0.2">
      <c r="B185" s="1112" t="s">
        <v>919</v>
      </c>
      <c r="C185" s="1113"/>
      <c r="D185" s="1114"/>
      <c r="E185" s="1092" t="s">
        <v>920</v>
      </c>
      <c r="F185" s="1093"/>
      <c r="G185" s="1093"/>
      <c r="H185" s="1093"/>
      <c r="I185" s="1093"/>
      <c r="J185" s="1093"/>
      <c r="K185" s="1093"/>
      <c r="L185" s="1093"/>
      <c r="M185" s="1093"/>
      <c r="N185" s="1094"/>
    </row>
    <row r="186" spans="2:14" ht="34.5" customHeight="1" thickBot="1" x14ac:dyDescent="0.25">
      <c r="B186" s="1115"/>
      <c r="C186" s="1116"/>
      <c r="D186" s="1117"/>
      <c r="E186" s="1095"/>
      <c r="F186" s="1096"/>
      <c r="G186" s="1096"/>
      <c r="H186" s="1096"/>
      <c r="I186" s="1096"/>
      <c r="J186" s="1096"/>
      <c r="K186" s="1096"/>
      <c r="L186" s="1096"/>
      <c r="M186" s="1096"/>
      <c r="N186" s="1097"/>
    </row>
    <row r="187" spans="2:14" ht="32.25" customHeight="1" x14ac:dyDescent="0.2">
      <c r="B187" s="1112" t="s">
        <v>921</v>
      </c>
      <c r="C187" s="1113"/>
      <c r="D187" s="1114"/>
      <c r="E187" s="1092" t="s">
        <v>922</v>
      </c>
      <c r="F187" s="1093"/>
      <c r="G187" s="1093"/>
      <c r="H187" s="1093"/>
      <c r="I187" s="1093"/>
      <c r="J187" s="1093"/>
      <c r="K187" s="1093"/>
      <c r="L187" s="1093"/>
      <c r="M187" s="1093"/>
      <c r="N187" s="1094"/>
    </row>
    <row r="188" spans="2:14" x14ac:dyDescent="0.2">
      <c r="B188" s="1118"/>
      <c r="C188" s="1111"/>
      <c r="D188" s="1119"/>
      <c r="E188" s="1101"/>
      <c r="F188" s="1102"/>
      <c r="G188" s="1102"/>
      <c r="H188" s="1102"/>
      <c r="I188" s="1102"/>
      <c r="J188" s="1102"/>
      <c r="K188" s="1102"/>
      <c r="L188" s="1102"/>
      <c r="M188" s="1102"/>
      <c r="N188" s="1103"/>
    </row>
    <row r="189" spans="2:14" x14ac:dyDescent="0.2">
      <c r="B189" s="1118"/>
      <c r="C189" s="1111"/>
      <c r="D189" s="1119"/>
      <c r="E189" s="1101"/>
      <c r="F189" s="1102"/>
      <c r="G189" s="1102"/>
      <c r="H189" s="1102"/>
      <c r="I189" s="1102"/>
      <c r="J189" s="1102"/>
      <c r="K189" s="1102"/>
      <c r="L189" s="1102"/>
      <c r="M189" s="1102"/>
      <c r="N189" s="1103"/>
    </row>
    <row r="190" spans="2:14" ht="28.5" customHeight="1" x14ac:dyDescent="0.2">
      <c r="B190" s="1118"/>
      <c r="C190" s="1111"/>
      <c r="D190" s="1119"/>
      <c r="E190" s="1101"/>
      <c r="F190" s="1102"/>
      <c r="G190" s="1102"/>
      <c r="H190" s="1102"/>
      <c r="I190" s="1102"/>
      <c r="J190" s="1102"/>
      <c r="K190" s="1102"/>
      <c r="L190" s="1102"/>
      <c r="M190" s="1102"/>
      <c r="N190" s="1103"/>
    </row>
    <row r="191" spans="2:14" ht="28.5" customHeight="1" thickBot="1" x14ac:dyDescent="0.25">
      <c r="B191" s="1115"/>
      <c r="C191" s="1116"/>
      <c r="D191" s="1117"/>
      <c r="E191" s="223" t="s">
        <v>923</v>
      </c>
      <c r="F191" s="224"/>
      <c r="G191" s="224"/>
      <c r="H191" s="268"/>
      <c r="I191" s="268"/>
      <c r="J191" s="268"/>
      <c r="K191" s="268"/>
      <c r="L191" s="268"/>
      <c r="M191" s="268"/>
      <c r="N191" s="269"/>
    </row>
    <row r="192" spans="2:14" ht="12.75" customHeight="1" x14ac:dyDescent="0.2">
      <c r="B192" s="271"/>
      <c r="C192" s="271"/>
      <c r="D192" s="271"/>
      <c r="E192" s="273"/>
      <c r="F192" s="207"/>
      <c r="G192" s="207"/>
      <c r="H192" s="266"/>
      <c r="I192" s="266"/>
      <c r="J192" s="266"/>
      <c r="K192" s="266"/>
      <c r="L192" s="266"/>
      <c r="M192" s="266"/>
      <c r="N192" s="266"/>
    </row>
    <row r="193" spans="2:14" ht="12.75" customHeight="1" x14ac:dyDescent="0.2">
      <c r="B193" s="272"/>
      <c r="C193" s="272"/>
      <c r="D193" s="272"/>
      <c r="E193" s="213"/>
      <c r="F193" s="200"/>
      <c r="G193" s="200"/>
      <c r="H193" s="267"/>
      <c r="I193" s="267"/>
      <c r="J193" s="267"/>
      <c r="K193" s="267"/>
      <c r="L193" s="267"/>
      <c r="M193" s="267"/>
      <c r="N193" s="267"/>
    </row>
    <row r="194" spans="2:14" ht="12.75" customHeight="1" x14ac:dyDescent="0.2">
      <c r="B194" s="272"/>
      <c r="C194" s="272"/>
      <c r="D194" s="272"/>
      <c r="E194" s="213"/>
      <c r="F194" s="200"/>
      <c r="G194" s="200"/>
      <c r="H194" s="267"/>
      <c r="I194" s="267"/>
      <c r="J194" s="267"/>
      <c r="K194" s="267"/>
      <c r="L194" s="267"/>
      <c r="M194" s="267"/>
      <c r="N194" s="267"/>
    </row>
    <row r="195" spans="2:14" ht="12.75" customHeight="1" x14ac:dyDescent="0.2">
      <c r="B195" s="272"/>
      <c r="C195" s="272"/>
      <c r="D195" s="272"/>
      <c r="E195" s="213"/>
      <c r="F195" s="200"/>
      <c r="G195" s="200"/>
      <c r="H195" s="267"/>
      <c r="I195" s="267"/>
      <c r="J195" s="267"/>
      <c r="K195" s="267"/>
      <c r="L195" s="267"/>
      <c r="M195" s="267"/>
      <c r="N195" s="267"/>
    </row>
    <row r="196" spans="2:14" ht="12.75" customHeight="1" x14ac:dyDescent="0.2">
      <c r="B196" s="272"/>
      <c r="C196" s="272"/>
      <c r="D196" s="272"/>
      <c r="E196" s="213"/>
      <c r="F196" s="200"/>
      <c r="G196" s="200"/>
      <c r="H196" s="267"/>
      <c r="I196" s="267"/>
      <c r="J196" s="267"/>
      <c r="K196" s="267"/>
      <c r="L196" s="267"/>
      <c r="M196" s="267"/>
      <c r="N196" s="267"/>
    </row>
    <row r="197" spans="2:14" ht="12.75" customHeight="1" x14ac:dyDescent="0.2">
      <c r="B197" s="272"/>
      <c r="C197" s="272"/>
      <c r="D197" s="272"/>
      <c r="E197" s="213"/>
      <c r="F197" s="200"/>
      <c r="G197" s="200"/>
      <c r="H197" s="267"/>
      <c r="I197" s="267"/>
      <c r="J197" s="267"/>
      <c r="K197" s="267"/>
      <c r="L197" s="267"/>
      <c r="M197" s="267"/>
      <c r="N197" s="267"/>
    </row>
    <row r="198" spans="2:14" ht="12.75" customHeight="1" x14ac:dyDescent="0.2">
      <c r="B198" s="272"/>
      <c r="C198" s="272"/>
      <c r="D198" s="272"/>
      <c r="E198" s="213"/>
      <c r="F198" s="200"/>
      <c r="G198" s="200"/>
      <c r="H198" s="267"/>
      <c r="I198" s="267"/>
      <c r="J198" s="267"/>
      <c r="K198" s="267"/>
      <c r="L198" s="267"/>
      <c r="M198" s="267"/>
      <c r="N198" s="267"/>
    </row>
    <row r="199" spans="2:14" ht="12.75" customHeight="1" x14ac:dyDescent="0.2">
      <c r="B199" s="272"/>
      <c r="C199" s="272"/>
      <c r="D199" s="272"/>
      <c r="E199" s="213"/>
      <c r="F199" s="200"/>
      <c r="G199" s="200"/>
      <c r="H199" s="267"/>
      <c r="I199" s="267"/>
      <c r="J199" s="267"/>
      <c r="K199" s="267"/>
      <c r="L199" s="267"/>
      <c r="M199" s="267"/>
      <c r="N199" s="267"/>
    </row>
    <row r="200" spans="2:14" ht="12.75" customHeight="1" x14ac:dyDescent="0.2">
      <c r="B200" s="272"/>
      <c r="C200" s="272"/>
      <c r="D200" s="272"/>
      <c r="E200" s="213"/>
      <c r="F200" s="200"/>
      <c r="G200" s="200"/>
      <c r="H200" s="267"/>
      <c r="I200" s="267"/>
      <c r="J200" s="267"/>
      <c r="K200" s="267"/>
      <c r="L200" s="267"/>
      <c r="M200" s="267"/>
      <c r="N200" s="267"/>
    </row>
    <row r="201" spans="2:14" ht="12.75" customHeight="1" x14ac:dyDescent="0.2">
      <c r="B201" s="272"/>
      <c r="C201" s="272"/>
      <c r="D201" s="272"/>
      <c r="E201" s="213"/>
      <c r="F201" s="200"/>
      <c r="G201" s="200"/>
      <c r="H201" s="267"/>
      <c r="I201" s="267"/>
      <c r="J201" s="267"/>
      <c r="K201" s="267"/>
      <c r="L201" s="267"/>
      <c r="M201" s="267"/>
      <c r="N201" s="267"/>
    </row>
    <row r="202" spans="2:14" ht="12.75" customHeight="1" x14ac:dyDescent="0.2">
      <c r="B202" s="272"/>
      <c r="C202" s="272"/>
      <c r="D202" s="272"/>
      <c r="E202" s="213"/>
      <c r="F202" s="200"/>
      <c r="G202" s="200"/>
      <c r="H202" s="267"/>
      <c r="I202" s="267"/>
      <c r="J202" s="267"/>
      <c r="K202" s="267"/>
      <c r="L202" s="267"/>
      <c r="M202" s="267"/>
      <c r="N202" s="267"/>
    </row>
    <row r="203" spans="2:14" ht="12.75" customHeight="1" x14ac:dyDescent="0.2">
      <c r="B203" s="272"/>
      <c r="C203" s="272"/>
      <c r="D203" s="272"/>
      <c r="E203" s="213"/>
      <c r="F203" s="200"/>
      <c r="G203" s="200"/>
      <c r="H203" s="267"/>
      <c r="I203" s="267"/>
      <c r="J203" s="267"/>
      <c r="K203" s="267"/>
      <c r="L203" s="267"/>
      <c r="M203" s="267"/>
      <c r="N203" s="267"/>
    </row>
    <row r="204" spans="2:14" ht="12.75" customHeight="1" x14ac:dyDescent="0.2">
      <c r="B204" s="272"/>
      <c r="C204" s="272"/>
      <c r="D204" s="272"/>
      <c r="E204" s="213"/>
      <c r="F204" s="200"/>
      <c r="G204" s="200"/>
      <c r="H204" s="267"/>
      <c r="I204" s="267"/>
      <c r="J204" s="267"/>
      <c r="K204" s="267"/>
      <c r="L204" s="267"/>
      <c r="M204" s="267"/>
      <c r="N204" s="267"/>
    </row>
    <row r="205" spans="2:14" ht="12.75" customHeight="1" x14ac:dyDescent="0.2">
      <c r="B205" s="272"/>
      <c r="C205" s="272"/>
      <c r="D205" s="272"/>
      <c r="E205" s="213"/>
      <c r="F205" s="200"/>
      <c r="G205" s="200"/>
      <c r="H205" s="267"/>
      <c r="I205" s="267"/>
      <c r="J205" s="267"/>
      <c r="K205" s="267"/>
      <c r="L205" s="267"/>
      <c r="M205" s="267"/>
      <c r="N205" s="267"/>
    </row>
    <row r="206" spans="2:14" ht="12.75" customHeight="1" x14ac:dyDescent="0.2">
      <c r="B206" s="272"/>
      <c r="C206" s="272"/>
      <c r="D206" s="272"/>
      <c r="E206" s="213"/>
      <c r="F206" s="200"/>
      <c r="G206" s="200"/>
      <c r="H206" s="267"/>
      <c r="I206" s="267"/>
      <c r="J206" s="267"/>
      <c r="K206" s="267"/>
      <c r="L206" s="267"/>
      <c r="M206" s="267"/>
      <c r="N206" s="267"/>
    </row>
    <row r="207" spans="2:14" ht="12.75" customHeight="1" x14ac:dyDescent="0.2">
      <c r="B207" s="272"/>
      <c r="C207" s="272"/>
      <c r="D207" s="272"/>
      <c r="E207" s="213"/>
      <c r="F207" s="200"/>
      <c r="G207" s="200"/>
      <c r="H207" s="267"/>
      <c r="I207" s="267"/>
      <c r="J207" s="267"/>
      <c r="K207" s="267"/>
      <c r="L207" s="267"/>
      <c r="M207" s="267"/>
      <c r="N207" s="267"/>
    </row>
    <row r="208" spans="2:14" ht="12.75" customHeight="1" x14ac:dyDescent="0.2">
      <c r="B208" s="272"/>
      <c r="C208" s="272"/>
      <c r="D208" s="272"/>
      <c r="E208" s="213"/>
      <c r="F208" s="200"/>
      <c r="G208" s="200"/>
      <c r="H208" s="267"/>
      <c r="I208" s="267"/>
      <c r="J208" s="267"/>
      <c r="K208" s="267"/>
      <c r="L208" s="267"/>
      <c r="M208" s="267"/>
      <c r="N208" s="267"/>
    </row>
    <row r="209" spans="2:14" ht="12.75" customHeight="1" x14ac:dyDescent="0.2">
      <c r="B209" s="272"/>
      <c r="C209" s="272"/>
      <c r="D209" s="272"/>
      <c r="E209" s="213"/>
      <c r="F209" s="200"/>
      <c r="G209" s="200"/>
      <c r="H209" s="267"/>
      <c r="I209" s="267"/>
      <c r="J209" s="267"/>
      <c r="K209" s="267"/>
      <c r="L209" s="267"/>
      <c r="M209" s="267"/>
      <c r="N209" s="267"/>
    </row>
    <row r="210" spans="2:14" ht="12.75" customHeight="1" x14ac:dyDescent="0.2">
      <c r="B210" s="272"/>
      <c r="C210" s="272"/>
      <c r="D210" s="272"/>
      <c r="E210" s="213"/>
      <c r="F210" s="200"/>
      <c r="G210" s="200"/>
      <c r="H210" s="267"/>
      <c r="I210" s="267"/>
      <c r="J210" s="267"/>
      <c r="K210" s="267"/>
      <c r="L210" s="267"/>
      <c r="M210" s="267"/>
      <c r="N210" s="267"/>
    </row>
    <row r="211" spans="2:14" ht="12.75" customHeight="1" x14ac:dyDescent="0.2">
      <c r="B211" s="272"/>
      <c r="C211" s="272"/>
      <c r="D211" s="272"/>
      <c r="E211" s="213"/>
      <c r="F211" s="200"/>
      <c r="G211" s="200"/>
      <c r="H211" s="267"/>
      <c r="I211" s="267"/>
      <c r="J211" s="267"/>
      <c r="K211" s="267"/>
      <c r="L211" s="267"/>
      <c r="M211" s="267"/>
      <c r="N211" s="267"/>
    </row>
    <row r="212" spans="2:14" ht="12.75" customHeight="1" x14ac:dyDescent="0.2">
      <c r="B212" s="272"/>
      <c r="C212" s="272"/>
      <c r="D212" s="272"/>
      <c r="E212" s="213"/>
      <c r="F212" s="200"/>
      <c r="G212" s="200"/>
      <c r="H212" s="267"/>
      <c r="I212" s="267"/>
      <c r="J212" s="267"/>
      <c r="K212" s="267"/>
      <c r="L212" s="267"/>
      <c r="M212" s="267"/>
      <c r="N212" s="267"/>
    </row>
    <row r="213" spans="2:14" ht="12.75" customHeight="1" x14ac:dyDescent="0.2">
      <c r="B213" s="272"/>
      <c r="C213" s="272"/>
      <c r="D213" s="272"/>
      <c r="E213" s="213"/>
      <c r="F213" s="200"/>
      <c r="G213" s="200"/>
      <c r="H213" s="267"/>
      <c r="I213" s="267"/>
      <c r="J213" s="267"/>
      <c r="K213" s="267"/>
      <c r="L213" s="267"/>
      <c r="M213" s="267"/>
      <c r="N213" s="267"/>
    </row>
    <row r="214" spans="2:14" ht="12.75" customHeight="1" x14ac:dyDescent="0.2">
      <c r="B214" s="272"/>
      <c r="C214" s="272"/>
      <c r="D214" s="272"/>
      <c r="E214" s="213"/>
      <c r="F214" s="200"/>
      <c r="G214" s="200"/>
      <c r="H214" s="267"/>
      <c r="I214" s="267"/>
      <c r="J214" s="267"/>
      <c r="K214" s="267"/>
      <c r="L214" s="267"/>
      <c r="M214" s="267"/>
      <c r="N214" s="267"/>
    </row>
    <row r="215" spans="2:14" ht="12.75" customHeight="1" x14ac:dyDescent="0.2">
      <c r="B215" s="272"/>
      <c r="C215" s="272"/>
      <c r="D215" s="272"/>
      <c r="E215" s="213"/>
      <c r="F215" s="200"/>
      <c r="G215" s="200"/>
      <c r="H215" s="863"/>
      <c r="I215" s="863"/>
      <c r="J215" s="863"/>
      <c r="K215" s="863"/>
      <c r="L215" s="863"/>
      <c r="M215" s="863"/>
      <c r="N215" s="863"/>
    </row>
    <row r="216" spans="2:14" ht="12.75" customHeight="1" x14ac:dyDescent="0.2">
      <c r="B216" s="272"/>
      <c r="C216" s="272"/>
      <c r="D216" s="272"/>
      <c r="E216" s="213"/>
      <c r="F216" s="200"/>
      <c r="G216" s="200"/>
      <c r="H216" s="863"/>
      <c r="I216" s="863"/>
      <c r="J216" s="863"/>
      <c r="K216" s="863"/>
      <c r="L216" s="863"/>
      <c r="M216" s="863"/>
      <c r="N216" s="863"/>
    </row>
    <row r="217" spans="2:14" ht="12.75" customHeight="1" x14ac:dyDescent="0.2">
      <c r="B217" s="272"/>
      <c r="C217" s="272"/>
      <c r="D217" s="272"/>
      <c r="E217" s="213"/>
      <c r="F217" s="200"/>
      <c r="G217" s="200"/>
      <c r="H217" s="863"/>
      <c r="I217" s="863"/>
      <c r="J217" s="863"/>
      <c r="K217" s="863"/>
      <c r="L217" s="863"/>
      <c r="M217" s="863"/>
      <c r="N217" s="863"/>
    </row>
    <row r="218" spans="2:14" ht="12.75" customHeight="1" x14ac:dyDescent="0.2">
      <c r="B218" s="272"/>
      <c r="C218" s="272"/>
      <c r="D218" s="272"/>
      <c r="E218" s="213"/>
      <c r="F218" s="200"/>
      <c r="G218" s="200"/>
      <c r="H218" s="267"/>
      <c r="I218" s="267"/>
      <c r="J218" s="267"/>
      <c r="K218" s="267"/>
      <c r="L218" s="267"/>
      <c r="M218" s="267"/>
      <c r="N218" s="267"/>
    </row>
    <row r="219" spans="2:14" ht="12.75" customHeight="1" x14ac:dyDescent="0.2">
      <c r="B219" s="272"/>
      <c r="C219" s="272"/>
      <c r="D219" s="272"/>
      <c r="E219" s="213"/>
      <c r="F219" s="200"/>
      <c r="G219" s="200"/>
      <c r="H219" s="813"/>
      <c r="I219" s="813"/>
      <c r="J219" s="813"/>
      <c r="K219" s="813"/>
      <c r="L219" s="813"/>
      <c r="M219" s="813"/>
      <c r="N219" s="813"/>
    </row>
    <row r="220" spans="2:14" ht="12.75" customHeight="1" x14ac:dyDescent="0.2">
      <c r="B220" s="272"/>
      <c r="C220" s="272"/>
      <c r="D220" s="272"/>
      <c r="E220" s="213"/>
      <c r="F220" s="200"/>
      <c r="G220" s="200"/>
      <c r="H220" s="267"/>
      <c r="I220" s="267"/>
      <c r="J220" s="267"/>
      <c r="K220" s="267"/>
      <c r="L220" s="267"/>
      <c r="M220" s="267"/>
      <c r="N220" s="267"/>
    </row>
    <row r="221" spans="2:14" ht="12.75" customHeight="1" x14ac:dyDescent="0.2">
      <c r="B221" s="272"/>
      <c r="C221" s="272"/>
      <c r="D221" s="272"/>
      <c r="E221" s="213"/>
      <c r="F221" s="200"/>
      <c r="G221" s="200"/>
      <c r="H221" s="267"/>
      <c r="I221" s="267"/>
      <c r="J221" s="267"/>
      <c r="K221" s="267"/>
      <c r="L221" s="267"/>
      <c r="M221" s="267"/>
      <c r="N221" s="267"/>
    </row>
    <row r="222" spans="2:14" ht="12.75" customHeight="1" x14ac:dyDescent="0.2">
      <c r="B222" s="272"/>
      <c r="C222" s="272"/>
      <c r="D222" s="272"/>
      <c r="E222" s="213"/>
      <c r="F222" s="200"/>
      <c r="G222" s="200"/>
      <c r="H222" s="874"/>
      <c r="I222" s="874"/>
      <c r="J222" s="874"/>
      <c r="K222" s="874"/>
      <c r="L222" s="874"/>
      <c r="M222" s="874"/>
      <c r="N222" s="874"/>
    </row>
    <row r="223" spans="2:14" ht="12.75" customHeight="1" x14ac:dyDescent="0.2">
      <c r="B223" s="272"/>
      <c r="C223" s="272"/>
      <c r="D223" s="272"/>
      <c r="E223" s="213"/>
      <c r="F223" s="200"/>
      <c r="G223" s="200"/>
      <c r="H223" s="874"/>
      <c r="I223" s="874"/>
      <c r="J223" s="874"/>
      <c r="K223" s="874"/>
      <c r="L223" s="874"/>
      <c r="M223" s="874"/>
      <c r="N223" s="874"/>
    </row>
    <row r="224" spans="2:14" ht="12.75" customHeight="1" x14ac:dyDescent="0.2">
      <c r="B224" s="272"/>
      <c r="C224" s="272"/>
      <c r="D224" s="272"/>
      <c r="E224" s="213"/>
      <c r="F224" s="200"/>
      <c r="G224" s="200"/>
      <c r="H224" s="874"/>
      <c r="I224" s="874"/>
      <c r="J224" s="874"/>
      <c r="K224" s="874"/>
      <c r="L224" s="874"/>
      <c r="M224" s="874"/>
      <c r="N224" s="874"/>
    </row>
    <row r="225" spans="2:14" ht="12.75" customHeight="1" x14ac:dyDescent="0.2">
      <c r="B225" s="865"/>
      <c r="C225" s="865"/>
      <c r="D225" s="865"/>
      <c r="E225" s="866"/>
      <c r="F225" s="864"/>
      <c r="G225" s="864"/>
      <c r="H225" s="867"/>
      <c r="I225" s="867"/>
      <c r="J225" s="867"/>
      <c r="K225" s="867"/>
      <c r="L225" s="867"/>
      <c r="M225" s="867"/>
      <c r="N225" s="867"/>
    </row>
  </sheetData>
  <sheetProtection password="CCBA" sheet="1" selectLockedCells="1"/>
  <mergeCells count="97">
    <mergeCell ref="C111:N111"/>
    <mergeCell ref="C112:N112"/>
    <mergeCell ref="C89:N89"/>
    <mergeCell ref="C91:N91"/>
    <mergeCell ref="H142:I142"/>
    <mergeCell ref="J142:N142"/>
    <mergeCell ref="C96:N96"/>
    <mergeCell ref="C97:N98"/>
    <mergeCell ref="C102:N102"/>
    <mergeCell ref="B104:N106"/>
    <mergeCell ref="B108:N109"/>
    <mergeCell ref="B133:N133"/>
    <mergeCell ref="B114:N115"/>
    <mergeCell ref="B117:N119"/>
    <mergeCell ref="B121:N123"/>
    <mergeCell ref="B125:N128"/>
    <mergeCell ref="D131:F131"/>
    <mergeCell ref="H131:N131"/>
    <mergeCell ref="C93:N95"/>
    <mergeCell ref="C78:N78"/>
    <mergeCell ref="C62:N63"/>
    <mergeCell ref="B34:N34"/>
    <mergeCell ref="C43:N45"/>
    <mergeCell ref="C39:N41"/>
    <mergeCell ref="C51:N52"/>
    <mergeCell ref="C47:N49"/>
    <mergeCell ref="B36:N37"/>
    <mergeCell ref="C65:N66"/>
    <mergeCell ref="C68:N69"/>
    <mergeCell ref="C73:N74"/>
    <mergeCell ref="C76:N76"/>
    <mergeCell ref="C80:N80"/>
    <mergeCell ref="C82:N82"/>
    <mergeCell ref="C87:N87"/>
    <mergeCell ref="L30:N30"/>
    <mergeCell ref="C100:N100"/>
    <mergeCell ref="B6:D6"/>
    <mergeCell ref="I7:J7"/>
    <mergeCell ref="L9:N9"/>
    <mergeCell ref="I12:J12"/>
    <mergeCell ref="C84:N85"/>
    <mergeCell ref="F12:H12"/>
    <mergeCell ref="L27:N27"/>
    <mergeCell ref="B15:K15"/>
    <mergeCell ref="B16:G16"/>
    <mergeCell ref="J16:N16"/>
    <mergeCell ref="G17:I17"/>
    <mergeCell ref="C14:N14"/>
    <mergeCell ref="L29:N29"/>
    <mergeCell ref="L31:N31"/>
    <mergeCell ref="L32:N32"/>
    <mergeCell ref="C54:N56"/>
    <mergeCell ref="C58:N58"/>
    <mergeCell ref="E187:N190"/>
    <mergeCell ref="E183:N183"/>
    <mergeCell ref="B183:D183"/>
    <mergeCell ref="B180:D182"/>
    <mergeCell ref="E180:N182"/>
    <mergeCell ref="E184:N184"/>
    <mergeCell ref="B184:D184"/>
    <mergeCell ref="B185:D186"/>
    <mergeCell ref="E185:N186"/>
    <mergeCell ref="B187:D191"/>
    <mergeCell ref="B172:D175"/>
    <mergeCell ref="B176:D177"/>
    <mergeCell ref="B178:D179"/>
    <mergeCell ref="B170:N170"/>
    <mergeCell ref="B165:N168"/>
    <mergeCell ref="J169:N169"/>
    <mergeCell ref="E178:N179"/>
    <mergeCell ref="B2:N2"/>
    <mergeCell ref="B3:N3"/>
    <mergeCell ref="K12:N12"/>
    <mergeCell ref="L5:N5"/>
    <mergeCell ref="E6:G6"/>
    <mergeCell ref="I6:N6"/>
    <mergeCell ref="D5:J5"/>
    <mergeCell ref="C7:D7"/>
    <mergeCell ref="F7:H7"/>
    <mergeCell ref="C12:D12"/>
    <mergeCell ref="K7:N7"/>
    <mergeCell ref="B10:J10"/>
    <mergeCell ref="C29:K29"/>
    <mergeCell ref="L26:N26"/>
    <mergeCell ref="L28:N28"/>
    <mergeCell ref="L10:N10"/>
    <mergeCell ref="E11:G11"/>
    <mergeCell ref="I11:N11"/>
    <mergeCell ref="B11:D11"/>
    <mergeCell ref="H16:I16"/>
    <mergeCell ref="L15:N15"/>
    <mergeCell ref="M17:N17"/>
    <mergeCell ref="B17:C17"/>
    <mergeCell ref="E17:F17"/>
    <mergeCell ref="B20:N20"/>
    <mergeCell ref="L25:N25"/>
    <mergeCell ref="B23:N23"/>
  </mergeCells>
  <dataValidations count="1">
    <dataValidation type="list" allowBlank="1" showInputMessage="1" showErrorMessage="1" promptTitle="OBLIGATORIO" prompt="Seleccionar modalidad" sqref="H16:I16">
      <formula1>"A.1,A.2,B.1,B.2,C,"</formula1>
    </dataValidation>
  </dataValidations>
  <hyperlinks>
    <hyperlink ref="B169" r:id="rId1"/>
    <hyperlink ref="K174" r:id="rId2"/>
    <hyperlink ref="E191" r:id="rId3"/>
    <hyperlink ref="E177" r:id="rId4"/>
  </hyperlinks>
  <printOptions horizontalCentered="1"/>
  <pageMargins left="0.59055118110236227" right="0" top="0.74803149606299213" bottom="0.39370078740157483" header="0.31496062992125984" footer="0.11811023622047245"/>
  <pageSetup paperSize="9" scale="69" fitToHeight="0" orientation="portrait" r:id="rId5"/>
  <headerFooter alignWithMargins="0">
    <oddFooter xml:space="preserve">&amp;R&amp;"Arial,Cursiva"&amp;K00-034Dirección General de Cultura-Institución Príncipe de Viana&amp;K000000
</oddFooter>
  </headerFooter>
  <rowBreaks count="1" manualBreakCount="1">
    <brk id="160" max="16383" man="1"/>
  </rowBreaks>
  <drawing r:id="rId6"/>
  <legacyDrawing r:id="rId7"/>
  <mc:AlternateContent xmlns:mc="http://schemas.openxmlformats.org/markup-compatibility/2006">
    <mc:Choice Requires="x14">
      <controls>
        <mc:AlternateContent xmlns:mc="http://schemas.openxmlformats.org/markup-compatibility/2006">
          <mc:Choice Requires="x14">
            <control shapeId="37890" r:id="rId8" name="Check Box 2">
              <controlPr defaultSize="0" autoFill="0" autoLine="0" autoPict="0">
                <anchor moveWithCells="1">
                  <from>
                    <xdr:col>1</xdr:col>
                    <xdr:colOff>47625</xdr:colOff>
                    <xdr:row>8</xdr:row>
                    <xdr:rowOff>47625</xdr:rowOff>
                  </from>
                  <to>
                    <xdr:col>2</xdr:col>
                    <xdr:colOff>9525</xdr:colOff>
                    <xdr:row>9</xdr:row>
                    <xdr:rowOff>9525</xdr:rowOff>
                  </to>
                </anchor>
              </controlPr>
            </control>
          </mc:Choice>
        </mc:AlternateContent>
        <mc:AlternateContent xmlns:mc="http://schemas.openxmlformats.org/markup-compatibility/2006">
          <mc:Choice Requires="x14">
            <control shapeId="37891" r:id="rId9" name="Check Box 3">
              <controlPr defaultSize="0" autoFill="0" autoLine="0" autoPict="0">
                <anchor moveWithCells="1">
                  <from>
                    <xdr:col>4</xdr:col>
                    <xdr:colOff>447675</xdr:colOff>
                    <xdr:row>8</xdr:row>
                    <xdr:rowOff>47625</xdr:rowOff>
                  </from>
                  <to>
                    <xdr:col>5</xdr:col>
                    <xdr:colOff>28575</xdr:colOff>
                    <xdr:row>9</xdr:row>
                    <xdr:rowOff>9525</xdr:rowOff>
                  </to>
                </anchor>
              </controlPr>
            </control>
          </mc:Choice>
        </mc:AlternateContent>
        <mc:AlternateContent xmlns:mc="http://schemas.openxmlformats.org/markup-compatibility/2006">
          <mc:Choice Requires="x14">
            <control shapeId="37900" r:id="rId10" name="Check Box 12">
              <controlPr defaultSize="0" autoFill="0" autoLine="0" autoPict="0">
                <anchor moveWithCells="1">
                  <from>
                    <xdr:col>1</xdr:col>
                    <xdr:colOff>85725</xdr:colOff>
                    <xdr:row>13</xdr:row>
                    <xdr:rowOff>104775</xdr:rowOff>
                  </from>
                  <to>
                    <xdr:col>2</xdr:col>
                    <xdr:colOff>47625</xdr:colOff>
                    <xdr:row>13</xdr:row>
                    <xdr:rowOff>314325</xdr:rowOff>
                  </to>
                </anchor>
              </controlPr>
            </control>
          </mc:Choice>
        </mc:AlternateContent>
        <mc:AlternateContent xmlns:mc="http://schemas.openxmlformats.org/markup-compatibility/2006">
          <mc:Choice Requires="x14">
            <control shapeId="37905" r:id="rId11" name="Check Box 17">
              <controlPr defaultSize="0" autoFill="0" autoLine="0" autoPict="0">
                <anchor moveWithCells="1">
                  <from>
                    <xdr:col>2</xdr:col>
                    <xdr:colOff>447675</xdr:colOff>
                    <xdr:row>58</xdr:row>
                    <xdr:rowOff>0</xdr:rowOff>
                  </from>
                  <to>
                    <xdr:col>3</xdr:col>
                    <xdr:colOff>19050</xdr:colOff>
                    <xdr:row>59</xdr:row>
                    <xdr:rowOff>28575</xdr:rowOff>
                  </to>
                </anchor>
              </controlPr>
            </control>
          </mc:Choice>
        </mc:AlternateContent>
        <mc:AlternateContent xmlns:mc="http://schemas.openxmlformats.org/markup-compatibility/2006">
          <mc:Choice Requires="x14">
            <control shapeId="37906" r:id="rId12" name="Check Box 18">
              <controlPr defaultSize="0" autoFill="0" autoLine="0" autoPict="0">
                <anchor moveWithCells="1">
                  <from>
                    <xdr:col>2</xdr:col>
                    <xdr:colOff>438150</xdr:colOff>
                    <xdr:row>59</xdr:row>
                    <xdr:rowOff>47625</xdr:rowOff>
                  </from>
                  <to>
                    <xdr:col>3</xdr:col>
                    <xdr:colOff>9525</xdr:colOff>
                    <xdr:row>60</xdr:row>
                    <xdr:rowOff>0</xdr:rowOff>
                  </to>
                </anchor>
              </controlPr>
            </control>
          </mc:Choice>
        </mc:AlternateContent>
        <mc:AlternateContent xmlns:mc="http://schemas.openxmlformats.org/markup-compatibility/2006">
          <mc:Choice Requires="x14">
            <control shapeId="37909" r:id="rId13" name="Check Box 21">
              <controlPr defaultSize="0" autoFill="0" autoLine="0" autoPict="0">
                <anchor moveWithCells="1">
                  <from>
                    <xdr:col>1</xdr:col>
                    <xdr:colOff>95250</xdr:colOff>
                    <xdr:row>109</xdr:row>
                    <xdr:rowOff>142875</xdr:rowOff>
                  </from>
                  <to>
                    <xdr:col>2</xdr:col>
                    <xdr:colOff>47625</xdr:colOff>
                    <xdr:row>110</xdr:row>
                    <xdr:rowOff>171450</xdr:rowOff>
                  </to>
                </anchor>
              </controlPr>
            </control>
          </mc:Choice>
        </mc:AlternateContent>
        <mc:AlternateContent xmlns:mc="http://schemas.openxmlformats.org/markup-compatibility/2006">
          <mc:Choice Requires="x14">
            <control shapeId="37910" r:id="rId14" name="Check Box 22">
              <controlPr defaultSize="0" autoFill="0" autoLine="0" autoPict="0">
                <anchor moveWithCells="1">
                  <from>
                    <xdr:col>1</xdr:col>
                    <xdr:colOff>95250</xdr:colOff>
                    <xdr:row>110</xdr:row>
                    <xdr:rowOff>190500</xdr:rowOff>
                  </from>
                  <to>
                    <xdr:col>2</xdr:col>
                    <xdr:colOff>47625</xdr:colOff>
                    <xdr:row>112</xdr:row>
                    <xdr:rowOff>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0">
    <tabColor rgb="FF002060"/>
    <pageSetUpPr fitToPage="1"/>
  </sheetPr>
  <dimension ref="A1:L44"/>
  <sheetViews>
    <sheetView zoomScale="110" zoomScaleNormal="110" workbookViewId="0">
      <selection activeCell="G31" sqref="G31"/>
    </sheetView>
  </sheetViews>
  <sheetFormatPr baseColWidth="10" defaultColWidth="11.42578125" defaultRowHeight="12.75" x14ac:dyDescent="0.2"/>
  <cols>
    <col min="1" max="1" width="4.140625" style="58" customWidth="1"/>
    <col min="2" max="2" width="5.85546875" style="58" customWidth="1"/>
    <col min="3" max="3" width="3" style="58" customWidth="1"/>
    <col min="4" max="4" width="11.5703125" style="58" customWidth="1"/>
    <col min="5" max="5" width="14.28515625" style="58" customWidth="1"/>
    <col min="6" max="6" width="3.140625" style="58" customWidth="1"/>
    <col min="7" max="7" width="12.5703125" style="58" customWidth="1"/>
    <col min="8" max="8" width="12" style="58" customWidth="1"/>
    <col min="9" max="9" width="11.28515625" style="58" customWidth="1"/>
    <col min="10" max="10" width="22" style="58" customWidth="1"/>
    <col min="11" max="11" width="8.140625" style="58" customWidth="1"/>
    <col min="12" max="12" width="5.7109375" style="58" customWidth="1"/>
    <col min="13" max="16384" width="11.42578125" style="58"/>
  </cols>
  <sheetData>
    <row r="1" spans="1:12" ht="15" x14ac:dyDescent="0.25">
      <c r="A1" s="57"/>
      <c r="B1" s="57"/>
      <c r="C1" s="57"/>
      <c r="D1" s="57"/>
      <c r="E1" s="57"/>
      <c r="F1" s="57"/>
      <c r="G1" s="57"/>
      <c r="H1" s="57"/>
      <c r="I1" s="57"/>
      <c r="J1" s="57"/>
      <c r="K1" s="57"/>
    </row>
    <row r="2" spans="1:12" ht="15" x14ac:dyDescent="0.25">
      <c r="A2" s="57"/>
      <c r="B2" s="59"/>
      <c r="C2" s="60"/>
      <c r="D2" s="60"/>
      <c r="E2" s="60"/>
      <c r="F2" s="60"/>
      <c r="G2" s="60"/>
      <c r="H2" s="60"/>
      <c r="I2" s="60"/>
      <c r="J2" s="60"/>
      <c r="K2" s="61"/>
    </row>
    <row r="3" spans="1:12" ht="39" customHeight="1" x14ac:dyDescent="0.25">
      <c r="A3" s="57"/>
      <c r="B3" s="62"/>
      <c r="C3" s="57"/>
      <c r="D3" s="1147" t="s">
        <v>980</v>
      </c>
      <c r="E3" s="1147"/>
      <c r="F3" s="1147"/>
      <c r="G3" s="1147"/>
      <c r="H3" s="1147"/>
      <c r="I3" s="1147"/>
      <c r="J3" s="1147"/>
      <c r="K3" s="63"/>
    </row>
    <row r="4" spans="1:12" ht="15" x14ac:dyDescent="0.25">
      <c r="A4" s="57"/>
      <c r="B4" s="62"/>
      <c r="C4" s="57"/>
      <c r="D4" s="57"/>
      <c r="E4" s="57"/>
      <c r="F4" s="57"/>
      <c r="G4" s="57"/>
      <c r="H4" s="57"/>
      <c r="I4" s="57"/>
      <c r="J4" s="57"/>
      <c r="K4" s="63"/>
    </row>
    <row r="5" spans="1:12" ht="12.75" customHeight="1" x14ac:dyDescent="0.25">
      <c r="A5" s="57"/>
      <c r="B5" s="62"/>
      <c r="C5" s="57"/>
      <c r="D5" s="57"/>
      <c r="E5" s="57"/>
      <c r="F5" s="57"/>
      <c r="G5" s="57"/>
      <c r="H5" s="57"/>
      <c r="I5" s="57"/>
      <c r="J5" s="57"/>
      <c r="K5" s="63"/>
    </row>
    <row r="6" spans="1:12" ht="39" customHeight="1" x14ac:dyDescent="0.25">
      <c r="A6" s="57"/>
      <c r="B6" s="62"/>
      <c r="C6" s="57"/>
      <c r="D6" s="1148" t="s">
        <v>954</v>
      </c>
      <c r="E6" s="1148"/>
      <c r="F6" s="1148"/>
      <c r="G6" s="1148"/>
      <c r="H6" s="1148"/>
      <c r="I6" s="1148"/>
      <c r="J6" s="1148"/>
      <c r="K6" s="63"/>
    </row>
    <row r="7" spans="1:12" ht="12.75" customHeight="1" x14ac:dyDescent="0.25">
      <c r="A7" s="57"/>
      <c r="B7" s="62"/>
      <c r="C7" s="57"/>
      <c r="D7" s="57"/>
      <c r="E7" s="57"/>
      <c r="F7" s="57"/>
      <c r="G7" s="57"/>
      <c r="H7" s="57"/>
      <c r="I7" s="57"/>
      <c r="J7" s="57"/>
      <c r="K7" s="63"/>
    </row>
    <row r="8" spans="1:12" ht="12.75" customHeight="1" x14ac:dyDescent="0.25">
      <c r="A8" s="57"/>
      <c r="B8" s="62"/>
      <c r="C8" s="57"/>
      <c r="D8" s="1149"/>
      <c r="E8" s="1149"/>
      <c r="F8" s="1149"/>
      <c r="G8" s="1149"/>
      <c r="H8" s="1149"/>
      <c r="I8" s="1149"/>
      <c r="J8" s="1149"/>
      <c r="K8" s="63"/>
    </row>
    <row r="9" spans="1:12" ht="12.75" customHeight="1" x14ac:dyDescent="0.25">
      <c r="A9" s="57"/>
      <c r="B9" s="62"/>
      <c r="C9" s="57"/>
      <c r="D9" s="57"/>
      <c r="E9" s="57"/>
      <c r="F9" s="57"/>
      <c r="G9" s="57"/>
      <c r="H9" s="57"/>
      <c r="I9" s="57"/>
      <c r="J9" s="57"/>
      <c r="K9" s="63"/>
    </row>
    <row r="10" spans="1:12" ht="20.100000000000001" customHeight="1" x14ac:dyDescent="0.25">
      <c r="A10" s="57"/>
      <c r="B10" s="62"/>
      <c r="C10" s="57"/>
      <c r="D10" s="64" t="s">
        <v>852</v>
      </c>
      <c r="E10" s="1145" t="str">
        <f>IF('I. A. Solicitud'!D5&lt;&gt;"",'I. A. Solicitud'!D5,"")</f>
        <v/>
      </c>
      <c r="F10" s="1145"/>
      <c r="G10" s="1145"/>
      <c r="H10" s="1145"/>
      <c r="I10" s="65" t="s">
        <v>853</v>
      </c>
      <c r="J10" s="860" t="str">
        <f>IF('I. A. Solicitud'!L5&lt;&gt;"",'I. A. Solicitud'!L5,"")</f>
        <v/>
      </c>
      <c r="K10" s="63"/>
    </row>
    <row r="11" spans="1:12" ht="20.100000000000001" customHeight="1" x14ac:dyDescent="0.25">
      <c r="A11" s="57"/>
      <c r="B11" s="62"/>
      <c r="C11" s="57"/>
      <c r="D11" s="1146" t="s">
        <v>1099</v>
      </c>
      <c r="E11" s="1146"/>
      <c r="F11" s="1145" t="str">
        <f>IF('I. A. Solicitud'!E6&lt;&gt;"",'I. A. Solicitud'!E6,"")</f>
        <v/>
      </c>
      <c r="G11" s="1145"/>
      <c r="H11" s="1145"/>
      <c r="I11" s="1145"/>
      <c r="J11" s="1145"/>
      <c r="K11" s="63"/>
    </row>
    <row r="12" spans="1:12" ht="20.100000000000001" customHeight="1" x14ac:dyDescent="0.25">
      <c r="A12" s="57"/>
      <c r="B12" s="62"/>
      <c r="C12" s="57"/>
      <c r="D12" s="64" t="s">
        <v>854</v>
      </c>
      <c r="E12" s="1145" t="str">
        <f>IF('I. A. Solicitud'!I6&lt;&gt;"",'I. A. Solicitud'!I6,"")</f>
        <v/>
      </c>
      <c r="F12" s="1145"/>
      <c r="G12" s="1145"/>
      <c r="H12" s="1145"/>
      <c r="I12" s="65" t="s">
        <v>855</v>
      </c>
      <c r="J12" s="860" t="str">
        <f>IF('I. A. Solicitud'!C7&lt;&gt;"",'I. A. Solicitud'!C7,"")</f>
        <v/>
      </c>
      <c r="K12" s="63"/>
    </row>
    <row r="13" spans="1:12" ht="20.100000000000001" customHeight="1" x14ac:dyDescent="0.25">
      <c r="A13" s="57"/>
      <c r="B13" s="62"/>
      <c r="C13" s="57"/>
      <c r="D13" s="64"/>
      <c r="E13" s="67"/>
      <c r="F13" s="67"/>
      <c r="G13" s="67"/>
      <c r="H13" s="67"/>
      <c r="I13" s="65"/>
      <c r="J13" s="57"/>
      <c r="K13" s="63"/>
    </row>
    <row r="14" spans="1:12" ht="20.100000000000001" customHeight="1" x14ac:dyDescent="0.25">
      <c r="A14" s="57"/>
      <c r="B14" s="62"/>
      <c r="C14" s="57"/>
      <c r="D14" s="68" t="s">
        <v>858</v>
      </c>
      <c r="E14" s="68"/>
      <c r="F14" s="57"/>
      <c r="G14" s="68" t="s">
        <v>1101</v>
      </c>
      <c r="H14" s="68"/>
      <c r="I14" s="68"/>
      <c r="J14" s="68"/>
      <c r="K14" s="63"/>
    </row>
    <row r="15" spans="1:12" ht="20.100000000000001" customHeight="1" x14ac:dyDescent="0.25">
      <c r="A15" s="57"/>
      <c r="B15" s="62"/>
      <c r="C15" s="57"/>
      <c r="D15" s="1145" t="str">
        <f>IF('I. A. Solicitud'!L9&lt;&gt;"",'I. A. Solicitud'!L9,"")</f>
        <v/>
      </c>
      <c r="E15" s="1145"/>
      <c r="F15" s="1145"/>
      <c r="G15" s="1145"/>
      <c r="H15" s="1145"/>
      <c r="I15" s="1145"/>
      <c r="J15" s="1145"/>
      <c r="K15" s="63"/>
    </row>
    <row r="16" spans="1:12" ht="20.100000000000001" customHeight="1" x14ac:dyDescent="0.25">
      <c r="A16" s="57"/>
      <c r="B16" s="62"/>
      <c r="C16" s="57"/>
      <c r="D16" s="1146" t="s">
        <v>1099</v>
      </c>
      <c r="E16" s="1146"/>
      <c r="F16" s="1145" t="str">
        <f>IF('I. A. Solicitud'!E11&lt;&gt;"",'I. A. Solicitud'!E11,"")</f>
        <v/>
      </c>
      <c r="G16" s="1145"/>
      <c r="H16" s="1145"/>
      <c r="I16" s="1145"/>
      <c r="J16" s="1145"/>
      <c r="K16" s="63" t="str">
        <f>IF('I. A. Solicitud'!J11&lt;&gt;"",'I. A. Solicitud'!J11,"")</f>
        <v/>
      </c>
      <c r="L16" s="58" t="str">
        <f>IF('I. A. Solicitud'!K11&lt;&gt;"",'I. A. Solicitud'!K11,"")</f>
        <v/>
      </c>
    </row>
    <row r="17" spans="1:11" ht="20.100000000000001" customHeight="1" x14ac:dyDescent="0.25">
      <c r="A17" s="57"/>
      <c r="B17" s="62"/>
      <c r="C17" s="57"/>
      <c r="D17" s="64" t="s">
        <v>854</v>
      </c>
      <c r="E17" s="1145" t="str">
        <f>IF('I. A. Solicitud'!I11&lt;&gt;"",'I. A. Solicitud'!I11,"")</f>
        <v/>
      </c>
      <c r="F17" s="1145"/>
      <c r="G17" s="1145"/>
      <c r="H17" s="1145"/>
      <c r="I17" s="65" t="s">
        <v>855</v>
      </c>
      <c r="J17" s="860" t="str">
        <f>IF('I. A. Solicitud'!C12&lt;&gt;"",'I. A. Solicitud'!C12,"")</f>
        <v/>
      </c>
      <c r="K17" s="63"/>
    </row>
    <row r="18" spans="1:11" ht="15" x14ac:dyDescent="0.25">
      <c r="A18" s="57"/>
      <c r="B18" s="62"/>
      <c r="C18" s="57"/>
      <c r="D18" s="57"/>
      <c r="E18" s="57"/>
      <c r="F18" s="57"/>
      <c r="G18" s="57"/>
      <c r="H18" s="57"/>
      <c r="I18" s="57"/>
      <c r="J18" s="57"/>
      <c r="K18" s="63"/>
    </row>
    <row r="19" spans="1:11" ht="15" x14ac:dyDescent="0.25">
      <c r="A19" s="57"/>
      <c r="B19" s="62"/>
      <c r="C19" s="57"/>
      <c r="D19" s="57"/>
      <c r="E19" s="57"/>
      <c r="F19" s="57"/>
      <c r="G19" s="57"/>
      <c r="H19" s="57"/>
      <c r="I19" s="57"/>
      <c r="J19" s="57"/>
      <c r="K19" s="63"/>
    </row>
    <row r="20" spans="1:11" ht="15" x14ac:dyDescent="0.25">
      <c r="A20" s="57"/>
      <c r="B20" s="62"/>
      <c r="C20" s="57"/>
      <c r="D20" s="57"/>
      <c r="E20" s="57"/>
      <c r="F20" s="57"/>
      <c r="G20" s="57"/>
      <c r="H20" s="57"/>
      <c r="I20" s="57"/>
      <c r="J20" s="57"/>
      <c r="K20" s="63"/>
    </row>
    <row r="21" spans="1:11" ht="15" x14ac:dyDescent="0.25">
      <c r="A21" s="57"/>
      <c r="B21" s="62"/>
      <c r="C21" s="57"/>
      <c r="D21" s="1142" t="s">
        <v>856</v>
      </c>
      <c r="E21" s="1142"/>
      <c r="F21" s="57"/>
      <c r="G21" s="57"/>
      <c r="H21" s="57"/>
      <c r="I21" s="57"/>
      <c r="J21" s="57"/>
      <c r="K21" s="63"/>
    </row>
    <row r="22" spans="1:11" ht="15" x14ac:dyDescent="0.25">
      <c r="A22" s="57"/>
      <c r="B22" s="62"/>
      <c r="C22" s="57"/>
      <c r="D22" s="57"/>
      <c r="E22" s="57"/>
      <c r="F22" s="57"/>
      <c r="G22" s="57"/>
      <c r="H22" s="57"/>
      <c r="I22" s="57"/>
      <c r="J22" s="57"/>
      <c r="K22" s="63"/>
    </row>
    <row r="23" spans="1:11" ht="42" customHeight="1" thickBot="1" x14ac:dyDescent="0.3">
      <c r="A23" s="57"/>
      <c r="B23" s="62"/>
      <c r="C23" s="57"/>
      <c r="D23" s="1143" t="s">
        <v>1012</v>
      </c>
      <c r="E23" s="1143"/>
      <c r="F23" s="1143"/>
      <c r="G23" s="1143"/>
      <c r="H23" s="1143"/>
      <c r="I23" s="1143"/>
      <c r="J23" s="1143"/>
      <c r="K23" s="63"/>
    </row>
    <row r="24" spans="1:11" ht="20.100000000000001" customHeight="1" thickBot="1" x14ac:dyDescent="0.3">
      <c r="A24" s="57"/>
      <c r="B24" s="62"/>
      <c r="C24" s="57"/>
      <c r="D24" s="861" t="str">
        <f>IF(PRESENTACION!C11&lt;&gt;"",PRESENTACION!C11,"")</f>
        <v/>
      </c>
      <c r="E24" s="83" t="s">
        <v>1100</v>
      </c>
      <c r="F24" s="57"/>
      <c r="G24" s="862" t="str">
        <f>IF('PRESUPUESTO ACEPTADO '!H29&lt;&gt;"",'PRESUPUESTO ACEPTADO '!H29,"")</f>
        <v/>
      </c>
      <c r="H24" s="67" t="s">
        <v>857</v>
      </c>
      <c r="I24" s="57"/>
      <c r="J24" s="57"/>
      <c r="K24" s="63"/>
    </row>
    <row r="25" spans="1:11" ht="15" x14ac:dyDescent="0.25">
      <c r="A25" s="57"/>
      <c r="B25" s="62"/>
      <c r="C25" s="57"/>
      <c r="D25" s="57"/>
      <c r="E25" s="57"/>
      <c r="F25" s="57"/>
      <c r="G25" s="57"/>
      <c r="H25" s="57"/>
      <c r="I25" s="57"/>
      <c r="J25" s="57"/>
      <c r="K25" s="63"/>
    </row>
    <row r="26" spans="1:11" ht="15" x14ac:dyDescent="0.25">
      <c r="A26" s="57"/>
      <c r="B26" s="62"/>
      <c r="C26" s="57"/>
      <c r="D26" s="57"/>
      <c r="E26" s="57"/>
      <c r="F26" s="57"/>
      <c r="G26" s="57"/>
      <c r="H26" s="57"/>
      <c r="I26" s="57"/>
      <c r="J26" s="57"/>
      <c r="K26" s="63"/>
    </row>
    <row r="27" spans="1:11" ht="15" x14ac:dyDescent="0.25">
      <c r="A27" s="57"/>
      <c r="B27" s="62"/>
      <c r="C27" s="57"/>
      <c r="D27" s="57"/>
      <c r="E27" s="57"/>
      <c r="F27" s="57"/>
      <c r="G27" s="57"/>
      <c r="H27" s="57"/>
      <c r="I27" s="57"/>
      <c r="J27" s="57"/>
      <c r="K27" s="63"/>
    </row>
    <row r="28" spans="1:11" ht="15" x14ac:dyDescent="0.25">
      <c r="A28" s="57"/>
      <c r="B28" s="62"/>
      <c r="C28" s="81" t="s">
        <v>898</v>
      </c>
      <c r="D28" s="1151"/>
      <c r="E28" s="1152"/>
      <c r="F28" s="57" t="s">
        <v>899</v>
      </c>
      <c r="G28" s="1153"/>
      <c r="H28" s="1153"/>
      <c r="I28" s="1153"/>
      <c r="J28" s="1153"/>
      <c r="K28" s="63"/>
    </row>
    <row r="29" spans="1:11" ht="15" x14ac:dyDescent="0.25">
      <c r="A29" s="57"/>
      <c r="B29" s="62"/>
      <c r="C29" s="57"/>
      <c r="D29" s="1144" t="s">
        <v>1007</v>
      </c>
      <c r="E29" s="1144"/>
      <c r="F29" s="1144"/>
      <c r="G29" s="1144"/>
      <c r="H29" s="1144"/>
      <c r="I29" s="1144"/>
      <c r="J29" s="1144"/>
      <c r="K29" s="63"/>
    </row>
    <row r="30" spans="1:11" ht="15" x14ac:dyDescent="0.25">
      <c r="A30" s="57"/>
      <c r="B30" s="62"/>
      <c r="C30" s="873"/>
      <c r="D30" s="873"/>
      <c r="E30" s="873"/>
      <c r="F30" s="873"/>
      <c r="G30" s="873"/>
      <c r="H30" s="873"/>
      <c r="I30" s="873"/>
      <c r="J30" s="873"/>
      <c r="K30" s="63"/>
    </row>
    <row r="31" spans="1:11" ht="28.5" customHeight="1" x14ac:dyDescent="0.25">
      <c r="A31" s="57"/>
      <c r="B31" s="62"/>
      <c r="C31" s="873"/>
      <c r="D31" s="873"/>
      <c r="E31" s="873"/>
      <c r="F31" s="873"/>
      <c r="G31" s="873"/>
      <c r="H31" s="873"/>
      <c r="I31" s="873"/>
      <c r="J31" s="873"/>
      <c r="K31" s="63"/>
    </row>
    <row r="32" spans="1:11" ht="15" x14ac:dyDescent="0.25">
      <c r="A32" s="57"/>
      <c r="B32" s="62"/>
      <c r="C32" s="873"/>
      <c r="D32" s="873"/>
      <c r="E32" s="873"/>
      <c r="F32" s="873"/>
      <c r="G32" s="873"/>
      <c r="H32" s="873"/>
      <c r="I32" s="873"/>
      <c r="J32" s="873"/>
      <c r="K32" s="63"/>
    </row>
    <row r="33" spans="1:11" ht="15" x14ac:dyDescent="0.25">
      <c r="A33" s="57"/>
      <c r="B33" s="62"/>
      <c r="C33" s="873"/>
      <c r="D33" s="873"/>
      <c r="E33" s="873"/>
      <c r="F33" s="873"/>
      <c r="G33" s="873"/>
      <c r="H33" s="873"/>
      <c r="I33" s="873"/>
      <c r="J33" s="873"/>
      <c r="K33" s="63"/>
    </row>
    <row r="34" spans="1:11" ht="15" x14ac:dyDescent="0.25">
      <c r="A34" s="57"/>
      <c r="B34" s="62"/>
      <c r="C34" s="873"/>
      <c r="D34" s="873"/>
      <c r="E34" s="873"/>
      <c r="F34" s="873"/>
      <c r="G34" s="873"/>
      <c r="H34" s="873"/>
      <c r="I34" s="873"/>
      <c r="J34" s="873"/>
      <c r="K34" s="63"/>
    </row>
    <row r="35" spans="1:11" ht="15" x14ac:dyDescent="0.25">
      <c r="A35" s="57"/>
      <c r="B35" s="62"/>
      <c r="C35" s="57"/>
      <c r="D35" s="57"/>
      <c r="E35" s="57"/>
      <c r="F35" s="57"/>
      <c r="G35" s="82" t="s">
        <v>900</v>
      </c>
      <c r="H35" s="57"/>
      <c r="I35" s="1154" t="str">
        <f>IF('I. A. Solicitud'!D5&lt;&gt;"",'I. A. Solicitud'!D5,"")</f>
        <v/>
      </c>
      <c r="J35" s="1154"/>
      <c r="K35" s="63"/>
    </row>
    <row r="36" spans="1:11" ht="15" x14ac:dyDescent="0.25">
      <c r="A36" s="57"/>
      <c r="B36" s="62"/>
      <c r="C36" s="57"/>
      <c r="D36" s="57"/>
      <c r="E36" s="57"/>
      <c r="F36" s="57"/>
      <c r="G36" s="57"/>
      <c r="H36" s="57"/>
      <c r="I36" s="57"/>
      <c r="J36" s="57"/>
      <c r="K36" s="63"/>
    </row>
    <row r="37" spans="1:11" ht="138.75" customHeight="1" x14ac:dyDescent="0.25">
      <c r="A37" s="57"/>
      <c r="B37" s="62"/>
      <c r="C37" s="57"/>
      <c r="D37" s="1150" t="s">
        <v>955</v>
      </c>
      <c r="E37" s="1150"/>
      <c r="F37" s="1150"/>
      <c r="G37" s="1150"/>
      <c r="H37" s="1150"/>
      <c r="I37" s="1150"/>
      <c r="J37" s="1150"/>
      <c r="K37" s="63"/>
    </row>
    <row r="38" spans="1:11" ht="5.25" customHeight="1" x14ac:dyDescent="0.25">
      <c r="A38" s="57"/>
      <c r="B38" s="62"/>
      <c r="C38" s="57"/>
      <c r="D38" s="57"/>
      <c r="E38" s="57"/>
      <c r="F38" s="57"/>
      <c r="G38" s="57"/>
      <c r="H38" s="57"/>
      <c r="I38" s="57"/>
      <c r="J38" s="57"/>
      <c r="K38" s="63"/>
    </row>
    <row r="39" spans="1:11" ht="39" customHeight="1" x14ac:dyDescent="0.25">
      <c r="A39" s="57"/>
      <c r="B39" s="62"/>
      <c r="C39" s="57"/>
      <c r="D39" s="1156" t="s">
        <v>859</v>
      </c>
      <c r="E39" s="1156"/>
      <c r="F39" s="1156"/>
      <c r="G39" s="1156"/>
      <c r="H39" s="1156"/>
      <c r="I39" s="1156"/>
      <c r="J39" s="1156"/>
      <c r="K39" s="63"/>
    </row>
    <row r="40" spans="1:11" ht="15" x14ac:dyDescent="0.25">
      <c r="A40" s="57"/>
      <c r="B40" s="62"/>
      <c r="C40" s="57"/>
      <c r="D40" s="57"/>
      <c r="E40" s="57"/>
      <c r="F40" s="57"/>
      <c r="G40" s="57"/>
      <c r="H40" s="57"/>
      <c r="I40" s="57"/>
      <c r="J40" s="57"/>
      <c r="K40" s="63"/>
    </row>
    <row r="41" spans="1:11" ht="15" x14ac:dyDescent="0.25">
      <c r="A41" s="57"/>
      <c r="B41" s="62"/>
      <c r="C41" s="57"/>
      <c r="D41" s="57"/>
      <c r="E41" s="57"/>
      <c r="F41" s="57"/>
      <c r="G41" s="57"/>
      <c r="H41" s="57"/>
      <c r="I41" s="57"/>
      <c r="J41" s="57"/>
      <c r="K41" s="63"/>
    </row>
    <row r="42" spans="1:11" ht="15" x14ac:dyDescent="0.25">
      <c r="A42" s="57"/>
      <c r="B42" s="62"/>
      <c r="C42" s="57"/>
      <c r="D42" s="57"/>
      <c r="E42" s="57"/>
      <c r="F42" s="57"/>
      <c r="G42" s="57"/>
      <c r="H42" s="57"/>
      <c r="I42" s="57"/>
      <c r="J42" s="57"/>
      <c r="K42" s="63"/>
    </row>
    <row r="43" spans="1:11" ht="15" x14ac:dyDescent="0.25">
      <c r="A43" s="57"/>
      <c r="B43" s="69"/>
      <c r="C43" s="66"/>
      <c r="D43" s="66"/>
      <c r="E43" s="66"/>
      <c r="F43" s="66"/>
      <c r="G43" s="66"/>
      <c r="H43" s="66"/>
      <c r="I43" s="66"/>
      <c r="J43" s="66"/>
      <c r="K43" s="70"/>
    </row>
    <row r="44" spans="1:11" x14ac:dyDescent="0.2">
      <c r="B44" s="1155" t="s">
        <v>981</v>
      </c>
      <c r="C44" s="1155"/>
      <c r="D44" s="1155"/>
      <c r="E44" s="1155"/>
      <c r="F44" s="1155"/>
      <c r="G44" s="1155"/>
      <c r="H44" s="1155"/>
      <c r="I44" s="1155"/>
      <c r="J44" s="1155"/>
      <c r="K44" s="1155"/>
    </row>
  </sheetData>
  <sheetProtection algorithmName="SHA-512" hashValue="A61mToBKWkgwRxvrQi48trxMJ78RC1FyHsIJTh4FuWgVBw5B+ydYAmE3nalB7VpkTkxtE92Aq0k9V4tWjlisLQ==" saltValue="+O/UfSGR0+bsjMO0NFtDRg==" spinCount="100000" sheet="1" selectLockedCells="1"/>
  <mergeCells count="20">
    <mergeCell ref="D37:J37"/>
    <mergeCell ref="D28:E28"/>
    <mergeCell ref="G28:J28"/>
    <mergeCell ref="I35:J35"/>
    <mergeCell ref="B44:K44"/>
    <mergeCell ref="D39:J39"/>
    <mergeCell ref="D3:J3"/>
    <mergeCell ref="D6:J6"/>
    <mergeCell ref="D8:J8"/>
    <mergeCell ref="E10:H10"/>
    <mergeCell ref="D11:E11"/>
    <mergeCell ref="F11:J11"/>
    <mergeCell ref="D21:E21"/>
    <mergeCell ref="D23:J23"/>
    <mergeCell ref="D29:J29"/>
    <mergeCell ref="E12:H12"/>
    <mergeCell ref="D15:J15"/>
    <mergeCell ref="D16:E16"/>
    <mergeCell ref="F16:J16"/>
    <mergeCell ref="E17:H17"/>
  </mergeCells>
  <printOptions horizontalCentered="1" verticalCentered="1"/>
  <pageMargins left="0.6692913385826772" right="0.23622047244094491"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6" r:id="rId4" name="Check Box 2">
              <controlPr defaultSize="0" autoFill="0" autoLine="0" autoPict="0">
                <anchor moveWithCells="1">
                  <from>
                    <xdr:col>2</xdr:col>
                    <xdr:colOff>47625</xdr:colOff>
                    <xdr:row>13</xdr:row>
                    <xdr:rowOff>28575</xdr:rowOff>
                  </from>
                  <to>
                    <xdr:col>3</xdr:col>
                    <xdr:colOff>76200</xdr:colOff>
                    <xdr:row>13</xdr:row>
                    <xdr:rowOff>247650</xdr:rowOff>
                  </to>
                </anchor>
              </controlPr>
            </control>
          </mc:Choice>
        </mc:AlternateContent>
        <mc:AlternateContent xmlns:mc="http://schemas.openxmlformats.org/markup-compatibility/2006">
          <mc:Choice Requires="x14">
            <control shapeId="36867" r:id="rId5" name="Check Box 3">
              <controlPr defaultSize="0" autoFill="0" autoLine="0" autoPict="0">
                <anchor moveWithCells="1">
                  <from>
                    <xdr:col>5</xdr:col>
                    <xdr:colOff>19050</xdr:colOff>
                    <xdr:row>13</xdr:row>
                    <xdr:rowOff>47625</xdr:rowOff>
                  </from>
                  <to>
                    <xdr:col>6</xdr:col>
                    <xdr:colOff>28575</xdr:colOff>
                    <xdr:row>13</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92D050"/>
  </sheetPr>
  <dimension ref="A1:AX111"/>
  <sheetViews>
    <sheetView zoomScaleNormal="100" workbookViewId="0">
      <selection activeCell="C4" sqref="C4"/>
    </sheetView>
  </sheetViews>
  <sheetFormatPr baseColWidth="10" defaultColWidth="11.42578125" defaultRowHeight="12.75" x14ac:dyDescent="0.2"/>
  <cols>
    <col min="1" max="1" width="2.42578125" style="307" customWidth="1"/>
    <col min="2" max="2" width="77.140625" style="307" customWidth="1"/>
    <col min="3" max="3" width="19.85546875" style="307" customWidth="1"/>
    <col min="4" max="4" width="14.42578125" style="307" customWidth="1"/>
    <col min="5" max="5" width="18.7109375" style="307" customWidth="1"/>
    <col min="6" max="7" width="16.42578125" style="307" customWidth="1"/>
    <col min="8" max="9" width="2.28515625" style="307" customWidth="1"/>
    <col min="10" max="10" width="13.7109375" style="307" customWidth="1"/>
    <col min="11" max="11" width="14" style="307" customWidth="1"/>
    <col min="12" max="12" width="13.7109375" style="307" customWidth="1"/>
    <col min="13" max="13" width="13.5703125" style="307" customWidth="1"/>
    <col min="14" max="14" width="13.7109375" style="307" customWidth="1"/>
    <col min="15" max="15" width="14" style="307" customWidth="1"/>
    <col min="16" max="16" width="13.7109375" style="307" customWidth="1"/>
    <col min="17" max="17" width="13.5703125" style="307" customWidth="1"/>
    <col min="18" max="18" width="13.7109375" style="307" customWidth="1"/>
    <col min="19" max="19" width="14" style="307" customWidth="1"/>
    <col min="20" max="20" width="13.7109375" style="307" customWidth="1"/>
    <col min="21" max="21" width="13.5703125" style="307" customWidth="1"/>
    <col min="22" max="22" width="13.7109375" style="307" customWidth="1"/>
    <col min="23" max="23" width="14" style="307" customWidth="1"/>
    <col min="24" max="24" width="13.7109375" style="307" customWidth="1"/>
    <col min="25" max="25" width="13.5703125" style="307" customWidth="1"/>
    <col min="26" max="26" width="13.7109375" style="307" customWidth="1"/>
    <col min="27" max="27" width="14" style="307" customWidth="1"/>
    <col min="28" max="28" width="13.7109375" style="307" customWidth="1"/>
    <col min="29" max="29" width="13.5703125" style="307" customWidth="1"/>
    <col min="30" max="30" width="2.7109375" style="307" customWidth="1"/>
    <col min="31" max="31" width="3" style="274" customWidth="1"/>
    <col min="32" max="50" width="11.42578125" style="274"/>
    <col min="51" max="16384" width="11.42578125" style="307"/>
  </cols>
  <sheetData>
    <row r="1" spans="1:50" s="274" customFormat="1" x14ac:dyDescent="0.2">
      <c r="C1" s="274" t="s">
        <v>924</v>
      </c>
    </row>
    <row r="2" spans="1:50" s="274" customFormat="1" ht="36.75" customHeight="1" x14ac:dyDescent="0.2">
      <c r="C2" s="962" t="s">
        <v>1118</v>
      </c>
      <c r="D2" s="962"/>
      <c r="E2" s="962"/>
      <c r="F2" s="962"/>
      <c r="G2" s="962"/>
      <c r="H2" s="962"/>
      <c r="I2" s="962"/>
    </row>
    <row r="3" spans="1:50" s="277" customFormat="1" ht="15" customHeight="1" thickBot="1" x14ac:dyDescent="0.3">
      <c r="A3" s="275"/>
      <c r="B3" s="276"/>
      <c r="C3" s="277" t="s">
        <v>925</v>
      </c>
      <c r="D3" s="275"/>
      <c r="E3" s="275"/>
      <c r="F3" s="275"/>
      <c r="G3" s="275"/>
      <c r="H3" s="278"/>
      <c r="I3" s="275"/>
      <c r="J3" s="964"/>
      <c r="K3" s="964"/>
      <c r="L3" s="964"/>
      <c r="M3" s="964"/>
      <c r="N3" s="964"/>
      <c r="O3" s="964"/>
      <c r="P3" s="964"/>
      <c r="Q3" s="964"/>
      <c r="R3" s="964"/>
      <c r="S3" s="964"/>
      <c r="T3" s="964"/>
      <c r="U3" s="964"/>
      <c r="V3" s="964"/>
      <c r="W3" s="964"/>
      <c r="X3" s="964"/>
      <c r="Y3" s="964"/>
      <c r="Z3" s="964"/>
      <c r="AA3" s="964"/>
      <c r="AB3" s="964"/>
      <c r="AC3" s="964"/>
      <c r="AD3" s="279"/>
      <c r="AE3" s="279"/>
      <c r="AF3" s="275"/>
      <c r="AG3" s="275"/>
      <c r="AH3" s="275"/>
      <c r="AI3" s="275"/>
      <c r="AJ3" s="275"/>
      <c r="AK3" s="275"/>
      <c r="AL3" s="275"/>
      <c r="AM3" s="275"/>
      <c r="AN3" s="275"/>
      <c r="AO3" s="275"/>
      <c r="AP3" s="275"/>
      <c r="AQ3" s="275"/>
      <c r="AR3" s="275"/>
      <c r="AS3" s="275"/>
      <c r="AT3" s="275"/>
      <c r="AU3" s="275"/>
      <c r="AV3" s="275"/>
      <c r="AW3" s="275"/>
      <c r="AX3" s="275"/>
    </row>
    <row r="4" spans="1:50" s="277" customFormat="1" ht="67.5" customHeight="1" thickBot="1" x14ac:dyDescent="0.3">
      <c r="A4" s="275"/>
      <c r="B4" s="276" t="s">
        <v>951</v>
      </c>
      <c r="C4" s="843" t="s">
        <v>1117</v>
      </c>
      <c r="D4" s="838" t="s">
        <v>1075</v>
      </c>
      <c r="E4" s="281" t="s">
        <v>1076</v>
      </c>
      <c r="F4" s="842" t="s">
        <v>1077</v>
      </c>
      <c r="G4" s="283" t="s">
        <v>952</v>
      </c>
      <c r="H4" s="284"/>
      <c r="I4" s="285"/>
      <c r="J4" s="286"/>
      <c r="K4" s="287"/>
      <c r="L4" s="288"/>
      <c r="M4" s="288"/>
      <c r="N4" s="286"/>
      <c r="O4" s="287"/>
      <c r="P4" s="288"/>
      <c r="Q4" s="288"/>
      <c r="R4" s="286"/>
      <c r="S4" s="287"/>
      <c r="T4" s="288"/>
      <c r="U4" s="288"/>
      <c r="V4" s="286"/>
      <c r="W4" s="287"/>
      <c r="X4" s="288"/>
      <c r="Y4" s="288"/>
      <c r="Z4" s="286"/>
      <c r="AA4" s="287"/>
      <c r="AB4" s="288"/>
      <c r="AC4" s="288"/>
      <c r="AD4" s="279"/>
      <c r="AE4" s="279"/>
      <c r="AF4" s="275"/>
      <c r="AG4" s="275"/>
      <c r="AH4" s="275"/>
      <c r="AI4" s="275"/>
      <c r="AJ4" s="275"/>
      <c r="AK4" s="275"/>
      <c r="AL4" s="275"/>
      <c r="AM4" s="275"/>
      <c r="AN4" s="275"/>
      <c r="AO4" s="275"/>
      <c r="AP4" s="275"/>
      <c r="AQ4" s="275"/>
      <c r="AR4" s="275"/>
      <c r="AS4" s="275"/>
      <c r="AT4" s="275"/>
      <c r="AU4" s="275"/>
      <c r="AV4" s="275"/>
      <c r="AW4" s="275"/>
      <c r="AX4" s="275"/>
    </row>
    <row r="5" spans="1:50" s="298" customFormat="1" ht="30" customHeight="1" x14ac:dyDescent="0.2">
      <c r="A5" s="289"/>
      <c r="B5" s="290" t="s">
        <v>784</v>
      </c>
      <c r="C5" s="291">
        <f>SUM(C6:C8)</f>
        <v>0</v>
      </c>
      <c r="D5" s="292" t="str">
        <f>IFERROR(C5/$C$66,"")</f>
        <v/>
      </c>
      <c r="E5" s="16">
        <f>SUM(E6:E8)</f>
        <v>0</v>
      </c>
      <c r="F5" s="16" t="str">
        <f>IFERROR(E5/$C$66,"")</f>
        <v/>
      </c>
      <c r="G5" s="293">
        <f>SUM(G6:G8)</f>
        <v>0</v>
      </c>
      <c r="H5" s="294"/>
      <c r="I5" s="295"/>
      <c r="J5" s="259"/>
      <c r="K5" s="259"/>
      <c r="L5" s="259"/>
      <c r="M5" s="296"/>
      <c r="N5" s="259"/>
      <c r="O5" s="259"/>
      <c r="P5" s="259"/>
      <c r="Q5" s="296"/>
      <c r="R5" s="259"/>
      <c r="S5" s="259"/>
      <c r="T5" s="259"/>
      <c r="U5" s="296"/>
      <c r="V5" s="259"/>
      <c r="W5" s="259"/>
      <c r="X5" s="259"/>
      <c r="Y5" s="296"/>
      <c r="Z5" s="259"/>
      <c r="AA5" s="259"/>
      <c r="AB5" s="259"/>
      <c r="AC5" s="296"/>
      <c r="AD5" s="297"/>
      <c r="AE5" s="297"/>
      <c r="AF5" s="289"/>
      <c r="AG5" s="289"/>
      <c r="AH5" s="289"/>
      <c r="AI5" s="289"/>
      <c r="AJ5" s="289"/>
      <c r="AK5" s="289"/>
      <c r="AL5" s="289"/>
      <c r="AM5" s="289"/>
      <c r="AN5" s="289"/>
      <c r="AO5" s="289"/>
      <c r="AP5" s="289"/>
      <c r="AQ5" s="289"/>
      <c r="AR5" s="289"/>
      <c r="AS5" s="289"/>
      <c r="AT5" s="289"/>
      <c r="AU5" s="289"/>
      <c r="AV5" s="289"/>
      <c r="AW5" s="289"/>
      <c r="AX5" s="289"/>
    </row>
    <row r="6" spans="1:50" ht="12.95" customHeight="1" x14ac:dyDescent="0.2">
      <c r="A6" s="274"/>
      <c r="B6" s="299" t="s">
        <v>815</v>
      </c>
      <c r="C6" s="300"/>
      <c r="D6" s="301"/>
      <c r="E6" s="19"/>
      <c r="F6" s="302"/>
      <c r="G6" s="303"/>
      <c r="H6" s="304" t="str">
        <f>IF(E6&gt;C6,"E","")</f>
        <v/>
      </c>
      <c r="I6" s="305" t="str">
        <f>IF(G6=0,"",IF(G6&lt;C6,"E´",""))</f>
        <v/>
      </c>
      <c r="J6" s="260"/>
      <c r="K6" s="260"/>
      <c r="L6" s="259"/>
      <c r="M6" s="296"/>
      <c r="N6" s="260"/>
      <c r="O6" s="260"/>
      <c r="P6" s="259"/>
      <c r="Q6" s="296"/>
      <c r="R6" s="260"/>
      <c r="S6" s="260"/>
      <c r="T6" s="259"/>
      <c r="U6" s="296"/>
      <c r="V6" s="260"/>
      <c r="W6" s="260"/>
      <c r="X6" s="259"/>
      <c r="Y6" s="296"/>
      <c r="Z6" s="260"/>
      <c r="AA6" s="260"/>
      <c r="AB6" s="259"/>
      <c r="AC6" s="296"/>
      <c r="AD6" s="306"/>
      <c r="AE6" s="306"/>
    </row>
    <row r="7" spans="1:50" ht="12.95" customHeight="1" x14ac:dyDescent="0.2">
      <c r="A7" s="274"/>
      <c r="B7" s="299" t="s">
        <v>753</v>
      </c>
      <c r="C7" s="300"/>
      <c r="D7" s="301"/>
      <c r="E7" s="19"/>
      <c r="F7" s="302"/>
      <c r="G7" s="303"/>
      <c r="H7" s="304" t="str">
        <f>IF(E7&gt;C7,"E","")</f>
        <v/>
      </c>
      <c r="I7" s="305" t="str">
        <f t="shared" ref="I7:I8" si="0">IF(G7=0,"",IF(G7&lt;C7,"E´",""))</f>
        <v/>
      </c>
      <c r="J7" s="260"/>
      <c r="K7" s="260"/>
      <c r="L7" s="259"/>
      <c r="M7" s="296"/>
      <c r="N7" s="260"/>
      <c r="O7" s="260"/>
      <c r="P7" s="259"/>
      <c r="Q7" s="296"/>
      <c r="R7" s="260"/>
      <c r="S7" s="260"/>
      <c r="T7" s="259"/>
      <c r="U7" s="296"/>
      <c r="V7" s="260"/>
      <c r="W7" s="260"/>
      <c r="X7" s="259"/>
      <c r="Y7" s="296"/>
      <c r="Z7" s="260"/>
      <c r="AA7" s="260"/>
      <c r="AB7" s="259"/>
      <c r="AC7" s="296"/>
      <c r="AD7" s="306"/>
      <c r="AE7" s="306"/>
    </row>
    <row r="8" spans="1:50" ht="12.95" customHeight="1" x14ac:dyDescent="0.2">
      <c r="A8" s="274"/>
      <c r="B8" s="308" t="s">
        <v>754</v>
      </c>
      <c r="C8" s="300"/>
      <c r="D8" s="301"/>
      <c r="E8" s="19"/>
      <c r="F8" s="302"/>
      <c r="G8" s="303"/>
      <c r="H8" s="304" t="str">
        <f>IF(E8&gt;C8,"E","")</f>
        <v/>
      </c>
      <c r="I8" s="305" t="str">
        <f t="shared" si="0"/>
        <v/>
      </c>
      <c r="J8" s="260"/>
      <c r="K8" s="260"/>
      <c r="L8" s="259"/>
      <c r="M8" s="296"/>
      <c r="N8" s="260"/>
      <c r="O8" s="260"/>
      <c r="P8" s="259"/>
      <c r="Q8" s="296"/>
      <c r="R8" s="260"/>
      <c r="S8" s="260"/>
      <c r="T8" s="259"/>
      <c r="U8" s="296"/>
      <c r="V8" s="260"/>
      <c r="W8" s="260"/>
      <c r="X8" s="259"/>
      <c r="Y8" s="296"/>
      <c r="Z8" s="260"/>
      <c r="AA8" s="260"/>
      <c r="AB8" s="259"/>
      <c r="AC8" s="296"/>
      <c r="AD8" s="306"/>
      <c r="AE8" s="306"/>
    </row>
    <row r="9" spans="1:50" s="298" customFormat="1" ht="30" customHeight="1" x14ac:dyDescent="0.2">
      <c r="A9" s="289"/>
      <c r="B9" s="309" t="s">
        <v>296</v>
      </c>
      <c r="C9" s="291">
        <f>SUM(C10:C17)</f>
        <v>0</v>
      </c>
      <c r="D9" s="292" t="str">
        <f>IFERROR(C9/$C$66,"")</f>
        <v/>
      </c>
      <c r="E9" s="16">
        <f>SUM(E10:E17)</f>
        <v>0</v>
      </c>
      <c r="F9" s="16" t="str">
        <f>IFERROR(E9/$C$66,"")</f>
        <v/>
      </c>
      <c r="G9" s="293">
        <f>SUM(G10:G17)</f>
        <v>0</v>
      </c>
      <c r="H9" s="310"/>
      <c r="I9" s="311"/>
      <c r="J9" s="259"/>
      <c r="K9" s="259"/>
      <c r="L9" s="259"/>
      <c r="M9" s="296"/>
      <c r="N9" s="259"/>
      <c r="O9" s="259"/>
      <c r="P9" s="259"/>
      <c r="Q9" s="296"/>
      <c r="R9" s="259"/>
      <c r="S9" s="259"/>
      <c r="T9" s="259"/>
      <c r="U9" s="296"/>
      <c r="V9" s="259"/>
      <c r="W9" s="259"/>
      <c r="X9" s="259"/>
      <c r="Y9" s="296"/>
      <c r="Z9" s="259"/>
      <c r="AA9" s="259"/>
      <c r="AB9" s="259"/>
      <c r="AC9" s="296"/>
      <c r="AD9" s="297"/>
      <c r="AE9" s="297"/>
      <c r="AF9" s="289"/>
      <c r="AG9" s="289"/>
      <c r="AH9" s="289"/>
      <c r="AI9" s="289"/>
      <c r="AJ9" s="289"/>
      <c r="AK9" s="289"/>
      <c r="AL9" s="289"/>
      <c r="AM9" s="289"/>
      <c r="AN9" s="289"/>
      <c r="AO9" s="289"/>
      <c r="AP9" s="289"/>
      <c r="AQ9" s="289"/>
      <c r="AR9" s="289"/>
      <c r="AS9" s="289"/>
      <c r="AT9" s="289"/>
      <c r="AU9" s="289"/>
      <c r="AV9" s="289"/>
      <c r="AW9" s="289"/>
      <c r="AX9" s="289"/>
    </row>
    <row r="10" spans="1:50" ht="12.95" customHeight="1" x14ac:dyDescent="0.2">
      <c r="A10" s="274"/>
      <c r="B10" s="308" t="s">
        <v>332</v>
      </c>
      <c r="C10" s="300"/>
      <c r="D10" s="301"/>
      <c r="E10" s="19"/>
      <c r="F10" s="302"/>
      <c r="G10" s="303"/>
      <c r="H10" s="304" t="str">
        <f>IF(E10&gt;C10,"E","")</f>
        <v/>
      </c>
      <c r="I10" s="305" t="str">
        <f>IF(G10=0,"",IF(G10&lt;C10,"E´",""))</f>
        <v/>
      </c>
      <c r="J10" s="260"/>
      <c r="K10" s="260"/>
      <c r="L10" s="259"/>
      <c r="M10" s="296"/>
      <c r="N10" s="260"/>
      <c r="O10" s="260"/>
      <c r="P10" s="259"/>
      <c r="Q10" s="296"/>
      <c r="R10" s="260"/>
      <c r="S10" s="260"/>
      <c r="T10" s="259"/>
      <c r="U10" s="296"/>
      <c r="V10" s="260"/>
      <c r="W10" s="260"/>
      <c r="X10" s="259"/>
      <c r="Y10" s="296"/>
      <c r="Z10" s="260"/>
      <c r="AA10" s="260"/>
      <c r="AB10" s="259"/>
      <c r="AC10" s="296"/>
      <c r="AD10" s="306"/>
      <c r="AE10" s="306"/>
    </row>
    <row r="11" spans="1:50" ht="12.95" customHeight="1" x14ac:dyDescent="0.2">
      <c r="A11" s="274"/>
      <c r="B11" s="308" t="s">
        <v>391</v>
      </c>
      <c r="C11" s="300"/>
      <c r="D11" s="301"/>
      <c r="E11" s="19"/>
      <c r="F11" s="302"/>
      <c r="G11" s="303"/>
      <c r="H11" s="304" t="str">
        <f t="shared" ref="H11:H17" si="1">IF(E11&gt;C11,"E","")</f>
        <v/>
      </c>
      <c r="I11" s="305" t="str">
        <f t="shared" ref="I11:I17" si="2">IF(G11=0,"",IF(G11&lt;C11,"E´",""))</f>
        <v/>
      </c>
      <c r="J11" s="260"/>
      <c r="K11" s="260"/>
      <c r="L11" s="259"/>
      <c r="M11" s="296"/>
      <c r="N11" s="260"/>
      <c r="O11" s="260"/>
      <c r="P11" s="259"/>
      <c r="Q11" s="296"/>
      <c r="R11" s="260"/>
      <c r="S11" s="260"/>
      <c r="T11" s="259"/>
      <c r="U11" s="296"/>
      <c r="V11" s="260"/>
      <c r="W11" s="260"/>
      <c r="X11" s="259"/>
      <c r="Y11" s="296"/>
      <c r="Z11" s="260"/>
      <c r="AA11" s="260"/>
      <c r="AB11" s="259"/>
      <c r="AC11" s="296"/>
      <c r="AD11" s="306"/>
      <c r="AE11" s="306"/>
    </row>
    <row r="12" spans="1:50" ht="12.95" customHeight="1" x14ac:dyDescent="0.2">
      <c r="A12" s="274"/>
      <c r="B12" s="308" t="s">
        <v>392</v>
      </c>
      <c r="C12" s="300"/>
      <c r="D12" s="301"/>
      <c r="E12" s="19"/>
      <c r="F12" s="302"/>
      <c r="G12" s="303"/>
      <c r="H12" s="304" t="str">
        <f t="shared" si="1"/>
        <v/>
      </c>
      <c r="I12" s="305" t="str">
        <f t="shared" si="2"/>
        <v/>
      </c>
      <c r="J12" s="260"/>
      <c r="K12" s="260"/>
      <c r="L12" s="259"/>
      <c r="M12" s="296"/>
      <c r="N12" s="260"/>
      <c r="O12" s="260"/>
      <c r="P12" s="259"/>
      <c r="Q12" s="296"/>
      <c r="R12" s="260"/>
      <c r="S12" s="260"/>
      <c r="T12" s="259"/>
      <c r="U12" s="296"/>
      <c r="V12" s="260"/>
      <c r="W12" s="260"/>
      <c r="X12" s="259"/>
      <c r="Y12" s="296"/>
      <c r="Z12" s="260"/>
      <c r="AA12" s="260"/>
      <c r="AB12" s="259"/>
      <c r="AC12" s="296"/>
      <c r="AD12" s="306"/>
      <c r="AE12" s="306"/>
    </row>
    <row r="13" spans="1:50" ht="12.95" customHeight="1" x14ac:dyDescent="0.2">
      <c r="A13" s="274"/>
      <c r="B13" s="308" t="s">
        <v>759</v>
      </c>
      <c r="C13" s="300"/>
      <c r="D13" s="312"/>
      <c r="E13" s="19"/>
      <c r="F13" s="302"/>
      <c r="G13" s="303"/>
      <c r="H13" s="304" t="str">
        <f t="shared" si="1"/>
        <v/>
      </c>
      <c r="I13" s="305" t="str">
        <f t="shared" si="2"/>
        <v/>
      </c>
      <c r="J13" s="260"/>
      <c r="K13" s="260"/>
      <c r="L13" s="259"/>
      <c r="M13" s="296"/>
      <c r="N13" s="260"/>
      <c r="O13" s="260"/>
      <c r="P13" s="259"/>
      <c r="Q13" s="296"/>
      <c r="R13" s="260"/>
      <c r="S13" s="260"/>
      <c r="T13" s="259"/>
      <c r="U13" s="296"/>
      <c r="V13" s="260"/>
      <c r="W13" s="260"/>
      <c r="X13" s="259"/>
      <c r="Y13" s="296"/>
      <c r="Z13" s="260"/>
      <c r="AA13" s="260"/>
      <c r="AB13" s="259"/>
      <c r="AC13" s="296"/>
      <c r="AD13" s="306"/>
      <c r="AE13" s="306"/>
    </row>
    <row r="14" spans="1:50" ht="12.95" customHeight="1" x14ac:dyDescent="0.2">
      <c r="A14" s="274"/>
      <c r="B14" s="308" t="s">
        <v>760</v>
      </c>
      <c r="C14" s="300"/>
      <c r="D14" s="312"/>
      <c r="E14" s="19"/>
      <c r="F14" s="302"/>
      <c r="G14" s="303"/>
      <c r="H14" s="304" t="str">
        <f t="shared" si="1"/>
        <v/>
      </c>
      <c r="I14" s="305" t="str">
        <f t="shared" si="2"/>
        <v/>
      </c>
      <c r="J14" s="260"/>
      <c r="K14" s="260"/>
      <c r="L14" s="259"/>
      <c r="M14" s="296"/>
      <c r="N14" s="260"/>
      <c r="O14" s="260"/>
      <c r="P14" s="259"/>
      <c r="Q14" s="296"/>
      <c r="R14" s="260"/>
      <c r="S14" s="260"/>
      <c r="T14" s="259"/>
      <c r="U14" s="296"/>
      <c r="V14" s="260"/>
      <c r="W14" s="260"/>
      <c r="X14" s="259"/>
      <c r="Y14" s="296"/>
      <c r="Z14" s="260"/>
      <c r="AA14" s="260"/>
      <c r="AB14" s="259"/>
      <c r="AC14" s="296"/>
      <c r="AD14" s="306"/>
      <c r="AE14" s="306"/>
    </row>
    <row r="15" spans="1:50" ht="12.95" customHeight="1" x14ac:dyDescent="0.2">
      <c r="A15" s="274"/>
      <c r="B15" s="308" t="s">
        <v>394</v>
      </c>
      <c r="C15" s="300"/>
      <c r="D15" s="312"/>
      <c r="E15" s="19"/>
      <c r="F15" s="302"/>
      <c r="G15" s="303"/>
      <c r="H15" s="304" t="str">
        <f t="shared" si="1"/>
        <v/>
      </c>
      <c r="I15" s="305" t="str">
        <f t="shared" si="2"/>
        <v/>
      </c>
      <c r="J15" s="260"/>
      <c r="K15" s="260"/>
      <c r="L15" s="259"/>
      <c r="M15" s="296"/>
      <c r="N15" s="260"/>
      <c r="O15" s="260"/>
      <c r="P15" s="259"/>
      <c r="Q15" s="296"/>
      <c r="R15" s="260"/>
      <c r="S15" s="260"/>
      <c r="T15" s="259"/>
      <c r="U15" s="296"/>
      <c r="V15" s="260"/>
      <c r="W15" s="260"/>
      <c r="X15" s="259"/>
      <c r="Y15" s="296"/>
      <c r="Z15" s="260"/>
      <c r="AA15" s="260"/>
      <c r="AB15" s="259"/>
      <c r="AC15" s="296"/>
      <c r="AD15" s="306"/>
      <c r="AE15" s="306"/>
    </row>
    <row r="16" spans="1:50" ht="12.95" customHeight="1" x14ac:dyDescent="0.2">
      <c r="A16" s="274"/>
      <c r="B16" s="308" t="s">
        <v>762</v>
      </c>
      <c r="C16" s="300"/>
      <c r="D16" s="312"/>
      <c r="E16" s="19"/>
      <c r="F16" s="302"/>
      <c r="G16" s="303"/>
      <c r="H16" s="304" t="str">
        <f t="shared" si="1"/>
        <v/>
      </c>
      <c r="I16" s="305" t="str">
        <f t="shared" si="2"/>
        <v/>
      </c>
      <c r="J16" s="260"/>
      <c r="K16" s="260"/>
      <c r="L16" s="259"/>
      <c r="M16" s="296"/>
      <c r="N16" s="260"/>
      <c r="O16" s="260"/>
      <c r="P16" s="259"/>
      <c r="Q16" s="296"/>
      <c r="R16" s="260"/>
      <c r="S16" s="260"/>
      <c r="T16" s="259"/>
      <c r="U16" s="296"/>
      <c r="V16" s="260"/>
      <c r="W16" s="260"/>
      <c r="X16" s="259"/>
      <c r="Y16" s="296"/>
      <c r="Z16" s="260"/>
      <c r="AA16" s="260"/>
      <c r="AB16" s="259"/>
      <c r="AC16" s="296"/>
      <c r="AD16" s="306"/>
      <c r="AE16" s="306"/>
    </row>
    <row r="17" spans="1:50" ht="12.95" customHeight="1" x14ac:dyDescent="0.2">
      <c r="A17" s="274"/>
      <c r="B17" s="308" t="s">
        <v>395</v>
      </c>
      <c r="C17" s="300"/>
      <c r="D17" s="312"/>
      <c r="E17" s="19"/>
      <c r="F17" s="302"/>
      <c r="G17" s="303"/>
      <c r="H17" s="304" t="str">
        <f t="shared" si="1"/>
        <v/>
      </c>
      <c r="I17" s="305" t="str">
        <f t="shared" si="2"/>
        <v/>
      </c>
      <c r="J17" s="260"/>
      <c r="K17" s="260"/>
      <c r="L17" s="259"/>
      <c r="M17" s="296"/>
      <c r="N17" s="260"/>
      <c r="O17" s="260"/>
      <c r="P17" s="259"/>
      <c r="Q17" s="296"/>
      <c r="R17" s="260"/>
      <c r="S17" s="260"/>
      <c r="T17" s="259"/>
      <c r="U17" s="296"/>
      <c r="V17" s="260"/>
      <c r="W17" s="260"/>
      <c r="X17" s="259"/>
      <c r="Y17" s="296"/>
      <c r="Z17" s="260"/>
      <c r="AA17" s="260"/>
      <c r="AB17" s="259"/>
      <c r="AC17" s="296"/>
      <c r="AD17" s="306"/>
      <c r="AE17" s="306"/>
    </row>
    <row r="18" spans="1:50" s="298" customFormat="1" ht="30" customHeight="1" x14ac:dyDescent="0.2">
      <c r="A18" s="289"/>
      <c r="B18" s="309" t="s">
        <v>297</v>
      </c>
      <c r="C18" s="291">
        <f>SUM(C19:C32)</f>
        <v>0</v>
      </c>
      <c r="D18" s="292" t="str">
        <f>IFERROR(C18/$C$66,"")</f>
        <v/>
      </c>
      <c r="E18" s="16">
        <f>SUM(E19:E32)</f>
        <v>0</v>
      </c>
      <c r="F18" s="16" t="str">
        <f>IFERROR(E18/$C$66,"")</f>
        <v/>
      </c>
      <c r="G18" s="293">
        <f>SUM(G19:G32)</f>
        <v>0</v>
      </c>
      <c r="H18" s="310"/>
      <c r="I18" s="311"/>
      <c r="J18" s="259"/>
      <c r="K18" s="259"/>
      <c r="L18" s="259"/>
      <c r="M18" s="296"/>
      <c r="N18" s="259"/>
      <c r="O18" s="259"/>
      <c r="P18" s="259"/>
      <c r="Q18" s="296"/>
      <c r="R18" s="259"/>
      <c r="S18" s="259"/>
      <c r="T18" s="259"/>
      <c r="U18" s="296"/>
      <c r="V18" s="259"/>
      <c r="W18" s="259"/>
      <c r="X18" s="259"/>
      <c r="Y18" s="296"/>
      <c r="Z18" s="259"/>
      <c r="AA18" s="259"/>
      <c r="AB18" s="259"/>
      <c r="AC18" s="296"/>
      <c r="AD18" s="297"/>
      <c r="AE18" s="297"/>
      <c r="AF18" s="289"/>
      <c r="AG18" s="289"/>
      <c r="AH18" s="289"/>
      <c r="AI18" s="289"/>
      <c r="AJ18" s="289"/>
      <c r="AK18" s="289"/>
      <c r="AL18" s="289"/>
      <c r="AM18" s="289"/>
      <c r="AN18" s="289"/>
      <c r="AO18" s="289"/>
      <c r="AP18" s="289"/>
      <c r="AQ18" s="289"/>
      <c r="AR18" s="289"/>
      <c r="AS18" s="289"/>
      <c r="AT18" s="289"/>
      <c r="AU18" s="289"/>
      <c r="AV18" s="289"/>
      <c r="AW18" s="289"/>
      <c r="AX18" s="289"/>
    </row>
    <row r="19" spans="1:50" ht="12.95" customHeight="1" x14ac:dyDescent="0.2">
      <c r="A19" s="274"/>
      <c r="B19" s="308" t="s">
        <v>333</v>
      </c>
      <c r="C19" s="300"/>
      <c r="D19" s="312"/>
      <c r="E19" s="19"/>
      <c r="F19" s="302"/>
      <c r="G19" s="303"/>
      <c r="H19" s="304" t="str">
        <f>IF(E19&gt;C19,"E","")</f>
        <v/>
      </c>
      <c r="I19" s="305" t="str">
        <f>IF(G19=0,"",IF(G19&lt;C19,"E´",""))</f>
        <v/>
      </c>
      <c r="J19" s="260"/>
      <c r="K19" s="260"/>
      <c r="L19" s="259"/>
      <c r="M19" s="296"/>
      <c r="N19" s="260"/>
      <c r="O19" s="260"/>
      <c r="P19" s="259"/>
      <c r="Q19" s="296"/>
      <c r="R19" s="260"/>
      <c r="S19" s="260"/>
      <c r="T19" s="259"/>
      <c r="U19" s="296"/>
      <c r="V19" s="260"/>
      <c r="W19" s="260"/>
      <c r="X19" s="259"/>
      <c r="Y19" s="296"/>
      <c r="Z19" s="260"/>
      <c r="AA19" s="260"/>
      <c r="AB19" s="259"/>
      <c r="AC19" s="296"/>
      <c r="AD19" s="306"/>
      <c r="AE19" s="306"/>
    </row>
    <row r="20" spans="1:50" s="274" customFormat="1" ht="12.95" customHeight="1" x14ac:dyDescent="0.2">
      <c r="B20" s="313" t="s">
        <v>757</v>
      </c>
      <c r="C20" s="300"/>
      <c r="D20" s="312"/>
      <c r="E20" s="19"/>
      <c r="F20" s="314"/>
      <c r="G20" s="303"/>
      <c r="H20" s="304" t="str">
        <f t="shared" ref="H20:H32" si="3">IF(E20&gt;C20,"E","")</f>
        <v/>
      </c>
      <c r="I20" s="305" t="str">
        <f t="shared" ref="I20:I32" si="4">IF(G20=0,"",IF(G20&lt;C20,"E´",""))</f>
        <v/>
      </c>
      <c r="J20" s="260"/>
      <c r="K20" s="260"/>
      <c r="L20" s="259"/>
      <c r="M20" s="296"/>
      <c r="N20" s="260"/>
      <c r="O20" s="260"/>
      <c r="P20" s="259"/>
      <c r="Q20" s="296"/>
      <c r="R20" s="260"/>
      <c r="S20" s="260"/>
      <c r="T20" s="259"/>
      <c r="U20" s="296"/>
      <c r="V20" s="260"/>
      <c r="W20" s="260"/>
      <c r="X20" s="259"/>
      <c r="Y20" s="296"/>
      <c r="Z20" s="260"/>
      <c r="AA20" s="260"/>
      <c r="AB20" s="259"/>
      <c r="AC20" s="296"/>
      <c r="AD20" s="306"/>
      <c r="AE20" s="306"/>
    </row>
    <row r="21" spans="1:50" s="274" customFormat="1" ht="12.95" customHeight="1" x14ac:dyDescent="0.2">
      <c r="B21" s="315" t="s">
        <v>811</v>
      </c>
      <c r="C21" s="300"/>
      <c r="D21" s="312"/>
      <c r="E21" s="19"/>
      <c r="F21" s="314"/>
      <c r="G21" s="303"/>
      <c r="H21" s="304" t="str">
        <f t="shared" si="3"/>
        <v/>
      </c>
      <c r="I21" s="305" t="str">
        <f t="shared" si="4"/>
        <v/>
      </c>
      <c r="J21" s="260"/>
      <c r="K21" s="260"/>
      <c r="L21" s="259"/>
      <c r="M21" s="296"/>
      <c r="N21" s="260"/>
      <c r="O21" s="260"/>
      <c r="P21" s="259"/>
      <c r="Q21" s="296"/>
      <c r="R21" s="260"/>
      <c r="S21" s="260"/>
      <c r="T21" s="259"/>
      <c r="U21" s="296"/>
      <c r="V21" s="260"/>
      <c r="W21" s="260"/>
      <c r="X21" s="259"/>
      <c r="Y21" s="296"/>
      <c r="Z21" s="260"/>
      <c r="AA21" s="260"/>
      <c r="AB21" s="259"/>
      <c r="AC21" s="296"/>
      <c r="AD21" s="306"/>
      <c r="AE21" s="306"/>
    </row>
    <row r="22" spans="1:50" ht="12.95" customHeight="1" x14ac:dyDescent="0.2">
      <c r="A22" s="274"/>
      <c r="B22" s="308" t="s">
        <v>1017</v>
      </c>
      <c r="C22" s="300"/>
      <c r="D22" s="312"/>
      <c r="E22" s="19"/>
      <c r="F22" s="302"/>
      <c r="G22" s="303"/>
      <c r="H22" s="304" t="str">
        <f t="shared" si="3"/>
        <v/>
      </c>
      <c r="I22" s="305" t="str">
        <f t="shared" si="4"/>
        <v/>
      </c>
      <c r="J22" s="260"/>
      <c r="K22" s="260"/>
      <c r="L22" s="259"/>
      <c r="M22" s="296"/>
      <c r="N22" s="260"/>
      <c r="O22" s="260"/>
      <c r="P22" s="259"/>
      <c r="Q22" s="296"/>
      <c r="R22" s="260"/>
      <c r="S22" s="260"/>
      <c r="T22" s="259"/>
      <c r="U22" s="296"/>
      <c r="V22" s="260"/>
      <c r="W22" s="260"/>
      <c r="X22" s="259"/>
      <c r="Y22" s="296"/>
      <c r="Z22" s="260"/>
      <c r="AA22" s="260"/>
      <c r="AB22" s="259"/>
      <c r="AC22" s="296"/>
      <c r="AD22" s="306"/>
      <c r="AE22" s="306"/>
    </row>
    <row r="23" spans="1:50" ht="12.95" customHeight="1" x14ac:dyDescent="0.2">
      <c r="A23" s="274"/>
      <c r="B23" s="308" t="s">
        <v>1024</v>
      </c>
      <c r="C23" s="300"/>
      <c r="D23" s="312"/>
      <c r="E23" s="19"/>
      <c r="F23" s="302"/>
      <c r="G23" s="303"/>
      <c r="H23" s="304" t="str">
        <f t="shared" si="3"/>
        <v/>
      </c>
      <c r="I23" s="305" t="str">
        <f t="shared" si="4"/>
        <v/>
      </c>
      <c r="J23" s="260"/>
      <c r="K23" s="260"/>
      <c r="L23" s="259"/>
      <c r="M23" s="296"/>
      <c r="N23" s="260"/>
      <c r="O23" s="260"/>
      <c r="P23" s="259"/>
      <c r="Q23" s="296"/>
      <c r="R23" s="260"/>
      <c r="S23" s="260"/>
      <c r="T23" s="259"/>
      <c r="U23" s="296"/>
      <c r="V23" s="260"/>
      <c r="W23" s="260"/>
      <c r="X23" s="259"/>
      <c r="Y23" s="296"/>
      <c r="Z23" s="260"/>
      <c r="AA23" s="260"/>
      <c r="AB23" s="259"/>
      <c r="AC23" s="296"/>
      <c r="AD23" s="306"/>
      <c r="AE23" s="306"/>
    </row>
    <row r="24" spans="1:50" ht="12.95" customHeight="1" x14ac:dyDescent="0.25">
      <c r="A24" s="274"/>
      <c r="B24" s="316" t="s">
        <v>397</v>
      </c>
      <c r="C24" s="300"/>
      <c r="D24" s="312"/>
      <c r="E24" s="19"/>
      <c r="F24" s="302"/>
      <c r="G24" s="303"/>
      <c r="H24" s="304" t="str">
        <f t="shared" si="3"/>
        <v/>
      </c>
      <c r="I24" s="305" t="str">
        <f t="shared" si="4"/>
        <v/>
      </c>
      <c r="J24" s="260"/>
      <c r="K24" s="260"/>
      <c r="L24" s="259"/>
      <c r="M24" s="296"/>
      <c r="N24" s="260"/>
      <c r="O24" s="260"/>
      <c r="P24" s="259"/>
      <c r="Q24" s="296"/>
      <c r="R24" s="260"/>
      <c r="S24" s="260"/>
      <c r="T24" s="259"/>
      <c r="U24" s="296"/>
      <c r="V24" s="260"/>
      <c r="W24" s="260"/>
      <c r="X24" s="259"/>
      <c r="Y24" s="296"/>
      <c r="Z24" s="260"/>
      <c r="AA24" s="260"/>
      <c r="AB24" s="259"/>
      <c r="AC24" s="296"/>
      <c r="AD24" s="306"/>
      <c r="AE24" s="306"/>
    </row>
    <row r="25" spans="1:50" ht="12.95" customHeight="1" x14ac:dyDescent="0.25">
      <c r="A25" s="274"/>
      <c r="B25" s="316" t="s">
        <v>755</v>
      </c>
      <c r="C25" s="300"/>
      <c r="D25" s="312"/>
      <c r="E25" s="19"/>
      <c r="F25" s="302"/>
      <c r="G25" s="303"/>
      <c r="H25" s="304" t="str">
        <f t="shared" si="3"/>
        <v/>
      </c>
      <c r="I25" s="305" t="str">
        <f t="shared" si="4"/>
        <v/>
      </c>
      <c r="J25" s="260"/>
      <c r="K25" s="260"/>
      <c r="L25" s="259"/>
      <c r="M25" s="296"/>
      <c r="N25" s="260"/>
      <c r="O25" s="260"/>
      <c r="P25" s="259"/>
      <c r="Q25" s="296"/>
      <c r="R25" s="260"/>
      <c r="S25" s="260"/>
      <c r="T25" s="259"/>
      <c r="U25" s="296"/>
      <c r="V25" s="260"/>
      <c r="W25" s="260"/>
      <c r="X25" s="259"/>
      <c r="Y25" s="296"/>
      <c r="Z25" s="260"/>
      <c r="AA25" s="260"/>
      <c r="AB25" s="259"/>
      <c r="AC25" s="296"/>
      <c r="AD25" s="306"/>
      <c r="AE25" s="306"/>
    </row>
    <row r="26" spans="1:50" ht="12.95" customHeight="1" x14ac:dyDescent="0.25">
      <c r="A26" s="274"/>
      <c r="B26" s="316" t="s">
        <v>735</v>
      </c>
      <c r="C26" s="300"/>
      <c r="D26" s="312"/>
      <c r="E26" s="19"/>
      <c r="F26" s="302"/>
      <c r="G26" s="303"/>
      <c r="H26" s="304" t="str">
        <f t="shared" si="3"/>
        <v/>
      </c>
      <c r="I26" s="305" t="str">
        <f t="shared" si="4"/>
        <v/>
      </c>
      <c r="J26" s="260"/>
      <c r="K26" s="260"/>
      <c r="L26" s="259"/>
      <c r="M26" s="296"/>
      <c r="N26" s="260"/>
      <c r="O26" s="260"/>
      <c r="P26" s="259"/>
      <c r="Q26" s="296"/>
      <c r="R26" s="260"/>
      <c r="S26" s="260"/>
      <c r="T26" s="259"/>
      <c r="U26" s="296"/>
      <c r="V26" s="260"/>
      <c r="W26" s="260"/>
      <c r="X26" s="259"/>
      <c r="Y26" s="296"/>
      <c r="Z26" s="260"/>
      <c r="AA26" s="260"/>
      <c r="AB26" s="259"/>
      <c r="AC26" s="296"/>
      <c r="AD26" s="306"/>
      <c r="AE26" s="306"/>
    </row>
    <row r="27" spans="1:50" ht="12.95" customHeight="1" x14ac:dyDescent="0.2">
      <c r="A27" s="274"/>
      <c r="B27" s="308" t="s">
        <v>736</v>
      </c>
      <c r="C27" s="300"/>
      <c r="D27" s="312"/>
      <c r="E27" s="19"/>
      <c r="F27" s="302"/>
      <c r="G27" s="303"/>
      <c r="H27" s="304" t="str">
        <f t="shared" si="3"/>
        <v/>
      </c>
      <c r="I27" s="305" t="str">
        <f t="shared" si="4"/>
        <v/>
      </c>
      <c r="J27" s="260"/>
      <c r="K27" s="260"/>
      <c r="L27" s="259"/>
      <c r="M27" s="296"/>
      <c r="N27" s="260"/>
      <c r="O27" s="260"/>
      <c r="P27" s="259"/>
      <c r="Q27" s="296"/>
      <c r="R27" s="260"/>
      <c r="S27" s="260"/>
      <c r="T27" s="259"/>
      <c r="U27" s="296"/>
      <c r="V27" s="260"/>
      <c r="W27" s="260"/>
      <c r="X27" s="259"/>
      <c r="Y27" s="296"/>
      <c r="Z27" s="260"/>
      <c r="AA27" s="260"/>
      <c r="AB27" s="259"/>
      <c r="AC27" s="296"/>
      <c r="AD27" s="306"/>
      <c r="AE27" s="306"/>
    </row>
    <row r="28" spans="1:50" ht="12.95" customHeight="1" x14ac:dyDescent="0.2">
      <c r="A28" s="274"/>
      <c r="B28" s="308" t="s">
        <v>730</v>
      </c>
      <c r="C28" s="300"/>
      <c r="D28" s="312"/>
      <c r="E28" s="19"/>
      <c r="F28" s="317"/>
      <c r="G28" s="303"/>
      <c r="H28" s="304" t="str">
        <f t="shared" si="3"/>
        <v/>
      </c>
      <c r="I28" s="305" t="str">
        <f t="shared" si="4"/>
        <v/>
      </c>
      <c r="J28" s="260"/>
      <c r="K28" s="260"/>
      <c r="L28" s="259"/>
      <c r="M28" s="296"/>
      <c r="N28" s="260"/>
      <c r="O28" s="260"/>
      <c r="P28" s="259"/>
      <c r="Q28" s="296"/>
      <c r="R28" s="260"/>
      <c r="S28" s="260"/>
      <c r="T28" s="259"/>
      <c r="U28" s="296"/>
      <c r="V28" s="260"/>
      <c r="W28" s="260"/>
      <c r="X28" s="259"/>
      <c r="Y28" s="296"/>
      <c r="Z28" s="260"/>
      <c r="AA28" s="260"/>
      <c r="AB28" s="259"/>
      <c r="AC28" s="296"/>
      <c r="AD28" s="306"/>
      <c r="AE28" s="306"/>
    </row>
    <row r="29" spans="1:50" ht="12.95" customHeight="1" x14ac:dyDescent="0.25">
      <c r="A29" s="274"/>
      <c r="B29" s="316" t="s">
        <v>737</v>
      </c>
      <c r="C29" s="300"/>
      <c r="D29" s="312"/>
      <c r="E29" s="19"/>
      <c r="F29" s="302"/>
      <c r="G29" s="303"/>
      <c r="H29" s="304" t="str">
        <f t="shared" si="3"/>
        <v/>
      </c>
      <c r="I29" s="305" t="str">
        <f t="shared" si="4"/>
        <v/>
      </c>
      <c r="J29" s="260"/>
      <c r="K29" s="260"/>
      <c r="L29" s="259"/>
      <c r="M29" s="296"/>
      <c r="N29" s="260"/>
      <c r="O29" s="260"/>
      <c r="P29" s="259"/>
      <c r="Q29" s="296"/>
      <c r="R29" s="260"/>
      <c r="S29" s="260"/>
      <c r="T29" s="259"/>
      <c r="U29" s="296"/>
      <c r="V29" s="260"/>
      <c r="W29" s="260"/>
      <c r="X29" s="259"/>
      <c r="Y29" s="296"/>
      <c r="Z29" s="260"/>
      <c r="AA29" s="260"/>
      <c r="AB29" s="259"/>
      <c r="AC29" s="296"/>
      <c r="AD29" s="306"/>
      <c r="AE29" s="306"/>
    </row>
    <row r="30" spans="1:50" ht="12.95" customHeight="1" x14ac:dyDescent="0.25">
      <c r="A30" s="274"/>
      <c r="B30" s="316" t="s">
        <v>738</v>
      </c>
      <c r="C30" s="300"/>
      <c r="D30" s="312"/>
      <c r="E30" s="19"/>
      <c r="F30" s="302"/>
      <c r="G30" s="303"/>
      <c r="H30" s="304" t="str">
        <f t="shared" si="3"/>
        <v/>
      </c>
      <c r="I30" s="305" t="str">
        <f t="shared" si="4"/>
        <v/>
      </c>
      <c r="J30" s="260"/>
      <c r="K30" s="260"/>
      <c r="L30" s="259"/>
      <c r="M30" s="296"/>
      <c r="N30" s="260"/>
      <c r="O30" s="260"/>
      <c r="P30" s="259"/>
      <c r="Q30" s="296"/>
      <c r="R30" s="260"/>
      <c r="S30" s="260"/>
      <c r="T30" s="259"/>
      <c r="U30" s="296"/>
      <c r="V30" s="260"/>
      <c r="W30" s="260"/>
      <c r="X30" s="259"/>
      <c r="Y30" s="296"/>
      <c r="Z30" s="260"/>
      <c r="AA30" s="260"/>
      <c r="AB30" s="259"/>
      <c r="AC30" s="296"/>
      <c r="AD30" s="306"/>
      <c r="AE30" s="306"/>
    </row>
    <row r="31" spans="1:50" ht="12.95" customHeight="1" x14ac:dyDescent="0.25">
      <c r="A31" s="274"/>
      <c r="B31" s="316" t="s">
        <v>731</v>
      </c>
      <c r="C31" s="300"/>
      <c r="D31" s="312"/>
      <c r="E31" s="19"/>
      <c r="F31" s="302"/>
      <c r="G31" s="303"/>
      <c r="H31" s="304" t="str">
        <f t="shared" si="3"/>
        <v/>
      </c>
      <c r="I31" s="305" t="str">
        <f t="shared" si="4"/>
        <v/>
      </c>
      <c r="J31" s="260"/>
      <c r="K31" s="260"/>
      <c r="L31" s="259"/>
      <c r="M31" s="296"/>
      <c r="N31" s="260"/>
      <c r="O31" s="260"/>
      <c r="P31" s="259"/>
      <c r="Q31" s="296"/>
      <c r="R31" s="260"/>
      <c r="S31" s="260"/>
      <c r="T31" s="259"/>
      <c r="U31" s="296"/>
      <c r="V31" s="260"/>
      <c r="W31" s="260"/>
      <c r="X31" s="259"/>
      <c r="Y31" s="296"/>
      <c r="Z31" s="260"/>
      <c r="AA31" s="260"/>
      <c r="AB31" s="259"/>
      <c r="AC31" s="296"/>
      <c r="AD31" s="306"/>
      <c r="AE31" s="306"/>
    </row>
    <row r="32" spans="1:50" ht="12.95" customHeight="1" x14ac:dyDescent="0.2">
      <c r="A32" s="274"/>
      <c r="B32" s="308" t="s">
        <v>756</v>
      </c>
      <c r="C32" s="300"/>
      <c r="D32" s="312"/>
      <c r="E32" s="19"/>
      <c r="F32" s="302"/>
      <c r="G32" s="303"/>
      <c r="H32" s="304" t="str">
        <f t="shared" si="3"/>
        <v/>
      </c>
      <c r="I32" s="305" t="str">
        <f t="shared" si="4"/>
        <v/>
      </c>
      <c r="J32" s="260"/>
      <c r="K32" s="260"/>
      <c r="L32" s="259"/>
      <c r="M32" s="296"/>
      <c r="N32" s="260"/>
      <c r="O32" s="260"/>
      <c r="P32" s="259"/>
      <c r="Q32" s="296"/>
      <c r="R32" s="260"/>
      <c r="S32" s="260"/>
      <c r="T32" s="259"/>
      <c r="U32" s="296"/>
      <c r="V32" s="260"/>
      <c r="W32" s="260"/>
      <c r="X32" s="259"/>
      <c r="Y32" s="296"/>
      <c r="Z32" s="260"/>
      <c r="AA32" s="260"/>
      <c r="AB32" s="259"/>
      <c r="AC32" s="296"/>
      <c r="AD32" s="306"/>
      <c r="AE32" s="306"/>
    </row>
    <row r="33" spans="1:50" s="298" customFormat="1" ht="30" customHeight="1" x14ac:dyDescent="0.2">
      <c r="A33" s="289"/>
      <c r="B33" s="309" t="s">
        <v>298</v>
      </c>
      <c r="C33" s="291">
        <f>SUM(C34:C38)</f>
        <v>0</v>
      </c>
      <c r="D33" s="292" t="str">
        <f>IFERROR(C33/$C$66,"")</f>
        <v/>
      </c>
      <c r="E33" s="16">
        <f>SUM(E34:E38)</f>
        <v>0</v>
      </c>
      <c r="F33" s="16" t="str">
        <f>IFERROR(E33/$C$66,"")</f>
        <v/>
      </c>
      <c r="G33" s="293">
        <f>SUM(G34:G38)</f>
        <v>0</v>
      </c>
      <c r="H33" s="310"/>
      <c r="I33" s="311"/>
      <c r="J33" s="259"/>
      <c r="K33" s="259"/>
      <c r="L33" s="259"/>
      <c r="M33" s="296"/>
      <c r="N33" s="259"/>
      <c r="O33" s="259"/>
      <c r="P33" s="259"/>
      <c r="Q33" s="296"/>
      <c r="R33" s="259"/>
      <c r="S33" s="259"/>
      <c r="T33" s="259"/>
      <c r="U33" s="296"/>
      <c r="V33" s="259"/>
      <c r="W33" s="259"/>
      <c r="X33" s="259"/>
      <c r="Y33" s="296"/>
      <c r="Z33" s="259"/>
      <c r="AA33" s="259"/>
      <c r="AB33" s="259"/>
      <c r="AC33" s="296"/>
      <c r="AD33" s="297"/>
      <c r="AE33" s="297"/>
      <c r="AF33" s="289"/>
      <c r="AG33" s="289"/>
      <c r="AH33" s="289"/>
      <c r="AI33" s="289"/>
      <c r="AJ33" s="289"/>
      <c r="AK33" s="289"/>
      <c r="AL33" s="289"/>
      <c r="AM33" s="289"/>
      <c r="AN33" s="289"/>
      <c r="AO33" s="289"/>
      <c r="AP33" s="289"/>
      <c r="AQ33" s="289"/>
      <c r="AR33" s="289"/>
      <c r="AS33" s="289"/>
      <c r="AT33" s="289"/>
      <c r="AU33" s="289"/>
      <c r="AV33" s="289"/>
      <c r="AW33" s="289"/>
      <c r="AX33" s="289"/>
    </row>
    <row r="34" spans="1:50" ht="12.95" customHeight="1" x14ac:dyDescent="0.2">
      <c r="A34" s="274"/>
      <c r="B34" s="308" t="s">
        <v>739</v>
      </c>
      <c r="C34" s="300"/>
      <c r="D34" s="312"/>
      <c r="E34" s="19"/>
      <c r="F34" s="302"/>
      <c r="G34" s="303"/>
      <c r="H34" s="304" t="str">
        <f>IF(E34&gt;C34,"E","")</f>
        <v/>
      </c>
      <c r="I34" s="305" t="str">
        <f>IF(G34=0,"",IF(G34&lt;C34,"E´",""))</f>
        <v/>
      </c>
      <c r="J34" s="260"/>
      <c r="K34" s="260"/>
      <c r="L34" s="259"/>
      <c r="M34" s="296"/>
      <c r="N34" s="260"/>
      <c r="O34" s="260"/>
      <c r="P34" s="259"/>
      <c r="Q34" s="296"/>
      <c r="R34" s="260"/>
      <c r="S34" s="260"/>
      <c r="T34" s="259"/>
      <c r="U34" s="296"/>
      <c r="V34" s="260"/>
      <c r="W34" s="260"/>
      <c r="X34" s="259"/>
      <c r="Y34" s="296"/>
      <c r="Z34" s="260"/>
      <c r="AA34" s="260"/>
      <c r="AB34" s="259"/>
      <c r="AC34" s="296"/>
      <c r="AD34" s="306"/>
      <c r="AE34" s="306"/>
    </row>
    <row r="35" spans="1:50" ht="12.95" customHeight="1" x14ac:dyDescent="0.2">
      <c r="A35" s="274"/>
      <c r="B35" s="308" t="s">
        <v>740</v>
      </c>
      <c r="C35" s="300"/>
      <c r="D35" s="312"/>
      <c r="E35" s="19"/>
      <c r="F35" s="302"/>
      <c r="G35" s="303"/>
      <c r="H35" s="304" t="str">
        <f>IF(E35&gt;C35,"E","")</f>
        <v/>
      </c>
      <c r="I35" s="305" t="str">
        <f t="shared" ref="I35:I38" si="5">IF(G35=0,"",IF(G35&lt;C35,"E´",""))</f>
        <v/>
      </c>
      <c r="J35" s="260"/>
      <c r="K35" s="260"/>
      <c r="L35" s="259"/>
      <c r="M35" s="296"/>
      <c r="N35" s="260"/>
      <c r="O35" s="260"/>
      <c r="P35" s="259"/>
      <c r="Q35" s="296"/>
      <c r="R35" s="260"/>
      <c r="S35" s="260"/>
      <c r="T35" s="259"/>
      <c r="U35" s="296"/>
      <c r="V35" s="260"/>
      <c r="W35" s="260"/>
      <c r="X35" s="259"/>
      <c r="Y35" s="296"/>
      <c r="Z35" s="260"/>
      <c r="AA35" s="260"/>
      <c r="AB35" s="259"/>
      <c r="AC35" s="296"/>
      <c r="AD35" s="306"/>
      <c r="AE35" s="306"/>
    </row>
    <row r="36" spans="1:50" ht="12.95" customHeight="1" x14ac:dyDescent="0.2">
      <c r="A36" s="274"/>
      <c r="B36" s="308" t="s">
        <v>741</v>
      </c>
      <c r="C36" s="300"/>
      <c r="D36" s="312"/>
      <c r="E36" s="19"/>
      <c r="F36" s="302"/>
      <c r="G36" s="303"/>
      <c r="H36" s="304" t="str">
        <f>IF(E36&gt;C36,"E","")</f>
        <v/>
      </c>
      <c r="I36" s="305" t="str">
        <f t="shared" si="5"/>
        <v/>
      </c>
      <c r="J36" s="260"/>
      <c r="K36" s="260"/>
      <c r="L36" s="259"/>
      <c r="M36" s="296"/>
      <c r="N36" s="260"/>
      <c r="O36" s="260"/>
      <c r="P36" s="259"/>
      <c r="Q36" s="296"/>
      <c r="R36" s="260"/>
      <c r="S36" s="260"/>
      <c r="T36" s="259"/>
      <c r="U36" s="296"/>
      <c r="V36" s="260"/>
      <c r="W36" s="260"/>
      <c r="X36" s="259"/>
      <c r="Y36" s="296"/>
      <c r="Z36" s="260"/>
      <c r="AA36" s="260"/>
      <c r="AB36" s="259"/>
      <c r="AC36" s="296"/>
      <c r="AD36" s="306"/>
      <c r="AE36" s="306"/>
    </row>
    <row r="37" spans="1:50" ht="12.95" customHeight="1" x14ac:dyDescent="0.2">
      <c r="A37" s="274"/>
      <c r="B37" s="308" t="s">
        <v>742</v>
      </c>
      <c r="C37" s="300"/>
      <c r="D37" s="312"/>
      <c r="E37" s="19"/>
      <c r="F37" s="302"/>
      <c r="G37" s="303"/>
      <c r="H37" s="304" t="str">
        <f>IF(E37&gt;C37,"E","")</f>
        <v/>
      </c>
      <c r="I37" s="305" t="str">
        <f t="shared" si="5"/>
        <v/>
      </c>
      <c r="J37" s="260"/>
      <c r="K37" s="260"/>
      <c r="L37" s="259"/>
      <c r="M37" s="296"/>
      <c r="N37" s="260"/>
      <c r="O37" s="260"/>
      <c r="P37" s="259"/>
      <c r="Q37" s="296"/>
      <c r="R37" s="260"/>
      <c r="S37" s="260"/>
      <c r="T37" s="259"/>
      <c r="U37" s="296"/>
      <c r="V37" s="260"/>
      <c r="W37" s="260"/>
      <c r="X37" s="259"/>
      <c r="Y37" s="296"/>
      <c r="Z37" s="260"/>
      <c r="AA37" s="260"/>
      <c r="AB37" s="259"/>
      <c r="AC37" s="296"/>
      <c r="AD37" s="306"/>
      <c r="AE37" s="306"/>
    </row>
    <row r="38" spans="1:50" ht="12.95" customHeight="1" x14ac:dyDescent="0.2">
      <c r="A38" s="274"/>
      <c r="B38" s="308" t="s">
        <v>743</v>
      </c>
      <c r="C38" s="300"/>
      <c r="D38" s="312"/>
      <c r="E38" s="19"/>
      <c r="F38" s="302"/>
      <c r="G38" s="303"/>
      <c r="H38" s="304" t="str">
        <f>IF(E38&gt;C38,"E","")</f>
        <v/>
      </c>
      <c r="I38" s="305" t="str">
        <f t="shared" si="5"/>
        <v/>
      </c>
      <c r="J38" s="260"/>
      <c r="K38" s="260"/>
      <c r="L38" s="259"/>
      <c r="M38" s="296"/>
      <c r="N38" s="260"/>
      <c r="O38" s="260"/>
      <c r="P38" s="259"/>
      <c r="Q38" s="296"/>
      <c r="R38" s="260"/>
      <c r="S38" s="260"/>
      <c r="T38" s="259"/>
      <c r="U38" s="296"/>
      <c r="V38" s="260"/>
      <c r="W38" s="260"/>
      <c r="X38" s="259"/>
      <c r="Y38" s="296"/>
      <c r="Z38" s="260"/>
      <c r="AA38" s="260"/>
      <c r="AB38" s="259"/>
      <c r="AC38" s="296"/>
      <c r="AD38" s="306"/>
      <c r="AE38" s="306"/>
    </row>
    <row r="39" spans="1:50" s="298" customFormat="1" ht="30" customHeight="1" x14ac:dyDescent="0.2">
      <c r="A39" s="289"/>
      <c r="B39" s="309" t="s">
        <v>450</v>
      </c>
      <c r="C39" s="291">
        <f>SUM(C40:C43)</f>
        <v>0</v>
      </c>
      <c r="D39" s="292" t="str">
        <f>IFERROR(C39/$C$66,"")</f>
        <v/>
      </c>
      <c r="E39" s="16">
        <f>SUM(E40:E43)</f>
        <v>0</v>
      </c>
      <c r="F39" s="16" t="str">
        <f>IFERROR(E39/$C$66,"")</f>
        <v/>
      </c>
      <c r="G39" s="293">
        <f>SUM(G40:G43)</f>
        <v>0</v>
      </c>
      <c r="H39" s="310"/>
      <c r="I39" s="311"/>
      <c r="J39" s="259"/>
      <c r="K39" s="259"/>
      <c r="L39" s="259"/>
      <c r="M39" s="296"/>
      <c r="N39" s="259"/>
      <c r="O39" s="259"/>
      <c r="P39" s="259"/>
      <c r="Q39" s="296"/>
      <c r="R39" s="259"/>
      <c r="S39" s="259"/>
      <c r="T39" s="259"/>
      <c r="U39" s="296"/>
      <c r="V39" s="259"/>
      <c r="W39" s="259"/>
      <c r="X39" s="259"/>
      <c r="Y39" s="296"/>
      <c r="Z39" s="259"/>
      <c r="AA39" s="259"/>
      <c r="AB39" s="259"/>
      <c r="AC39" s="296"/>
      <c r="AD39" s="297"/>
      <c r="AE39" s="297"/>
      <c r="AF39" s="289"/>
      <c r="AG39" s="289"/>
      <c r="AH39" s="289"/>
      <c r="AI39" s="289"/>
      <c r="AJ39" s="289"/>
      <c r="AK39" s="289"/>
      <c r="AL39" s="289"/>
      <c r="AM39" s="289"/>
      <c r="AN39" s="289"/>
      <c r="AO39" s="289"/>
      <c r="AP39" s="289"/>
      <c r="AQ39" s="289"/>
      <c r="AR39" s="289"/>
      <c r="AS39" s="289"/>
      <c r="AT39" s="289"/>
      <c r="AU39" s="289"/>
      <c r="AV39" s="289"/>
      <c r="AW39" s="289"/>
      <c r="AX39" s="289"/>
    </row>
    <row r="40" spans="1:50" ht="12.95" customHeight="1" x14ac:dyDescent="0.2">
      <c r="A40" s="274"/>
      <c r="B40" s="308" t="s">
        <v>744</v>
      </c>
      <c r="C40" s="300"/>
      <c r="D40" s="312"/>
      <c r="E40" s="19"/>
      <c r="F40" s="302"/>
      <c r="G40" s="303"/>
      <c r="H40" s="304" t="str">
        <f>IF(E40&gt;C40,"E","")</f>
        <v/>
      </c>
      <c r="I40" s="305" t="str">
        <f>IF(G40=0,"",IF(G40&lt;C40,"E´",""))</f>
        <v/>
      </c>
      <c r="J40" s="260"/>
      <c r="K40" s="260"/>
      <c r="L40" s="259"/>
      <c r="M40" s="296"/>
      <c r="N40" s="260"/>
      <c r="O40" s="260"/>
      <c r="P40" s="259"/>
      <c r="Q40" s="296"/>
      <c r="R40" s="260"/>
      <c r="S40" s="260"/>
      <c r="T40" s="259"/>
      <c r="U40" s="296"/>
      <c r="V40" s="260"/>
      <c r="W40" s="260"/>
      <c r="X40" s="259"/>
      <c r="Y40" s="296"/>
      <c r="Z40" s="260"/>
      <c r="AA40" s="260"/>
      <c r="AB40" s="259"/>
      <c r="AC40" s="296"/>
      <c r="AD40" s="306"/>
      <c r="AE40" s="306"/>
    </row>
    <row r="41" spans="1:50" ht="12.95" customHeight="1" x14ac:dyDescent="0.2">
      <c r="A41" s="274"/>
      <c r="B41" s="308" t="s">
        <v>745</v>
      </c>
      <c r="C41" s="300"/>
      <c r="D41" s="312"/>
      <c r="E41" s="19"/>
      <c r="F41" s="302"/>
      <c r="G41" s="303"/>
      <c r="H41" s="304" t="str">
        <f>IF(E41&gt;C41,"E","")</f>
        <v/>
      </c>
      <c r="I41" s="305" t="str">
        <f t="shared" ref="I41:I43" si="6">IF(G41=0,"",IF(G41&lt;C41,"E´",""))</f>
        <v/>
      </c>
      <c r="J41" s="260"/>
      <c r="K41" s="260"/>
      <c r="L41" s="259"/>
      <c r="M41" s="296"/>
      <c r="N41" s="260"/>
      <c r="O41" s="260"/>
      <c r="P41" s="259"/>
      <c r="Q41" s="296"/>
      <c r="R41" s="260"/>
      <c r="S41" s="260"/>
      <c r="T41" s="259"/>
      <c r="U41" s="296"/>
      <c r="V41" s="260"/>
      <c r="W41" s="260"/>
      <c r="X41" s="259"/>
      <c r="Y41" s="296"/>
      <c r="Z41" s="260"/>
      <c r="AA41" s="260"/>
      <c r="AB41" s="259"/>
      <c r="AC41" s="296"/>
      <c r="AD41" s="306"/>
      <c r="AE41" s="306"/>
    </row>
    <row r="42" spans="1:50" ht="12.95" customHeight="1" x14ac:dyDescent="0.2">
      <c r="A42" s="274"/>
      <c r="B42" s="308" t="s">
        <v>746</v>
      </c>
      <c r="C42" s="300"/>
      <c r="D42" s="312"/>
      <c r="E42" s="19"/>
      <c r="F42" s="302"/>
      <c r="G42" s="303"/>
      <c r="H42" s="304" t="str">
        <f>IF(E42&gt;C42,"E","")</f>
        <v/>
      </c>
      <c r="I42" s="305" t="str">
        <f t="shared" si="6"/>
        <v/>
      </c>
      <c r="J42" s="260"/>
      <c r="K42" s="260"/>
      <c r="L42" s="259"/>
      <c r="M42" s="296"/>
      <c r="N42" s="260"/>
      <c r="O42" s="260"/>
      <c r="P42" s="259"/>
      <c r="Q42" s="296"/>
      <c r="R42" s="260"/>
      <c r="S42" s="260"/>
      <c r="T42" s="259"/>
      <c r="U42" s="296"/>
      <c r="V42" s="260"/>
      <c r="W42" s="260"/>
      <c r="X42" s="259"/>
      <c r="Y42" s="296"/>
      <c r="Z42" s="260"/>
      <c r="AA42" s="260"/>
      <c r="AB42" s="259"/>
      <c r="AC42" s="296"/>
      <c r="AD42" s="306"/>
      <c r="AE42" s="306"/>
    </row>
    <row r="43" spans="1:50" ht="12.95" customHeight="1" x14ac:dyDescent="0.2">
      <c r="A43" s="274"/>
      <c r="B43" s="308" t="s">
        <v>818</v>
      </c>
      <c r="C43" s="300"/>
      <c r="D43" s="312"/>
      <c r="E43" s="19"/>
      <c r="F43" s="302"/>
      <c r="G43" s="303"/>
      <c r="H43" s="304" t="str">
        <f>IF(E43&gt;C43,"E","")</f>
        <v/>
      </c>
      <c r="I43" s="305" t="str">
        <f t="shared" si="6"/>
        <v/>
      </c>
      <c r="J43" s="260"/>
      <c r="K43" s="260"/>
      <c r="L43" s="259"/>
      <c r="M43" s="296"/>
      <c r="N43" s="260"/>
      <c r="O43" s="260"/>
      <c r="P43" s="259"/>
      <c r="Q43" s="296"/>
      <c r="R43" s="260"/>
      <c r="S43" s="260"/>
      <c r="T43" s="259"/>
      <c r="U43" s="296"/>
      <c r="V43" s="260"/>
      <c r="W43" s="260"/>
      <c r="X43" s="259"/>
      <c r="Y43" s="296"/>
      <c r="Z43" s="260"/>
      <c r="AA43" s="260"/>
      <c r="AB43" s="259"/>
      <c r="AC43" s="296"/>
      <c r="AD43" s="306"/>
      <c r="AE43" s="306"/>
    </row>
    <row r="44" spans="1:50" s="298" customFormat="1" ht="30" customHeight="1" x14ac:dyDescent="0.2">
      <c r="A44" s="289"/>
      <c r="B44" s="309" t="s">
        <v>451</v>
      </c>
      <c r="C44" s="291">
        <f>SUM(C45:C46)</f>
        <v>0</v>
      </c>
      <c r="D44" s="292" t="str">
        <f>IFERROR(C44/$C$66,"")</f>
        <v/>
      </c>
      <c r="E44" s="16">
        <f>SUM(E45:E46)</f>
        <v>0</v>
      </c>
      <c r="F44" s="16" t="str">
        <f>IFERROR(E44/$C$66,"")</f>
        <v/>
      </c>
      <c r="G44" s="293">
        <f>SUM(G45:G46)</f>
        <v>0</v>
      </c>
      <c r="H44" s="310"/>
      <c r="I44" s="311"/>
      <c r="J44" s="259"/>
      <c r="K44" s="259"/>
      <c r="L44" s="259"/>
      <c r="M44" s="296"/>
      <c r="N44" s="259"/>
      <c r="O44" s="259"/>
      <c r="P44" s="259"/>
      <c r="Q44" s="296"/>
      <c r="R44" s="259"/>
      <c r="S44" s="259"/>
      <c r="T44" s="259"/>
      <c r="U44" s="296"/>
      <c r="V44" s="259"/>
      <c r="W44" s="259"/>
      <c r="X44" s="259"/>
      <c r="Y44" s="296"/>
      <c r="Z44" s="259"/>
      <c r="AA44" s="259"/>
      <c r="AB44" s="259"/>
      <c r="AC44" s="296"/>
      <c r="AD44" s="297"/>
      <c r="AE44" s="297"/>
      <c r="AF44" s="289"/>
      <c r="AG44" s="289"/>
      <c r="AH44" s="289"/>
      <c r="AI44" s="289"/>
      <c r="AJ44" s="289"/>
      <c r="AK44" s="289"/>
      <c r="AL44" s="289"/>
      <c r="AM44" s="289"/>
      <c r="AN44" s="289"/>
      <c r="AO44" s="289"/>
      <c r="AP44" s="289"/>
      <c r="AQ44" s="289"/>
      <c r="AR44" s="289"/>
      <c r="AS44" s="289"/>
      <c r="AT44" s="289"/>
      <c r="AU44" s="289"/>
      <c r="AV44" s="289"/>
      <c r="AW44" s="289"/>
      <c r="AX44" s="289"/>
    </row>
    <row r="45" spans="1:50" ht="12.95" customHeight="1" x14ac:dyDescent="0.25">
      <c r="A45" s="274"/>
      <c r="B45" s="316" t="s">
        <v>747</v>
      </c>
      <c r="C45" s="300"/>
      <c r="D45" s="312"/>
      <c r="E45" s="19"/>
      <c r="F45" s="302"/>
      <c r="G45" s="303"/>
      <c r="H45" s="304" t="str">
        <f>IF(E45&gt;C45,"E","")</f>
        <v/>
      </c>
      <c r="I45" s="305" t="str">
        <f>IF(G45=0,"",IF(G45&lt;C45,"E´",""))</f>
        <v/>
      </c>
      <c r="J45" s="260"/>
      <c r="K45" s="260"/>
      <c r="L45" s="259"/>
      <c r="M45" s="296"/>
      <c r="N45" s="260"/>
      <c r="O45" s="260"/>
      <c r="P45" s="259"/>
      <c r="Q45" s="296"/>
      <c r="R45" s="260"/>
      <c r="S45" s="260"/>
      <c r="T45" s="259"/>
      <c r="U45" s="296"/>
      <c r="V45" s="260"/>
      <c r="W45" s="260"/>
      <c r="X45" s="259"/>
      <c r="Y45" s="296"/>
      <c r="Z45" s="260"/>
      <c r="AA45" s="260"/>
      <c r="AB45" s="259"/>
      <c r="AC45" s="296"/>
      <c r="AD45" s="306"/>
      <c r="AE45" s="306"/>
    </row>
    <row r="46" spans="1:50" ht="12.95" customHeight="1" x14ac:dyDescent="0.25">
      <c r="A46" s="274"/>
      <c r="B46" s="316" t="s">
        <v>748</v>
      </c>
      <c r="C46" s="300"/>
      <c r="D46" s="312"/>
      <c r="E46" s="19"/>
      <c r="F46" s="302"/>
      <c r="G46" s="303"/>
      <c r="H46" s="304" t="str">
        <f>IF(E46&gt;C46,"E","")</f>
        <v/>
      </c>
      <c r="I46" s="305" t="str">
        <f>IF(G46=0,"",IF(G46&lt;C46,"E´",""))</f>
        <v/>
      </c>
      <c r="J46" s="260"/>
      <c r="K46" s="260"/>
      <c r="L46" s="259"/>
      <c r="M46" s="296"/>
      <c r="N46" s="260"/>
      <c r="O46" s="260"/>
      <c r="P46" s="259"/>
      <c r="Q46" s="296"/>
      <c r="R46" s="260"/>
      <c r="S46" s="260"/>
      <c r="T46" s="259"/>
      <c r="U46" s="296"/>
      <c r="V46" s="260"/>
      <c r="W46" s="260"/>
      <c r="X46" s="259"/>
      <c r="Y46" s="296"/>
      <c r="Z46" s="260"/>
      <c r="AA46" s="260"/>
      <c r="AB46" s="259"/>
      <c r="AC46" s="296"/>
      <c r="AD46" s="306"/>
      <c r="AE46" s="306"/>
    </row>
    <row r="47" spans="1:50" s="298" customFormat="1" ht="30" customHeight="1" x14ac:dyDescent="0.2">
      <c r="A47" s="289"/>
      <c r="B47" s="309" t="s">
        <v>452</v>
      </c>
      <c r="C47" s="291">
        <f>SUM(C48:C49)</f>
        <v>0</v>
      </c>
      <c r="D47" s="292" t="str">
        <f>IFERROR(C47/$C$66,"")</f>
        <v/>
      </c>
      <c r="E47" s="16">
        <f>SUM(E48:E49)</f>
        <v>0</v>
      </c>
      <c r="F47" s="16" t="str">
        <f>IFERROR(E47/$C$66,"")</f>
        <v/>
      </c>
      <c r="G47" s="293">
        <f>SUM(G48:G49)</f>
        <v>0</v>
      </c>
      <c r="H47" s="310"/>
      <c r="I47" s="311"/>
      <c r="J47" s="259"/>
      <c r="K47" s="259"/>
      <c r="L47" s="259"/>
      <c r="M47" s="296"/>
      <c r="N47" s="259"/>
      <c r="O47" s="259"/>
      <c r="P47" s="259"/>
      <c r="Q47" s="296"/>
      <c r="R47" s="259"/>
      <c r="S47" s="259"/>
      <c r="T47" s="259"/>
      <c r="U47" s="296"/>
      <c r="V47" s="259"/>
      <c r="W47" s="259"/>
      <c r="X47" s="259"/>
      <c r="Y47" s="296"/>
      <c r="Z47" s="259"/>
      <c r="AA47" s="259"/>
      <c r="AB47" s="259"/>
      <c r="AC47" s="296"/>
      <c r="AD47" s="297"/>
      <c r="AE47" s="297"/>
      <c r="AF47" s="289"/>
      <c r="AG47" s="289"/>
      <c r="AH47" s="289"/>
      <c r="AI47" s="289"/>
      <c r="AJ47" s="289"/>
      <c r="AK47" s="289"/>
      <c r="AL47" s="289"/>
      <c r="AM47" s="289"/>
      <c r="AN47" s="289"/>
      <c r="AO47" s="289"/>
      <c r="AP47" s="289"/>
      <c r="AQ47" s="289"/>
      <c r="AR47" s="289"/>
      <c r="AS47" s="289"/>
      <c r="AT47" s="289"/>
      <c r="AU47" s="289"/>
      <c r="AV47" s="289"/>
      <c r="AW47" s="289"/>
      <c r="AX47" s="289"/>
    </row>
    <row r="48" spans="1:50" ht="15.75" x14ac:dyDescent="0.2">
      <c r="A48" s="274"/>
      <c r="B48" s="318" t="s">
        <v>821</v>
      </c>
      <c r="C48" s="300"/>
      <c r="D48" s="312"/>
      <c r="E48" s="19"/>
      <c r="F48" s="302"/>
      <c r="G48" s="303"/>
      <c r="H48" s="304" t="str">
        <f>IF(E48&gt;C48,"E","")</f>
        <v/>
      </c>
      <c r="I48" s="305" t="str">
        <f>IF(G48=0,"",IF(G48&lt;C48,"E´",""))</f>
        <v/>
      </c>
      <c r="J48" s="260"/>
      <c r="K48" s="260"/>
      <c r="L48" s="259"/>
      <c r="M48" s="296"/>
      <c r="N48" s="260"/>
      <c r="O48" s="260"/>
      <c r="P48" s="259"/>
      <c r="Q48" s="296"/>
      <c r="R48" s="260"/>
      <c r="S48" s="260"/>
      <c r="T48" s="259"/>
      <c r="U48" s="296"/>
      <c r="V48" s="260"/>
      <c r="W48" s="260"/>
      <c r="X48" s="259"/>
      <c r="Y48" s="296"/>
      <c r="Z48" s="260"/>
      <c r="AA48" s="260"/>
      <c r="AB48" s="259"/>
      <c r="AC48" s="296"/>
      <c r="AD48" s="306"/>
      <c r="AE48" s="306"/>
    </row>
    <row r="49" spans="1:50" ht="15.75" x14ac:dyDescent="0.2">
      <c r="A49" s="274"/>
      <c r="B49" s="318" t="s">
        <v>938</v>
      </c>
      <c r="C49" s="300"/>
      <c r="D49" s="312"/>
      <c r="E49" s="19"/>
      <c r="F49" s="302"/>
      <c r="G49" s="303"/>
      <c r="H49" s="304" t="str">
        <f>IF(E49&gt;C49,"E","")</f>
        <v/>
      </c>
      <c r="I49" s="305" t="str">
        <f>IF(G49=0,"",IF(G49&lt;C49,"E´",""))</f>
        <v/>
      </c>
      <c r="J49" s="260"/>
      <c r="K49" s="260"/>
      <c r="L49" s="259"/>
      <c r="M49" s="296"/>
      <c r="N49" s="260"/>
      <c r="O49" s="260"/>
      <c r="P49" s="259"/>
      <c r="Q49" s="296"/>
      <c r="R49" s="260"/>
      <c r="S49" s="260"/>
      <c r="T49" s="259"/>
      <c r="U49" s="296"/>
      <c r="V49" s="260"/>
      <c r="W49" s="260"/>
      <c r="X49" s="259"/>
      <c r="Y49" s="296"/>
      <c r="Z49" s="260"/>
      <c r="AA49" s="260"/>
      <c r="AB49" s="259"/>
      <c r="AC49" s="296"/>
      <c r="AD49" s="306"/>
      <c r="AE49" s="306"/>
    </row>
    <row r="50" spans="1:50" s="298" customFormat="1" ht="30" customHeight="1" x14ac:dyDescent="0.2">
      <c r="A50" s="289"/>
      <c r="B50" s="309" t="s">
        <v>453</v>
      </c>
      <c r="C50" s="319">
        <f>SUM(C51)</f>
        <v>0</v>
      </c>
      <c r="D50" s="292" t="str">
        <f>IFERROR(C50/$C$66,"")</f>
        <v/>
      </c>
      <c r="E50" s="16">
        <f>SUM(E51)</f>
        <v>0</v>
      </c>
      <c r="F50" s="16" t="str">
        <f>IFERROR(E50/$C$66,"")</f>
        <v/>
      </c>
      <c r="G50" s="320">
        <f>SUM(G51)</f>
        <v>0</v>
      </c>
      <c r="H50" s="310"/>
      <c r="I50" s="311"/>
      <c r="J50" s="259"/>
      <c r="K50" s="259"/>
      <c r="L50" s="259"/>
      <c r="M50" s="296"/>
      <c r="N50" s="259"/>
      <c r="O50" s="259"/>
      <c r="P50" s="259"/>
      <c r="Q50" s="296"/>
      <c r="R50" s="259"/>
      <c r="S50" s="259"/>
      <c r="T50" s="259"/>
      <c r="U50" s="296"/>
      <c r="V50" s="259"/>
      <c r="W50" s="259"/>
      <c r="X50" s="259"/>
      <c r="Y50" s="296"/>
      <c r="Z50" s="259"/>
      <c r="AA50" s="259"/>
      <c r="AB50" s="259"/>
      <c r="AC50" s="296"/>
      <c r="AD50" s="306"/>
      <c r="AE50" s="306"/>
      <c r="AF50" s="289"/>
      <c r="AG50" s="289"/>
      <c r="AH50" s="289"/>
      <c r="AI50" s="289"/>
      <c r="AJ50" s="289"/>
      <c r="AK50" s="289"/>
      <c r="AL50" s="289"/>
      <c r="AM50" s="289"/>
      <c r="AN50" s="289"/>
      <c r="AO50" s="289"/>
      <c r="AP50" s="289"/>
      <c r="AQ50" s="289"/>
      <c r="AR50" s="289"/>
      <c r="AS50" s="289"/>
      <c r="AT50" s="289"/>
      <c r="AU50" s="289"/>
      <c r="AV50" s="289"/>
      <c r="AW50" s="289"/>
      <c r="AX50" s="289"/>
    </row>
    <row r="51" spans="1:50" ht="15.75" x14ac:dyDescent="0.2">
      <c r="A51" s="274"/>
      <c r="B51" s="318" t="s">
        <v>749</v>
      </c>
      <c r="C51" s="300"/>
      <c r="D51" s="312"/>
      <c r="E51" s="19"/>
      <c r="F51" s="302"/>
      <c r="G51" s="303"/>
      <c r="H51" s="304" t="str">
        <f>IF(E51&gt;C51,"E","")</f>
        <v/>
      </c>
      <c r="I51" s="305" t="str">
        <f>IF(G51=0,"",IF(G51&lt;C51,"E´",""))</f>
        <v/>
      </c>
      <c r="J51" s="260"/>
      <c r="K51" s="260"/>
      <c r="L51" s="259"/>
      <c r="M51" s="296"/>
      <c r="N51" s="260"/>
      <c r="O51" s="260"/>
      <c r="P51" s="259"/>
      <c r="Q51" s="296"/>
      <c r="R51" s="260"/>
      <c r="S51" s="260"/>
      <c r="T51" s="259"/>
      <c r="U51" s="296"/>
      <c r="V51" s="260"/>
      <c r="W51" s="260"/>
      <c r="X51" s="259"/>
      <c r="Y51" s="296"/>
      <c r="Z51" s="260"/>
      <c r="AA51" s="260"/>
      <c r="AB51" s="259"/>
      <c r="AC51" s="296"/>
      <c r="AD51" s="306"/>
      <c r="AE51" s="306"/>
    </row>
    <row r="52" spans="1:50" s="298" customFormat="1" ht="30" customHeight="1" x14ac:dyDescent="0.2">
      <c r="A52" s="289"/>
      <c r="B52" s="309" t="s">
        <v>456</v>
      </c>
      <c r="C52" s="291">
        <f>SUM(C53:C54)</f>
        <v>0</v>
      </c>
      <c r="D52" s="292" t="str">
        <f>IFERROR(C52/$C$66,"")</f>
        <v/>
      </c>
      <c r="E52" s="16">
        <f>SUM(E53:E54)</f>
        <v>0</v>
      </c>
      <c r="F52" s="16" t="str">
        <f>IFERROR(E52/$C$66,"")</f>
        <v/>
      </c>
      <c r="G52" s="293">
        <f>SUM(G53:G54)</f>
        <v>0</v>
      </c>
      <c r="H52" s="310"/>
      <c r="I52" s="311"/>
      <c r="J52" s="259"/>
      <c r="K52" s="259"/>
      <c r="L52" s="259"/>
      <c r="M52" s="296"/>
      <c r="N52" s="259"/>
      <c r="O52" s="259"/>
      <c r="P52" s="259"/>
      <c r="Q52" s="296"/>
      <c r="R52" s="259"/>
      <c r="S52" s="259"/>
      <c r="T52" s="259"/>
      <c r="U52" s="296"/>
      <c r="V52" s="259"/>
      <c r="W52" s="259"/>
      <c r="X52" s="259"/>
      <c r="Y52" s="296"/>
      <c r="Z52" s="259"/>
      <c r="AA52" s="259"/>
      <c r="AB52" s="259"/>
      <c r="AC52" s="296"/>
      <c r="AD52" s="297"/>
      <c r="AE52" s="297"/>
      <c r="AF52" s="289"/>
      <c r="AG52" s="289"/>
      <c r="AH52" s="289"/>
      <c r="AI52" s="289"/>
      <c r="AJ52" s="289"/>
      <c r="AK52" s="289"/>
      <c r="AL52" s="289"/>
      <c r="AM52" s="289"/>
      <c r="AN52" s="289"/>
      <c r="AO52" s="289"/>
      <c r="AP52" s="289"/>
      <c r="AQ52" s="289"/>
      <c r="AR52" s="289"/>
      <c r="AS52" s="289"/>
      <c r="AT52" s="289"/>
      <c r="AU52" s="289"/>
      <c r="AV52" s="289"/>
      <c r="AW52" s="289"/>
      <c r="AX52" s="289"/>
    </row>
    <row r="53" spans="1:50" ht="15.75" x14ac:dyDescent="0.2">
      <c r="A53" s="274"/>
      <c r="B53" s="318" t="s">
        <v>374</v>
      </c>
      <c r="C53" s="300"/>
      <c r="D53" s="312"/>
      <c r="E53" s="19"/>
      <c r="F53" s="302"/>
      <c r="G53" s="303"/>
      <c r="H53" s="304" t="str">
        <f>IF(E53&gt;C53,"E","")</f>
        <v/>
      </c>
      <c r="I53" s="305" t="str">
        <f>IF(G53=0,"",IF(G53&lt;C53,"E´",""))</f>
        <v/>
      </c>
      <c r="J53" s="260"/>
      <c r="K53" s="260"/>
      <c r="L53" s="259"/>
      <c r="M53" s="296"/>
      <c r="N53" s="260"/>
      <c r="O53" s="260"/>
      <c r="P53" s="259"/>
      <c r="Q53" s="296"/>
      <c r="R53" s="260"/>
      <c r="S53" s="260"/>
      <c r="T53" s="259"/>
      <c r="U53" s="296"/>
      <c r="V53" s="260"/>
      <c r="W53" s="260"/>
      <c r="X53" s="259"/>
      <c r="Y53" s="296"/>
      <c r="Z53" s="260"/>
      <c r="AA53" s="260"/>
      <c r="AB53" s="259"/>
      <c r="AC53" s="296"/>
      <c r="AD53" s="306"/>
      <c r="AE53" s="306"/>
    </row>
    <row r="54" spans="1:50" ht="15.75" x14ac:dyDescent="0.2">
      <c r="A54" s="274"/>
      <c r="B54" s="318" t="s">
        <v>734</v>
      </c>
      <c r="C54" s="300"/>
      <c r="D54" s="312"/>
      <c r="E54" s="19"/>
      <c r="F54" s="302"/>
      <c r="G54" s="303"/>
      <c r="H54" s="304" t="str">
        <f>IF(E54&gt;C54,"E","")</f>
        <v/>
      </c>
      <c r="I54" s="305" t="str">
        <f>IF(G54=0,"",IF(G54&lt;C54,"E´",""))</f>
        <v/>
      </c>
      <c r="J54" s="260"/>
      <c r="K54" s="260"/>
      <c r="L54" s="259"/>
      <c r="M54" s="296"/>
      <c r="N54" s="260"/>
      <c r="O54" s="260"/>
      <c r="P54" s="259"/>
      <c r="Q54" s="296"/>
      <c r="R54" s="260"/>
      <c r="S54" s="260"/>
      <c r="T54" s="259"/>
      <c r="U54" s="296"/>
      <c r="V54" s="260"/>
      <c r="W54" s="260"/>
      <c r="X54" s="259"/>
      <c r="Y54" s="296"/>
      <c r="Z54" s="260"/>
      <c r="AA54" s="260"/>
      <c r="AB54" s="259"/>
      <c r="AC54" s="296"/>
      <c r="AD54" s="306"/>
      <c r="AE54" s="306"/>
    </row>
    <row r="55" spans="1:50" s="298" customFormat="1" ht="30" customHeight="1" x14ac:dyDescent="0.2">
      <c r="A55" s="289"/>
      <c r="B55" s="309" t="s">
        <v>454</v>
      </c>
      <c r="C55" s="291">
        <f>SUM(C56:C57)</f>
        <v>0</v>
      </c>
      <c r="D55" s="292" t="str">
        <f>IFERROR(C55/$C$66,"")</f>
        <v/>
      </c>
      <c r="E55" s="16">
        <f>SUM(E56:E57)</f>
        <v>0</v>
      </c>
      <c r="F55" s="16" t="str">
        <f>IFERROR(E55/$C$66,"")</f>
        <v/>
      </c>
      <c r="G55" s="293">
        <f>SUM(G56:G57)</f>
        <v>0</v>
      </c>
      <c r="H55" s="310"/>
      <c r="I55" s="311"/>
      <c r="J55" s="259"/>
      <c r="K55" s="259"/>
      <c r="L55" s="259"/>
      <c r="M55" s="296"/>
      <c r="N55" s="259"/>
      <c r="O55" s="259"/>
      <c r="P55" s="259"/>
      <c r="Q55" s="296"/>
      <c r="R55" s="259"/>
      <c r="S55" s="259"/>
      <c r="T55" s="259"/>
      <c r="U55" s="296"/>
      <c r="V55" s="259"/>
      <c r="W55" s="259"/>
      <c r="X55" s="259"/>
      <c r="Y55" s="296"/>
      <c r="Z55" s="259"/>
      <c r="AA55" s="259"/>
      <c r="AB55" s="259"/>
      <c r="AC55" s="296"/>
      <c r="AD55" s="297"/>
      <c r="AE55" s="297"/>
      <c r="AF55" s="289"/>
      <c r="AG55" s="289"/>
      <c r="AH55" s="289"/>
      <c r="AI55" s="289"/>
      <c r="AJ55" s="289"/>
      <c r="AK55" s="289"/>
      <c r="AL55" s="289"/>
      <c r="AM55" s="289"/>
      <c r="AN55" s="289"/>
      <c r="AO55" s="289"/>
      <c r="AP55" s="289"/>
      <c r="AQ55" s="289"/>
      <c r="AR55" s="289"/>
      <c r="AS55" s="289"/>
      <c r="AT55" s="289"/>
      <c r="AU55" s="289"/>
      <c r="AV55" s="289"/>
      <c r="AW55" s="289"/>
      <c r="AX55" s="289"/>
    </row>
    <row r="56" spans="1:50" ht="15.75" x14ac:dyDescent="0.2">
      <c r="A56" s="274"/>
      <c r="B56" s="318" t="s">
        <v>447</v>
      </c>
      <c r="C56" s="300"/>
      <c r="D56" s="312"/>
      <c r="E56" s="19"/>
      <c r="F56" s="302"/>
      <c r="G56" s="303"/>
      <c r="H56" s="304" t="str">
        <f>IF(E56&gt;C56,"E","")</f>
        <v/>
      </c>
      <c r="I56" s="305" t="str">
        <f>IF(G56=0,"",IF(G56&lt;C56,"E´",""))</f>
        <v/>
      </c>
      <c r="J56" s="260"/>
      <c r="K56" s="260"/>
      <c r="L56" s="259"/>
      <c r="M56" s="296"/>
      <c r="N56" s="260"/>
      <c r="O56" s="260"/>
      <c r="P56" s="259"/>
      <c r="Q56" s="296"/>
      <c r="R56" s="260"/>
      <c r="S56" s="260"/>
      <c r="T56" s="259"/>
      <c r="U56" s="296"/>
      <c r="V56" s="260"/>
      <c r="W56" s="260"/>
      <c r="X56" s="259"/>
      <c r="Y56" s="296"/>
      <c r="Z56" s="260"/>
      <c r="AA56" s="260"/>
      <c r="AB56" s="259"/>
      <c r="AC56" s="296"/>
      <c r="AD56" s="306"/>
      <c r="AE56" s="306"/>
    </row>
    <row r="57" spans="1:50" ht="15.75" x14ac:dyDescent="0.2">
      <c r="A57" s="274"/>
      <c r="B57" s="318" t="s">
        <v>448</v>
      </c>
      <c r="C57" s="300"/>
      <c r="D57" s="312"/>
      <c r="E57" s="19"/>
      <c r="F57" s="302"/>
      <c r="G57" s="303"/>
      <c r="H57" s="304" t="str">
        <f>IF(E57&gt;C57,"E","")</f>
        <v/>
      </c>
      <c r="I57" s="305" t="str">
        <f>IF(G57=0,"",IF(G57&lt;C57,"E´",""))</f>
        <v/>
      </c>
      <c r="J57" s="260"/>
      <c r="K57" s="260"/>
      <c r="L57" s="259"/>
      <c r="M57" s="296"/>
      <c r="N57" s="260"/>
      <c r="O57" s="260"/>
      <c r="P57" s="259"/>
      <c r="Q57" s="296"/>
      <c r="R57" s="260"/>
      <c r="S57" s="260"/>
      <c r="T57" s="259"/>
      <c r="U57" s="296"/>
      <c r="V57" s="260"/>
      <c r="W57" s="260"/>
      <c r="X57" s="259"/>
      <c r="Y57" s="296"/>
      <c r="Z57" s="260"/>
      <c r="AA57" s="260"/>
      <c r="AB57" s="259"/>
      <c r="AC57" s="296"/>
      <c r="AD57" s="306"/>
      <c r="AE57" s="306"/>
    </row>
    <row r="58" spans="1:50" s="298" customFormat="1" ht="30" customHeight="1" x14ac:dyDescent="0.2">
      <c r="A58" s="289"/>
      <c r="B58" s="321" t="s">
        <v>455</v>
      </c>
      <c r="C58" s="291">
        <f>SUM(C59)</f>
        <v>0</v>
      </c>
      <c r="D58" s="292" t="str">
        <f>IFERROR(C58/$C$66,"")</f>
        <v/>
      </c>
      <c r="E58" s="16">
        <f>SUM(E59)</f>
        <v>0</v>
      </c>
      <c r="F58" s="16" t="str">
        <f>IFERROR(E58/$C$66,"")</f>
        <v/>
      </c>
      <c r="G58" s="293">
        <f>SUM(G59)</f>
        <v>0</v>
      </c>
      <c r="H58" s="310"/>
      <c r="I58" s="311"/>
      <c r="J58" s="259"/>
      <c r="K58" s="259"/>
      <c r="L58" s="259"/>
      <c r="M58" s="296"/>
      <c r="N58" s="259"/>
      <c r="O58" s="259"/>
      <c r="P58" s="259"/>
      <c r="Q58" s="296"/>
      <c r="R58" s="259"/>
      <c r="S58" s="259"/>
      <c r="T58" s="259"/>
      <c r="U58" s="296"/>
      <c r="V58" s="259"/>
      <c r="W58" s="259"/>
      <c r="X58" s="259"/>
      <c r="Y58" s="296"/>
      <c r="Z58" s="259"/>
      <c r="AA58" s="259"/>
      <c r="AB58" s="259"/>
      <c r="AC58" s="296"/>
      <c r="AD58" s="297"/>
      <c r="AE58" s="297"/>
      <c r="AF58" s="289"/>
      <c r="AG58" s="289"/>
      <c r="AH58" s="289"/>
      <c r="AI58" s="289"/>
      <c r="AJ58" s="289"/>
      <c r="AK58" s="289"/>
      <c r="AL58" s="289"/>
      <c r="AM58" s="289"/>
      <c r="AN58" s="289"/>
      <c r="AO58" s="289"/>
      <c r="AP58" s="289"/>
      <c r="AQ58" s="289"/>
      <c r="AR58" s="289"/>
      <c r="AS58" s="289"/>
      <c r="AT58" s="289"/>
      <c r="AU58" s="289"/>
      <c r="AV58" s="289"/>
      <c r="AW58" s="289"/>
      <c r="AX58" s="289"/>
    </row>
    <row r="59" spans="1:50" ht="15.75" customHeight="1" x14ac:dyDescent="0.2">
      <c r="A59" s="274"/>
      <c r="B59" s="322" t="s">
        <v>809</v>
      </c>
      <c r="C59" s="300"/>
      <c r="D59" s="312"/>
      <c r="E59" s="19"/>
      <c r="F59" s="302"/>
      <c r="G59" s="303"/>
      <c r="H59" s="304" t="str">
        <f>IF(E59&gt;C59,"E","")</f>
        <v/>
      </c>
      <c r="I59" s="305" t="str">
        <f>IF(G59=0,"",IF(G59&lt;C59,"E´",""))</f>
        <v/>
      </c>
      <c r="J59" s="260"/>
      <c r="K59" s="260"/>
      <c r="L59" s="259"/>
      <c r="M59" s="296"/>
      <c r="N59" s="260"/>
      <c r="O59" s="260"/>
      <c r="P59" s="259"/>
      <c r="Q59" s="296"/>
      <c r="R59" s="260"/>
      <c r="S59" s="260"/>
      <c r="T59" s="259"/>
      <c r="U59" s="296"/>
      <c r="V59" s="260"/>
      <c r="W59" s="260"/>
      <c r="X59" s="259"/>
      <c r="Y59" s="296"/>
      <c r="Z59" s="260"/>
      <c r="AA59" s="260"/>
      <c r="AB59" s="259"/>
      <c r="AC59" s="296"/>
      <c r="AD59" s="306"/>
      <c r="AE59" s="306"/>
    </row>
    <row r="60" spans="1:50" ht="26.25" customHeight="1" thickBot="1" x14ac:dyDescent="0.25">
      <c r="A60" s="275"/>
      <c r="B60" s="323"/>
      <c r="C60" s="324"/>
      <c r="D60" s="325"/>
      <c r="E60" s="32"/>
      <c r="F60" s="325"/>
      <c r="G60" s="326"/>
      <c r="H60" s="304"/>
      <c r="I60" s="305"/>
      <c r="J60" s="261"/>
      <c r="K60" s="261"/>
      <c r="L60" s="327"/>
      <c r="M60" s="328"/>
      <c r="N60" s="261"/>
      <c r="O60" s="261"/>
      <c r="P60" s="327"/>
      <c r="Q60" s="328"/>
      <c r="R60" s="261"/>
      <c r="S60" s="261"/>
      <c r="T60" s="327"/>
      <c r="U60" s="328"/>
      <c r="V60" s="261"/>
      <c r="W60" s="261"/>
      <c r="X60" s="327"/>
      <c r="Y60" s="328"/>
      <c r="Z60" s="261"/>
      <c r="AA60" s="261"/>
      <c r="AB60" s="327"/>
      <c r="AC60" s="328"/>
      <c r="AD60" s="306"/>
      <c r="AE60" s="306"/>
    </row>
    <row r="61" spans="1:50" ht="25.5" customHeight="1" thickBot="1" x14ac:dyDescent="0.25">
      <c r="A61" s="274"/>
      <c r="B61" s="329" t="s">
        <v>819</v>
      </c>
      <c r="C61" s="330">
        <f>SUM(C60,C58,C55,C52,C50,C47,C44,C39,C33,C18,C9,C5)</f>
        <v>0</v>
      </c>
      <c r="D61" s="331" t="str">
        <f>IFERROR(C61/$C$66,"")</f>
        <v/>
      </c>
      <c r="E61" s="4">
        <f>SUM(E60,E58,E55,E52,E50,E47,E44,E39,E33,E18,E9,E5)</f>
        <v>0</v>
      </c>
      <c r="F61" s="4" t="str">
        <f>IFERROR(E61/$C$66,"")</f>
        <v/>
      </c>
      <c r="G61" s="332">
        <f>SUM(G60,G58,G55,G52,G50,G47,G44,G39,G33,G18,G9,G5)</f>
        <v>0</v>
      </c>
      <c r="H61" s="304"/>
      <c r="I61" s="305"/>
      <c r="J61" s="259"/>
      <c r="K61" s="259"/>
      <c r="L61" s="259"/>
      <c r="M61" s="296"/>
      <c r="N61" s="259"/>
      <c r="O61" s="259"/>
      <c r="P61" s="259"/>
      <c r="Q61" s="296"/>
      <c r="R61" s="259"/>
      <c r="S61" s="259"/>
      <c r="T61" s="259"/>
      <c r="U61" s="296"/>
      <c r="V61" s="259"/>
      <c r="W61" s="259"/>
      <c r="X61" s="259"/>
      <c r="Y61" s="296"/>
      <c r="Z61" s="259"/>
      <c r="AA61" s="259"/>
      <c r="AB61" s="259"/>
      <c r="AC61" s="296"/>
      <c r="AD61" s="306"/>
      <c r="AE61" s="306"/>
    </row>
    <row r="62" spans="1:50" s="298" customFormat="1" ht="30" customHeight="1" x14ac:dyDescent="0.2">
      <c r="A62" s="289"/>
      <c r="B62" s="321" t="s">
        <v>820</v>
      </c>
      <c r="C62" s="291">
        <f>SUM(C63:C64)</f>
        <v>0</v>
      </c>
      <c r="D62" s="292" t="str">
        <f>IFERROR(C62/$C$66,"")</f>
        <v/>
      </c>
      <c r="E62" s="16">
        <f>SUM(E63:E64)</f>
        <v>0</v>
      </c>
      <c r="F62" s="16" t="str">
        <f>IFERROR(E62/$C$66,"")</f>
        <v/>
      </c>
      <c r="G62" s="293">
        <f>SUM(G63:G64)</f>
        <v>0</v>
      </c>
      <c r="H62" s="310"/>
      <c r="I62" s="311"/>
      <c r="J62" s="259"/>
      <c r="K62" s="259"/>
      <c r="L62" s="259"/>
      <c r="M62" s="296"/>
      <c r="N62" s="259"/>
      <c r="O62" s="259"/>
      <c r="P62" s="259"/>
      <c r="Q62" s="296"/>
      <c r="R62" s="259"/>
      <c r="S62" s="259"/>
      <c r="T62" s="259"/>
      <c r="U62" s="296"/>
      <c r="V62" s="259"/>
      <c r="W62" s="259"/>
      <c r="X62" s="259"/>
      <c r="Y62" s="296"/>
      <c r="Z62" s="259"/>
      <c r="AA62" s="259"/>
      <c r="AB62" s="259"/>
      <c r="AC62" s="296"/>
      <c r="AD62" s="297"/>
      <c r="AE62" s="297"/>
      <c r="AF62" s="289"/>
      <c r="AG62" s="289"/>
      <c r="AH62" s="289"/>
      <c r="AI62" s="289"/>
      <c r="AJ62" s="289"/>
      <c r="AK62" s="289"/>
      <c r="AL62" s="289"/>
      <c r="AM62" s="289"/>
      <c r="AN62" s="289"/>
      <c r="AO62" s="289"/>
      <c r="AP62" s="289"/>
      <c r="AQ62" s="289"/>
      <c r="AR62" s="289"/>
      <c r="AS62" s="289"/>
      <c r="AT62" s="289"/>
      <c r="AU62" s="289"/>
      <c r="AV62" s="289"/>
      <c r="AW62" s="289"/>
      <c r="AX62" s="289"/>
    </row>
    <row r="63" spans="1:50" ht="15.75" x14ac:dyDescent="0.2">
      <c r="A63" s="274"/>
      <c r="B63" s="313" t="s">
        <v>752</v>
      </c>
      <c r="C63" s="300"/>
      <c r="D63" s="312"/>
      <c r="E63" s="19"/>
      <c r="F63" s="302"/>
      <c r="G63" s="303"/>
      <c r="H63" s="304" t="str">
        <f>IF(E63&gt;C63,"E","")</f>
        <v/>
      </c>
      <c r="I63" s="305" t="str">
        <f>IF(G63=0,"",IF(G63&lt;C63,"E´",""))</f>
        <v/>
      </c>
      <c r="J63" s="260"/>
      <c r="K63" s="260"/>
      <c r="L63" s="259"/>
      <c r="M63" s="296"/>
      <c r="N63" s="260"/>
      <c r="O63" s="260"/>
      <c r="P63" s="259"/>
      <c r="Q63" s="296"/>
      <c r="R63" s="260"/>
      <c r="S63" s="260"/>
      <c r="T63" s="259"/>
      <c r="U63" s="296"/>
      <c r="V63" s="260"/>
      <c r="W63" s="260"/>
      <c r="X63" s="259"/>
      <c r="Y63" s="296"/>
      <c r="Z63" s="260"/>
      <c r="AA63" s="260"/>
      <c r="AB63" s="259"/>
      <c r="AC63" s="296"/>
      <c r="AD63" s="306"/>
      <c r="AE63" s="306"/>
    </row>
    <row r="64" spans="1:50" ht="15.75" x14ac:dyDescent="0.2">
      <c r="A64" s="274"/>
      <c r="B64" s="333" t="s">
        <v>810</v>
      </c>
      <c r="C64" s="300"/>
      <c r="D64" s="312"/>
      <c r="E64" s="19"/>
      <c r="F64" s="302"/>
      <c r="G64" s="303"/>
      <c r="H64" s="304" t="str">
        <f>IF(E64&gt;C64,"E","")</f>
        <v/>
      </c>
      <c r="I64" s="305" t="str">
        <f t="shared" ref="I64:I65" si="7">IF(G64=0,"",IF(G64&lt;C64,"E´",""))</f>
        <v/>
      </c>
      <c r="J64" s="260"/>
      <c r="K64" s="260"/>
      <c r="L64" s="259"/>
      <c r="M64" s="296"/>
      <c r="N64" s="260"/>
      <c r="O64" s="260"/>
      <c r="P64" s="259"/>
      <c r="Q64" s="296"/>
      <c r="R64" s="260"/>
      <c r="S64" s="260"/>
      <c r="T64" s="259"/>
      <c r="U64" s="296"/>
      <c r="V64" s="260"/>
      <c r="W64" s="260"/>
      <c r="X64" s="259"/>
      <c r="Y64" s="296"/>
      <c r="Z64" s="260"/>
      <c r="AA64" s="260"/>
      <c r="AB64" s="259"/>
      <c r="AC64" s="296"/>
      <c r="AD64" s="306"/>
      <c r="AE64" s="306"/>
    </row>
    <row r="65" spans="1:31" ht="25.5" customHeight="1" thickBot="1" x14ac:dyDescent="0.25">
      <c r="A65" s="274"/>
      <c r="B65" s="334" t="s">
        <v>822</v>
      </c>
      <c r="C65" s="300"/>
      <c r="D65" s="292" t="str">
        <f>IFERROR(C65/$C$66,"")</f>
        <v/>
      </c>
      <c r="E65" s="19"/>
      <c r="F65" s="16" t="str">
        <f>IFERROR(E65/$C$66,"")</f>
        <v/>
      </c>
      <c r="G65" s="335"/>
      <c r="H65" s="304" t="str">
        <f>IF(E65&gt;C65,"E","")</f>
        <v/>
      </c>
      <c r="I65" s="305" t="str">
        <f t="shared" si="7"/>
        <v/>
      </c>
      <c r="J65" s="260"/>
      <c r="K65" s="260"/>
      <c r="L65" s="259"/>
      <c r="M65" s="296"/>
      <c r="N65" s="260"/>
      <c r="O65" s="260"/>
      <c r="P65" s="259"/>
      <c r="Q65" s="296"/>
      <c r="R65" s="260"/>
      <c r="S65" s="260"/>
      <c r="T65" s="259"/>
      <c r="U65" s="296"/>
      <c r="V65" s="260"/>
      <c r="W65" s="260"/>
      <c r="X65" s="259"/>
      <c r="Y65" s="296"/>
      <c r="Z65" s="260"/>
      <c r="AA65" s="260"/>
      <c r="AB65" s="259"/>
      <c r="AC65" s="296"/>
      <c r="AD65" s="306"/>
      <c r="AE65" s="306"/>
    </row>
    <row r="66" spans="1:31" ht="30" customHeight="1" thickBot="1" x14ac:dyDescent="0.25">
      <c r="A66" s="274"/>
      <c r="B66" s="329" t="s">
        <v>956</v>
      </c>
      <c r="C66" s="336">
        <f>SUM(C61,C62,C65)</f>
        <v>0</v>
      </c>
      <c r="D66" s="331">
        <f>SUM(D5,D9,D18,D33,D39,D44,D47,D50,D52,D55,D58,D62,D65,D60)</f>
        <v>0</v>
      </c>
      <c r="E66" s="4">
        <f>SUM(E61,E62,E65)</f>
        <v>0</v>
      </c>
      <c r="F66" s="4">
        <f>SUM(F5,F9,F18,F33,F39,F44,F47,F50,F52,F55,F58,F62,F65,F60)</f>
        <v>0</v>
      </c>
      <c r="G66" s="337">
        <f>SUM(G61,G62,G65)</f>
        <v>0</v>
      </c>
      <c r="H66" s="338"/>
      <c r="I66" s="339"/>
      <c r="J66" s="259"/>
      <c r="K66" s="259"/>
      <c r="L66" s="279"/>
      <c r="M66" s="296"/>
      <c r="N66" s="259"/>
      <c r="O66" s="259"/>
      <c r="P66" s="279"/>
      <c r="Q66" s="296"/>
      <c r="R66" s="259"/>
      <c r="S66" s="259"/>
      <c r="T66" s="279"/>
      <c r="U66" s="296"/>
      <c r="V66" s="259"/>
      <c r="W66" s="259"/>
      <c r="X66" s="279"/>
      <c r="Y66" s="296"/>
      <c r="Z66" s="259"/>
      <c r="AA66" s="259"/>
      <c r="AB66" s="279"/>
      <c r="AC66" s="296"/>
      <c r="AD66" s="340"/>
      <c r="AE66" s="340"/>
    </row>
    <row r="67" spans="1:31" s="274" customFormat="1" ht="15.75" customHeight="1" x14ac:dyDescent="0.2">
      <c r="B67" s="341"/>
      <c r="C67" s="275"/>
      <c r="D67" s="275"/>
      <c r="E67" s="275"/>
      <c r="F67" s="275"/>
      <c r="G67" s="275"/>
      <c r="H67" s="278">
        <f>COUNTIF(H5:H66,"E")</f>
        <v>0</v>
      </c>
      <c r="I67" s="278">
        <f>COUNTIF(I5:I66,"E´")</f>
        <v>0</v>
      </c>
    </row>
    <row r="68" spans="1:31" s="274" customFormat="1" x14ac:dyDescent="0.2">
      <c r="B68" s="341"/>
      <c r="C68" s="342" t="str">
        <f>IF(H67&gt;0,"E: El GASTO EN NAVARRA no puede superar el GASTO EN ESPAÑA","")</f>
        <v/>
      </c>
      <c r="D68" s="275"/>
      <c r="E68" s="275"/>
      <c r="F68" s="275"/>
      <c r="G68" s="342" t="str">
        <f>IF(AD66&gt;0,"S: La suma de gastos en España por años no coincide con el GASTO EN ESPAÑA, corregir o cumplimentar","")</f>
        <v/>
      </c>
      <c r="H68" s="275"/>
      <c r="I68" s="275"/>
      <c r="K68" s="343"/>
      <c r="L68" s="343"/>
      <c r="M68" s="343"/>
      <c r="O68" s="343"/>
      <c r="P68" s="343"/>
      <c r="Q68" s="343"/>
      <c r="S68" s="343"/>
      <c r="T68" s="343"/>
      <c r="U68" s="343"/>
      <c r="W68" s="343"/>
      <c r="X68" s="343"/>
      <c r="Y68" s="343"/>
      <c r="AA68" s="343"/>
      <c r="AB68" s="343"/>
      <c r="AC68" s="343"/>
    </row>
    <row r="69" spans="1:31" s="274" customFormat="1" ht="14.25" customHeight="1" thickBot="1" x14ac:dyDescent="0.25">
      <c r="B69" s="344"/>
      <c r="C69" s="342" t="str">
        <f>IF(I67&gt;0,"E´: El GASTO EN ESPAÑA no puede superar el GASTO TOTAL PRODUCCIÓN","")</f>
        <v/>
      </c>
      <c r="D69" s="275"/>
      <c r="E69" s="275"/>
      <c r="F69" s="275"/>
      <c r="G69" s="342" t="str">
        <f>IF(AE66&gt;0,"S´: La suma de gastos en Navarra por años no coincide con el GASTO EN NAVARRA, corregir o cumplimentar","")</f>
        <v/>
      </c>
      <c r="H69" s="275"/>
      <c r="I69" s="275"/>
      <c r="K69" s="343"/>
      <c r="L69" s="343"/>
      <c r="M69" s="343"/>
      <c r="O69" s="343"/>
      <c r="P69" s="343"/>
      <c r="Q69" s="343"/>
      <c r="S69" s="343"/>
      <c r="T69" s="343"/>
      <c r="U69" s="343"/>
      <c r="W69" s="343"/>
      <c r="X69" s="343"/>
      <c r="Y69" s="343"/>
      <c r="AA69" s="343"/>
      <c r="AB69" s="343"/>
      <c r="AC69" s="343"/>
    </row>
    <row r="70" spans="1:31" s="274" customFormat="1" ht="38.1" customHeight="1" thickBot="1" x14ac:dyDescent="0.35">
      <c r="B70" s="344"/>
      <c r="C70" s="965" t="s">
        <v>926</v>
      </c>
      <c r="D70" s="966"/>
      <c r="E70" s="870" t="str">
        <f>IF(G66&gt;0,C66/G66,"100%")</f>
        <v>100%</v>
      </c>
      <c r="F70" s="967" t="s">
        <v>927</v>
      </c>
      <c r="G70" s="967"/>
      <c r="H70" s="967"/>
      <c r="I70" s="967"/>
      <c r="J70" s="839">
        <f>IF(G66&gt;0,0.2*G66,0.2*C66)</f>
        <v>0</v>
      </c>
      <c r="K70" s="278">
        <f>COUNTIF(J71:N71,1)</f>
        <v>0</v>
      </c>
      <c r="L70" s="342"/>
      <c r="M70" s="342"/>
      <c r="N70" s="275"/>
      <c r="O70" s="343"/>
      <c r="P70" s="343"/>
      <c r="Q70" s="343"/>
      <c r="S70" s="343"/>
      <c r="T70" s="343"/>
      <c r="U70" s="343"/>
      <c r="W70" s="343"/>
      <c r="X70" s="343"/>
      <c r="Y70" s="343"/>
      <c r="AA70" s="343"/>
      <c r="AB70" s="343"/>
      <c r="AC70" s="343"/>
    </row>
    <row r="71" spans="1:31" s="274" customFormat="1" ht="21" customHeight="1" x14ac:dyDescent="0.3">
      <c r="B71" s="345"/>
      <c r="C71" s="278"/>
      <c r="D71" s="278"/>
      <c r="E71" s="278"/>
      <c r="F71" s="278"/>
      <c r="G71" s="278"/>
      <c r="H71" s="278"/>
      <c r="I71" s="278"/>
      <c r="J71" s="278">
        <f>IF(J66&gt;0,1,0)</f>
        <v>0</v>
      </c>
      <c r="K71" s="278">
        <f>IF(N66&gt;0,1,0)</f>
        <v>0</v>
      </c>
      <c r="L71" s="278">
        <f>IF(R66&gt;0,1,0)</f>
        <v>0</v>
      </c>
      <c r="M71" s="278">
        <f>IF(V66&gt;0,1,0)</f>
        <v>0</v>
      </c>
      <c r="N71" s="278">
        <f>IF(Z66&gt;0,1,0)</f>
        <v>0</v>
      </c>
      <c r="O71" s="343"/>
      <c r="P71" s="343"/>
      <c r="Q71" s="343"/>
      <c r="S71" s="343"/>
      <c r="T71" s="343"/>
      <c r="U71" s="343"/>
      <c r="W71" s="343"/>
      <c r="X71" s="343"/>
      <c r="Y71" s="343"/>
      <c r="AA71" s="343"/>
      <c r="AB71" s="343"/>
      <c r="AC71" s="343"/>
    </row>
    <row r="72" spans="1:31" s="274" customFormat="1" ht="16.5" x14ac:dyDescent="0.3">
      <c r="B72" s="346" t="s">
        <v>898</v>
      </c>
      <c r="C72" s="347"/>
      <c r="D72" s="348" t="s">
        <v>899</v>
      </c>
      <c r="E72" s="963"/>
      <c r="F72" s="963"/>
      <c r="G72" s="963"/>
      <c r="H72" s="963"/>
      <c r="I72" s="963"/>
      <c r="J72" s="278"/>
      <c r="K72" s="278"/>
      <c r="L72" s="278"/>
      <c r="M72" s="278"/>
      <c r="N72" s="278"/>
      <c r="O72" s="343"/>
      <c r="P72" s="343"/>
      <c r="Q72" s="343"/>
      <c r="S72" s="343"/>
      <c r="T72" s="343"/>
      <c r="U72" s="343"/>
      <c r="W72" s="343"/>
      <c r="X72" s="343"/>
      <c r="Y72" s="343"/>
      <c r="AA72" s="343"/>
      <c r="AB72" s="343"/>
      <c r="AC72" s="343"/>
    </row>
    <row r="73" spans="1:31" s="274" customFormat="1" x14ac:dyDescent="0.2">
      <c r="K73" s="343"/>
      <c r="L73" s="343"/>
      <c r="M73" s="343"/>
      <c r="O73" s="343"/>
      <c r="P73" s="343"/>
      <c r="Q73" s="343"/>
      <c r="S73" s="343"/>
      <c r="T73" s="343"/>
      <c r="U73" s="343"/>
      <c r="W73" s="343"/>
      <c r="X73" s="343"/>
      <c r="Y73" s="343"/>
      <c r="AA73" s="343"/>
      <c r="AB73" s="343"/>
      <c r="AC73" s="343"/>
    </row>
    <row r="74" spans="1:31" s="274" customFormat="1" ht="15.75" x14ac:dyDescent="0.2">
      <c r="C74" s="349" t="s">
        <v>1</v>
      </c>
    </row>
    <row r="75" spans="1:31" s="274" customFormat="1" x14ac:dyDescent="0.2">
      <c r="B75" s="350"/>
    </row>
    <row r="76" spans="1:31" s="274" customFormat="1" x14ac:dyDescent="0.2">
      <c r="B76" s="350"/>
    </row>
    <row r="77" spans="1:31" s="274" customFormat="1" x14ac:dyDescent="0.2">
      <c r="B77" s="350"/>
    </row>
    <row r="78" spans="1:31" s="274" customFormat="1" x14ac:dyDescent="0.2"/>
    <row r="79" spans="1:31" s="274" customFormat="1" x14ac:dyDescent="0.2"/>
    <row r="80" spans="1:31" s="274" customFormat="1" x14ac:dyDescent="0.2"/>
    <row r="81" s="274" customFormat="1" x14ac:dyDescent="0.2"/>
    <row r="82" s="274" customFormat="1" x14ac:dyDescent="0.2"/>
    <row r="83" s="274" customFormat="1" x14ac:dyDescent="0.2"/>
    <row r="84" s="274" customFormat="1" x14ac:dyDescent="0.2"/>
    <row r="85" s="274" customFormat="1" x14ac:dyDescent="0.2"/>
    <row r="86" s="274" customFormat="1" x14ac:dyDescent="0.2"/>
    <row r="87" s="274" customFormat="1" x14ac:dyDescent="0.2"/>
    <row r="88" s="274" customFormat="1" x14ac:dyDescent="0.2"/>
    <row r="89" s="274" customFormat="1" x14ac:dyDescent="0.2"/>
    <row r="90" s="274" customFormat="1" x14ac:dyDescent="0.2"/>
    <row r="91" s="274" customFormat="1" x14ac:dyDescent="0.2"/>
    <row r="92" s="274" customFormat="1" x14ac:dyDescent="0.2"/>
    <row r="93" s="274" customFormat="1" x14ac:dyDescent="0.2"/>
    <row r="94" s="274" customFormat="1" x14ac:dyDescent="0.2"/>
    <row r="95" s="274" customFormat="1" x14ac:dyDescent="0.2"/>
    <row r="96" s="274" customFormat="1" x14ac:dyDescent="0.2"/>
    <row r="97" s="274" customFormat="1" x14ac:dyDescent="0.2"/>
    <row r="98" s="274" customFormat="1" x14ac:dyDescent="0.2"/>
    <row r="99" s="274" customFormat="1" x14ac:dyDescent="0.2"/>
    <row r="100" s="274" customFormat="1" x14ac:dyDescent="0.2"/>
    <row r="101" s="274" customFormat="1" x14ac:dyDescent="0.2"/>
    <row r="102" s="274" customFormat="1" x14ac:dyDescent="0.2"/>
    <row r="103" s="274" customFormat="1" x14ac:dyDescent="0.2"/>
    <row r="104" s="274" customFormat="1" x14ac:dyDescent="0.2"/>
    <row r="105" s="274" customFormat="1" x14ac:dyDescent="0.2"/>
    <row r="106" s="274" customFormat="1" x14ac:dyDescent="0.2"/>
    <row r="107" s="274" customFormat="1" x14ac:dyDescent="0.2"/>
    <row r="108" s="274" customFormat="1" x14ac:dyDescent="0.2"/>
    <row r="109" s="274" customFormat="1" x14ac:dyDescent="0.2"/>
    <row r="110" s="274" customFormat="1" x14ac:dyDescent="0.2"/>
    <row r="111" s="274" customFormat="1" x14ac:dyDescent="0.2"/>
  </sheetData>
  <sheetProtection password="CD7A" sheet="1" objects="1" scenarios="1"/>
  <mergeCells count="9">
    <mergeCell ref="C2:I2"/>
    <mergeCell ref="E72:I72"/>
    <mergeCell ref="V3:Y3"/>
    <mergeCell ref="Z3:AC3"/>
    <mergeCell ref="C70:D70"/>
    <mergeCell ref="F70:I70"/>
    <mergeCell ref="J3:M3"/>
    <mergeCell ref="N3:Q3"/>
    <mergeCell ref="R3:U3"/>
  </mergeCells>
  <pageMargins left="0.7" right="0.7" top="0.75" bottom="0.75" header="0.3" footer="0.3"/>
  <pageSetup paperSize="9" orientation="portrait" r:id="rId1"/>
  <ignoredErrors>
    <ignoredError sqref="D5:E5 D9:E9 D18:E18 D33:E33 D39:E39 D44:E44 D47:E47 D50:E50 D52:E52 D55:E55 D58:E58 D62:E62 D61:E61" formula="1"/>
  </ignoredErrors>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1">
    <tabColor theme="5" tint="-0.249977111117893"/>
  </sheetPr>
  <dimension ref="B1:K239"/>
  <sheetViews>
    <sheetView showGridLines="0" workbookViewId="0">
      <selection activeCell="B1" sqref="B1:J1"/>
    </sheetView>
  </sheetViews>
  <sheetFormatPr baseColWidth="10" defaultRowHeight="12.75" x14ac:dyDescent="0.2"/>
  <cols>
    <col min="2" max="2" width="48.5703125" style="86" customWidth="1"/>
    <col min="3" max="3" width="13.5703125" customWidth="1"/>
    <col min="4" max="4" width="20" customWidth="1"/>
    <col min="5" max="5" width="14.7109375" customWidth="1"/>
    <col min="6" max="6" width="13.28515625" customWidth="1"/>
    <col min="7" max="7" width="16.42578125" customWidth="1"/>
    <col min="8" max="8" width="14.85546875" customWidth="1"/>
    <col min="9" max="9" width="16.85546875" customWidth="1"/>
    <col min="10" max="10" width="16.140625" customWidth="1"/>
  </cols>
  <sheetData>
    <row r="1" spans="2:11" ht="40.5" customHeight="1" x14ac:dyDescent="0.2">
      <c r="B1" s="1174" t="s">
        <v>1116</v>
      </c>
      <c r="C1" s="1174"/>
      <c r="D1" s="1174"/>
      <c r="E1" s="1174"/>
      <c r="F1" s="1174"/>
      <c r="G1" s="1174"/>
      <c r="H1" s="1174"/>
      <c r="I1" s="1174"/>
      <c r="J1" s="1174"/>
    </row>
    <row r="3" spans="2:11" ht="16.899999999999999" customHeight="1" x14ac:dyDescent="0.2">
      <c r="B3" s="161" t="s">
        <v>972</v>
      </c>
      <c r="C3" s="161" t="s">
        <v>969</v>
      </c>
      <c r="D3" s="161" t="s">
        <v>971</v>
      </c>
      <c r="E3" s="161" t="s">
        <v>975</v>
      </c>
      <c r="F3" s="1184" t="s">
        <v>974</v>
      </c>
      <c r="G3" s="1184"/>
      <c r="H3" s="161" t="s">
        <v>970</v>
      </c>
      <c r="I3" s="1184" t="s">
        <v>976</v>
      </c>
      <c r="J3" s="1184"/>
    </row>
    <row r="4" spans="2:11" x14ac:dyDescent="0.2">
      <c r="B4" s="145" t="str">
        <f>IF('I. A. Solicitud'!D5&lt;&gt;"",'I. A. Solicitud'!D5,"")</f>
        <v/>
      </c>
      <c r="C4" s="146" t="str">
        <f>IF('I. A. Solicitud'!L5&lt;&gt;"",'I. A. Solicitud'!L5,"")</f>
        <v/>
      </c>
      <c r="D4" s="146" t="str">
        <f>IF('I. A. Solicitud'!E6&lt;&gt;"",'I. A. Solicitud'!E6,"")</f>
        <v/>
      </c>
      <c r="E4" s="144" t="str">
        <f>IF('I. A. Solicitud'!C7&lt;&gt;"",'I. A. Solicitud'!C7,"")</f>
        <v/>
      </c>
      <c r="F4" s="1186" t="str">
        <f>IF('I. A. Solicitud'!I6&lt;&gt;"",'I. A. Solicitud'!I6,"")</f>
        <v/>
      </c>
      <c r="G4" s="1187"/>
      <c r="H4" s="146" t="str">
        <f>IF('I. A. Solicitud'!F7&lt;&gt;"",'I. A. Solicitud'!F7,"")</f>
        <v/>
      </c>
      <c r="I4" s="1185" t="str">
        <f>IF('I. A. Solicitud'!K7&lt;&gt;"",'I. A. Solicitud'!K7,"")</f>
        <v/>
      </c>
      <c r="J4" s="1185"/>
    </row>
    <row r="5" spans="2:11" x14ac:dyDescent="0.2">
      <c r="B5" s="147"/>
      <c r="C5" s="148"/>
      <c r="D5" s="148"/>
      <c r="H5" s="148"/>
      <c r="I5" s="148"/>
      <c r="J5" s="85"/>
    </row>
    <row r="6" spans="2:11" ht="15.75" x14ac:dyDescent="0.2">
      <c r="B6" s="161" t="s">
        <v>973</v>
      </c>
      <c r="C6" s="161" t="s">
        <v>872</v>
      </c>
      <c r="D6" s="161" t="s">
        <v>971</v>
      </c>
      <c r="E6" s="161" t="s">
        <v>975</v>
      </c>
      <c r="F6" s="1184" t="s">
        <v>974</v>
      </c>
      <c r="G6" s="1184"/>
      <c r="H6" s="161" t="s">
        <v>970</v>
      </c>
      <c r="I6" s="1184" t="s">
        <v>976</v>
      </c>
      <c r="J6" s="1184"/>
    </row>
    <row r="7" spans="2:11" x14ac:dyDescent="0.2">
      <c r="B7" s="145" t="str">
        <f>IF('I. A. Solicitud'!B10&lt;&gt;"",'I. A. Solicitud'!B10,"")</f>
        <v/>
      </c>
      <c r="C7" s="144" t="str">
        <f>IF('I. A. Solicitud'!L10&lt;&gt;"",'I. A. Solicitud'!L10,"")</f>
        <v/>
      </c>
      <c r="D7" s="144" t="str">
        <f>IF('I. A. Solicitud'!E11&lt;&gt;"",'I. A. Solicitud'!E11,"")</f>
        <v/>
      </c>
      <c r="E7" s="144" t="str">
        <f>IF('I. A. Solicitud'!C12&lt;&gt;"",'I. A. Solicitud'!C12,"")</f>
        <v/>
      </c>
      <c r="F7" s="1185" t="str">
        <f>IF('I. A. Solicitud'!I11&lt;&gt;"",'I. A. Solicitud'!I11,"")</f>
        <v/>
      </c>
      <c r="G7" s="1185"/>
      <c r="H7" s="144" t="str">
        <f>IF('I. A. Solicitud'!F12&lt;&gt;"",'I. A. Solicitud'!F12,"")</f>
        <v/>
      </c>
      <c r="I7" s="1185" t="str">
        <f>IF('I. A. Solicitud'!K12&lt;&gt;"",'I. A. Solicitud'!K12,"")</f>
        <v/>
      </c>
      <c r="J7" s="1185"/>
    </row>
    <row r="8" spans="2:11" ht="12" customHeight="1" x14ac:dyDescent="0.2">
      <c r="B8" s="167" t="s">
        <v>988</v>
      </c>
      <c r="C8" s="167" t="s">
        <v>989</v>
      </c>
      <c r="D8" s="167" t="s">
        <v>990</v>
      </c>
      <c r="E8" s="168" t="s">
        <v>991</v>
      </c>
      <c r="F8" s="168" t="s">
        <v>992</v>
      </c>
      <c r="G8" s="168" t="s">
        <v>993</v>
      </c>
      <c r="H8" s="168" t="s">
        <v>994</v>
      </c>
      <c r="I8" s="169"/>
      <c r="J8" s="170"/>
      <c r="K8" s="171"/>
    </row>
    <row r="9" spans="2:11" ht="63" x14ac:dyDescent="0.2">
      <c r="B9" s="161" t="s">
        <v>977</v>
      </c>
      <c r="C9" s="853" t="s">
        <v>1093</v>
      </c>
      <c r="D9" s="176" t="s">
        <v>1000</v>
      </c>
      <c r="E9" s="176" t="s">
        <v>1001</v>
      </c>
      <c r="F9" s="1189" t="s">
        <v>1002</v>
      </c>
      <c r="G9" s="1190"/>
      <c r="H9" s="177" t="s">
        <v>1003</v>
      </c>
      <c r="I9" s="178" t="s">
        <v>1004</v>
      </c>
      <c r="J9" s="179" t="s">
        <v>978</v>
      </c>
    </row>
    <row r="10" spans="2:11" x14ac:dyDescent="0.2">
      <c r="B10" s="850" t="str">
        <f>IF('I. A. Solicitud'!B23&lt;&gt;"",'I. A. Solicitud'!B23,"")</f>
        <v/>
      </c>
      <c r="C10" s="851" t="str">
        <f>IF('I. A. Solicitud'!H16&lt;&gt;"",'I. A. Solicitud'!H16,"")</f>
        <v/>
      </c>
      <c r="D10" s="852">
        <f>PRESENTACION!C17</f>
        <v>0</v>
      </c>
      <c r="E10" s="172">
        <f>PRESENTACION!C19</f>
        <v>0</v>
      </c>
      <c r="F10" s="1191">
        <f>PRESENTACION!E29</f>
        <v>0</v>
      </c>
      <c r="G10" s="1191"/>
      <c r="H10" s="180">
        <f>PRESENTACION!G32</f>
        <v>0</v>
      </c>
      <c r="I10" s="180" t="str">
        <f>'PRESUPUESTO TOTAL'!E70</f>
        <v>100%</v>
      </c>
      <c r="J10" s="172" t="str">
        <f>IF('I. A. Solicitud'!L15&lt;&gt;"",'I. A. Solicitud'!L15,"")</f>
        <v/>
      </c>
    </row>
    <row r="11" spans="2:11" ht="15.75" x14ac:dyDescent="0.2">
      <c r="B11" s="853" t="s">
        <v>1070</v>
      </c>
      <c r="C11" s="1204" t="s">
        <v>1092</v>
      </c>
      <c r="D11" s="1204"/>
      <c r="E11" s="1188" t="s">
        <v>995</v>
      </c>
      <c r="F11" s="173" t="s">
        <v>996</v>
      </c>
      <c r="G11" s="172"/>
      <c r="H11" s="174" t="s">
        <v>997</v>
      </c>
      <c r="I11" s="172"/>
      <c r="J11" s="6"/>
    </row>
    <row r="12" spans="2:11" ht="15.75" x14ac:dyDescent="0.25">
      <c r="B12" s="854">
        <f>PRESENTACION!C21</f>
        <v>0</v>
      </c>
      <c r="C12" s="1205">
        <f>PRESENTACION!D27</f>
        <v>0</v>
      </c>
      <c r="D12" s="1205"/>
      <c r="E12" s="1188"/>
      <c r="F12" s="173" t="s">
        <v>998</v>
      </c>
      <c r="G12" s="172"/>
      <c r="H12" s="175" t="s">
        <v>999</v>
      </c>
      <c r="I12" s="6"/>
      <c r="J12" s="6"/>
    </row>
    <row r="13" spans="2:11" ht="18.75" thickBot="1" x14ac:dyDescent="0.25">
      <c r="B13" s="1177" t="s">
        <v>967</v>
      </c>
      <c r="C13" s="1178"/>
      <c r="D13" s="1178"/>
      <c r="E13" s="1170"/>
      <c r="F13" s="1170"/>
      <c r="G13" s="1170"/>
      <c r="H13" s="1170"/>
      <c r="I13" s="1170"/>
      <c r="J13" s="1170"/>
    </row>
    <row r="14" spans="2:11" ht="13.5" thickBot="1" x14ac:dyDescent="0.25"/>
    <row r="15" spans="2:11" ht="64.150000000000006" customHeight="1" thickBot="1" x14ac:dyDescent="0.25">
      <c r="B15" s="103" t="str">
        <f>'PRESUPUESTO TOTAL'!B4</f>
        <v xml:space="preserve">PRESUPUESTO TOTAL DE LA OBRA AUDIOVISUAL </v>
      </c>
      <c r="C15" s="87" t="str">
        <f>'PRESUPUESTO TOTAL'!C4</f>
        <v>(2)
GASTO PRODUCTORA SOLICITANTE</v>
      </c>
      <c r="D15" s="87" t="str">
        <f>'PRESUPUESTO TOTAL'!D4</f>
        <v>% GASTO PRODUCTORA SOLICITANTE</v>
      </c>
      <c r="E15" s="88" t="str">
        <f>'PRESUPUESTO TOTAL'!E4</f>
        <v>(3)
GASTO EN NAVARRA
PRODUCTORA SOLICITANTE</v>
      </c>
      <c r="F15" s="89" t="str">
        <f>'PRESUPUESTO TOTAL'!F4</f>
        <v>% NAVARRA
(sobre total de gasto solicitante)</v>
      </c>
      <c r="G15" s="90" t="str">
        <f>'PRESUPUESTO TOTAL'!G4</f>
        <v>(1)
PRESUPUESTO TOTAL OBRA AUDIOVISUAL</v>
      </c>
    </row>
    <row r="16" spans="2:11" ht="47.25" x14ac:dyDescent="0.2">
      <c r="B16" s="91" t="str">
        <f>'PRESUPUESTO TOTAL'!B5</f>
        <v>CAP. 01.- GUION Y MUSICA………………………….......................................</v>
      </c>
      <c r="C16" s="34">
        <f>'PRESUPUESTO TOTAL'!C5</f>
        <v>0</v>
      </c>
      <c r="D16" s="11" t="str">
        <f>'PRESUPUESTO TOTAL'!D5</f>
        <v/>
      </c>
      <c r="E16" s="16">
        <f>'PRESUPUESTO TOTAL'!E5</f>
        <v>0</v>
      </c>
      <c r="F16" s="17" t="str">
        <f>'PRESUPUESTO TOTAL'!F5</f>
        <v/>
      </c>
      <c r="G16" s="104">
        <f>'PRESUPUESTO TOTAL'!G5</f>
        <v>0</v>
      </c>
    </row>
    <row r="17" spans="2:7" ht="15.75" x14ac:dyDescent="0.2">
      <c r="B17" s="92" t="str">
        <f>'PRESUPUESTO TOTAL'!B6</f>
        <v>01.01 Guion</v>
      </c>
      <c r="C17" s="110">
        <f>'PRESUPUESTO TOTAL'!C6</f>
        <v>0</v>
      </c>
      <c r="D17" s="18">
        <f>'PRESUPUESTO TOTAL'!D6</f>
        <v>0</v>
      </c>
      <c r="E17" s="128">
        <f>'PRESUPUESTO TOTAL'!E6</f>
        <v>0</v>
      </c>
      <c r="F17" s="20">
        <f>'PRESUPUESTO TOTAL'!F6</f>
        <v>0</v>
      </c>
      <c r="G17" s="129">
        <f>'PRESUPUESTO TOTAL'!G6</f>
        <v>0</v>
      </c>
    </row>
    <row r="18" spans="2:7" ht="15.75" x14ac:dyDescent="0.2">
      <c r="B18" s="92" t="str">
        <f>'PRESUPUESTO TOTAL'!B7</f>
        <v>01.02 Música</v>
      </c>
      <c r="C18" s="110">
        <f>'PRESUPUESTO TOTAL'!C7</f>
        <v>0</v>
      </c>
      <c r="D18" s="18">
        <f>'PRESUPUESTO TOTAL'!D7</f>
        <v>0</v>
      </c>
      <c r="E18" s="128">
        <f>'PRESUPUESTO TOTAL'!E7</f>
        <v>0</v>
      </c>
      <c r="F18" s="20">
        <f>'PRESUPUESTO TOTAL'!F7</f>
        <v>0</v>
      </c>
      <c r="G18" s="129">
        <f>'PRESUPUESTO TOTAL'!G7</f>
        <v>0</v>
      </c>
    </row>
    <row r="19" spans="2:7" ht="15.75" x14ac:dyDescent="0.2">
      <c r="B19" s="92" t="str">
        <f>'PRESUPUESTO TOTAL'!B8</f>
        <v>01.03 Obras externas sujetas a derechos de P.I.</v>
      </c>
      <c r="C19" s="110">
        <f>'PRESUPUESTO TOTAL'!C8</f>
        <v>0</v>
      </c>
      <c r="D19" s="18">
        <f>'PRESUPUESTO TOTAL'!D8</f>
        <v>0</v>
      </c>
      <c r="E19" s="128">
        <f>'PRESUPUESTO TOTAL'!E8</f>
        <v>0</v>
      </c>
      <c r="F19" s="20">
        <f>'PRESUPUESTO TOTAL'!F8</f>
        <v>0</v>
      </c>
      <c r="G19" s="129">
        <f>'PRESUPUESTO TOTAL'!G8</f>
        <v>0</v>
      </c>
    </row>
    <row r="20" spans="2:7" ht="31.5" x14ac:dyDescent="0.2">
      <c r="B20" s="93" t="str">
        <f>'PRESUPUESTO TOTAL'!B9</f>
        <v>CAP. 02.- PERSONAL ARTISTICO…………………………..………………</v>
      </c>
      <c r="C20" s="34">
        <f>'PRESUPUESTO TOTAL'!C9</f>
        <v>0</v>
      </c>
      <c r="D20" s="11" t="str">
        <f>'PRESUPUESTO TOTAL'!D9</f>
        <v/>
      </c>
      <c r="E20" s="16">
        <f>'PRESUPUESTO TOTAL'!E9</f>
        <v>0</v>
      </c>
      <c r="F20" s="17" t="str">
        <f>'PRESUPUESTO TOTAL'!F9</f>
        <v/>
      </c>
      <c r="G20" s="104">
        <f>'PRESUPUESTO TOTAL'!G9</f>
        <v>0</v>
      </c>
    </row>
    <row r="21" spans="2:7" ht="15.75" x14ac:dyDescent="0.2">
      <c r="B21" s="92" t="str">
        <f>'PRESUPUESTO TOTAL'!B10</f>
        <v>02.01 Protagonistas</v>
      </c>
      <c r="C21" s="110">
        <f>'PRESUPUESTO TOTAL'!C10</f>
        <v>0</v>
      </c>
      <c r="D21" s="18">
        <f>'PRESUPUESTO TOTAL'!D10</f>
        <v>0</v>
      </c>
      <c r="E21" s="128">
        <f>'PRESUPUESTO TOTAL'!E10</f>
        <v>0</v>
      </c>
      <c r="F21" s="20">
        <f>'PRESUPUESTO TOTAL'!F10</f>
        <v>0</v>
      </c>
      <c r="G21" s="129">
        <f>'PRESUPUESTO TOTAL'!G10</f>
        <v>0</v>
      </c>
    </row>
    <row r="22" spans="2:7" ht="15.75" x14ac:dyDescent="0.2">
      <c r="B22" s="92" t="str">
        <f>'PRESUPUESTO TOTAL'!B11</f>
        <v>02.02 Principales</v>
      </c>
      <c r="C22" s="110">
        <f>'PRESUPUESTO TOTAL'!C11</f>
        <v>0</v>
      </c>
      <c r="D22" s="18">
        <f>'PRESUPUESTO TOTAL'!D11</f>
        <v>0</v>
      </c>
      <c r="E22" s="128">
        <f>'PRESUPUESTO TOTAL'!E11</f>
        <v>0</v>
      </c>
      <c r="F22" s="20">
        <f>'PRESUPUESTO TOTAL'!F11</f>
        <v>0</v>
      </c>
      <c r="G22" s="129">
        <f>'PRESUPUESTO TOTAL'!G11</f>
        <v>0</v>
      </c>
    </row>
    <row r="23" spans="2:7" ht="15.75" x14ac:dyDescent="0.2">
      <c r="B23" s="92" t="str">
        <f>'PRESUPUESTO TOTAL'!B12</f>
        <v>02.03 Secundarios</v>
      </c>
      <c r="C23" s="110">
        <f>'PRESUPUESTO TOTAL'!C12</f>
        <v>0</v>
      </c>
      <c r="D23" s="18">
        <f>'PRESUPUESTO TOTAL'!D12</f>
        <v>0</v>
      </c>
      <c r="E23" s="128">
        <f>'PRESUPUESTO TOTAL'!E12</f>
        <v>0</v>
      </c>
      <c r="F23" s="20">
        <f>'PRESUPUESTO TOTAL'!F12</f>
        <v>0</v>
      </c>
      <c r="G23" s="129">
        <f>'PRESUPUESTO TOTAL'!G12</f>
        <v>0</v>
      </c>
    </row>
    <row r="24" spans="2:7" ht="15.75" x14ac:dyDescent="0.2">
      <c r="B24" s="92" t="str">
        <f>'PRESUPUESTO TOTAL'!B13</f>
        <v>02.04 Pequeñas partes</v>
      </c>
      <c r="C24" s="110">
        <f>'PRESUPUESTO TOTAL'!C13</f>
        <v>0</v>
      </c>
      <c r="D24" s="21">
        <f>'PRESUPUESTO TOTAL'!D13</f>
        <v>0</v>
      </c>
      <c r="E24" s="128">
        <f>'PRESUPUESTO TOTAL'!E13</f>
        <v>0</v>
      </c>
      <c r="F24" s="20">
        <f>'PRESUPUESTO TOTAL'!F13</f>
        <v>0</v>
      </c>
      <c r="G24" s="129">
        <f>'PRESUPUESTO TOTAL'!G13</f>
        <v>0</v>
      </c>
    </row>
    <row r="25" spans="2:7" ht="15.75" x14ac:dyDescent="0.2">
      <c r="B25" s="92" t="str">
        <f>'PRESUPUESTO TOTAL'!B14</f>
        <v>02.05 Figuración</v>
      </c>
      <c r="C25" s="110">
        <f>'PRESUPUESTO TOTAL'!C14</f>
        <v>0</v>
      </c>
      <c r="D25" s="21">
        <f>'PRESUPUESTO TOTAL'!D14</f>
        <v>0</v>
      </c>
      <c r="E25" s="128">
        <f>'PRESUPUESTO TOTAL'!E14</f>
        <v>0</v>
      </c>
      <c r="F25" s="20">
        <f>'PRESUPUESTO TOTAL'!F14</f>
        <v>0</v>
      </c>
      <c r="G25" s="129">
        <f>'PRESUPUESTO TOTAL'!G14</f>
        <v>0</v>
      </c>
    </row>
    <row r="26" spans="2:7" ht="15.75" x14ac:dyDescent="0.2">
      <c r="B26" s="92" t="str">
        <f>'PRESUPUESTO TOTAL'!B15</f>
        <v>02.06 Especialistas</v>
      </c>
      <c r="C26" s="110">
        <f>'PRESUPUESTO TOTAL'!C15</f>
        <v>0</v>
      </c>
      <c r="D26" s="21">
        <f>'PRESUPUESTO TOTAL'!D15</f>
        <v>0</v>
      </c>
      <c r="E26" s="128">
        <f>'PRESUPUESTO TOTAL'!E15</f>
        <v>0</v>
      </c>
      <c r="F26" s="20">
        <f>'PRESUPUESTO TOTAL'!F15</f>
        <v>0</v>
      </c>
      <c r="G26" s="129">
        <f>'PRESUPUESTO TOTAL'!G15</f>
        <v>0</v>
      </c>
    </row>
    <row r="27" spans="2:7" ht="15.75" x14ac:dyDescent="0.2">
      <c r="B27" s="92" t="str">
        <f>'PRESUPUESTO TOTAL'!B16</f>
        <v>02.07 Ballet y Orquestas</v>
      </c>
      <c r="C27" s="110">
        <f>'PRESUPUESTO TOTAL'!C16</f>
        <v>0</v>
      </c>
      <c r="D27" s="21">
        <f>'PRESUPUESTO TOTAL'!D16</f>
        <v>0</v>
      </c>
      <c r="E27" s="128">
        <f>'PRESUPUESTO TOTAL'!E16</f>
        <v>0</v>
      </c>
      <c r="F27" s="20">
        <f>'PRESUPUESTO TOTAL'!F16</f>
        <v>0</v>
      </c>
      <c r="G27" s="129">
        <f>'PRESUPUESTO TOTAL'!G16</f>
        <v>0</v>
      </c>
    </row>
    <row r="28" spans="2:7" ht="15.75" x14ac:dyDescent="0.2">
      <c r="B28" s="92" t="str">
        <f>'PRESUPUESTO TOTAL'!B17</f>
        <v>02.08 Doblaje</v>
      </c>
      <c r="C28" s="110">
        <f>'PRESUPUESTO TOTAL'!C17</f>
        <v>0</v>
      </c>
      <c r="D28" s="21">
        <f>'PRESUPUESTO TOTAL'!D17</f>
        <v>0</v>
      </c>
      <c r="E28" s="128">
        <f>'PRESUPUESTO TOTAL'!E17</f>
        <v>0</v>
      </c>
      <c r="F28" s="20">
        <f>'PRESUPUESTO TOTAL'!F17</f>
        <v>0</v>
      </c>
      <c r="G28" s="129">
        <f>'PRESUPUESTO TOTAL'!G17</f>
        <v>0</v>
      </c>
    </row>
    <row r="29" spans="2:7" ht="31.5" x14ac:dyDescent="0.2">
      <c r="B29" s="93" t="str">
        <f>'PRESUPUESTO TOTAL'!B18</f>
        <v>CAP. 03.- EQUIPO TECNICO……………………………………………….....</v>
      </c>
      <c r="C29" s="34">
        <f>'PRESUPUESTO TOTAL'!C18</f>
        <v>0</v>
      </c>
      <c r="D29" s="11" t="str">
        <f>'PRESUPUESTO TOTAL'!D18</f>
        <v/>
      </c>
      <c r="E29" s="16">
        <f>'PRESUPUESTO TOTAL'!E18</f>
        <v>0</v>
      </c>
      <c r="F29" s="17" t="str">
        <f>'PRESUPUESTO TOTAL'!F18</f>
        <v/>
      </c>
      <c r="G29" s="104">
        <f>'PRESUPUESTO TOTAL'!G18</f>
        <v>0</v>
      </c>
    </row>
    <row r="30" spans="2:7" ht="15.75" x14ac:dyDescent="0.2">
      <c r="B30" s="92" t="str">
        <f>'PRESUPUESTO TOTAL'!B19</f>
        <v>03.01 Dirección</v>
      </c>
      <c r="C30" s="110">
        <f>'PRESUPUESTO TOTAL'!C19</f>
        <v>0</v>
      </c>
      <c r="D30" s="21">
        <f>'PRESUPUESTO TOTAL'!D19</f>
        <v>0</v>
      </c>
      <c r="E30" s="128">
        <f>'PRESUPUESTO TOTAL'!E19</f>
        <v>0</v>
      </c>
      <c r="F30" s="20">
        <f>'PRESUPUESTO TOTAL'!F19</f>
        <v>0</v>
      </c>
      <c r="G30" s="129">
        <f>'PRESUPUESTO TOTAL'!G19</f>
        <v>0</v>
      </c>
    </row>
    <row r="31" spans="2:7" ht="15.75" x14ac:dyDescent="0.2">
      <c r="B31" s="94" t="str">
        <f>'PRESUPUESTO TOTAL'!B20</f>
        <v>03.02 Producción (SIN PRODUCTOR EJECUTIVO)</v>
      </c>
      <c r="C31" s="110">
        <f>'PRESUPUESTO TOTAL'!C20</f>
        <v>0</v>
      </c>
      <c r="D31" s="21">
        <f>'PRESUPUESTO TOTAL'!D20</f>
        <v>0</v>
      </c>
      <c r="E31" s="128">
        <f>'PRESUPUESTO TOTAL'!E20</f>
        <v>0</v>
      </c>
      <c r="F31" s="22">
        <f>'PRESUPUESTO TOTAL'!F20</f>
        <v>0</v>
      </c>
      <c r="G31" s="129">
        <f>'PRESUPUESTO TOTAL'!G20</f>
        <v>0</v>
      </c>
    </row>
    <row r="32" spans="2:7" ht="15.75" x14ac:dyDescent="0.2">
      <c r="B32" s="95" t="str">
        <f>'PRESUPUESTO TOTAL'!B21</f>
        <v>03.02.01 Productor ejecutivo (SIN LIMITACIONES)</v>
      </c>
      <c r="C32" s="110">
        <f>'PRESUPUESTO TOTAL'!C21</f>
        <v>0</v>
      </c>
      <c r="D32" s="21">
        <f>'PRESUPUESTO TOTAL'!D21</f>
        <v>0</v>
      </c>
      <c r="E32" s="128">
        <f>'PRESUPUESTO TOTAL'!E21</f>
        <v>0</v>
      </c>
      <c r="F32" s="22">
        <f>'PRESUPUESTO TOTAL'!F21</f>
        <v>0</v>
      </c>
      <c r="G32" s="129">
        <f>'PRESUPUESTO TOTAL'!G21</f>
        <v>0</v>
      </c>
    </row>
    <row r="33" spans="2:7" ht="15.75" x14ac:dyDescent="0.2">
      <c r="B33" s="92" t="str">
        <f>'PRESUPUESTO TOTAL'!B22</f>
        <v>03.03 Fotografía</v>
      </c>
      <c r="C33" s="110">
        <f>'PRESUPUESTO TOTAL'!C22</f>
        <v>0</v>
      </c>
      <c r="D33" s="21">
        <f>'PRESUPUESTO TOTAL'!D22</f>
        <v>0</v>
      </c>
      <c r="E33" s="128">
        <f>'PRESUPUESTO TOTAL'!E22</f>
        <v>0</v>
      </c>
      <c r="F33" s="20">
        <f>'PRESUPUESTO TOTAL'!F22</f>
        <v>0</v>
      </c>
      <c r="G33" s="129">
        <f>'PRESUPUESTO TOTAL'!G22</f>
        <v>0</v>
      </c>
    </row>
    <row r="34" spans="2:7" ht="15.75" x14ac:dyDescent="0.2">
      <c r="B34" s="92" t="str">
        <f>'PRESUPUESTO TOTAL'!B23</f>
        <v>03.04 Decoración</v>
      </c>
      <c r="C34" s="110">
        <f>'PRESUPUESTO TOTAL'!C23</f>
        <v>0</v>
      </c>
      <c r="D34" s="21">
        <f>'PRESUPUESTO TOTAL'!D23</f>
        <v>0</v>
      </c>
      <c r="E34" s="128">
        <f>'PRESUPUESTO TOTAL'!E23</f>
        <v>0</v>
      </c>
      <c r="F34" s="20">
        <f>'PRESUPUESTO TOTAL'!F23</f>
        <v>0</v>
      </c>
      <c r="G34" s="129">
        <f>'PRESUPUESTO TOTAL'!G23</f>
        <v>0</v>
      </c>
    </row>
    <row r="35" spans="2:7" ht="15.75" x14ac:dyDescent="0.25">
      <c r="B35" s="99" t="str">
        <f>'PRESUPUESTO TOTAL'!B24</f>
        <v>03.05 Vestuario</v>
      </c>
      <c r="C35" s="110">
        <f>'PRESUPUESTO TOTAL'!C24</f>
        <v>0</v>
      </c>
      <c r="D35" s="21">
        <f>'PRESUPUESTO TOTAL'!D24</f>
        <v>0</v>
      </c>
      <c r="E35" s="128">
        <f>'PRESUPUESTO TOTAL'!E24</f>
        <v>0</v>
      </c>
      <c r="F35" s="20">
        <f>'PRESUPUESTO TOTAL'!F24</f>
        <v>0</v>
      </c>
      <c r="G35" s="129">
        <f>'PRESUPUESTO TOTAL'!G24</f>
        <v>0</v>
      </c>
    </row>
    <row r="36" spans="2:7" ht="15.75" x14ac:dyDescent="0.25">
      <c r="B36" s="99" t="str">
        <f>'PRESUPUESTO TOTAL'!B25</f>
        <v>03.06 Maquillaje</v>
      </c>
      <c r="C36" s="110">
        <f>'PRESUPUESTO TOTAL'!C25</f>
        <v>0</v>
      </c>
      <c r="D36" s="21">
        <f>'PRESUPUESTO TOTAL'!D25</f>
        <v>0</v>
      </c>
      <c r="E36" s="128">
        <f>'PRESUPUESTO TOTAL'!E25</f>
        <v>0</v>
      </c>
      <c r="F36" s="20">
        <f>'PRESUPUESTO TOTAL'!F25</f>
        <v>0</v>
      </c>
      <c r="G36" s="129">
        <f>'PRESUPUESTO TOTAL'!G25</f>
        <v>0</v>
      </c>
    </row>
    <row r="37" spans="2:7" ht="15.75" x14ac:dyDescent="0.25">
      <c r="B37" s="99" t="str">
        <f>'PRESUPUESTO TOTAL'!B26</f>
        <v>03.07 Peluquería</v>
      </c>
      <c r="C37" s="110">
        <f>'PRESUPUESTO TOTAL'!C26</f>
        <v>0</v>
      </c>
      <c r="D37" s="21">
        <f>'PRESUPUESTO TOTAL'!D26</f>
        <v>0</v>
      </c>
      <c r="E37" s="128">
        <f>'PRESUPUESTO TOTAL'!E26</f>
        <v>0</v>
      </c>
      <c r="F37" s="20">
        <f>'PRESUPUESTO TOTAL'!F26</f>
        <v>0</v>
      </c>
      <c r="G37" s="129">
        <f>'PRESUPUESTO TOTAL'!G26</f>
        <v>0</v>
      </c>
    </row>
    <row r="38" spans="2:7" ht="15.75" x14ac:dyDescent="0.2">
      <c r="B38" s="92" t="str">
        <f>'PRESUPUESTO TOTAL'!B27</f>
        <v>03.08 Efectos especiales mecánicos</v>
      </c>
      <c r="C38" s="110">
        <f>'PRESUPUESTO TOTAL'!C27</f>
        <v>0</v>
      </c>
      <c r="D38" s="21">
        <f>'PRESUPUESTO TOTAL'!D27</f>
        <v>0</v>
      </c>
      <c r="E38" s="128">
        <f>'PRESUPUESTO TOTAL'!E27</f>
        <v>0</v>
      </c>
      <c r="F38" s="20">
        <f>'PRESUPUESTO TOTAL'!F27</f>
        <v>0</v>
      </c>
      <c r="G38" s="129">
        <f>'PRESUPUESTO TOTAL'!G27</f>
        <v>0</v>
      </c>
    </row>
    <row r="39" spans="2:7" ht="15.75" x14ac:dyDescent="0.2">
      <c r="B39" s="92" t="str">
        <f>'PRESUPUESTO TOTAL'!B28</f>
        <v>03.09 Sonido</v>
      </c>
      <c r="C39" s="110">
        <f>'PRESUPUESTO TOTAL'!C28</f>
        <v>0</v>
      </c>
      <c r="D39" s="21">
        <f>'PRESUPUESTO TOTAL'!D28</f>
        <v>0</v>
      </c>
      <c r="E39" s="128">
        <f>'PRESUPUESTO TOTAL'!E28</f>
        <v>0</v>
      </c>
      <c r="F39" s="23">
        <f>'PRESUPUESTO TOTAL'!F28</f>
        <v>0</v>
      </c>
      <c r="G39" s="129">
        <f>'PRESUPUESTO TOTAL'!G28</f>
        <v>0</v>
      </c>
    </row>
    <row r="40" spans="2:7" ht="15.75" x14ac:dyDescent="0.25">
      <c r="B40" s="99" t="str">
        <f>'PRESUPUESTO TOTAL'!B29</f>
        <v>03.10 Montaje y postproducción de imagen</v>
      </c>
      <c r="C40" s="110">
        <f>'PRESUPUESTO TOTAL'!C29</f>
        <v>0</v>
      </c>
      <c r="D40" s="21">
        <f>'PRESUPUESTO TOTAL'!D29</f>
        <v>0</v>
      </c>
      <c r="E40" s="128">
        <f>'PRESUPUESTO TOTAL'!E29</f>
        <v>0</v>
      </c>
      <c r="F40" s="20">
        <f>'PRESUPUESTO TOTAL'!F29</f>
        <v>0</v>
      </c>
      <c r="G40" s="129">
        <f>'PRESUPUESTO TOTAL'!G29</f>
        <v>0</v>
      </c>
    </row>
    <row r="41" spans="2:7" ht="15.75" x14ac:dyDescent="0.25">
      <c r="B41" s="99" t="str">
        <f>'PRESUPUESTO TOTAL'!B30</f>
        <v>03.11 Eléctricos/as y maquinistas</v>
      </c>
      <c r="C41" s="110">
        <f>'PRESUPUESTO TOTAL'!C30</f>
        <v>0</v>
      </c>
      <c r="D41" s="21">
        <f>'PRESUPUESTO TOTAL'!D30</f>
        <v>0</v>
      </c>
      <c r="E41" s="128">
        <f>'PRESUPUESTO TOTAL'!E30</f>
        <v>0</v>
      </c>
      <c r="F41" s="20">
        <f>'PRESUPUESTO TOTAL'!F30</f>
        <v>0</v>
      </c>
      <c r="G41" s="129">
        <f>'PRESUPUESTO TOTAL'!G30</f>
        <v>0</v>
      </c>
    </row>
    <row r="42" spans="2:7" ht="15.75" x14ac:dyDescent="0.25">
      <c r="B42" s="99" t="str">
        <f>'PRESUPUESTO TOTAL'!B31</f>
        <v>03.12 Personal complementario</v>
      </c>
      <c r="C42" s="110">
        <f>'PRESUPUESTO TOTAL'!C31</f>
        <v>0</v>
      </c>
      <c r="D42" s="21">
        <f>'PRESUPUESTO TOTAL'!D31</f>
        <v>0</v>
      </c>
      <c r="E42" s="128">
        <f>'PRESUPUESTO TOTAL'!E31</f>
        <v>0</v>
      </c>
      <c r="F42" s="20">
        <f>'PRESUPUESTO TOTAL'!F31</f>
        <v>0</v>
      </c>
      <c r="G42" s="129">
        <f>'PRESUPUESTO TOTAL'!G31</f>
        <v>0</v>
      </c>
    </row>
    <row r="43" spans="2:7" ht="15.75" x14ac:dyDescent="0.2">
      <c r="B43" s="92" t="str">
        <f>'PRESUPUESTO TOTAL'!B32</f>
        <v>03.13 Segunda Unidad</v>
      </c>
      <c r="C43" s="110">
        <f>'PRESUPUESTO TOTAL'!C32</f>
        <v>0</v>
      </c>
      <c r="D43" s="21">
        <f>'PRESUPUESTO TOTAL'!D32</f>
        <v>0</v>
      </c>
      <c r="E43" s="128">
        <f>'PRESUPUESTO TOTAL'!E32</f>
        <v>0</v>
      </c>
      <c r="F43" s="20">
        <f>'PRESUPUESTO TOTAL'!F32</f>
        <v>0</v>
      </c>
      <c r="G43" s="129">
        <f>'PRESUPUESTO TOTAL'!G32</f>
        <v>0</v>
      </c>
    </row>
    <row r="44" spans="2:7" ht="47.25" x14ac:dyDescent="0.2">
      <c r="B44" s="93" t="str">
        <f>'PRESUPUESTO TOTAL'!B33</f>
        <v>CAP. 04.- ESCENOGRAFIA………………………………………………......</v>
      </c>
      <c r="C44" s="34">
        <f>'PRESUPUESTO TOTAL'!C33</f>
        <v>0</v>
      </c>
      <c r="D44" s="11" t="str">
        <f>'PRESUPUESTO TOTAL'!D33</f>
        <v/>
      </c>
      <c r="E44" s="16">
        <f>'PRESUPUESTO TOTAL'!E33</f>
        <v>0</v>
      </c>
      <c r="F44" s="17" t="str">
        <f>'PRESUPUESTO TOTAL'!F33</f>
        <v/>
      </c>
      <c r="G44" s="104">
        <f>'PRESUPUESTO TOTAL'!G33</f>
        <v>0</v>
      </c>
    </row>
    <row r="45" spans="2:7" ht="15.75" x14ac:dyDescent="0.2">
      <c r="B45" s="92" t="str">
        <f>'PRESUPUESTO TOTAL'!B34</f>
        <v>04.01 Decorados y escenarios</v>
      </c>
      <c r="C45" s="110">
        <f>'PRESUPUESTO TOTAL'!C34</f>
        <v>0</v>
      </c>
      <c r="D45" s="21">
        <f>'PRESUPUESTO TOTAL'!D34</f>
        <v>0</v>
      </c>
      <c r="E45" s="128">
        <f>'PRESUPUESTO TOTAL'!E34</f>
        <v>0</v>
      </c>
      <c r="F45" s="20">
        <f>'PRESUPUESTO TOTAL'!F34</f>
        <v>0</v>
      </c>
      <c r="G45" s="129">
        <f>'PRESUPUESTO TOTAL'!G34</f>
        <v>0</v>
      </c>
    </row>
    <row r="46" spans="2:7" ht="15.75" x14ac:dyDescent="0.2">
      <c r="B46" s="92" t="str">
        <f>'PRESUPUESTO TOTAL'!B35</f>
        <v>04.02 Ambientación</v>
      </c>
      <c r="C46" s="110">
        <f>'PRESUPUESTO TOTAL'!C35</f>
        <v>0</v>
      </c>
      <c r="D46" s="21">
        <f>'PRESUPUESTO TOTAL'!D35</f>
        <v>0</v>
      </c>
      <c r="E46" s="128">
        <f>'PRESUPUESTO TOTAL'!E35</f>
        <v>0</v>
      </c>
      <c r="F46" s="20">
        <f>'PRESUPUESTO TOTAL'!F35</f>
        <v>0</v>
      </c>
      <c r="G46" s="129">
        <f>'PRESUPUESTO TOTAL'!G35</f>
        <v>0</v>
      </c>
    </row>
    <row r="47" spans="2:7" ht="15.75" x14ac:dyDescent="0.2">
      <c r="B47" s="92" t="str">
        <f>'PRESUPUESTO TOTAL'!B36</f>
        <v>04.03 Vestuario</v>
      </c>
      <c r="C47" s="110">
        <f>'PRESUPUESTO TOTAL'!C36</f>
        <v>0</v>
      </c>
      <c r="D47" s="21">
        <f>'PRESUPUESTO TOTAL'!D36</f>
        <v>0</v>
      </c>
      <c r="E47" s="128">
        <f>'PRESUPUESTO TOTAL'!E36</f>
        <v>0</v>
      </c>
      <c r="F47" s="20">
        <f>'PRESUPUESTO TOTAL'!F36</f>
        <v>0</v>
      </c>
      <c r="G47" s="129">
        <f>'PRESUPUESTO TOTAL'!G36</f>
        <v>0</v>
      </c>
    </row>
    <row r="48" spans="2:7" ht="15.75" x14ac:dyDescent="0.2">
      <c r="B48" s="92" t="str">
        <f>'PRESUPUESTO TOTAL'!B37</f>
        <v>04.04 Semovientes y carruajes</v>
      </c>
      <c r="C48" s="110">
        <f>'PRESUPUESTO TOTAL'!C37</f>
        <v>0</v>
      </c>
      <c r="D48" s="21">
        <f>'PRESUPUESTO TOTAL'!D37</f>
        <v>0</v>
      </c>
      <c r="E48" s="128">
        <f>'PRESUPUESTO TOTAL'!E37</f>
        <v>0</v>
      </c>
      <c r="F48" s="20">
        <f>'PRESUPUESTO TOTAL'!F37</f>
        <v>0</v>
      </c>
      <c r="G48" s="129">
        <f>'PRESUPUESTO TOTAL'!G37</f>
        <v>0</v>
      </c>
    </row>
    <row r="49" spans="2:7" ht="15.75" x14ac:dyDescent="0.2">
      <c r="B49" s="92" t="str">
        <f>'PRESUPUESTO TOTAL'!B38</f>
        <v>04.05 Varios</v>
      </c>
      <c r="C49" s="110">
        <f>'PRESUPUESTO TOTAL'!C38</f>
        <v>0</v>
      </c>
      <c r="D49" s="21">
        <f>'PRESUPUESTO TOTAL'!D38</f>
        <v>0</v>
      </c>
      <c r="E49" s="128">
        <f>'PRESUPUESTO TOTAL'!E38</f>
        <v>0</v>
      </c>
      <c r="F49" s="20">
        <f>'PRESUPUESTO TOTAL'!F38</f>
        <v>0</v>
      </c>
      <c r="G49" s="129">
        <f>'PRESUPUESTO TOTAL'!G38</f>
        <v>0</v>
      </c>
    </row>
    <row r="50" spans="2:7" ht="31.5" x14ac:dyDescent="0.2">
      <c r="B50" s="93" t="str">
        <f>'PRESUPUESTO TOTAL'!B39</f>
        <v>CAP. 05.- EST. ROD/SON. Y VARIOS. PRODUCCION…………………….</v>
      </c>
      <c r="C50" s="34">
        <f>'PRESUPUESTO TOTAL'!C39</f>
        <v>0</v>
      </c>
      <c r="D50" s="11" t="str">
        <f>'PRESUPUESTO TOTAL'!D39</f>
        <v/>
      </c>
      <c r="E50" s="16">
        <f>'PRESUPUESTO TOTAL'!E39</f>
        <v>0</v>
      </c>
      <c r="F50" s="17" t="str">
        <f>'PRESUPUESTO TOTAL'!F39</f>
        <v/>
      </c>
      <c r="G50" s="104">
        <f>'PRESUPUESTO TOTAL'!G39</f>
        <v>0</v>
      </c>
    </row>
    <row r="51" spans="2:7" ht="15.75" x14ac:dyDescent="0.2">
      <c r="B51" s="92" t="str">
        <f>'PRESUPUESTO TOTAL'!B40</f>
        <v>05.01 Estudios de rodaje</v>
      </c>
      <c r="C51" s="110">
        <f>'PRESUPUESTO TOTAL'!C40</f>
        <v>0</v>
      </c>
      <c r="D51" s="21">
        <f>'PRESUPUESTO TOTAL'!D40</f>
        <v>0</v>
      </c>
      <c r="E51" s="128">
        <f>'PRESUPUESTO TOTAL'!E40</f>
        <v>0</v>
      </c>
      <c r="F51" s="20">
        <f>'PRESUPUESTO TOTAL'!F40</f>
        <v>0</v>
      </c>
      <c r="G51" s="129">
        <f>'PRESUPUESTO TOTAL'!G40</f>
        <v>0</v>
      </c>
    </row>
    <row r="52" spans="2:7" ht="15.75" x14ac:dyDescent="0.2">
      <c r="B52" s="92" t="str">
        <f>'PRESUPUESTO TOTAL'!B41</f>
        <v>05.02 Montaje y sonorización.</v>
      </c>
      <c r="C52" s="110">
        <f>'PRESUPUESTO TOTAL'!C41</f>
        <v>0</v>
      </c>
      <c r="D52" s="21">
        <f>'PRESUPUESTO TOTAL'!D41</f>
        <v>0</v>
      </c>
      <c r="E52" s="128">
        <f>'PRESUPUESTO TOTAL'!E41</f>
        <v>0</v>
      </c>
      <c r="F52" s="20">
        <f>'PRESUPUESTO TOTAL'!F41</f>
        <v>0</v>
      </c>
      <c r="G52" s="129">
        <f>'PRESUPUESTO TOTAL'!G41</f>
        <v>0</v>
      </c>
    </row>
    <row r="53" spans="2:7" ht="15.75" x14ac:dyDescent="0.2">
      <c r="B53" s="92" t="str">
        <f>'PRESUPUESTO TOTAL'!B42</f>
        <v>05.03 Varios producción</v>
      </c>
      <c r="C53" s="110">
        <f>'PRESUPUESTO TOTAL'!C42</f>
        <v>0</v>
      </c>
      <c r="D53" s="21">
        <f>'PRESUPUESTO TOTAL'!D42</f>
        <v>0</v>
      </c>
      <c r="E53" s="128">
        <f>'PRESUPUESTO TOTAL'!E42</f>
        <v>0</v>
      </c>
      <c r="F53" s="20">
        <f>'PRESUPUESTO TOTAL'!F42</f>
        <v>0</v>
      </c>
      <c r="G53" s="129">
        <f>'PRESUPUESTO TOTAL'!G42</f>
        <v>0</v>
      </c>
    </row>
    <row r="54" spans="2:7" ht="31.5" x14ac:dyDescent="0.2">
      <c r="B54" s="92" t="str">
        <f>'PRESUPUESTO TOTAL'!B43</f>
        <v>05.04 Otros gastos específicos del proyecto (SIN INCLUIR INFORME DE AUDITORÍA)</v>
      </c>
      <c r="C54" s="110">
        <f>'PRESUPUESTO TOTAL'!C43</f>
        <v>0</v>
      </c>
      <c r="D54" s="21">
        <f>'PRESUPUESTO TOTAL'!D43</f>
        <v>0</v>
      </c>
      <c r="E54" s="128">
        <f>'PRESUPUESTO TOTAL'!E43</f>
        <v>0</v>
      </c>
      <c r="F54" s="20">
        <f>'PRESUPUESTO TOTAL'!F43</f>
        <v>0</v>
      </c>
      <c r="G54" s="129">
        <f>'PRESUPUESTO TOTAL'!G43</f>
        <v>0</v>
      </c>
    </row>
    <row r="55" spans="2:7" ht="31.5" x14ac:dyDescent="0.2">
      <c r="B55" s="93" t="str">
        <f>'PRESUPUESTO TOTAL'!B44</f>
        <v>CAP. 06.- MAQUINARIA, RODAJE Y TRANSPORTES……………………</v>
      </c>
      <c r="C55" s="34">
        <f>'PRESUPUESTO TOTAL'!C44</f>
        <v>0</v>
      </c>
      <c r="D55" s="11" t="str">
        <f>'PRESUPUESTO TOTAL'!D44</f>
        <v/>
      </c>
      <c r="E55" s="16">
        <f>'PRESUPUESTO TOTAL'!E44</f>
        <v>0</v>
      </c>
      <c r="F55" s="17" t="str">
        <f>'PRESUPUESTO TOTAL'!F44</f>
        <v/>
      </c>
      <c r="G55" s="104">
        <f>'PRESUPUESTO TOTAL'!G44</f>
        <v>0</v>
      </c>
    </row>
    <row r="56" spans="2:7" ht="15.75" x14ac:dyDescent="0.25">
      <c r="B56" s="99" t="str">
        <f>'PRESUPUESTO TOTAL'!B45</f>
        <v>06.01 Maquinaria y elementos de rodaje</v>
      </c>
      <c r="C56" s="110">
        <f>'PRESUPUESTO TOTAL'!C45</f>
        <v>0</v>
      </c>
      <c r="D56" s="21">
        <f>'PRESUPUESTO TOTAL'!D45</f>
        <v>0</v>
      </c>
      <c r="E56" s="128">
        <f>'PRESUPUESTO TOTAL'!E45</f>
        <v>0</v>
      </c>
      <c r="F56" s="20">
        <f>'PRESUPUESTO TOTAL'!F45</f>
        <v>0</v>
      </c>
      <c r="G56" s="129">
        <f>'PRESUPUESTO TOTAL'!G45</f>
        <v>0</v>
      </c>
    </row>
    <row r="57" spans="2:7" ht="15.75" x14ac:dyDescent="0.25">
      <c r="B57" s="99" t="str">
        <f>'PRESUPUESTO TOTAL'!B46</f>
        <v>06.02 Transportes</v>
      </c>
      <c r="C57" s="110">
        <f>'PRESUPUESTO TOTAL'!C46</f>
        <v>0</v>
      </c>
      <c r="D57" s="21">
        <f>'PRESUPUESTO TOTAL'!D46</f>
        <v>0</v>
      </c>
      <c r="E57" s="128">
        <f>'PRESUPUESTO TOTAL'!E46</f>
        <v>0</v>
      </c>
      <c r="F57" s="20">
        <f>'PRESUPUESTO TOTAL'!F46</f>
        <v>0</v>
      </c>
      <c r="G57" s="129">
        <f>'PRESUPUESTO TOTAL'!G46</f>
        <v>0</v>
      </c>
    </row>
    <row r="58" spans="2:7" ht="31.5" x14ac:dyDescent="0.2">
      <c r="B58" s="93" t="str">
        <f>'PRESUPUESTO TOTAL'!B47</f>
        <v>CAP. 07.- VIAJES, HOTELES Y COMIDAS…………………………………..</v>
      </c>
      <c r="C58" s="34">
        <f>'PRESUPUESTO TOTAL'!C47</f>
        <v>0</v>
      </c>
      <c r="D58" s="11" t="str">
        <f>'PRESUPUESTO TOTAL'!D47</f>
        <v/>
      </c>
      <c r="E58" s="16">
        <f>'PRESUPUESTO TOTAL'!E47</f>
        <v>0</v>
      </c>
      <c r="F58" s="17" t="str">
        <f>'PRESUPUESTO TOTAL'!F47</f>
        <v/>
      </c>
      <c r="G58" s="104">
        <f>'PRESUPUESTO TOTAL'!G47</f>
        <v>0</v>
      </c>
    </row>
    <row r="59" spans="2:7" ht="15.75" x14ac:dyDescent="0.2">
      <c r="B59" s="100" t="str">
        <f>'PRESUPUESTO TOTAL'!B48</f>
        <v xml:space="preserve">07.01 Desplazamientos </v>
      </c>
      <c r="C59" s="110">
        <f>'PRESUPUESTO TOTAL'!C48</f>
        <v>0</v>
      </c>
      <c r="D59" s="21">
        <f>'PRESUPUESTO TOTAL'!D48</f>
        <v>0</v>
      </c>
      <c r="E59" s="128">
        <f>'PRESUPUESTO TOTAL'!E48</f>
        <v>0</v>
      </c>
      <c r="F59" s="20">
        <f>'PRESUPUESTO TOTAL'!F48</f>
        <v>0</v>
      </c>
      <c r="G59" s="129">
        <f>'PRESUPUESTO TOTAL'!G48</f>
        <v>0</v>
      </c>
    </row>
    <row r="60" spans="2:7" ht="15.75" x14ac:dyDescent="0.2">
      <c r="B60" s="100" t="str">
        <f>'PRESUPUESTO TOTAL'!B49</f>
        <v>07.02 Alojamiento y comidas</v>
      </c>
      <c r="C60" s="110">
        <f>'PRESUPUESTO TOTAL'!C49</f>
        <v>0</v>
      </c>
      <c r="D60" s="21">
        <f>'PRESUPUESTO TOTAL'!D49</f>
        <v>0</v>
      </c>
      <c r="E60" s="128">
        <f>'PRESUPUESTO TOTAL'!E49</f>
        <v>0</v>
      </c>
      <c r="F60" s="20">
        <f>'PRESUPUESTO TOTAL'!F49</f>
        <v>0</v>
      </c>
      <c r="G60" s="129">
        <f>'PRESUPUESTO TOTAL'!G49</f>
        <v>0</v>
      </c>
    </row>
    <row r="61" spans="2:7" ht="31.5" x14ac:dyDescent="0.2">
      <c r="B61" s="93" t="str">
        <f>'PRESUPUESTO TOTAL'!B50</f>
        <v>CAP. 08.- PELICULA VIRGEN Y SOPORTES DIGITALES…………………</v>
      </c>
      <c r="C61" s="35">
        <f>'PRESUPUESTO TOTAL'!C50</f>
        <v>0</v>
      </c>
      <c r="D61" s="11" t="str">
        <f>'PRESUPUESTO TOTAL'!D50</f>
        <v/>
      </c>
      <c r="E61" s="16">
        <f>'PRESUPUESTO TOTAL'!E50</f>
        <v>0</v>
      </c>
      <c r="F61" s="17" t="str">
        <f>'PRESUPUESTO TOTAL'!F50</f>
        <v/>
      </c>
      <c r="G61" s="105">
        <f>'PRESUPUESTO TOTAL'!G50</f>
        <v>0</v>
      </c>
    </row>
    <row r="62" spans="2:7" ht="15.75" x14ac:dyDescent="0.2">
      <c r="B62" s="100" t="str">
        <f>'PRESUPUESTO TOTAL'!B51</f>
        <v>08.01 Negativo, positivo, magnético, digitales</v>
      </c>
      <c r="C62" s="110">
        <f>'PRESUPUESTO TOTAL'!C51</f>
        <v>0</v>
      </c>
      <c r="D62" s="21">
        <f>'PRESUPUESTO TOTAL'!D51</f>
        <v>0</v>
      </c>
      <c r="E62" s="128">
        <f>'PRESUPUESTO TOTAL'!E51</f>
        <v>0</v>
      </c>
      <c r="F62" s="20">
        <f>'PRESUPUESTO TOTAL'!F51</f>
        <v>0</v>
      </c>
      <c r="G62" s="129">
        <f>'PRESUPUESTO TOTAL'!G51</f>
        <v>0</v>
      </c>
    </row>
    <row r="63" spans="2:7" ht="47.25" x14ac:dyDescent="0.2">
      <c r="B63" s="93" t="str">
        <f>'PRESUPUESTO TOTAL'!B52</f>
        <v>CAP. 09.- LABORATORIO…………………………………………………….</v>
      </c>
      <c r="C63" s="34">
        <f>'PRESUPUESTO TOTAL'!C52</f>
        <v>0</v>
      </c>
      <c r="D63" s="11" t="str">
        <f>'PRESUPUESTO TOTAL'!D52</f>
        <v/>
      </c>
      <c r="E63" s="16">
        <f>'PRESUPUESTO TOTAL'!E52</f>
        <v>0</v>
      </c>
      <c r="F63" s="17" t="str">
        <f>'PRESUPUESTO TOTAL'!F52</f>
        <v/>
      </c>
      <c r="G63" s="104">
        <f>'PRESUPUESTO TOTAL'!G52</f>
        <v>0</v>
      </c>
    </row>
    <row r="64" spans="2:7" ht="15.75" x14ac:dyDescent="0.2">
      <c r="B64" s="100" t="str">
        <f>'PRESUPUESTO TOTAL'!B53</f>
        <v>09.01 Laboratorio analógico</v>
      </c>
      <c r="C64" s="110">
        <f>'PRESUPUESTO TOTAL'!C53</f>
        <v>0</v>
      </c>
      <c r="D64" s="21">
        <f>'PRESUPUESTO TOTAL'!D53</f>
        <v>0</v>
      </c>
      <c r="E64" s="128">
        <f>'PRESUPUESTO TOTAL'!E53</f>
        <v>0</v>
      </c>
      <c r="F64" s="20">
        <f>'PRESUPUESTO TOTAL'!F53</f>
        <v>0</v>
      </c>
      <c r="G64" s="129">
        <f>'PRESUPUESTO TOTAL'!G53</f>
        <v>0</v>
      </c>
    </row>
    <row r="65" spans="2:7" ht="15.75" x14ac:dyDescent="0.2">
      <c r="B65" s="100" t="str">
        <f>'PRESUPUESTO TOTAL'!B54</f>
        <v>09.02 Efectos digitales y Varios</v>
      </c>
      <c r="C65" s="110">
        <f>'PRESUPUESTO TOTAL'!C54</f>
        <v>0</v>
      </c>
      <c r="D65" s="21">
        <f>'PRESUPUESTO TOTAL'!D54</f>
        <v>0</v>
      </c>
      <c r="E65" s="128">
        <f>'PRESUPUESTO TOTAL'!E54</f>
        <v>0</v>
      </c>
      <c r="F65" s="20">
        <f>'PRESUPUESTO TOTAL'!F54</f>
        <v>0</v>
      </c>
      <c r="G65" s="129">
        <f>'PRESUPUESTO TOTAL'!G54</f>
        <v>0</v>
      </c>
    </row>
    <row r="66" spans="2:7" ht="31.5" x14ac:dyDescent="0.2">
      <c r="B66" s="93" t="str">
        <f>'PRESUPUESTO TOTAL'!B55</f>
        <v>CAP. 10.- SEGUROS ……………...………………………...............................</v>
      </c>
      <c r="C66" s="34">
        <f>'PRESUPUESTO TOTAL'!C55</f>
        <v>0</v>
      </c>
      <c r="D66" s="11" t="str">
        <f>'PRESUPUESTO TOTAL'!D55</f>
        <v/>
      </c>
      <c r="E66" s="16">
        <f>'PRESUPUESTO TOTAL'!E55</f>
        <v>0</v>
      </c>
      <c r="F66" s="17" t="str">
        <f>'PRESUPUESTO TOTAL'!F55</f>
        <v/>
      </c>
      <c r="G66" s="104">
        <f>'PRESUPUESTO TOTAL'!G55</f>
        <v>0</v>
      </c>
    </row>
    <row r="67" spans="2:7" ht="15.75" x14ac:dyDescent="0.2">
      <c r="B67" s="100" t="str">
        <f>'PRESUPUESTO TOTAL'!B56</f>
        <v>10.01. Seguros</v>
      </c>
      <c r="C67" s="110">
        <f>'PRESUPUESTO TOTAL'!C56</f>
        <v>0</v>
      </c>
      <c r="D67" s="21">
        <f>'PRESUPUESTO TOTAL'!D56</f>
        <v>0</v>
      </c>
      <c r="E67" s="128">
        <f>'PRESUPUESTO TOTAL'!E56</f>
        <v>0</v>
      </c>
      <c r="F67" s="20">
        <f>'PRESUPUESTO TOTAL'!F56</f>
        <v>0</v>
      </c>
      <c r="G67" s="129">
        <f>'PRESUPUESTO TOTAL'!G56</f>
        <v>0</v>
      </c>
    </row>
    <row r="68" spans="2:7" ht="15.75" x14ac:dyDescent="0.2">
      <c r="B68" s="100" t="str">
        <f>'PRESUPUESTO TOTAL'!B57</f>
        <v>10.02. Seguros Sociales</v>
      </c>
      <c r="C68" s="110">
        <f>'PRESUPUESTO TOTAL'!C57</f>
        <v>0</v>
      </c>
      <c r="D68" s="21">
        <f>'PRESUPUESTO TOTAL'!D57</f>
        <v>0</v>
      </c>
      <c r="E68" s="128">
        <f>'PRESUPUESTO TOTAL'!E57</f>
        <v>0</v>
      </c>
      <c r="F68" s="20">
        <f>'PRESUPUESTO TOTAL'!F57</f>
        <v>0</v>
      </c>
      <c r="G68" s="129">
        <f>'PRESUPUESTO TOTAL'!G57</f>
        <v>0</v>
      </c>
    </row>
    <row r="69" spans="2:7" ht="31.5" x14ac:dyDescent="0.2">
      <c r="B69" s="96" t="str">
        <f>'PRESUPUESTO TOTAL'!B58</f>
        <v>CAP. 11.- GASTOS GENERALES…………………………………………….</v>
      </c>
      <c r="C69" s="34">
        <f>'PRESUPUESTO TOTAL'!C58</f>
        <v>0</v>
      </c>
      <c r="D69" s="11" t="str">
        <f>'PRESUPUESTO TOTAL'!D58</f>
        <v/>
      </c>
      <c r="E69" s="16">
        <f>'PRESUPUESTO TOTAL'!E58</f>
        <v>0</v>
      </c>
      <c r="F69" s="17" t="str">
        <f>'PRESUPUESTO TOTAL'!F58</f>
        <v/>
      </c>
      <c r="G69" s="104">
        <f>'PRESUPUESTO TOTAL'!G58</f>
        <v>0</v>
      </c>
    </row>
    <row r="70" spans="2:7" ht="15.75" x14ac:dyDescent="0.2">
      <c r="B70" s="101" t="str">
        <f>'PRESUPUESTO TOTAL'!B59</f>
        <v>11.01 Generales (SIN LIMITACIONES)</v>
      </c>
      <c r="C70" s="110">
        <f>'PRESUPUESTO TOTAL'!C59</f>
        <v>0</v>
      </c>
      <c r="D70" s="21">
        <f>'PRESUPUESTO TOTAL'!D59</f>
        <v>0</v>
      </c>
      <c r="E70" s="128">
        <f>'PRESUPUESTO TOTAL'!E59</f>
        <v>0</v>
      </c>
      <c r="F70" s="20">
        <f>'PRESUPUESTO TOTAL'!F59</f>
        <v>0</v>
      </c>
      <c r="G70" s="129">
        <f>'PRESUPUESTO TOTAL'!G59</f>
        <v>0</v>
      </c>
    </row>
    <row r="71" spans="2:7" ht="16.5" thickBot="1" x14ac:dyDescent="0.25">
      <c r="B71" s="1181"/>
      <c r="C71" s="1182"/>
      <c r="D71" s="1182"/>
      <c r="E71" s="1182"/>
      <c r="F71" s="1182"/>
      <c r="G71" s="1183"/>
    </row>
    <row r="72" spans="2:7" ht="36.75" thickBot="1" x14ac:dyDescent="0.25">
      <c r="B72" s="102" t="str">
        <f>'PRESUPUESTO TOTAL'!B61</f>
        <v>COSTE DE PRODUCCIÓN………………………</v>
      </c>
      <c r="C72" s="111">
        <f>'PRESUPUESTO TOTAL'!C61</f>
        <v>0</v>
      </c>
      <c r="D72" s="5" t="str">
        <f>'PRESUPUESTO TOTAL'!D61</f>
        <v/>
      </c>
      <c r="E72" s="4">
        <f>'PRESUPUESTO TOTAL'!E61</f>
        <v>0</v>
      </c>
      <c r="F72" s="24" t="str">
        <f>'PRESUPUESTO TOTAL'!F61</f>
        <v/>
      </c>
      <c r="G72" s="106">
        <f>'PRESUPUESTO TOTAL'!G61</f>
        <v>0</v>
      </c>
    </row>
    <row r="73" spans="2:7" ht="31.5" x14ac:dyDescent="0.2">
      <c r="B73" s="96" t="str">
        <f>'PRESUPUESTO TOTAL'!B62</f>
        <v>CAP. 12.- GASTOS DE COPIAS, PROMOCIÓN Y PUBLICIDAD………………</v>
      </c>
      <c r="C73" s="34">
        <f>'PRESUPUESTO TOTAL'!C62</f>
        <v>0</v>
      </c>
      <c r="D73" s="11" t="str">
        <f>'PRESUPUESTO TOTAL'!D62</f>
        <v/>
      </c>
      <c r="E73" s="16">
        <f>'PRESUPUESTO TOTAL'!E62</f>
        <v>0</v>
      </c>
      <c r="F73" s="17" t="str">
        <f>'PRESUPUESTO TOTAL'!F62</f>
        <v/>
      </c>
      <c r="G73" s="104">
        <f>'PRESUPUESTO TOTAL'!G62</f>
        <v>0</v>
      </c>
    </row>
    <row r="74" spans="2:7" ht="15.75" x14ac:dyDescent="0.2">
      <c r="B74" s="94" t="str">
        <f>'PRESUPUESTO TOTAL'!B63</f>
        <v>12.01 Copias distribución cinematográfica</v>
      </c>
      <c r="C74" s="110">
        <f>'PRESUPUESTO TOTAL'!C63</f>
        <v>0</v>
      </c>
      <c r="D74" s="21">
        <f>'PRESUPUESTO TOTAL'!D63</f>
        <v>0</v>
      </c>
      <c r="E74" s="128">
        <f>'PRESUPUESTO TOTAL'!E63</f>
        <v>0</v>
      </c>
      <c r="F74" s="20">
        <f>'PRESUPUESTO TOTAL'!F63</f>
        <v>0</v>
      </c>
      <c r="G74" s="129">
        <f>'PRESUPUESTO TOTAL'!G63</f>
        <v>0</v>
      </c>
    </row>
    <row r="75" spans="2:7" ht="15.75" x14ac:dyDescent="0.2">
      <c r="B75" s="97" t="str">
        <f>'PRESUPUESTO TOTAL'!B64</f>
        <v>12.02 Publicidad (SIN LIMITACIONES)</v>
      </c>
      <c r="C75" s="110">
        <f>'PRESUPUESTO TOTAL'!C64</f>
        <v>0</v>
      </c>
      <c r="D75" s="21">
        <f>'PRESUPUESTO TOTAL'!D64</f>
        <v>0</v>
      </c>
      <c r="E75" s="128">
        <f>'PRESUPUESTO TOTAL'!E64</f>
        <v>0</v>
      </c>
      <c r="F75" s="20">
        <f>'PRESUPUESTO TOTAL'!F64</f>
        <v>0</v>
      </c>
      <c r="G75" s="129">
        <f>'PRESUPUESTO TOTAL'!G64</f>
        <v>0</v>
      </c>
    </row>
    <row r="76" spans="2:7" ht="48" thickBot="1" x14ac:dyDescent="0.25">
      <c r="B76" s="98" t="str">
        <f>'PRESUPUESTO TOTAL'!B65</f>
        <v>Gasto informe de auditoría…………………………………………………………</v>
      </c>
      <c r="C76" s="110">
        <f>'PRESUPUESTO TOTAL'!C65</f>
        <v>0</v>
      </c>
      <c r="D76" s="11" t="str">
        <f>'PRESUPUESTO TOTAL'!D65</f>
        <v/>
      </c>
      <c r="E76" s="128">
        <f>'PRESUPUESTO TOTAL'!E65</f>
        <v>0</v>
      </c>
      <c r="F76" s="17" t="str">
        <f>'PRESUPUESTO TOTAL'!F65</f>
        <v/>
      </c>
      <c r="G76" s="149">
        <f>'PRESUPUESTO TOTAL'!G65</f>
        <v>0</v>
      </c>
    </row>
    <row r="77" spans="2:7" ht="36.75" thickBot="1" x14ac:dyDescent="0.25">
      <c r="B77" s="107" t="str">
        <f>'PRESUPUESTO TOTAL'!B66</f>
        <v>PRESUPUESTO TOTAL DE LA OBRA AUDIOVISUAL………</v>
      </c>
      <c r="C77" s="36">
        <f>'PRESUPUESTO TOTAL'!C66</f>
        <v>0</v>
      </c>
      <c r="D77" s="5">
        <f>'PRESUPUESTO TOTAL'!D66</f>
        <v>0</v>
      </c>
      <c r="E77" s="4">
        <f>'PRESUPUESTO TOTAL'!E66</f>
        <v>0</v>
      </c>
      <c r="F77" s="24">
        <f>'PRESUPUESTO TOTAL'!F66</f>
        <v>0</v>
      </c>
      <c r="G77" s="108">
        <f>'PRESUPUESTO TOTAL'!G66</f>
        <v>0</v>
      </c>
    </row>
    <row r="78" spans="2:7" ht="13.5" thickBot="1" x14ac:dyDescent="0.25">
      <c r="B78" s="6"/>
      <c r="C78" s="6"/>
      <c r="D78" s="6"/>
      <c r="E78" s="6"/>
      <c r="F78" s="6"/>
      <c r="G78" s="6"/>
    </row>
    <row r="79" spans="2:7" ht="28.15" customHeight="1" thickBot="1" x14ac:dyDescent="0.35">
      <c r="B79" s="84" t="s">
        <v>926</v>
      </c>
      <c r="C79" s="109" t="str">
        <f>'PRESUPUESTO TOTAL'!E70</f>
        <v>100%</v>
      </c>
      <c r="D79" s="6"/>
      <c r="E79" s="1175"/>
      <c r="F79" s="1176"/>
      <c r="G79" s="80"/>
    </row>
    <row r="81" spans="2:10" ht="27" customHeight="1" thickBot="1" x14ac:dyDescent="0.25">
      <c r="B81" s="1179" t="s">
        <v>968</v>
      </c>
      <c r="C81" s="1180"/>
      <c r="D81" s="1180"/>
      <c r="E81" s="1180"/>
      <c r="F81" s="1180"/>
      <c r="G81" s="1180"/>
      <c r="H81" s="1180"/>
      <c r="I81" s="1180"/>
      <c r="J81" s="1180"/>
    </row>
    <row r="82" spans="2:10" ht="13.5" thickBot="1" x14ac:dyDescent="0.25"/>
    <row r="83" spans="2:10" ht="60.75" customHeight="1" thickBot="1" x14ac:dyDescent="0.25">
      <c r="B83" s="87" t="str">
        <f>'PTO. PERIODO SUBVENCIONABLE'!B2</f>
        <v xml:space="preserve">
RESUMEN DE GASTOS DEL PERIODO SUBVENCIONABLE</v>
      </c>
      <c r="C83" s="87" t="str">
        <f>'PTO. PERIODO SUBVENCIONABLE'!C2</f>
        <v>GASTO PRODUCTORA SOLICITANTE</v>
      </c>
      <c r="D83" s="87" t="str">
        <f>'PTO. PERIODO SUBVENCIONABLE'!D2</f>
        <v>% GASTO PRODUCTORA SOLICITANTE</v>
      </c>
      <c r="E83" s="112" t="str">
        <f>'PTO. PERIODO SUBVENCIONABLE'!E2</f>
        <v>GASTO EN NAVARRA
PRODUCTORA SOLICITANTE</v>
      </c>
      <c r="F83" s="89" t="str">
        <f>'PTO. PERIODO SUBVENCIONABLE'!F2</f>
        <v>% NAVARRA
(por concepto)</v>
      </c>
      <c r="G83" s="89" t="str">
        <f>'PTO. PERIODO SUBVENCIONABLE'!G2</f>
        <v>% NAVARRA
(sobre total de gasto solicitante)</v>
      </c>
    </row>
    <row r="84" spans="2:10" ht="15.75" x14ac:dyDescent="0.2">
      <c r="B84" s="137" t="str">
        <f>'PTO. PERIODO SUBVENCIONABLE'!B3</f>
        <v>(CAPITULOS 01 A 12)</v>
      </c>
      <c r="C84" s="25"/>
      <c r="D84" s="7"/>
      <c r="E84" s="8"/>
      <c r="F84" s="9"/>
      <c r="G84" s="10"/>
    </row>
    <row r="85" spans="2:10" ht="47.25" x14ac:dyDescent="0.2">
      <c r="B85" s="119" t="str">
        <f>'PTO. PERIODO SUBVENCIONABLE'!B5</f>
        <v>CAP. 01.-GUION Y MUSICA………………………….......................................</v>
      </c>
      <c r="C85" s="26">
        <f>'PTO. PERIODO SUBVENCIONABLE'!C5</f>
        <v>0</v>
      </c>
      <c r="D85" s="11" t="str">
        <f>'PTO. PERIODO SUBVENCIONABLE'!D5</f>
        <v/>
      </c>
      <c r="E85" s="29">
        <f>'PTO. PERIODO SUBVENCIONABLE'!E5</f>
        <v>0</v>
      </c>
      <c r="F85" s="12" t="str">
        <f>'PTO. PERIODO SUBVENCIONABLE'!F5</f>
        <v/>
      </c>
      <c r="G85" s="13" t="str">
        <f>'PTO. PERIODO SUBVENCIONABLE'!G5</f>
        <v/>
      </c>
    </row>
    <row r="86" spans="2:10" ht="15.75" x14ac:dyDescent="0.2">
      <c r="B86" s="120" t="str">
        <f>'PTO. PERIODO SUBVENCIONABLE'!B6</f>
        <v>01.01  Guion</v>
      </c>
      <c r="C86" s="27">
        <f>'PTO. PERIODO SUBVENCIONABLE'!C6</f>
        <v>0</v>
      </c>
      <c r="D86" s="14">
        <f>'PTO. PERIODO SUBVENCIONABLE'!D6</f>
        <v>0</v>
      </c>
      <c r="E86" s="30">
        <f>'PTO. PERIODO SUBVENCIONABLE'!E6</f>
        <v>0</v>
      </c>
      <c r="F86" s="12" t="str">
        <f>'PTO. PERIODO SUBVENCIONABLE'!F6</f>
        <v/>
      </c>
      <c r="G86" s="15">
        <f>'PTO. PERIODO SUBVENCIONABLE'!G6</f>
        <v>0</v>
      </c>
    </row>
    <row r="87" spans="2:10" ht="15.75" x14ac:dyDescent="0.2">
      <c r="B87" s="120" t="str">
        <f>'PTO. PERIODO SUBVENCIONABLE'!B7</f>
        <v>01.02. Música</v>
      </c>
      <c r="C87" s="27">
        <f>'PTO. PERIODO SUBVENCIONABLE'!C7</f>
        <v>0</v>
      </c>
      <c r="D87" s="14">
        <f>'PTO. PERIODO SUBVENCIONABLE'!D7</f>
        <v>0</v>
      </c>
      <c r="E87" s="30">
        <f>'PTO. PERIODO SUBVENCIONABLE'!E7</f>
        <v>0</v>
      </c>
      <c r="F87" s="12" t="str">
        <f>'PTO. PERIODO SUBVENCIONABLE'!F7</f>
        <v/>
      </c>
      <c r="G87" s="15">
        <f>'PTO. PERIODO SUBVENCIONABLE'!G7</f>
        <v>0</v>
      </c>
    </row>
    <row r="88" spans="2:10" ht="15.75" x14ac:dyDescent="0.2">
      <c r="B88" s="121" t="str">
        <f>'PTO. PERIODO SUBVENCIONABLE'!B8</f>
        <v>01.03. Obras externas sujetas a derechos de P.I.</v>
      </c>
      <c r="C88" s="27">
        <f>'PTO. PERIODO SUBVENCIONABLE'!C8</f>
        <v>0</v>
      </c>
      <c r="D88" s="14">
        <f>'PTO. PERIODO SUBVENCIONABLE'!D8</f>
        <v>0</v>
      </c>
      <c r="E88" s="30">
        <f>'PTO. PERIODO SUBVENCIONABLE'!E8</f>
        <v>0</v>
      </c>
      <c r="F88" s="12" t="str">
        <f>'PTO. PERIODO SUBVENCIONABLE'!F8</f>
        <v/>
      </c>
      <c r="G88" s="15">
        <f>'PTO. PERIODO SUBVENCIONABLE'!G8</f>
        <v>0</v>
      </c>
    </row>
    <row r="89" spans="2:10" ht="31.5" x14ac:dyDescent="0.2">
      <c r="B89" s="119" t="str">
        <f>'PTO. PERIODO SUBVENCIONABLE'!B9</f>
        <v>CAP. 02.- PERSONAL ARTISTICO…………………………..………………</v>
      </c>
      <c r="C89" s="26">
        <f>'PTO. PERIODO SUBVENCIONABLE'!C9</f>
        <v>0</v>
      </c>
      <c r="D89" s="11" t="str">
        <f>'PTO. PERIODO SUBVENCIONABLE'!D9</f>
        <v/>
      </c>
      <c r="E89" s="29">
        <f>'PTO. PERIODO SUBVENCIONABLE'!E9</f>
        <v>0</v>
      </c>
      <c r="F89" s="12" t="str">
        <f>'PTO. PERIODO SUBVENCIONABLE'!F9</f>
        <v/>
      </c>
      <c r="G89" s="13" t="str">
        <f>'PTO. PERIODO SUBVENCIONABLE'!G9</f>
        <v/>
      </c>
    </row>
    <row r="90" spans="2:10" ht="15.75" x14ac:dyDescent="0.2">
      <c r="B90" s="121" t="str">
        <f>'PTO. PERIODO SUBVENCIONABLE'!B10</f>
        <v>02.01 Protagonistas</v>
      </c>
      <c r="C90" s="27">
        <f>'PTO. PERIODO SUBVENCIONABLE'!C10</f>
        <v>0</v>
      </c>
      <c r="D90" s="14">
        <f>'PTO. PERIODO SUBVENCIONABLE'!D10</f>
        <v>0</v>
      </c>
      <c r="E90" s="30">
        <f>'PTO. PERIODO SUBVENCIONABLE'!E10</f>
        <v>0</v>
      </c>
      <c r="F90" s="12" t="str">
        <f>'PTO. PERIODO SUBVENCIONABLE'!F10</f>
        <v/>
      </c>
      <c r="G90" s="15">
        <f>'PTO. PERIODO SUBVENCIONABLE'!G10</f>
        <v>0</v>
      </c>
    </row>
    <row r="91" spans="2:10" ht="15.75" x14ac:dyDescent="0.2">
      <c r="B91" s="121" t="str">
        <f>'PTO. PERIODO SUBVENCIONABLE'!B11</f>
        <v>02.02 Principales</v>
      </c>
      <c r="C91" s="27">
        <f>'PTO. PERIODO SUBVENCIONABLE'!C11</f>
        <v>0</v>
      </c>
      <c r="D91" s="14">
        <f>'PTO. PERIODO SUBVENCIONABLE'!D11</f>
        <v>0</v>
      </c>
      <c r="E91" s="30">
        <f>'PTO. PERIODO SUBVENCIONABLE'!E11</f>
        <v>0</v>
      </c>
      <c r="F91" s="12" t="str">
        <f>'PTO. PERIODO SUBVENCIONABLE'!F11</f>
        <v/>
      </c>
      <c r="G91" s="15">
        <f>'PTO. PERIODO SUBVENCIONABLE'!G11</f>
        <v>0</v>
      </c>
    </row>
    <row r="92" spans="2:10" ht="15.75" x14ac:dyDescent="0.2">
      <c r="B92" s="121" t="str">
        <f>'PTO. PERIODO SUBVENCIONABLE'!B12</f>
        <v>02.03 Secundarios</v>
      </c>
      <c r="C92" s="27">
        <f>'PTO. PERIODO SUBVENCIONABLE'!C12</f>
        <v>0</v>
      </c>
      <c r="D92" s="14">
        <f>'PTO. PERIODO SUBVENCIONABLE'!D12</f>
        <v>0</v>
      </c>
      <c r="E92" s="30">
        <f>'PTO. PERIODO SUBVENCIONABLE'!E12</f>
        <v>0</v>
      </c>
      <c r="F92" s="12" t="str">
        <f>'PTO. PERIODO SUBVENCIONABLE'!F12</f>
        <v/>
      </c>
      <c r="G92" s="15">
        <f>'PTO. PERIODO SUBVENCIONABLE'!G12</f>
        <v>0</v>
      </c>
    </row>
    <row r="93" spans="2:10" ht="15.75" x14ac:dyDescent="0.2">
      <c r="B93" s="121" t="str">
        <f>'PTO. PERIODO SUBVENCIONABLE'!B13</f>
        <v>02.04 Pequeñas partes</v>
      </c>
      <c r="C93" s="27">
        <f>'PTO. PERIODO SUBVENCIONABLE'!C13</f>
        <v>0</v>
      </c>
      <c r="D93" s="14">
        <f>'PTO. PERIODO SUBVENCIONABLE'!D13</f>
        <v>0</v>
      </c>
      <c r="E93" s="30">
        <f>'PTO. PERIODO SUBVENCIONABLE'!E13</f>
        <v>0</v>
      </c>
      <c r="F93" s="12" t="str">
        <f>'PTO. PERIODO SUBVENCIONABLE'!F13</f>
        <v/>
      </c>
      <c r="G93" s="15">
        <f>'PTO. PERIODO SUBVENCIONABLE'!G13</f>
        <v>0</v>
      </c>
    </row>
    <row r="94" spans="2:10" ht="15.75" x14ac:dyDescent="0.2">
      <c r="B94" s="121" t="str">
        <f>'PTO. PERIODO SUBVENCIONABLE'!B14</f>
        <v>02.05 Figuración.</v>
      </c>
      <c r="C94" s="27">
        <f>'PTO. PERIODO SUBVENCIONABLE'!C14</f>
        <v>0</v>
      </c>
      <c r="D94" s="14">
        <f>'PTO. PERIODO SUBVENCIONABLE'!D14</f>
        <v>0</v>
      </c>
      <c r="E94" s="30">
        <f>'PTO. PERIODO SUBVENCIONABLE'!E14</f>
        <v>0</v>
      </c>
      <c r="F94" s="12" t="str">
        <f>'PTO. PERIODO SUBVENCIONABLE'!F14</f>
        <v/>
      </c>
      <c r="G94" s="15">
        <f>'PTO. PERIODO SUBVENCIONABLE'!G14</f>
        <v>0</v>
      </c>
    </row>
    <row r="95" spans="2:10" ht="15.75" x14ac:dyDescent="0.2">
      <c r="B95" s="121" t="str">
        <f>'PTO. PERIODO SUBVENCIONABLE'!B15</f>
        <v>02.06 Especialistas</v>
      </c>
      <c r="C95" s="27">
        <f>'PTO. PERIODO SUBVENCIONABLE'!C15</f>
        <v>0</v>
      </c>
      <c r="D95" s="14">
        <f>'PTO. PERIODO SUBVENCIONABLE'!D15</f>
        <v>0</v>
      </c>
      <c r="E95" s="30">
        <f>'PTO. PERIODO SUBVENCIONABLE'!E15</f>
        <v>0</v>
      </c>
      <c r="F95" s="12" t="str">
        <f>'PTO. PERIODO SUBVENCIONABLE'!F15</f>
        <v/>
      </c>
      <c r="G95" s="15">
        <f>'PTO. PERIODO SUBVENCIONABLE'!G15</f>
        <v>0</v>
      </c>
    </row>
    <row r="96" spans="2:10" ht="15.75" x14ac:dyDescent="0.2">
      <c r="B96" s="121" t="str">
        <f>'PTO. PERIODO SUBVENCIONABLE'!B16</f>
        <v>02.07 Ballet y Orquestas</v>
      </c>
      <c r="C96" s="27">
        <f>'PTO. PERIODO SUBVENCIONABLE'!C16</f>
        <v>0</v>
      </c>
      <c r="D96" s="14">
        <f>'PTO. PERIODO SUBVENCIONABLE'!D16</f>
        <v>0</v>
      </c>
      <c r="E96" s="30">
        <f>'PTO. PERIODO SUBVENCIONABLE'!E16</f>
        <v>0</v>
      </c>
      <c r="F96" s="12" t="str">
        <f>'PTO. PERIODO SUBVENCIONABLE'!F16</f>
        <v/>
      </c>
      <c r="G96" s="15">
        <f>'PTO. PERIODO SUBVENCIONABLE'!G16</f>
        <v>0</v>
      </c>
    </row>
    <row r="97" spans="2:7" ht="15.75" x14ac:dyDescent="0.2">
      <c r="B97" s="121" t="str">
        <f>'PTO. PERIODO SUBVENCIONABLE'!B17</f>
        <v>02.08 Doblaje</v>
      </c>
      <c r="C97" s="27">
        <f>'PTO. PERIODO SUBVENCIONABLE'!C17</f>
        <v>0</v>
      </c>
      <c r="D97" s="14">
        <f>'PTO. PERIODO SUBVENCIONABLE'!D17</f>
        <v>0</v>
      </c>
      <c r="E97" s="30">
        <f>'PTO. PERIODO SUBVENCIONABLE'!E17</f>
        <v>0</v>
      </c>
      <c r="F97" s="12" t="str">
        <f>'PTO. PERIODO SUBVENCIONABLE'!F17</f>
        <v/>
      </c>
      <c r="G97" s="15">
        <f>'PTO. PERIODO SUBVENCIONABLE'!G17</f>
        <v>0</v>
      </c>
    </row>
    <row r="98" spans="2:7" ht="31.5" x14ac:dyDescent="0.2">
      <c r="B98" s="119" t="str">
        <f>'PTO. PERIODO SUBVENCIONABLE'!B18</f>
        <v>CAP. 03.- EQUIPO TECNICO……………………………………………….....</v>
      </c>
      <c r="C98" s="26">
        <f>'PTO. PERIODO SUBVENCIONABLE'!C18</f>
        <v>0</v>
      </c>
      <c r="D98" s="11" t="str">
        <f>'PTO. PERIODO SUBVENCIONABLE'!D18</f>
        <v/>
      </c>
      <c r="E98" s="29">
        <f>'PTO. PERIODO SUBVENCIONABLE'!E18</f>
        <v>0</v>
      </c>
      <c r="F98" s="12" t="str">
        <f>'PTO. PERIODO SUBVENCIONABLE'!F18</f>
        <v/>
      </c>
      <c r="G98" s="13" t="str">
        <f>'PTO. PERIODO SUBVENCIONABLE'!G18</f>
        <v/>
      </c>
    </row>
    <row r="99" spans="2:7" ht="15.75" x14ac:dyDescent="0.2">
      <c r="B99" s="121" t="str">
        <f>'PTO. PERIODO SUBVENCIONABLE'!B19</f>
        <v>03.01 Dirección</v>
      </c>
      <c r="C99" s="27">
        <f>'PTO. PERIODO SUBVENCIONABLE'!C19</f>
        <v>0</v>
      </c>
      <c r="D99" s="14">
        <f>'PTO. PERIODO SUBVENCIONABLE'!D19</f>
        <v>0</v>
      </c>
      <c r="E99" s="30">
        <f>'PTO. PERIODO SUBVENCIONABLE'!E19</f>
        <v>0</v>
      </c>
      <c r="F99" s="12" t="str">
        <f>'PTO. PERIODO SUBVENCIONABLE'!F19</f>
        <v/>
      </c>
      <c r="G99" s="15">
        <f>'PTO. PERIODO SUBVENCIONABLE'!G19</f>
        <v>0</v>
      </c>
    </row>
    <row r="100" spans="2:7" ht="15.75" x14ac:dyDescent="0.2">
      <c r="B100" s="122" t="str">
        <f>'PTO. PERIODO SUBVENCIONABLE'!B20</f>
        <v>03.02 Producción (SIN PRODUCTOR EJECUTIVO)</v>
      </c>
      <c r="C100" s="27">
        <f>'PTO. PERIODO SUBVENCIONABLE'!C20</f>
        <v>0</v>
      </c>
      <c r="D100" s="14">
        <f>'PTO. PERIODO SUBVENCIONABLE'!D20</f>
        <v>0</v>
      </c>
      <c r="E100" s="30">
        <f>'PTO. PERIODO SUBVENCIONABLE'!E20</f>
        <v>0</v>
      </c>
      <c r="F100" s="12" t="str">
        <f>'PTO. PERIODO SUBVENCIONABLE'!F20</f>
        <v/>
      </c>
      <c r="G100" s="15">
        <f>'PTO. PERIODO SUBVENCIONABLE'!G20</f>
        <v>0</v>
      </c>
    </row>
    <row r="101" spans="2:7" ht="15.75" x14ac:dyDescent="0.2">
      <c r="B101" s="123" t="str">
        <f>'PTO. PERIODO SUBVENCIONABLE'!B21</f>
        <v>03.02.01 Productor ejecutivo (*)</v>
      </c>
      <c r="C101" s="27">
        <f>'PTO. PERIODO SUBVENCIONABLE'!C21</f>
        <v>0</v>
      </c>
      <c r="D101" s="14">
        <f>'PTO. PERIODO SUBVENCIONABLE'!D21</f>
        <v>0</v>
      </c>
      <c r="E101" s="30">
        <f>'PTO. PERIODO SUBVENCIONABLE'!E21</f>
        <v>0</v>
      </c>
      <c r="F101" s="12" t="str">
        <f>'PTO. PERIODO SUBVENCIONABLE'!F21</f>
        <v/>
      </c>
      <c r="G101" s="15">
        <f>'PTO. PERIODO SUBVENCIONABLE'!G21</f>
        <v>0</v>
      </c>
    </row>
    <row r="102" spans="2:7" ht="15.75" x14ac:dyDescent="0.2">
      <c r="B102" s="121" t="str">
        <f>'PTO. PERIODO SUBVENCIONABLE'!B22</f>
        <v>03.03 Fotografia</v>
      </c>
      <c r="C102" s="27">
        <f>'PTO. PERIODO SUBVENCIONABLE'!C22</f>
        <v>0</v>
      </c>
      <c r="D102" s="14">
        <f>'PTO. PERIODO SUBVENCIONABLE'!D22</f>
        <v>0</v>
      </c>
      <c r="E102" s="30">
        <f>'PTO. PERIODO SUBVENCIONABLE'!E22</f>
        <v>0</v>
      </c>
      <c r="F102" s="12" t="str">
        <f>'PTO. PERIODO SUBVENCIONABLE'!F22</f>
        <v/>
      </c>
      <c r="G102" s="15">
        <f>'PTO. PERIODO SUBVENCIONABLE'!G22</f>
        <v>0</v>
      </c>
    </row>
    <row r="103" spans="2:7" ht="15.75" x14ac:dyDescent="0.2">
      <c r="B103" s="121" t="str">
        <f>'PTO. PERIODO SUBVENCIONABLE'!B23</f>
        <v>03.04 Decoración</v>
      </c>
      <c r="C103" s="27">
        <f>'PTO. PERIODO SUBVENCIONABLE'!C23</f>
        <v>0</v>
      </c>
      <c r="D103" s="14">
        <f>'PTO. PERIODO SUBVENCIONABLE'!D23</f>
        <v>0</v>
      </c>
      <c r="E103" s="30">
        <f>'PTO. PERIODO SUBVENCIONABLE'!E23</f>
        <v>0</v>
      </c>
      <c r="F103" s="12" t="str">
        <f>'PTO. PERIODO SUBVENCIONABLE'!F23</f>
        <v/>
      </c>
      <c r="G103" s="15">
        <f>'PTO. PERIODO SUBVENCIONABLE'!G23</f>
        <v>0</v>
      </c>
    </row>
    <row r="104" spans="2:7" ht="15.75" x14ac:dyDescent="0.25">
      <c r="B104" s="124" t="str">
        <f>'PTO. PERIODO SUBVENCIONABLE'!B24</f>
        <v>03.05 Vestuario</v>
      </c>
      <c r="C104" s="27">
        <f>'PTO. PERIODO SUBVENCIONABLE'!C24</f>
        <v>0</v>
      </c>
      <c r="D104" s="14">
        <f>'PTO. PERIODO SUBVENCIONABLE'!D24</f>
        <v>0</v>
      </c>
      <c r="E104" s="30">
        <f>'PTO. PERIODO SUBVENCIONABLE'!E24</f>
        <v>0</v>
      </c>
      <c r="F104" s="12" t="str">
        <f>'PTO. PERIODO SUBVENCIONABLE'!F24</f>
        <v/>
      </c>
      <c r="G104" s="15">
        <f>'PTO. PERIODO SUBVENCIONABLE'!G24</f>
        <v>0</v>
      </c>
    </row>
    <row r="105" spans="2:7" ht="15.75" x14ac:dyDescent="0.25">
      <c r="B105" s="124" t="str">
        <f>'PTO. PERIODO SUBVENCIONABLE'!B25</f>
        <v>03.06. Maquillaje</v>
      </c>
      <c r="C105" s="27">
        <f>'PTO. PERIODO SUBVENCIONABLE'!C25</f>
        <v>0</v>
      </c>
      <c r="D105" s="14">
        <f>'PTO. PERIODO SUBVENCIONABLE'!D25</f>
        <v>0</v>
      </c>
      <c r="E105" s="30">
        <f>'PTO. PERIODO SUBVENCIONABLE'!E25</f>
        <v>0</v>
      </c>
      <c r="F105" s="12" t="str">
        <f>'PTO. PERIODO SUBVENCIONABLE'!F25</f>
        <v/>
      </c>
      <c r="G105" s="15">
        <f>'PTO. PERIODO SUBVENCIONABLE'!G25</f>
        <v>0</v>
      </c>
    </row>
    <row r="106" spans="2:7" ht="15.75" x14ac:dyDescent="0.25">
      <c r="B106" s="124" t="str">
        <f>'PTO. PERIODO SUBVENCIONABLE'!B26</f>
        <v>03.07 Peluquería</v>
      </c>
      <c r="C106" s="27">
        <f>'PTO. PERIODO SUBVENCIONABLE'!C26</f>
        <v>0</v>
      </c>
      <c r="D106" s="14">
        <f>'PTO. PERIODO SUBVENCIONABLE'!D26</f>
        <v>0</v>
      </c>
      <c r="E106" s="30">
        <f>'PTO. PERIODO SUBVENCIONABLE'!E26</f>
        <v>0</v>
      </c>
      <c r="F106" s="12" t="str">
        <f>'PTO. PERIODO SUBVENCIONABLE'!F26</f>
        <v/>
      </c>
      <c r="G106" s="15">
        <f>'PTO. PERIODO SUBVENCIONABLE'!G26</f>
        <v>0</v>
      </c>
    </row>
    <row r="107" spans="2:7" ht="15.75" x14ac:dyDescent="0.2">
      <c r="B107" s="121" t="str">
        <f>'PTO. PERIODO SUBVENCIONABLE'!B27</f>
        <v>03.08 Efectos especiales mecánicos</v>
      </c>
      <c r="C107" s="27">
        <f>'PTO. PERIODO SUBVENCIONABLE'!C27</f>
        <v>0</v>
      </c>
      <c r="D107" s="14">
        <f>'PTO. PERIODO SUBVENCIONABLE'!D27</f>
        <v>0</v>
      </c>
      <c r="E107" s="30">
        <f>'PTO. PERIODO SUBVENCIONABLE'!E27</f>
        <v>0</v>
      </c>
      <c r="F107" s="12" t="str">
        <f>'PTO. PERIODO SUBVENCIONABLE'!F27</f>
        <v/>
      </c>
      <c r="G107" s="15">
        <f>'PTO. PERIODO SUBVENCIONABLE'!G27</f>
        <v>0</v>
      </c>
    </row>
    <row r="108" spans="2:7" ht="15.75" x14ac:dyDescent="0.2">
      <c r="B108" s="121" t="str">
        <f>'PTO. PERIODO SUBVENCIONABLE'!B28</f>
        <v>03.09 Sonido</v>
      </c>
      <c r="C108" s="27">
        <f>'PTO. PERIODO SUBVENCIONABLE'!C28</f>
        <v>0</v>
      </c>
      <c r="D108" s="14">
        <f>'PTO. PERIODO SUBVENCIONABLE'!D28</f>
        <v>0</v>
      </c>
      <c r="E108" s="30">
        <f>'PTO. PERIODO SUBVENCIONABLE'!E28</f>
        <v>0</v>
      </c>
      <c r="F108" s="12" t="str">
        <f>'PTO. PERIODO SUBVENCIONABLE'!F28</f>
        <v/>
      </c>
      <c r="G108" s="15">
        <f>'PTO. PERIODO SUBVENCIONABLE'!G28</f>
        <v>0</v>
      </c>
    </row>
    <row r="109" spans="2:7" ht="15.75" x14ac:dyDescent="0.25">
      <c r="B109" s="124" t="str">
        <f>'PTO. PERIODO SUBVENCIONABLE'!B29</f>
        <v>03.10 Montaje y postproducción de imagen</v>
      </c>
      <c r="C109" s="27">
        <f>'PTO. PERIODO SUBVENCIONABLE'!C29</f>
        <v>0</v>
      </c>
      <c r="D109" s="14">
        <f>'PTO. PERIODO SUBVENCIONABLE'!D29</f>
        <v>0</v>
      </c>
      <c r="E109" s="30">
        <f>'PTO. PERIODO SUBVENCIONABLE'!E29</f>
        <v>0</v>
      </c>
      <c r="F109" s="12" t="str">
        <f>'PTO. PERIODO SUBVENCIONABLE'!F29</f>
        <v/>
      </c>
      <c r="G109" s="15">
        <f>'PTO. PERIODO SUBVENCIONABLE'!G29</f>
        <v>0</v>
      </c>
    </row>
    <row r="110" spans="2:7" ht="15.75" x14ac:dyDescent="0.25">
      <c r="B110" s="124" t="str">
        <f>'PTO. PERIODO SUBVENCIONABLE'!B30</f>
        <v>03.11 Eléctricos/as y maquinistas</v>
      </c>
      <c r="C110" s="27">
        <f>'PTO. PERIODO SUBVENCIONABLE'!C30</f>
        <v>0</v>
      </c>
      <c r="D110" s="14">
        <f>'PTO. PERIODO SUBVENCIONABLE'!D30</f>
        <v>0</v>
      </c>
      <c r="E110" s="30">
        <f>'PTO. PERIODO SUBVENCIONABLE'!E30</f>
        <v>0</v>
      </c>
      <c r="F110" s="12" t="str">
        <f>'PTO. PERIODO SUBVENCIONABLE'!F30</f>
        <v/>
      </c>
      <c r="G110" s="15">
        <f>'PTO. PERIODO SUBVENCIONABLE'!G30</f>
        <v>0</v>
      </c>
    </row>
    <row r="111" spans="2:7" ht="15.75" x14ac:dyDescent="0.25">
      <c r="B111" s="124" t="str">
        <f>'PTO. PERIODO SUBVENCIONABLE'!B31</f>
        <v>03.12 Personal complementario</v>
      </c>
      <c r="C111" s="27">
        <f>'PTO. PERIODO SUBVENCIONABLE'!C31</f>
        <v>0</v>
      </c>
      <c r="D111" s="14">
        <f>'PTO. PERIODO SUBVENCIONABLE'!D31</f>
        <v>0</v>
      </c>
      <c r="E111" s="30">
        <f>'PTO. PERIODO SUBVENCIONABLE'!E31</f>
        <v>0</v>
      </c>
      <c r="F111" s="12" t="str">
        <f>'PTO. PERIODO SUBVENCIONABLE'!F31</f>
        <v/>
      </c>
      <c r="G111" s="15">
        <f>'PTO. PERIODO SUBVENCIONABLE'!G31</f>
        <v>0</v>
      </c>
    </row>
    <row r="112" spans="2:7" ht="15.75" x14ac:dyDescent="0.2">
      <c r="B112" s="121" t="str">
        <f>'PTO. PERIODO SUBVENCIONABLE'!B32</f>
        <v>03.13. Segunda Unidad</v>
      </c>
      <c r="C112" s="27">
        <f>'PTO. PERIODO SUBVENCIONABLE'!C32</f>
        <v>0</v>
      </c>
      <c r="D112" s="14">
        <f>'PTO. PERIODO SUBVENCIONABLE'!D32</f>
        <v>0</v>
      </c>
      <c r="E112" s="30">
        <f>'PTO. PERIODO SUBVENCIONABLE'!E32</f>
        <v>0</v>
      </c>
      <c r="F112" s="12" t="str">
        <f>'PTO. PERIODO SUBVENCIONABLE'!F32</f>
        <v/>
      </c>
      <c r="G112" s="15">
        <f>'PTO. PERIODO SUBVENCIONABLE'!G32</f>
        <v>0</v>
      </c>
    </row>
    <row r="113" spans="2:7" ht="47.25" x14ac:dyDescent="0.2">
      <c r="B113" s="119" t="str">
        <f>'PTO. PERIODO SUBVENCIONABLE'!B33</f>
        <v>CAP. 04.- ESCENOGRAFIA………………………………………………......</v>
      </c>
      <c r="C113" s="26">
        <f>'PTO. PERIODO SUBVENCIONABLE'!C33</f>
        <v>0</v>
      </c>
      <c r="D113" s="11" t="str">
        <f>'PTO. PERIODO SUBVENCIONABLE'!D33</f>
        <v/>
      </c>
      <c r="E113" s="29">
        <f>'PTO. PERIODO SUBVENCIONABLE'!E33</f>
        <v>0</v>
      </c>
      <c r="F113" s="12" t="str">
        <f>'PTO. PERIODO SUBVENCIONABLE'!F33</f>
        <v/>
      </c>
      <c r="G113" s="13" t="str">
        <f>'PTO. PERIODO SUBVENCIONABLE'!G33</f>
        <v/>
      </c>
    </row>
    <row r="114" spans="2:7" ht="15.75" x14ac:dyDescent="0.2">
      <c r="B114" s="121" t="str">
        <f>'PTO. PERIODO SUBVENCIONABLE'!B34</f>
        <v>04.01 Decorados y escenarios</v>
      </c>
      <c r="C114" s="27">
        <f>'PTO. PERIODO SUBVENCIONABLE'!C34</f>
        <v>0</v>
      </c>
      <c r="D114" s="14">
        <f>'PTO. PERIODO SUBVENCIONABLE'!D34</f>
        <v>0</v>
      </c>
      <c r="E114" s="30">
        <f>'PTO. PERIODO SUBVENCIONABLE'!E34</f>
        <v>0</v>
      </c>
      <c r="F114" s="12" t="str">
        <f>'PTO. PERIODO SUBVENCIONABLE'!F34</f>
        <v/>
      </c>
      <c r="G114" s="15">
        <f>'PTO. PERIODO SUBVENCIONABLE'!G34</f>
        <v>0</v>
      </c>
    </row>
    <row r="115" spans="2:7" ht="15.75" x14ac:dyDescent="0.2">
      <c r="B115" s="121" t="str">
        <f>'PTO. PERIODO SUBVENCIONABLE'!B35</f>
        <v>04.02 Ambientación</v>
      </c>
      <c r="C115" s="27">
        <f>'PTO. PERIODO SUBVENCIONABLE'!C35</f>
        <v>0</v>
      </c>
      <c r="D115" s="14">
        <f>'PTO. PERIODO SUBVENCIONABLE'!D35</f>
        <v>0</v>
      </c>
      <c r="E115" s="30">
        <f>'PTO. PERIODO SUBVENCIONABLE'!E35</f>
        <v>0</v>
      </c>
      <c r="F115" s="12" t="str">
        <f>'PTO. PERIODO SUBVENCIONABLE'!F35</f>
        <v/>
      </c>
      <c r="G115" s="15">
        <f>'PTO. PERIODO SUBVENCIONABLE'!G35</f>
        <v>0</v>
      </c>
    </row>
    <row r="116" spans="2:7" ht="15.75" x14ac:dyDescent="0.2">
      <c r="B116" s="121" t="str">
        <f>'PTO. PERIODO SUBVENCIONABLE'!B36</f>
        <v>04.03 Vestuario</v>
      </c>
      <c r="C116" s="27">
        <f>'PTO. PERIODO SUBVENCIONABLE'!C36</f>
        <v>0</v>
      </c>
      <c r="D116" s="14">
        <f>'PTO. PERIODO SUBVENCIONABLE'!D36</f>
        <v>0</v>
      </c>
      <c r="E116" s="30">
        <f>'PTO. PERIODO SUBVENCIONABLE'!E36</f>
        <v>0</v>
      </c>
      <c r="F116" s="12" t="str">
        <f>'PTO. PERIODO SUBVENCIONABLE'!F36</f>
        <v/>
      </c>
      <c r="G116" s="15">
        <f>'PTO. PERIODO SUBVENCIONABLE'!G36</f>
        <v>0</v>
      </c>
    </row>
    <row r="117" spans="2:7" ht="15.75" x14ac:dyDescent="0.2">
      <c r="B117" s="121" t="str">
        <f>'PTO. PERIODO SUBVENCIONABLE'!B37</f>
        <v>04.04 Semovientes y carruajes</v>
      </c>
      <c r="C117" s="27">
        <f>'PTO. PERIODO SUBVENCIONABLE'!C37</f>
        <v>0</v>
      </c>
      <c r="D117" s="14">
        <f>'PTO. PERIODO SUBVENCIONABLE'!D37</f>
        <v>0</v>
      </c>
      <c r="E117" s="30">
        <f>'PTO. PERIODO SUBVENCIONABLE'!E37</f>
        <v>0</v>
      </c>
      <c r="F117" s="12" t="str">
        <f>'PTO. PERIODO SUBVENCIONABLE'!F37</f>
        <v/>
      </c>
      <c r="G117" s="15">
        <f>'PTO. PERIODO SUBVENCIONABLE'!G37</f>
        <v>0</v>
      </c>
    </row>
    <row r="118" spans="2:7" ht="15.75" x14ac:dyDescent="0.2">
      <c r="B118" s="121" t="str">
        <f>'PTO. PERIODO SUBVENCIONABLE'!B38</f>
        <v>04.05 Varios</v>
      </c>
      <c r="C118" s="27">
        <f>'PTO. PERIODO SUBVENCIONABLE'!C38</f>
        <v>0</v>
      </c>
      <c r="D118" s="14">
        <f>'PTO. PERIODO SUBVENCIONABLE'!D38</f>
        <v>0</v>
      </c>
      <c r="E118" s="30">
        <f>'PTO. PERIODO SUBVENCIONABLE'!E38</f>
        <v>0</v>
      </c>
      <c r="F118" s="12" t="str">
        <f>'PTO. PERIODO SUBVENCIONABLE'!F38</f>
        <v/>
      </c>
      <c r="G118" s="15">
        <f>'PTO. PERIODO SUBVENCIONABLE'!G38</f>
        <v>0</v>
      </c>
    </row>
    <row r="119" spans="2:7" ht="31.5" x14ac:dyDescent="0.2">
      <c r="B119" s="119" t="str">
        <f>'PTO. PERIODO SUBVENCIONABLE'!B39</f>
        <v>CAP. 05.- EST. ROD/SON. Y VARIOS. PRODUCCION…………………….</v>
      </c>
      <c r="C119" s="26">
        <f>'PTO. PERIODO SUBVENCIONABLE'!C39</f>
        <v>0</v>
      </c>
      <c r="D119" s="11" t="str">
        <f>'PTO. PERIODO SUBVENCIONABLE'!D39</f>
        <v/>
      </c>
      <c r="E119" s="29">
        <f>'PTO. PERIODO SUBVENCIONABLE'!E39</f>
        <v>0</v>
      </c>
      <c r="F119" s="12" t="str">
        <f>'PTO. PERIODO SUBVENCIONABLE'!F39</f>
        <v/>
      </c>
      <c r="G119" s="13" t="str">
        <f>'PTO. PERIODO SUBVENCIONABLE'!G39</f>
        <v/>
      </c>
    </row>
    <row r="120" spans="2:7" ht="15.75" x14ac:dyDescent="0.2">
      <c r="B120" s="121" t="str">
        <f>'PTO. PERIODO SUBVENCIONABLE'!B40</f>
        <v>05.01 Estudios de rodaje</v>
      </c>
      <c r="C120" s="27">
        <f>'PTO. PERIODO SUBVENCIONABLE'!C40</f>
        <v>0</v>
      </c>
      <c r="D120" s="14">
        <f>'PTO. PERIODO SUBVENCIONABLE'!D40</f>
        <v>0</v>
      </c>
      <c r="E120" s="30">
        <f>'PTO. PERIODO SUBVENCIONABLE'!E40</f>
        <v>0</v>
      </c>
      <c r="F120" s="12" t="str">
        <f>'PTO. PERIODO SUBVENCIONABLE'!F40</f>
        <v/>
      </c>
      <c r="G120" s="15">
        <f>'PTO. PERIODO SUBVENCIONABLE'!G40</f>
        <v>0</v>
      </c>
    </row>
    <row r="121" spans="2:7" ht="15.75" x14ac:dyDescent="0.2">
      <c r="B121" s="121" t="str">
        <f>'PTO. PERIODO SUBVENCIONABLE'!B41</f>
        <v>05.02 Montaje y sonorización</v>
      </c>
      <c r="C121" s="27">
        <f>'PTO. PERIODO SUBVENCIONABLE'!C41</f>
        <v>0</v>
      </c>
      <c r="D121" s="14">
        <f>'PTO. PERIODO SUBVENCIONABLE'!D41</f>
        <v>0</v>
      </c>
      <c r="E121" s="30">
        <f>'PTO. PERIODO SUBVENCIONABLE'!E41</f>
        <v>0</v>
      </c>
      <c r="F121" s="12" t="str">
        <f>'PTO. PERIODO SUBVENCIONABLE'!F41</f>
        <v/>
      </c>
      <c r="G121" s="15">
        <f>'PTO. PERIODO SUBVENCIONABLE'!G41</f>
        <v>0</v>
      </c>
    </row>
    <row r="122" spans="2:7" ht="15.75" x14ac:dyDescent="0.2">
      <c r="B122" s="121" t="str">
        <f>'PTO. PERIODO SUBVENCIONABLE'!B42</f>
        <v>05.03 Varios producción</v>
      </c>
      <c r="C122" s="27">
        <f>'PTO. PERIODO SUBVENCIONABLE'!C42</f>
        <v>0</v>
      </c>
      <c r="D122" s="14">
        <f>'PTO. PERIODO SUBVENCIONABLE'!D42</f>
        <v>0</v>
      </c>
      <c r="E122" s="30">
        <f>'PTO. PERIODO SUBVENCIONABLE'!E42</f>
        <v>0</v>
      </c>
      <c r="F122" s="12" t="str">
        <f>'PTO. PERIODO SUBVENCIONABLE'!F42</f>
        <v/>
      </c>
      <c r="G122" s="15">
        <f>'PTO. PERIODO SUBVENCIONABLE'!G42</f>
        <v>0</v>
      </c>
    </row>
    <row r="123" spans="2:7" ht="31.5" x14ac:dyDescent="0.2">
      <c r="B123" s="121" t="str">
        <f>'PTO. PERIODO SUBVENCIONABLE'!B43</f>
        <v>05.04 Otros gastos específicos del proyecto  (SIN INCLUIR INTERESES)</v>
      </c>
      <c r="C123" s="27">
        <f>'PTO. PERIODO SUBVENCIONABLE'!C43</f>
        <v>0</v>
      </c>
      <c r="D123" s="14">
        <f>'PTO. PERIODO SUBVENCIONABLE'!D43</f>
        <v>0</v>
      </c>
      <c r="E123" s="30">
        <f>'PTO. PERIODO SUBVENCIONABLE'!E43</f>
        <v>0</v>
      </c>
      <c r="F123" s="12" t="str">
        <f>'PTO. PERIODO SUBVENCIONABLE'!F43</f>
        <v/>
      </c>
      <c r="G123" s="15">
        <f>'PTO. PERIODO SUBVENCIONABLE'!G43</f>
        <v>0</v>
      </c>
    </row>
    <row r="124" spans="2:7" ht="15.75" x14ac:dyDescent="0.2">
      <c r="B124" s="123" t="str">
        <f>'PTO. PERIODO SUBVENCIONABLE'!B44</f>
        <v>05.04.02. Intereses y gastos financieros (*)</v>
      </c>
      <c r="C124" s="27">
        <f>'PTO. PERIODO SUBVENCIONABLE'!C44</f>
        <v>0</v>
      </c>
      <c r="D124" s="14">
        <f>'PTO. PERIODO SUBVENCIONABLE'!D44</f>
        <v>0</v>
      </c>
      <c r="E124" s="30">
        <f>'PTO. PERIODO SUBVENCIONABLE'!E44</f>
        <v>0</v>
      </c>
      <c r="F124" s="12">
        <f>'PTO. PERIODO SUBVENCIONABLE'!F44</f>
        <v>0</v>
      </c>
      <c r="G124" s="15">
        <f>'PTO. PERIODO SUBVENCIONABLE'!G44</f>
        <v>0</v>
      </c>
    </row>
    <row r="125" spans="2:7" ht="31.5" x14ac:dyDescent="0.2">
      <c r="B125" s="119" t="str">
        <f>'PTO. PERIODO SUBVENCIONABLE'!B45</f>
        <v>CAP. 06.- MAQUINARIA, RODAJE Y TRANSPORTES……………………</v>
      </c>
      <c r="C125" s="26">
        <f>'PTO. PERIODO SUBVENCIONABLE'!C45</f>
        <v>0</v>
      </c>
      <c r="D125" s="11" t="str">
        <f>'PTO. PERIODO SUBVENCIONABLE'!D45</f>
        <v/>
      </c>
      <c r="E125" s="29">
        <f>'PTO. PERIODO SUBVENCIONABLE'!E45</f>
        <v>0</v>
      </c>
      <c r="F125" s="12" t="str">
        <f>'PTO. PERIODO SUBVENCIONABLE'!F45</f>
        <v/>
      </c>
      <c r="G125" s="13" t="str">
        <f>'PTO. PERIODO SUBVENCIONABLE'!G45</f>
        <v/>
      </c>
    </row>
    <row r="126" spans="2:7" ht="15.75" x14ac:dyDescent="0.25">
      <c r="B126" s="124" t="str">
        <f>'PTO. PERIODO SUBVENCIONABLE'!B46</f>
        <v>06.01 Maquinaria y elementos de rodaje</v>
      </c>
      <c r="C126" s="27">
        <f>'PTO. PERIODO SUBVENCIONABLE'!C46</f>
        <v>0</v>
      </c>
      <c r="D126" s="14">
        <f>'PTO. PERIODO SUBVENCIONABLE'!D46</f>
        <v>0</v>
      </c>
      <c r="E126" s="30">
        <f>'PTO. PERIODO SUBVENCIONABLE'!E46</f>
        <v>0</v>
      </c>
      <c r="F126" s="12" t="str">
        <f>'PTO. PERIODO SUBVENCIONABLE'!F46</f>
        <v/>
      </c>
      <c r="G126" s="15">
        <f>'PTO. PERIODO SUBVENCIONABLE'!G46</f>
        <v>0</v>
      </c>
    </row>
    <row r="127" spans="2:7" ht="15.75" x14ac:dyDescent="0.25">
      <c r="B127" s="124" t="str">
        <f>'PTO. PERIODO SUBVENCIONABLE'!B47</f>
        <v>06.02 Transportes</v>
      </c>
      <c r="C127" s="27">
        <f>'PTO. PERIODO SUBVENCIONABLE'!C47</f>
        <v>0</v>
      </c>
      <c r="D127" s="14">
        <f>'PTO. PERIODO SUBVENCIONABLE'!D47</f>
        <v>0</v>
      </c>
      <c r="E127" s="30">
        <f>'PTO. PERIODO SUBVENCIONABLE'!E47</f>
        <v>0</v>
      </c>
      <c r="F127" s="12" t="str">
        <f>'PTO. PERIODO SUBVENCIONABLE'!F47</f>
        <v/>
      </c>
      <c r="G127" s="15">
        <f>'PTO. PERIODO SUBVENCIONABLE'!G47</f>
        <v>0</v>
      </c>
    </row>
    <row r="128" spans="2:7" ht="31.5" x14ac:dyDescent="0.2">
      <c r="B128" s="119" t="str">
        <f>'PTO. PERIODO SUBVENCIONABLE'!B48</f>
        <v>CAP. 07.- VIAJES, HOTELES Y COMIDAS…………………………………..</v>
      </c>
      <c r="C128" s="26">
        <f>'PTO. PERIODO SUBVENCIONABLE'!C48</f>
        <v>0</v>
      </c>
      <c r="D128" s="11" t="str">
        <f>'PTO. PERIODO SUBVENCIONABLE'!D48</f>
        <v/>
      </c>
      <c r="E128" s="29">
        <f>'PTO. PERIODO SUBVENCIONABLE'!E48</f>
        <v>0</v>
      </c>
      <c r="F128" s="12" t="str">
        <f>'PTO. PERIODO SUBVENCIONABLE'!F48</f>
        <v/>
      </c>
      <c r="G128" s="13" t="str">
        <f>'PTO. PERIODO SUBVENCIONABLE'!G48</f>
        <v/>
      </c>
    </row>
    <row r="129" spans="2:7" ht="15.75" x14ac:dyDescent="0.25">
      <c r="B129" s="124" t="str">
        <f>'PTO. PERIODO SUBVENCIONABLE'!B49</f>
        <v xml:space="preserve">07.01 Desplazamientos ligados al rodaje </v>
      </c>
      <c r="C129" s="27">
        <f>'PTO. PERIODO SUBVENCIONABLE'!C49</f>
        <v>0</v>
      </c>
      <c r="D129" s="14">
        <f>'PTO. PERIODO SUBVENCIONABLE'!D49</f>
        <v>0</v>
      </c>
      <c r="E129" s="30">
        <f>'PTO. PERIODO SUBVENCIONABLE'!E49</f>
        <v>0</v>
      </c>
      <c r="F129" s="12" t="str">
        <f>'PTO. PERIODO SUBVENCIONABLE'!F49</f>
        <v/>
      </c>
      <c r="G129" s="15">
        <f>'PTO. PERIODO SUBVENCIONABLE'!G49</f>
        <v>0</v>
      </c>
    </row>
    <row r="130" spans="2:7" ht="15.75" x14ac:dyDescent="0.25">
      <c r="B130" s="124" t="str">
        <f>'PTO. PERIODO SUBVENCIONABLE'!B50</f>
        <v>07.02 Alojamiento y comidas en rodaje</v>
      </c>
      <c r="C130" s="27">
        <f>'PTO. PERIODO SUBVENCIONABLE'!C50</f>
        <v>0</v>
      </c>
      <c r="D130" s="14">
        <f>'PTO. PERIODO SUBVENCIONABLE'!D50</f>
        <v>0</v>
      </c>
      <c r="E130" s="30">
        <f>'PTO. PERIODO SUBVENCIONABLE'!E50</f>
        <v>0</v>
      </c>
      <c r="F130" s="12" t="str">
        <f>'PTO. PERIODO SUBVENCIONABLE'!F50</f>
        <v/>
      </c>
      <c r="G130" s="15">
        <f>'PTO. PERIODO SUBVENCIONABLE'!G50</f>
        <v>0</v>
      </c>
    </row>
    <row r="131" spans="2:7" ht="31.5" x14ac:dyDescent="0.2">
      <c r="B131" s="119" t="str">
        <f>'PTO. PERIODO SUBVENCIONABLE'!B51</f>
        <v>CAP. 08.- PELICULA VIRGEN Y SOPORTES DIGITALES…………………</v>
      </c>
      <c r="C131" s="28">
        <f>'PTO. PERIODO SUBVENCIONABLE'!C51</f>
        <v>0</v>
      </c>
      <c r="D131" s="11" t="str">
        <f>'PTO. PERIODO SUBVENCIONABLE'!D51</f>
        <v/>
      </c>
      <c r="E131" s="31">
        <f>'PTO. PERIODO SUBVENCIONABLE'!E51</f>
        <v>0</v>
      </c>
      <c r="F131" s="12" t="str">
        <f>'PTO. PERIODO SUBVENCIONABLE'!F51</f>
        <v/>
      </c>
      <c r="G131" s="13" t="str">
        <f>'PTO. PERIODO SUBVENCIONABLE'!G51</f>
        <v/>
      </c>
    </row>
    <row r="132" spans="2:7" ht="15.75" x14ac:dyDescent="0.2">
      <c r="B132" s="125" t="str">
        <f>'PTO. PERIODO SUBVENCIONABLE'!B52</f>
        <v>08.01 Negativo, positivo, magnético, digitales</v>
      </c>
      <c r="C132" s="27">
        <f>'PTO. PERIODO SUBVENCIONABLE'!C52</f>
        <v>0</v>
      </c>
      <c r="D132" s="14">
        <f>'PTO. PERIODO SUBVENCIONABLE'!D52</f>
        <v>0</v>
      </c>
      <c r="E132" s="30">
        <f>'PTO. PERIODO SUBVENCIONABLE'!E52</f>
        <v>0</v>
      </c>
      <c r="F132" s="12" t="str">
        <f>'PTO. PERIODO SUBVENCIONABLE'!F52</f>
        <v/>
      </c>
      <c r="G132" s="15">
        <f>'PTO. PERIODO SUBVENCIONABLE'!G52</f>
        <v>0</v>
      </c>
    </row>
    <row r="133" spans="2:7" ht="47.25" x14ac:dyDescent="0.2">
      <c r="B133" s="119" t="str">
        <f>'PTO. PERIODO SUBVENCIONABLE'!B53</f>
        <v>CAP. 09.- LABORATORIO…………………………………………………….</v>
      </c>
      <c r="C133" s="26">
        <f>'PTO. PERIODO SUBVENCIONABLE'!C53</f>
        <v>0</v>
      </c>
      <c r="D133" s="11" t="str">
        <f>'PTO. PERIODO SUBVENCIONABLE'!D53</f>
        <v/>
      </c>
      <c r="E133" s="29">
        <f>'PTO. PERIODO SUBVENCIONABLE'!E53</f>
        <v>0</v>
      </c>
      <c r="F133" s="12" t="str">
        <f>'PTO. PERIODO SUBVENCIONABLE'!F53</f>
        <v/>
      </c>
      <c r="G133" s="13" t="str">
        <f>'PTO. PERIODO SUBVENCIONABLE'!G53</f>
        <v/>
      </c>
    </row>
    <row r="134" spans="2:7" ht="15.75" x14ac:dyDescent="0.2">
      <c r="B134" s="125" t="str">
        <f>'PTO. PERIODO SUBVENCIONABLE'!B54</f>
        <v>09.01 Laboratorio analógico</v>
      </c>
      <c r="C134" s="27">
        <f>'PTO. PERIODO SUBVENCIONABLE'!C54</f>
        <v>0</v>
      </c>
      <c r="D134" s="14">
        <f>'PTO. PERIODO SUBVENCIONABLE'!D54</f>
        <v>0</v>
      </c>
      <c r="E134" s="30">
        <f>'PTO. PERIODO SUBVENCIONABLE'!E54</f>
        <v>0</v>
      </c>
      <c r="F134" s="12" t="str">
        <f>'PTO. PERIODO SUBVENCIONABLE'!F54</f>
        <v/>
      </c>
      <c r="G134" s="15">
        <f>'PTO. PERIODO SUBVENCIONABLE'!G54</f>
        <v>0</v>
      </c>
    </row>
    <row r="135" spans="2:7" ht="15.75" x14ac:dyDescent="0.2">
      <c r="B135" s="125" t="str">
        <f>'PTO. PERIODO SUBVENCIONABLE'!B55</f>
        <v>09.02 Efectos digitales y Varios</v>
      </c>
      <c r="C135" s="27">
        <f>'PTO. PERIODO SUBVENCIONABLE'!C55</f>
        <v>0</v>
      </c>
      <c r="D135" s="14">
        <f>'PTO. PERIODO SUBVENCIONABLE'!D55</f>
        <v>0</v>
      </c>
      <c r="E135" s="30">
        <f>'PTO. PERIODO SUBVENCIONABLE'!E55</f>
        <v>0</v>
      </c>
      <c r="F135" s="12" t="str">
        <f>'PTO. PERIODO SUBVENCIONABLE'!F55</f>
        <v/>
      </c>
      <c r="G135" s="15">
        <f>'PTO. PERIODO SUBVENCIONABLE'!G55</f>
        <v>0</v>
      </c>
    </row>
    <row r="136" spans="2:7" ht="31.5" x14ac:dyDescent="0.2">
      <c r="B136" s="119" t="str">
        <f>'PTO. PERIODO SUBVENCIONABLE'!B56</f>
        <v>CAP. 10.- SEGUROS ……………...………………………...............................</v>
      </c>
      <c r="C136" s="26">
        <f>'PTO. PERIODO SUBVENCIONABLE'!C56</f>
        <v>0</v>
      </c>
      <c r="D136" s="11" t="str">
        <f>'PTO. PERIODO SUBVENCIONABLE'!D56</f>
        <v/>
      </c>
      <c r="E136" s="29">
        <f>'PTO. PERIODO SUBVENCIONABLE'!E56</f>
        <v>0</v>
      </c>
      <c r="F136" s="12" t="str">
        <f>'PTO. PERIODO SUBVENCIONABLE'!F56</f>
        <v/>
      </c>
      <c r="G136" s="13" t="str">
        <f>'PTO. PERIODO SUBVENCIONABLE'!G56</f>
        <v/>
      </c>
    </row>
    <row r="137" spans="2:7" ht="15.75" x14ac:dyDescent="0.2">
      <c r="B137" s="125" t="str">
        <f>'PTO. PERIODO SUBVENCIONABLE'!B57</f>
        <v>10.01 Seguros</v>
      </c>
      <c r="C137" s="27">
        <f>'PTO. PERIODO SUBVENCIONABLE'!C57</f>
        <v>0</v>
      </c>
      <c r="D137" s="14">
        <f>'PTO. PERIODO SUBVENCIONABLE'!D57</f>
        <v>0</v>
      </c>
      <c r="E137" s="30">
        <f>'PTO. PERIODO SUBVENCIONABLE'!E57</f>
        <v>0</v>
      </c>
      <c r="F137" s="12" t="str">
        <f>'PTO. PERIODO SUBVENCIONABLE'!F57</f>
        <v/>
      </c>
      <c r="G137" s="15">
        <f>'PTO. PERIODO SUBVENCIONABLE'!G57</f>
        <v>0</v>
      </c>
    </row>
    <row r="138" spans="2:7" ht="15.75" x14ac:dyDescent="0.2">
      <c r="B138" s="125" t="str">
        <f>'PTO. PERIODO SUBVENCIONABLE'!B58</f>
        <v>10.02 Seguros Sociales</v>
      </c>
      <c r="C138" s="27">
        <f>'PTO. PERIODO SUBVENCIONABLE'!C58</f>
        <v>0</v>
      </c>
      <c r="D138" s="14">
        <f>'PTO. PERIODO SUBVENCIONABLE'!D58</f>
        <v>0</v>
      </c>
      <c r="E138" s="30">
        <f>'PTO. PERIODO SUBVENCIONABLE'!E58</f>
        <v>0</v>
      </c>
      <c r="F138" s="12" t="str">
        <f>'PTO. PERIODO SUBVENCIONABLE'!F58</f>
        <v/>
      </c>
      <c r="G138" s="15">
        <f>'PTO. PERIODO SUBVENCIONABLE'!G58</f>
        <v>0</v>
      </c>
    </row>
    <row r="139" spans="2:7" ht="31.5" x14ac:dyDescent="0.2">
      <c r="B139" s="126" t="str">
        <f>'PTO. PERIODO SUBVENCIONABLE'!B59</f>
        <v>CAP. 11.- GASTOS GENERALES (*)………………………………….</v>
      </c>
      <c r="C139" s="26">
        <f>'PTO. PERIODO SUBVENCIONABLE'!C59</f>
        <v>0</v>
      </c>
      <c r="D139" s="11" t="str">
        <f>'PTO. PERIODO SUBVENCIONABLE'!D59</f>
        <v/>
      </c>
      <c r="E139" s="29">
        <f>'PTO. PERIODO SUBVENCIONABLE'!E59</f>
        <v>0</v>
      </c>
      <c r="F139" s="12" t="str">
        <f>'PTO. PERIODO SUBVENCIONABLE'!F59</f>
        <v/>
      </c>
      <c r="G139" s="13" t="str">
        <f>'PTO. PERIODO SUBVENCIONABLE'!G59</f>
        <v/>
      </c>
    </row>
    <row r="140" spans="2:7" ht="15.75" x14ac:dyDescent="0.2">
      <c r="B140" s="127" t="str">
        <f>'PTO. PERIODO SUBVENCIONABLE'!B60</f>
        <v>11.01 Generales (*)</v>
      </c>
      <c r="C140" s="27">
        <f>'PTO. PERIODO SUBVENCIONABLE'!C60</f>
        <v>0</v>
      </c>
      <c r="D140" s="14">
        <f>'PTO. PERIODO SUBVENCIONABLE'!D60</f>
        <v>0</v>
      </c>
      <c r="E140" s="30">
        <f>'PTO. PERIODO SUBVENCIONABLE'!E60</f>
        <v>0</v>
      </c>
      <c r="F140" s="12" t="str">
        <f>'PTO. PERIODO SUBVENCIONABLE'!F60</f>
        <v/>
      </c>
      <c r="G140" s="15">
        <f>'PTO. PERIODO SUBVENCIONABLE'!G60</f>
        <v>0</v>
      </c>
    </row>
    <row r="141" spans="2:7" ht="31.5" x14ac:dyDescent="0.2">
      <c r="B141" s="126" t="str">
        <f>'PTO. PERIODO SUBVENCIONABLE'!B61</f>
        <v>CAP. 12.- GASTOS DE COPIAS, PROMOCIÓN Y PUBLICIDAD (*)</v>
      </c>
      <c r="C141" s="26">
        <f>'PTO. PERIODO SUBVENCIONABLE'!C61</f>
        <v>0</v>
      </c>
      <c r="D141" s="11" t="str">
        <f>'PTO. PERIODO SUBVENCIONABLE'!D61</f>
        <v/>
      </c>
      <c r="E141" s="29">
        <f>'PTO. PERIODO SUBVENCIONABLE'!E61</f>
        <v>0</v>
      </c>
      <c r="F141" s="12" t="str">
        <f>'PTO. PERIODO SUBVENCIONABLE'!F61</f>
        <v/>
      </c>
      <c r="G141" s="13" t="str">
        <f>'PTO. PERIODO SUBVENCIONABLE'!G61</f>
        <v/>
      </c>
    </row>
    <row r="142" spans="2:7" ht="15.75" x14ac:dyDescent="0.2">
      <c r="B142" s="122" t="str">
        <f>'PTO. PERIODO SUBVENCIONABLE'!B62</f>
        <v>12.01 Copias distribución cinematográfica</v>
      </c>
      <c r="C142" s="27">
        <f>'PTO. PERIODO SUBVENCIONABLE'!C62</f>
        <v>0</v>
      </c>
      <c r="D142" s="14">
        <f>'PTO. PERIODO SUBVENCIONABLE'!D62</f>
        <v>0</v>
      </c>
      <c r="E142" s="30">
        <f>'PTO. PERIODO SUBVENCIONABLE'!E62</f>
        <v>0</v>
      </c>
      <c r="F142" s="12" t="str">
        <f>'PTO. PERIODO SUBVENCIONABLE'!F62</f>
        <v/>
      </c>
      <c r="G142" s="15">
        <f>'PTO. PERIODO SUBVENCIONABLE'!G62</f>
        <v>0</v>
      </c>
    </row>
    <row r="143" spans="2:7" ht="16.5" thickBot="1" x14ac:dyDescent="0.25">
      <c r="B143" s="138" t="str">
        <f>'PTO. PERIODO SUBVENCIONABLE'!B63</f>
        <v>12.02 Publicidad (*)</v>
      </c>
      <c r="C143" s="139">
        <f>'PTO. PERIODO SUBVENCIONABLE'!C63</f>
        <v>0</v>
      </c>
      <c r="D143" s="140">
        <f>'PTO. PERIODO SUBVENCIONABLE'!D63</f>
        <v>0</v>
      </c>
      <c r="E143" s="141">
        <f>'PTO. PERIODO SUBVENCIONABLE'!E63</f>
        <v>0</v>
      </c>
      <c r="F143" s="142" t="str">
        <f>'PTO. PERIODO SUBVENCIONABLE'!F63</f>
        <v/>
      </c>
      <c r="G143" s="143">
        <f>'PTO. PERIODO SUBVENCIONABLE'!G63</f>
        <v>0</v>
      </c>
    </row>
    <row r="144" spans="2:7" ht="39" thickBot="1" x14ac:dyDescent="0.25">
      <c r="B144" s="118" t="str">
        <f>'PTO. PERIODO SUBVENCIONABLE'!B65</f>
        <v>TOTAL GASTOS SUBVENCIONABLES DECLARADOS</v>
      </c>
      <c r="C144" s="113">
        <f>'PTO. PERIODO SUBVENCIONABLE'!C65</f>
        <v>0</v>
      </c>
      <c r="D144" s="114">
        <f>'PTO. PERIODO SUBVENCIONABLE'!D65</f>
        <v>0</v>
      </c>
      <c r="E144" s="115">
        <f>'PTO. PERIODO SUBVENCIONABLE'!E65</f>
        <v>0</v>
      </c>
      <c r="F144" s="116" t="str">
        <f>'PTO. PERIODO SUBVENCIONABLE'!F65</f>
        <v>% GASTO EN NAVARRA
DECLARADO</v>
      </c>
      <c r="G144" s="117">
        <f>'PTO. PERIODO SUBVENCIONABLE'!G65</f>
        <v>0</v>
      </c>
    </row>
    <row r="147" spans="2:10" ht="18.75" thickBot="1" x14ac:dyDescent="0.25">
      <c r="B147" s="1169" t="s">
        <v>850</v>
      </c>
      <c r="C147" s="1170"/>
      <c r="D147" s="1170"/>
      <c r="E147" s="1170"/>
      <c r="F147" s="1170"/>
      <c r="G147" s="1170"/>
      <c r="H147" s="1170"/>
      <c r="I147" s="1170"/>
      <c r="J147" s="1170"/>
    </row>
    <row r="148" spans="2:10" ht="13.5" thickBot="1" x14ac:dyDescent="0.25"/>
    <row r="149" spans="2:10" ht="22.9" customHeight="1" thickBot="1" x14ac:dyDescent="0.3">
      <c r="B149" s="1171" t="str">
        <f>'PRESUPUESTO ACEPTADO '!A1</f>
        <v>PRESUPUESTO ACEPTADO Y GASTO EN NAVARRA FICCIÓN O DOCUMENTAL
GENERAZINEMA PRODUCCIÓN 2024-2026</v>
      </c>
      <c r="C149" s="1172"/>
      <c r="D149" s="1172"/>
      <c r="E149" s="1172"/>
      <c r="F149" s="1172"/>
      <c r="G149" s="1172"/>
      <c r="H149" s="1172"/>
      <c r="I149" s="1173"/>
    </row>
    <row r="150" spans="2:10" ht="48" customHeight="1" thickBot="1" x14ac:dyDescent="0.25">
      <c r="B150" s="37"/>
      <c r="C150" s="38"/>
      <c r="D150" s="38"/>
      <c r="E150" s="38"/>
      <c r="F150" s="38"/>
      <c r="G150" s="38"/>
      <c r="H150" s="130" t="str">
        <f>'PRESUPUESTO ACEPTADO '!H4</f>
        <v>GASTO PRODUCTORA SOLICITANTE</v>
      </c>
      <c r="I150" s="131" t="str">
        <f>'PRESUPUESTO ACEPTADO '!I4</f>
        <v>GASTO EN NAVARRA
PRODUCTORA SOLICITANTE</v>
      </c>
    </row>
    <row r="151" spans="2:10" ht="13.9" customHeight="1" x14ac:dyDescent="0.2">
      <c r="B151" s="132" t="str">
        <f>'PRESUPUESTO ACEPTADO '!B5</f>
        <v>CAP. 01.-GUION Y MUSICA………………………….......................................</v>
      </c>
      <c r="C151" s="39"/>
      <c r="D151" s="39" t="s">
        <v>12</v>
      </c>
      <c r="E151" s="39"/>
      <c r="F151" s="39"/>
      <c r="G151" s="39"/>
      <c r="H151" s="150">
        <f>'PRESUPUESTO ACEPTADO '!H5</f>
        <v>0</v>
      </c>
      <c r="I151" s="151">
        <f>'PRESUPUESTO ACEPTADO '!I5</f>
        <v>0</v>
      </c>
    </row>
    <row r="152" spans="2:10" ht="13.9" customHeight="1" x14ac:dyDescent="0.2">
      <c r="B152" s="132" t="str">
        <f>'PRESUPUESTO ACEPTADO '!B6</f>
        <v>CAP. 02.- PERSONAL ARTISTICO…………………………..………………</v>
      </c>
      <c r="C152" s="39"/>
      <c r="D152" s="39" t="s">
        <v>12</v>
      </c>
      <c r="E152" s="39"/>
      <c r="F152" s="39"/>
      <c r="G152" s="39"/>
      <c r="H152" s="151">
        <f>'PRESUPUESTO ACEPTADO '!H6</f>
        <v>0</v>
      </c>
      <c r="I152" s="151">
        <f>'PRESUPUESTO ACEPTADO '!I6</f>
        <v>0</v>
      </c>
    </row>
    <row r="153" spans="2:10" ht="13.9" customHeight="1" x14ac:dyDescent="0.2">
      <c r="B153" s="132" t="str">
        <f>'PRESUPUESTO ACEPTADO '!B7</f>
        <v>CAP. 03.- EQUIPO TECNICO……………………………………………….....</v>
      </c>
      <c r="C153" s="39"/>
      <c r="D153" s="39"/>
      <c r="E153" s="160" t="str">
        <f>'PRESUPUESTO ACEPTADO '!E7</f>
        <v xml:space="preserve">    Sin incluir producción ejecutiva</v>
      </c>
      <c r="F153" s="43"/>
      <c r="G153" s="43"/>
      <c r="H153" s="151">
        <f>'PRESUPUESTO ACEPTADO '!H7</f>
        <v>0</v>
      </c>
      <c r="I153" s="151">
        <f>'PRESUPUESTO ACEPTADO '!I7</f>
        <v>0</v>
      </c>
    </row>
    <row r="154" spans="2:10" ht="13.9" customHeight="1" x14ac:dyDescent="0.2">
      <c r="B154" s="132" t="str">
        <f>'PRESUPUESTO ACEPTADO '!B8</f>
        <v>CAP. 04.- ESCENOGRAFIA………………………………………………......</v>
      </c>
      <c r="C154" s="39"/>
      <c r="D154" s="39" t="s">
        <v>12</v>
      </c>
      <c r="E154" s="39"/>
      <c r="F154" s="39"/>
      <c r="G154" s="39"/>
      <c r="H154" s="151">
        <f>'PRESUPUESTO ACEPTADO '!H8</f>
        <v>0</v>
      </c>
      <c r="I154" s="151">
        <f>'PRESUPUESTO ACEPTADO '!I8</f>
        <v>0</v>
      </c>
    </row>
    <row r="155" spans="2:10" ht="15.75" x14ac:dyDescent="0.2">
      <c r="B155" s="132" t="str">
        <f>'PRESUPUESTO ACEPTADO '!B9</f>
        <v>CAP. 05.- EST. ROD/SON. Y VARIOS. PRODUCCION…………………….</v>
      </c>
      <c r="C155" s="39"/>
      <c r="D155" s="39"/>
      <c r="E155" s="160" t="str">
        <f>'PRESUPUESTO ACEPTADO '!E9</f>
        <v xml:space="preserve">    Sin incluir intereses y gastos financieros</v>
      </c>
      <c r="F155" s="43"/>
      <c r="G155" s="43"/>
      <c r="H155" s="152">
        <f>'PRESUPUESTO ACEPTADO '!H9</f>
        <v>0</v>
      </c>
      <c r="I155" s="152">
        <f>'PRESUPUESTO ACEPTADO '!I9</f>
        <v>0</v>
      </c>
    </row>
    <row r="156" spans="2:10" ht="15.75" x14ac:dyDescent="0.2">
      <c r="B156" s="132" t="str">
        <f>'PRESUPUESTO ACEPTADO '!B10</f>
        <v>CAP. 06.- MAQUINARIA, RODAJE Y TRANSPORTES……………………</v>
      </c>
      <c r="C156" s="39"/>
      <c r="D156" s="39" t="s">
        <v>12</v>
      </c>
      <c r="E156" s="39"/>
      <c r="F156" s="39"/>
      <c r="G156" s="39"/>
      <c r="H156" s="151">
        <f>'PRESUPUESTO ACEPTADO '!H10</f>
        <v>0</v>
      </c>
      <c r="I156" s="151">
        <f>'PRESUPUESTO ACEPTADO '!I10</f>
        <v>0</v>
      </c>
    </row>
    <row r="157" spans="2:10" ht="15.75" x14ac:dyDescent="0.2">
      <c r="B157" s="132" t="str">
        <f>'PRESUPUESTO ACEPTADO '!B11</f>
        <v>CAP. 07.- VIAJES, HOTELES Y COMIDAS…………………………………..</v>
      </c>
      <c r="C157" s="45"/>
      <c r="D157" s="39" t="s">
        <v>12</v>
      </c>
      <c r="E157" s="39"/>
      <c r="F157" s="39"/>
      <c r="G157" s="39"/>
      <c r="H157" s="151">
        <f>'PRESUPUESTO ACEPTADO '!H11</f>
        <v>0</v>
      </c>
      <c r="I157" s="151">
        <f>'PRESUPUESTO ACEPTADO '!I11</f>
        <v>0</v>
      </c>
    </row>
    <row r="158" spans="2:10" ht="15.75" x14ac:dyDescent="0.2">
      <c r="B158" s="132" t="str">
        <f>'PRESUPUESTO ACEPTADO '!B12</f>
        <v>CAP. 08.- PELICULA VIRGEN Y SOPORTES DIGITALES…………………</v>
      </c>
      <c r="C158" s="39"/>
      <c r="D158" s="39" t="s">
        <v>12</v>
      </c>
      <c r="E158" s="39"/>
      <c r="F158" s="39"/>
      <c r="G158" s="39"/>
      <c r="H158" s="151">
        <f>'PRESUPUESTO ACEPTADO '!H12</f>
        <v>0</v>
      </c>
      <c r="I158" s="151">
        <f>'PRESUPUESTO ACEPTADO '!I12</f>
        <v>0</v>
      </c>
    </row>
    <row r="159" spans="2:10" ht="15.75" x14ac:dyDescent="0.2">
      <c r="B159" s="132" t="str">
        <f>'PRESUPUESTO ACEPTADO '!B13</f>
        <v>CAP. 09.- LABORATORIO…………………………………………………….</v>
      </c>
      <c r="C159" s="45"/>
      <c r="D159" s="39" t="s">
        <v>12</v>
      </c>
      <c r="E159" s="39"/>
      <c r="F159" s="39"/>
      <c r="G159" s="39"/>
      <c r="H159" s="151">
        <f>'PRESUPUESTO ACEPTADO '!H13</f>
        <v>0</v>
      </c>
      <c r="I159" s="151">
        <f>'PRESUPUESTO ACEPTADO '!I13</f>
        <v>0</v>
      </c>
    </row>
    <row r="160" spans="2:10" ht="16.5" thickBot="1" x14ac:dyDescent="0.25">
      <c r="B160" s="132" t="str">
        <f>'PRESUPUESTO ACEPTADO '!B14</f>
        <v>CAP. 10.- SEGUROS ……………...………………………...............................</v>
      </c>
      <c r="C160" s="39"/>
      <c r="D160" s="39" t="s">
        <v>12</v>
      </c>
      <c r="E160" s="39"/>
      <c r="F160" s="39"/>
      <c r="G160" s="39"/>
      <c r="H160" s="153">
        <f>'PRESUPUESTO ACEPTADO '!H14</f>
        <v>0</v>
      </c>
      <c r="I160" s="153">
        <f>'PRESUPUESTO ACEPTADO '!I14</f>
        <v>0</v>
      </c>
    </row>
    <row r="161" spans="2:9" ht="13.5" thickBot="1" x14ac:dyDescent="0.25">
      <c r="B161" s="1166" t="str">
        <f>'PRESUPUESTO ACEPTADO '!B15</f>
        <v>Coste de  Realización</v>
      </c>
      <c r="C161" s="1167"/>
      <c r="D161" s="1167"/>
      <c r="E161" s="1167"/>
      <c r="F161" s="1167"/>
      <c r="G161" s="1168"/>
      <c r="H161" s="154">
        <f>'PRESUPUESTO ACEPTADO '!H15</f>
        <v>0</v>
      </c>
      <c r="I161" s="155">
        <f>'PRESUPUESTO ACEPTADO '!I15</f>
        <v>0</v>
      </c>
    </row>
    <row r="162" spans="2:9" x14ac:dyDescent="0.2">
      <c r="B162" s="133" t="str">
        <f>'PRESUPUESTO ACEPTADO '!B16</f>
        <v>Producción ejecutiva</v>
      </c>
      <c r="C162" s="41" t="str">
        <f>'PRESUPUESTO ACEPTADO '!D16</f>
        <v>Limitado al mayor de: 100.000€ o al 10% del coste de realización</v>
      </c>
      <c r="D162" s="39"/>
      <c r="E162" s="162" t="str">
        <f>IF('PRESUPUESTO ACEPTADO '!E16&lt;&gt;"",'PRESUPUESTO ACEPTADO '!E16,"")</f>
        <v/>
      </c>
      <c r="F162" s="163">
        <f>'PRESUPUESTO ACEPTADO '!F16</f>
        <v>0</v>
      </c>
      <c r="G162" s="163">
        <f>'PRESUPUESTO ACEPTADO '!G16</f>
        <v>0</v>
      </c>
      <c r="H162" s="156">
        <f>'PRESUPUESTO ACEPTADO '!H16</f>
        <v>0</v>
      </c>
      <c r="I162" s="156">
        <f>'PRESUPUESTO ACEPTADO '!I16</f>
        <v>0</v>
      </c>
    </row>
    <row r="163" spans="2:9" x14ac:dyDescent="0.2">
      <c r="B163" s="133" t="str">
        <f>'PRESUPUESTO ACEPTADO '!B17</f>
        <v>Gastos generales (cap. 11)</v>
      </c>
      <c r="C163" s="41" t="str">
        <f>'PRESUPUESTO ACEPTADO '!D17</f>
        <v>Limitado al 15% del coste de realización</v>
      </c>
      <c r="D163" s="39"/>
      <c r="E163" s="162" t="str">
        <f>IF('PRESUPUESTO ACEPTADO '!E17&lt;&gt;"",'PRESUPUESTO ACEPTADO '!E17,"")</f>
        <v/>
      </c>
      <c r="F163" s="163">
        <f>'PRESUPUESTO ACEPTADO '!F17</f>
        <v>0</v>
      </c>
      <c r="G163" s="163">
        <f>'PRESUPUESTO ACEPTADO '!G17</f>
        <v>0</v>
      </c>
      <c r="H163" s="151">
        <f>'PRESUPUESTO ACEPTADO '!H17</f>
        <v>0</v>
      </c>
      <c r="I163" s="151">
        <f>'PRESUPUESTO ACEPTADO '!I17</f>
        <v>0</v>
      </c>
    </row>
    <row r="164" spans="2:9" x14ac:dyDescent="0.2">
      <c r="B164" s="133" t="str">
        <f>'PRESUPUESTO ACEPTADO '!B18</f>
        <v>Publicidad (cap. 12.02)</v>
      </c>
      <c r="C164" s="41" t="str">
        <f>'PRESUPUESTO ACEPTADO '!D18</f>
        <v>Limitado al 40% del coste de realización</v>
      </c>
      <c r="D164" s="39"/>
      <c r="E164" s="162" t="str">
        <f>IF('PRESUPUESTO ACEPTADO '!E18&lt;&gt;"",'PRESUPUESTO ACEPTADO '!E18,"")</f>
        <v/>
      </c>
      <c r="F164" s="163">
        <f>'PRESUPUESTO ACEPTADO '!F18</f>
        <v>0</v>
      </c>
      <c r="G164" s="163">
        <f>'PRESUPUESTO ACEPTADO '!G18</f>
        <v>0</v>
      </c>
      <c r="H164" s="151">
        <f>'PRESUPUESTO ACEPTADO '!H18</f>
        <v>0</v>
      </c>
      <c r="I164" s="151">
        <f>'PRESUPUESTO ACEPTADO '!I18</f>
        <v>0</v>
      </c>
    </row>
    <row r="165" spans="2:9" ht="13.5" thickBot="1" x14ac:dyDescent="0.25">
      <c r="B165" s="134" t="str">
        <f>'PRESUPUESTO ACEPTADO '!B19</f>
        <v>Inter. y gastos finan. (cap. 05.04.02)</v>
      </c>
      <c r="C165" s="41" t="str">
        <f>'PRESUPUESTO ACEPTADO '!D19</f>
        <v>Limitado al 20% del coste de realización</v>
      </c>
      <c r="D165" s="39"/>
      <c r="E165" s="162" t="str">
        <f>IF('PRESUPUESTO ACEPTADO '!E19&lt;&gt;"",'PRESUPUESTO ACEPTADO '!E19,"")</f>
        <v/>
      </c>
      <c r="F165" s="163">
        <f>'PRESUPUESTO ACEPTADO '!F19</f>
        <v>0</v>
      </c>
      <c r="G165" s="163">
        <f>'PRESUPUESTO ACEPTADO '!G19</f>
        <v>0</v>
      </c>
      <c r="H165" s="151">
        <f>'PRESUPUESTO ACEPTADO '!H19</f>
        <v>0</v>
      </c>
      <c r="I165" s="157">
        <f>'PRESUPUESTO ACEPTADO '!I19</f>
        <v>0</v>
      </c>
    </row>
    <row r="166" spans="2:9" ht="13.5" thickBot="1" x14ac:dyDescent="0.25">
      <c r="B166" s="133" t="str">
        <f>'PRESUPUESTO ACEPTADO '!B20</f>
        <v>Copias (cap. 12.01)</v>
      </c>
      <c r="C166" s="41" t="str">
        <f>'PRESUPUESTO ACEPTADO '!D20</f>
        <v>No forma parte del coste de realización</v>
      </c>
      <c r="D166" s="39"/>
      <c r="E166" s="39"/>
      <c r="F166" s="39"/>
      <c r="G166" s="39"/>
      <c r="H166" s="155">
        <f>'PRESUPUESTO ACEPTADO '!H20</f>
        <v>0</v>
      </c>
      <c r="I166" s="155">
        <f>'PRESUPUESTO ACEPTADO '!I20</f>
        <v>0</v>
      </c>
    </row>
    <row r="167" spans="2:9" ht="16.5" thickBot="1" x14ac:dyDescent="0.3">
      <c r="B167" s="1157" t="str">
        <f>'PRESUPUESTO ACEPTADO '!B22</f>
        <v>CORRECCIÓN COSTES LIMITADOS:</v>
      </c>
      <c r="C167" s="1158"/>
      <c r="D167" s="1158"/>
      <c r="E167" s="1158"/>
      <c r="F167" s="1158"/>
      <c r="G167" s="1158"/>
      <c r="H167" s="1158"/>
      <c r="I167" s="1159"/>
    </row>
    <row r="168" spans="2:9" ht="13.5" thickBot="1" x14ac:dyDescent="0.25">
      <c r="B168" s="135" t="str">
        <f>'PRESUPUESTO ACEPTADO '!B23</f>
        <v>Producción ejecutiva</v>
      </c>
      <c r="C168" s="50"/>
      <c r="D168" s="51" t="str">
        <f>'PRESUPUESTO ACEPTADO '!D23</f>
        <v/>
      </c>
      <c r="E168" s="52"/>
      <c r="F168" s="52"/>
      <c r="G168" s="52"/>
      <c r="H168" s="155" t="str">
        <f>'PRESUPUESTO ACEPTADO '!H23</f>
        <v/>
      </c>
      <c r="I168" s="155" t="str">
        <f>'PRESUPUESTO ACEPTADO '!I23</f>
        <v/>
      </c>
    </row>
    <row r="169" spans="2:9" ht="13.5" thickBot="1" x14ac:dyDescent="0.25">
      <c r="B169" s="135" t="str">
        <f>'PRESUPUESTO ACEPTADO '!B24</f>
        <v>Gastos generales (cap. 11)</v>
      </c>
      <c r="C169" s="50"/>
      <c r="D169" s="51" t="str">
        <f>'PRESUPUESTO ACEPTADO '!D24</f>
        <v/>
      </c>
      <c r="E169" s="52"/>
      <c r="F169" s="52"/>
      <c r="G169" s="52"/>
      <c r="H169" s="155" t="str">
        <f>'PRESUPUESTO ACEPTADO '!H24</f>
        <v/>
      </c>
      <c r="I169" s="155" t="str">
        <f>'PRESUPUESTO ACEPTADO '!I24</f>
        <v/>
      </c>
    </row>
    <row r="170" spans="2:9" ht="13.5" thickBot="1" x14ac:dyDescent="0.25">
      <c r="B170" s="135" t="str">
        <f>'PRESUPUESTO ACEPTADO '!B25</f>
        <v>Publicidad (cap. 12.02)</v>
      </c>
      <c r="C170" s="50"/>
      <c r="D170" s="51" t="str">
        <f>'PRESUPUESTO ACEPTADO '!D25</f>
        <v/>
      </c>
      <c r="E170" s="52"/>
      <c r="F170" s="52"/>
      <c r="G170" s="52"/>
      <c r="H170" s="155" t="str">
        <f>'PRESUPUESTO ACEPTADO '!H25</f>
        <v/>
      </c>
      <c r="I170" s="155" t="str">
        <f>'PRESUPUESTO ACEPTADO '!I25</f>
        <v/>
      </c>
    </row>
    <row r="171" spans="2:9" ht="13.5" thickBot="1" x14ac:dyDescent="0.25">
      <c r="B171" s="136" t="str">
        <f>'PRESUPUESTO ACEPTADO '!B26</f>
        <v>Inter. y gastos finan. (cap. 05.04.02)</v>
      </c>
      <c r="C171" s="53"/>
      <c r="D171" s="54" t="str">
        <f>'PRESUPUESTO ACEPTADO '!D26</f>
        <v/>
      </c>
      <c r="E171" s="55"/>
      <c r="F171" s="55"/>
      <c r="G171" s="55"/>
      <c r="H171" s="155" t="str">
        <f>'PRESUPUESTO ACEPTADO '!H26</f>
        <v/>
      </c>
      <c r="I171" s="155" t="str">
        <f>'PRESUPUESTO ACEPTADO '!I26</f>
        <v/>
      </c>
    </row>
    <row r="172" spans="2:9" ht="13.5" thickBot="1" x14ac:dyDescent="0.25">
      <c r="B172" s="1163" t="str">
        <f>'PRESUPUESTO ACEPTADO '!A27</f>
        <v>PRESUPUESTO ACEPTADO</v>
      </c>
      <c r="C172" s="1164"/>
      <c r="D172" s="1164"/>
      <c r="E172" s="1164"/>
      <c r="F172" s="1164"/>
      <c r="G172" s="1165"/>
      <c r="H172" s="158">
        <f>'PRESUPUESTO ACEPTADO '!H27</f>
        <v>0</v>
      </c>
      <c r="I172" s="159">
        <f>'PRESUPUESTO ACEPTADO '!I27</f>
        <v>0</v>
      </c>
    </row>
    <row r="173" spans="2:9" ht="13.5" thickBot="1" x14ac:dyDescent="0.25">
      <c r="B173"/>
    </row>
    <row r="174" spans="2:9" ht="13.5" thickBot="1" x14ac:dyDescent="0.25">
      <c r="B174" s="1160" t="str">
        <f>'PRESUPUESTO ACEPTADO '!A29</f>
        <v>% GASTO EN NAVARRA ACEPTADO</v>
      </c>
      <c r="C174" s="1161"/>
      <c r="D174" s="1161"/>
      <c r="E174" s="1161"/>
      <c r="F174" s="1161"/>
      <c r="G174" s="1162"/>
      <c r="H174" s="74" t="str">
        <f>'PRESUPUESTO ACEPTADO '!H29</f>
        <v/>
      </c>
    </row>
    <row r="176" spans="2:9" s="6" customFormat="1" x14ac:dyDescent="0.2">
      <c r="B176" s="773"/>
      <c r="C176" s="774"/>
      <c r="D176" s="774"/>
      <c r="E176" s="774"/>
      <c r="F176" s="774"/>
      <c r="G176" s="775"/>
      <c r="H176" s="369"/>
    </row>
    <row r="177" spans="2:8" s="6" customFormat="1" ht="18" x14ac:dyDescent="0.2">
      <c r="B177" s="777"/>
      <c r="C177" s="1060" t="s">
        <v>1064</v>
      </c>
      <c r="D177" s="1061"/>
      <c r="E177" s="1061"/>
      <c r="F177" s="1061"/>
      <c r="G177" s="778"/>
      <c r="H177" s="369"/>
    </row>
    <row r="178" spans="2:8" s="6" customFormat="1" x14ac:dyDescent="0.2">
      <c r="B178" s="777"/>
      <c r="C178" s="79"/>
      <c r="D178" s="79"/>
      <c r="E178" s="79"/>
      <c r="F178" s="79"/>
      <c r="G178" s="778"/>
      <c r="H178" s="369"/>
    </row>
    <row r="179" spans="2:8" s="6" customFormat="1" x14ac:dyDescent="0.2">
      <c r="B179" s="777"/>
      <c r="C179" s="1065" t="s">
        <v>1005</v>
      </c>
      <c r="D179" s="1066"/>
      <c r="E179" s="1066"/>
      <c r="F179" s="1067"/>
      <c r="G179" s="778"/>
      <c r="H179" s="369"/>
    </row>
    <row r="180" spans="2:8" s="6" customFormat="1" x14ac:dyDescent="0.2">
      <c r="B180" s="777"/>
      <c r="C180" s="1068" t="s">
        <v>930</v>
      </c>
      <c r="D180" s="1069"/>
      <c r="E180" s="1070"/>
      <c r="F180" s="779" t="s">
        <v>931</v>
      </c>
      <c r="G180" s="778"/>
      <c r="H180" s="369"/>
    </row>
    <row r="181" spans="2:8" s="6" customFormat="1" x14ac:dyDescent="0.2">
      <c r="B181" s="777"/>
      <c r="C181" s="1192">
        <f>'PLAN DE FINANCIACIÓN'!C7:E7</f>
        <v>0</v>
      </c>
      <c r="D181" s="1193"/>
      <c r="E181" s="1194"/>
      <c r="F181" s="855">
        <f>'PLAN DE FINANCIACIÓN'!F7</f>
        <v>0</v>
      </c>
      <c r="G181" s="778"/>
      <c r="H181" s="369"/>
    </row>
    <row r="182" spans="2:8" s="6" customFormat="1" x14ac:dyDescent="0.2">
      <c r="B182" s="777"/>
      <c r="C182" s="1192">
        <f>'PLAN DE FINANCIACIÓN'!C8:E8</f>
        <v>0</v>
      </c>
      <c r="D182" s="1193"/>
      <c r="E182" s="1194"/>
      <c r="F182" s="855">
        <f>'PLAN DE FINANCIACIÓN'!F8</f>
        <v>0</v>
      </c>
      <c r="G182" s="778"/>
      <c r="H182" s="369"/>
    </row>
    <row r="183" spans="2:8" s="6" customFormat="1" x14ac:dyDescent="0.2">
      <c r="B183" s="777"/>
      <c r="C183" s="1192">
        <f>'PLAN DE FINANCIACIÓN'!C9:E9</f>
        <v>0</v>
      </c>
      <c r="D183" s="1193"/>
      <c r="E183" s="1194"/>
      <c r="F183" s="855">
        <f>'PLAN DE FINANCIACIÓN'!F9</f>
        <v>0</v>
      </c>
      <c r="G183" s="778"/>
      <c r="H183" s="369"/>
    </row>
    <row r="184" spans="2:8" s="6" customFormat="1" ht="15.75" x14ac:dyDescent="0.25">
      <c r="B184" s="777"/>
      <c r="C184" s="1057" t="s">
        <v>864</v>
      </c>
      <c r="D184" s="1058"/>
      <c r="E184" s="1059"/>
      <c r="F184" s="76">
        <f>'PLAN DE FINANCIACIÓN'!F10</f>
        <v>0</v>
      </c>
      <c r="G184" s="778"/>
      <c r="H184" s="369"/>
    </row>
    <row r="185" spans="2:8" s="6" customFormat="1" ht="15.75" x14ac:dyDescent="0.25">
      <c r="B185" s="777"/>
      <c r="C185" s="783"/>
      <c r="D185" s="783"/>
      <c r="E185" s="783"/>
      <c r="F185" s="79"/>
      <c r="G185" s="778"/>
      <c r="H185" s="369"/>
    </row>
    <row r="186" spans="2:8" s="6" customFormat="1" x14ac:dyDescent="0.2">
      <c r="B186" s="777"/>
      <c r="C186" s="1065" t="s">
        <v>933</v>
      </c>
      <c r="D186" s="1066"/>
      <c r="E186" s="1066"/>
      <c r="F186" s="1067"/>
      <c r="G186" s="778"/>
      <c r="H186" s="369"/>
    </row>
    <row r="187" spans="2:8" s="6" customFormat="1" x14ac:dyDescent="0.2">
      <c r="B187" s="777"/>
      <c r="C187" s="1051" t="s">
        <v>932</v>
      </c>
      <c r="D187" s="1052"/>
      <c r="E187" s="1053"/>
      <c r="F187" s="779" t="s">
        <v>931</v>
      </c>
      <c r="G187" s="778"/>
      <c r="H187" s="369"/>
    </row>
    <row r="188" spans="2:8" s="6" customFormat="1" x14ac:dyDescent="0.2">
      <c r="B188" s="777"/>
      <c r="C188" s="1195">
        <f>'PLAN DE FINANCIACIÓN'!C14:E14</f>
        <v>0</v>
      </c>
      <c r="D188" s="1196"/>
      <c r="E188" s="1197"/>
      <c r="F188" s="855">
        <f>'PLAN DE FINANCIACIÓN'!F14</f>
        <v>0</v>
      </c>
      <c r="G188" s="778"/>
      <c r="H188" s="369"/>
    </row>
    <row r="189" spans="2:8" s="6" customFormat="1" x14ac:dyDescent="0.2">
      <c r="B189" s="777"/>
      <c r="C189" s="1195">
        <f>'PLAN DE FINANCIACIÓN'!C15:E15</f>
        <v>0</v>
      </c>
      <c r="D189" s="1196"/>
      <c r="E189" s="1197"/>
      <c r="F189" s="855">
        <f>'PLAN DE FINANCIACIÓN'!F15</f>
        <v>0</v>
      </c>
      <c r="G189" s="778"/>
      <c r="H189" s="369"/>
    </row>
    <row r="190" spans="2:8" s="6" customFormat="1" x14ac:dyDescent="0.2">
      <c r="B190" s="777"/>
      <c r="C190" s="1195">
        <f>'PLAN DE FINANCIACIÓN'!C16:E16</f>
        <v>0</v>
      </c>
      <c r="D190" s="1196"/>
      <c r="E190" s="1197"/>
      <c r="F190" s="855">
        <f>'PLAN DE FINANCIACIÓN'!F16</f>
        <v>0</v>
      </c>
      <c r="G190" s="778"/>
      <c r="H190" s="369"/>
    </row>
    <row r="191" spans="2:8" s="6" customFormat="1" x14ac:dyDescent="0.2">
      <c r="B191" s="777"/>
      <c r="C191" s="1195">
        <f>'PLAN DE FINANCIACIÓN'!C17:E17</f>
        <v>0</v>
      </c>
      <c r="D191" s="1196"/>
      <c r="E191" s="1197"/>
      <c r="F191" s="855">
        <f>'PLAN DE FINANCIACIÓN'!F17</f>
        <v>0</v>
      </c>
      <c r="G191" s="778"/>
      <c r="H191" s="369"/>
    </row>
    <row r="192" spans="2:8" s="6" customFormat="1" x14ac:dyDescent="0.2">
      <c r="B192" s="777"/>
      <c r="C192" s="1195">
        <f>'PLAN DE FINANCIACIÓN'!C18:E18</f>
        <v>0</v>
      </c>
      <c r="D192" s="1196"/>
      <c r="E192" s="1197"/>
      <c r="F192" s="855">
        <f>'PLAN DE FINANCIACIÓN'!F18</f>
        <v>0</v>
      </c>
      <c r="G192" s="778"/>
      <c r="H192" s="369"/>
    </row>
    <row r="193" spans="2:8" s="6" customFormat="1" ht="15.75" x14ac:dyDescent="0.25">
      <c r="B193" s="777"/>
      <c r="C193" s="1057" t="s">
        <v>864</v>
      </c>
      <c r="D193" s="1058"/>
      <c r="E193" s="1059"/>
      <c r="F193" s="76">
        <f>'PLAN DE FINANCIACIÓN'!F19</f>
        <v>0</v>
      </c>
      <c r="G193" s="778"/>
      <c r="H193" s="369"/>
    </row>
    <row r="194" spans="2:8" s="6" customFormat="1" ht="15.75" x14ac:dyDescent="0.25">
      <c r="B194" s="777"/>
      <c r="C194" s="783"/>
      <c r="D194" s="783"/>
      <c r="E194" s="783"/>
      <c r="F194" s="79"/>
      <c r="G194" s="778"/>
      <c r="H194" s="369"/>
    </row>
    <row r="195" spans="2:8" s="6" customFormat="1" x14ac:dyDescent="0.2">
      <c r="B195" s="777"/>
      <c r="C195" s="1065" t="s">
        <v>1090</v>
      </c>
      <c r="D195" s="1066"/>
      <c r="E195" s="1066"/>
      <c r="F195" s="1067"/>
      <c r="G195" s="778"/>
      <c r="H195" s="369"/>
    </row>
    <row r="196" spans="2:8" s="6" customFormat="1" x14ac:dyDescent="0.2">
      <c r="B196" s="777"/>
      <c r="C196" s="1062" t="s">
        <v>860</v>
      </c>
      <c r="D196" s="1063"/>
      <c r="E196" s="1064"/>
      <c r="F196" s="856">
        <f>'PLAN DE FINANCIACIÓN'!F22</f>
        <v>0</v>
      </c>
      <c r="G196" s="778"/>
      <c r="H196" s="369"/>
    </row>
    <row r="197" spans="2:8" s="6" customFormat="1" ht="25.5" x14ac:dyDescent="0.2">
      <c r="B197" s="777"/>
      <c r="C197" s="786" t="s">
        <v>861</v>
      </c>
      <c r="D197" s="787"/>
      <c r="E197" s="788" t="s">
        <v>862</v>
      </c>
      <c r="F197" s="788" t="s">
        <v>863</v>
      </c>
      <c r="G197" s="778"/>
      <c r="H197" s="369"/>
    </row>
    <row r="198" spans="2:8" s="6" customFormat="1" x14ac:dyDescent="0.2">
      <c r="B198" s="777"/>
      <c r="C198" s="1198">
        <f>'PLAN DE FINANCIACIÓN'!C24:D24</f>
        <v>0</v>
      </c>
      <c r="D198" s="1199"/>
      <c r="E198" s="855">
        <f>'PLAN DE FINANCIACIÓN'!E24</f>
        <v>0</v>
      </c>
      <c r="F198" s="855">
        <f>'PLAN DE FINANCIACIÓN'!F24</f>
        <v>0</v>
      </c>
      <c r="G198" s="789" t="str">
        <f>IF(F198&gt;E198,"ERROR","")</f>
        <v/>
      </c>
      <c r="H198" s="369"/>
    </row>
    <row r="199" spans="2:8" s="6" customFormat="1" x14ac:dyDescent="0.2">
      <c r="B199" s="777"/>
      <c r="C199" s="1198">
        <f>'PLAN DE FINANCIACIÓN'!C25:D25</f>
        <v>0</v>
      </c>
      <c r="D199" s="1199"/>
      <c r="E199" s="855">
        <f>'PLAN DE FINANCIACIÓN'!E25</f>
        <v>0</v>
      </c>
      <c r="F199" s="855">
        <f>'PLAN DE FINANCIACIÓN'!F25</f>
        <v>0</v>
      </c>
      <c r="G199" s="789" t="str">
        <f t="shared" ref="G199:G207" si="0">IF(F199&gt;E199,"ERROR","")</f>
        <v/>
      </c>
      <c r="H199" s="369"/>
    </row>
    <row r="200" spans="2:8" s="6" customFormat="1" x14ac:dyDescent="0.2">
      <c r="B200" s="777"/>
      <c r="C200" s="1198">
        <f>'PLAN DE FINANCIACIÓN'!C26:D26</f>
        <v>0</v>
      </c>
      <c r="D200" s="1199"/>
      <c r="E200" s="855">
        <f>'PLAN DE FINANCIACIÓN'!E26</f>
        <v>0</v>
      </c>
      <c r="F200" s="855">
        <f>'PLAN DE FINANCIACIÓN'!F26</f>
        <v>0</v>
      </c>
      <c r="G200" s="789" t="str">
        <f t="shared" si="0"/>
        <v/>
      </c>
      <c r="H200" s="369"/>
    </row>
    <row r="201" spans="2:8" s="6" customFormat="1" x14ac:dyDescent="0.2">
      <c r="B201" s="777"/>
      <c r="C201" s="1198">
        <f>'PLAN DE FINANCIACIÓN'!C27:D27</f>
        <v>0</v>
      </c>
      <c r="D201" s="1199"/>
      <c r="E201" s="855">
        <f>'PLAN DE FINANCIACIÓN'!E27</f>
        <v>0</v>
      </c>
      <c r="F201" s="855">
        <f>'PLAN DE FINANCIACIÓN'!F27</f>
        <v>0</v>
      </c>
      <c r="G201" s="789" t="str">
        <f t="shared" si="0"/>
        <v/>
      </c>
      <c r="H201" s="369"/>
    </row>
    <row r="202" spans="2:8" s="6" customFormat="1" x14ac:dyDescent="0.2">
      <c r="B202" s="777"/>
      <c r="C202" s="1198">
        <f>'PLAN DE FINANCIACIÓN'!C28:D28</f>
        <v>0</v>
      </c>
      <c r="D202" s="1199"/>
      <c r="E202" s="855">
        <f>'PLAN DE FINANCIACIÓN'!E28</f>
        <v>0</v>
      </c>
      <c r="F202" s="855">
        <f>'PLAN DE FINANCIACIÓN'!F28</f>
        <v>0</v>
      </c>
      <c r="G202" s="789" t="str">
        <f t="shared" si="0"/>
        <v/>
      </c>
      <c r="H202" s="369"/>
    </row>
    <row r="203" spans="2:8" s="6" customFormat="1" x14ac:dyDescent="0.2">
      <c r="B203" s="777"/>
      <c r="C203" s="1198">
        <f>'PLAN DE FINANCIACIÓN'!C29:D29</f>
        <v>0</v>
      </c>
      <c r="D203" s="1199"/>
      <c r="E203" s="855">
        <f>'PLAN DE FINANCIACIÓN'!E29</f>
        <v>0</v>
      </c>
      <c r="F203" s="855">
        <f>'PLAN DE FINANCIACIÓN'!F29</f>
        <v>0</v>
      </c>
      <c r="G203" s="789" t="str">
        <f t="shared" si="0"/>
        <v/>
      </c>
      <c r="H203" s="369"/>
    </row>
    <row r="204" spans="2:8" s="6" customFormat="1" x14ac:dyDescent="0.2">
      <c r="B204" s="777"/>
      <c r="C204" s="1198">
        <f>'PLAN DE FINANCIACIÓN'!C30:D30</f>
        <v>0</v>
      </c>
      <c r="D204" s="1199"/>
      <c r="E204" s="855">
        <f>'PLAN DE FINANCIACIÓN'!E30</f>
        <v>0</v>
      </c>
      <c r="F204" s="855">
        <f>'PLAN DE FINANCIACIÓN'!F30</f>
        <v>0</v>
      </c>
      <c r="G204" s="789" t="str">
        <f t="shared" si="0"/>
        <v/>
      </c>
      <c r="H204" s="369"/>
    </row>
    <row r="205" spans="2:8" s="6" customFormat="1" x14ac:dyDescent="0.2">
      <c r="B205" s="777"/>
      <c r="C205" s="1198">
        <f>'PLAN DE FINANCIACIÓN'!C31:D31</f>
        <v>0</v>
      </c>
      <c r="D205" s="1199"/>
      <c r="E205" s="855">
        <f>'PLAN DE FINANCIACIÓN'!E31</f>
        <v>0</v>
      </c>
      <c r="F205" s="855">
        <f>'PLAN DE FINANCIACIÓN'!F31</f>
        <v>0</v>
      </c>
      <c r="G205" s="789" t="str">
        <f t="shared" si="0"/>
        <v/>
      </c>
      <c r="H205" s="369"/>
    </row>
    <row r="206" spans="2:8" s="6" customFormat="1" x14ac:dyDescent="0.2">
      <c r="B206" s="777"/>
      <c r="C206" s="1198">
        <f>'PLAN DE FINANCIACIÓN'!C32:D32</f>
        <v>0</v>
      </c>
      <c r="D206" s="1199"/>
      <c r="E206" s="855">
        <f>'PLAN DE FINANCIACIÓN'!E32</f>
        <v>0</v>
      </c>
      <c r="F206" s="855">
        <f>'PLAN DE FINANCIACIÓN'!F32</f>
        <v>0</v>
      </c>
      <c r="G206" s="789" t="str">
        <f t="shared" si="0"/>
        <v/>
      </c>
      <c r="H206" s="369"/>
    </row>
    <row r="207" spans="2:8" s="6" customFormat="1" x14ac:dyDescent="0.2">
      <c r="B207" s="777"/>
      <c r="C207" s="1198">
        <f>'PLAN DE FINANCIACIÓN'!C33:D33</f>
        <v>0</v>
      </c>
      <c r="D207" s="1199"/>
      <c r="E207" s="855">
        <f>'PLAN DE FINANCIACIÓN'!E33</f>
        <v>0</v>
      </c>
      <c r="F207" s="855">
        <f>'PLAN DE FINANCIACIÓN'!F33</f>
        <v>0</v>
      </c>
      <c r="G207" s="789" t="str">
        <f t="shared" si="0"/>
        <v/>
      </c>
      <c r="H207" s="369"/>
    </row>
    <row r="208" spans="2:8" s="6" customFormat="1" ht="18" x14ac:dyDescent="0.25">
      <c r="B208" s="777"/>
      <c r="C208" s="1043" t="s">
        <v>864</v>
      </c>
      <c r="D208" s="1044"/>
      <c r="E208" s="76">
        <f>'PLAN DE FINANCIACIÓN'!E34</f>
        <v>0</v>
      </c>
      <c r="F208" s="76">
        <f>'PLAN DE FINANCIACIÓN'!F34</f>
        <v>0</v>
      </c>
      <c r="G208" s="778"/>
      <c r="H208" s="369"/>
    </row>
    <row r="209" spans="2:8" s="6" customFormat="1" ht="18" x14ac:dyDescent="0.25">
      <c r="B209" s="777"/>
      <c r="C209" s="791"/>
      <c r="D209" s="792"/>
      <c r="E209" s="793"/>
      <c r="F209" s="793"/>
      <c r="G209" s="778"/>
      <c r="H209" s="369"/>
    </row>
    <row r="210" spans="2:8" s="6" customFormat="1" ht="33.75" x14ac:dyDescent="0.2">
      <c r="B210" s="777"/>
      <c r="C210" s="845" t="s">
        <v>865</v>
      </c>
      <c r="D210" s="795" t="s">
        <v>934</v>
      </c>
      <c r="E210" s="796" t="s">
        <v>862</v>
      </c>
      <c r="F210" s="796" t="s">
        <v>1091</v>
      </c>
      <c r="G210" s="778"/>
      <c r="H210" s="369"/>
    </row>
    <row r="211" spans="2:8" s="6" customFormat="1" ht="22.5" x14ac:dyDescent="0.2">
      <c r="B211" s="777"/>
      <c r="C211" s="846" t="s">
        <v>987</v>
      </c>
      <c r="D211" s="847" t="s">
        <v>985</v>
      </c>
      <c r="E211" s="855">
        <f>'PLAN DE FINANCIACIÓN'!E37</f>
        <v>0</v>
      </c>
      <c r="F211" s="855">
        <f>'PLAN DE FINANCIACIÓN'!F37</f>
        <v>0</v>
      </c>
      <c r="G211" s="789" t="str">
        <f>IF(F211&gt;E211,"ERROR","")</f>
        <v/>
      </c>
      <c r="H211" s="369"/>
    </row>
    <row r="212" spans="2:8" s="6" customFormat="1" x14ac:dyDescent="0.2">
      <c r="B212" s="777"/>
      <c r="C212" s="857">
        <f>'PLAN DE FINANCIACIÓN'!C38</f>
        <v>0</v>
      </c>
      <c r="D212" s="858">
        <f>'PLAN DE FINANCIACIÓN'!D38</f>
        <v>0</v>
      </c>
      <c r="E212" s="855">
        <f>'PLAN DE FINANCIACIÓN'!E38</f>
        <v>0</v>
      </c>
      <c r="F212" s="855">
        <f>'PLAN DE FINANCIACIÓN'!F38</f>
        <v>0</v>
      </c>
      <c r="G212" s="789" t="str">
        <f t="shared" ref="G212:G220" si="1">IF(F212&gt;E212,"ERROR","")</f>
        <v/>
      </c>
      <c r="H212" s="369"/>
    </row>
    <row r="213" spans="2:8" s="6" customFormat="1" x14ac:dyDescent="0.2">
      <c r="B213" s="777"/>
      <c r="C213" s="857">
        <f>'PLAN DE FINANCIACIÓN'!C39</f>
        <v>0</v>
      </c>
      <c r="D213" s="858">
        <f>'PLAN DE FINANCIACIÓN'!D39</f>
        <v>0</v>
      </c>
      <c r="E213" s="855">
        <f>'PLAN DE FINANCIACIÓN'!E39</f>
        <v>0</v>
      </c>
      <c r="F213" s="855">
        <f>'PLAN DE FINANCIACIÓN'!F39</f>
        <v>0</v>
      </c>
      <c r="G213" s="789" t="str">
        <f t="shared" si="1"/>
        <v/>
      </c>
      <c r="H213" s="369"/>
    </row>
    <row r="214" spans="2:8" s="6" customFormat="1" x14ac:dyDescent="0.2">
      <c r="B214" s="777"/>
      <c r="C214" s="857">
        <f>'PLAN DE FINANCIACIÓN'!C40</f>
        <v>0</v>
      </c>
      <c r="D214" s="858">
        <f>'PLAN DE FINANCIACIÓN'!D40</f>
        <v>0</v>
      </c>
      <c r="E214" s="855">
        <f>'PLAN DE FINANCIACIÓN'!E40</f>
        <v>0</v>
      </c>
      <c r="F214" s="855">
        <f>'PLAN DE FINANCIACIÓN'!F40</f>
        <v>0</v>
      </c>
      <c r="G214" s="789" t="str">
        <f t="shared" si="1"/>
        <v/>
      </c>
      <c r="H214" s="369"/>
    </row>
    <row r="215" spans="2:8" s="6" customFormat="1" x14ac:dyDescent="0.2">
      <c r="B215" s="777"/>
      <c r="C215" s="857">
        <f>'PLAN DE FINANCIACIÓN'!C41</f>
        <v>0</v>
      </c>
      <c r="D215" s="858">
        <f>'PLAN DE FINANCIACIÓN'!D41</f>
        <v>0</v>
      </c>
      <c r="E215" s="855">
        <f>'PLAN DE FINANCIACIÓN'!E41</f>
        <v>0</v>
      </c>
      <c r="F215" s="855">
        <f>'PLAN DE FINANCIACIÓN'!F41</f>
        <v>0</v>
      </c>
      <c r="G215" s="789" t="str">
        <f t="shared" si="1"/>
        <v/>
      </c>
      <c r="H215" s="369"/>
    </row>
    <row r="216" spans="2:8" s="6" customFormat="1" x14ac:dyDescent="0.2">
      <c r="B216" s="777"/>
      <c r="C216" s="857">
        <f>'PLAN DE FINANCIACIÓN'!C42</f>
        <v>0</v>
      </c>
      <c r="D216" s="858">
        <f>'PLAN DE FINANCIACIÓN'!D42</f>
        <v>0</v>
      </c>
      <c r="E216" s="855">
        <f>'PLAN DE FINANCIACIÓN'!E42</f>
        <v>0</v>
      </c>
      <c r="F216" s="855">
        <f>'PLAN DE FINANCIACIÓN'!F42</f>
        <v>0</v>
      </c>
      <c r="G216" s="789" t="str">
        <f t="shared" si="1"/>
        <v/>
      </c>
      <c r="H216" s="369"/>
    </row>
    <row r="217" spans="2:8" s="6" customFormat="1" x14ac:dyDescent="0.2">
      <c r="B217" s="777"/>
      <c r="C217" s="857">
        <f>'PLAN DE FINANCIACIÓN'!C43</f>
        <v>0</v>
      </c>
      <c r="D217" s="858">
        <f>'PLAN DE FINANCIACIÓN'!D43</f>
        <v>0</v>
      </c>
      <c r="E217" s="855">
        <f>'PLAN DE FINANCIACIÓN'!E43</f>
        <v>0</v>
      </c>
      <c r="F217" s="855">
        <f>'PLAN DE FINANCIACIÓN'!F43</f>
        <v>0</v>
      </c>
      <c r="G217" s="789" t="str">
        <f t="shared" si="1"/>
        <v/>
      </c>
      <c r="H217" s="369"/>
    </row>
    <row r="218" spans="2:8" s="6" customFormat="1" x14ac:dyDescent="0.2">
      <c r="B218" s="777"/>
      <c r="C218" s="857">
        <f>'PLAN DE FINANCIACIÓN'!C44</f>
        <v>0</v>
      </c>
      <c r="D218" s="858">
        <f>'PLAN DE FINANCIACIÓN'!D44</f>
        <v>0</v>
      </c>
      <c r="E218" s="855">
        <f>'PLAN DE FINANCIACIÓN'!E44</f>
        <v>0</v>
      </c>
      <c r="F218" s="855">
        <f>'PLAN DE FINANCIACIÓN'!F44</f>
        <v>0</v>
      </c>
      <c r="G218" s="789" t="str">
        <f t="shared" si="1"/>
        <v/>
      </c>
      <c r="H218" s="369"/>
    </row>
    <row r="219" spans="2:8" s="6" customFormat="1" x14ac:dyDescent="0.2">
      <c r="B219" s="777"/>
      <c r="C219" s="857">
        <f>'PLAN DE FINANCIACIÓN'!C45</f>
        <v>0</v>
      </c>
      <c r="D219" s="858">
        <f>'PLAN DE FINANCIACIÓN'!D45</f>
        <v>0</v>
      </c>
      <c r="E219" s="855">
        <f>'PLAN DE FINANCIACIÓN'!E45</f>
        <v>0</v>
      </c>
      <c r="F219" s="855">
        <f>'PLAN DE FINANCIACIÓN'!F45</f>
        <v>0</v>
      </c>
      <c r="G219" s="789" t="str">
        <f t="shared" si="1"/>
        <v/>
      </c>
      <c r="H219" s="369"/>
    </row>
    <row r="220" spans="2:8" s="6" customFormat="1" x14ac:dyDescent="0.2">
      <c r="B220" s="777"/>
      <c r="C220" s="857">
        <f>'PLAN DE FINANCIACIÓN'!C46</f>
        <v>0</v>
      </c>
      <c r="D220" s="858">
        <f>'PLAN DE FINANCIACIÓN'!D46</f>
        <v>0</v>
      </c>
      <c r="E220" s="855">
        <f>'PLAN DE FINANCIACIÓN'!E46</f>
        <v>0</v>
      </c>
      <c r="F220" s="855">
        <f>'PLAN DE FINANCIACIÓN'!F46</f>
        <v>0</v>
      </c>
      <c r="G220" s="789" t="str">
        <f t="shared" si="1"/>
        <v/>
      </c>
      <c r="H220" s="369"/>
    </row>
    <row r="221" spans="2:8" s="6" customFormat="1" ht="18" x14ac:dyDescent="0.25">
      <c r="B221" s="777"/>
      <c r="C221" s="1043" t="s">
        <v>864</v>
      </c>
      <c r="D221" s="1044"/>
      <c r="E221" s="76">
        <f>'PLAN DE FINANCIACIÓN'!E47</f>
        <v>0</v>
      </c>
      <c r="F221" s="76">
        <f>'PLAN DE FINANCIACIÓN'!F47</f>
        <v>0</v>
      </c>
      <c r="G221" s="801">
        <f>COUNTIF(G198:G220,"ERROR")</f>
        <v>0</v>
      </c>
      <c r="H221" s="369"/>
    </row>
    <row r="222" spans="2:8" s="6" customFormat="1" ht="18" x14ac:dyDescent="0.2">
      <c r="B222" s="777"/>
      <c r="C222" s="1041" t="s">
        <v>1104</v>
      </c>
      <c r="D222" s="1042"/>
      <c r="E222" s="76">
        <f>'PLAN DE FINANCIACIÓN'!E48</f>
        <v>0</v>
      </c>
      <c r="F222" s="76">
        <f>'PLAN DE FINANCIACIÓN'!F48</f>
        <v>0</v>
      </c>
      <c r="G222" s="778"/>
      <c r="H222" s="369"/>
    </row>
    <row r="223" spans="2:8" s="6" customFormat="1" x14ac:dyDescent="0.2">
      <c r="B223" s="777"/>
      <c r="C223" s="848" t="str">
        <f>IF(G221&gt;0,"ERROR: EL IMPORTE DE AYUDAS CONCEDIDAS NO PUEDE SUPERAR EL DE AYUDAS SOLICITADAS","")</f>
        <v/>
      </c>
      <c r="D223" s="776"/>
      <c r="E223" s="776"/>
      <c r="F223" s="776"/>
      <c r="G223" s="778"/>
      <c r="H223" s="369"/>
    </row>
    <row r="224" spans="2:8" s="6" customFormat="1" x14ac:dyDescent="0.2">
      <c r="B224" s="777"/>
      <c r="C224" s="1206" t="s">
        <v>936</v>
      </c>
      <c r="D224" s="1207"/>
      <c r="E224" s="1207"/>
      <c r="F224" s="1208"/>
      <c r="G224" s="778"/>
      <c r="H224" s="369"/>
    </row>
    <row r="225" spans="2:8" s="6" customFormat="1" x14ac:dyDescent="0.2">
      <c r="B225" s="777"/>
      <c r="C225" s="1051" t="s">
        <v>932</v>
      </c>
      <c r="D225" s="1052"/>
      <c r="E225" s="1053"/>
      <c r="F225" s="779" t="s">
        <v>931</v>
      </c>
      <c r="G225" s="778"/>
      <c r="H225" s="369"/>
    </row>
    <row r="226" spans="2:8" s="6" customFormat="1" x14ac:dyDescent="0.2">
      <c r="B226" s="777"/>
      <c r="C226" s="1195">
        <f>'PLAN DE FINANCIACIÓN'!C52:E52</f>
        <v>0</v>
      </c>
      <c r="D226" s="1196"/>
      <c r="E226" s="1197"/>
      <c r="F226" s="859">
        <f>'PLAN DE FINANCIACIÓN'!F52</f>
        <v>0</v>
      </c>
      <c r="G226" s="778"/>
      <c r="H226" s="369"/>
    </row>
    <row r="227" spans="2:8" s="6" customFormat="1" x14ac:dyDescent="0.2">
      <c r="B227" s="777"/>
      <c r="C227" s="1195">
        <f>'PLAN DE FINANCIACIÓN'!C53:E53</f>
        <v>0</v>
      </c>
      <c r="D227" s="1196"/>
      <c r="E227" s="1197"/>
      <c r="F227" s="859">
        <f>'PLAN DE FINANCIACIÓN'!F53</f>
        <v>0</v>
      </c>
      <c r="G227" s="778"/>
      <c r="H227" s="369"/>
    </row>
    <row r="228" spans="2:8" s="6" customFormat="1" x14ac:dyDescent="0.2">
      <c r="B228" s="777"/>
      <c r="C228" s="1195">
        <f>'PLAN DE FINANCIACIÓN'!C54:E54</f>
        <v>0</v>
      </c>
      <c r="D228" s="1196"/>
      <c r="E228" s="1197"/>
      <c r="F228" s="859">
        <f>'PLAN DE FINANCIACIÓN'!F54</f>
        <v>0</v>
      </c>
      <c r="G228" s="778"/>
      <c r="H228" s="369"/>
    </row>
    <row r="229" spans="2:8" s="6" customFormat="1" x14ac:dyDescent="0.2">
      <c r="B229" s="777"/>
      <c r="C229" s="1195">
        <f>'PLAN DE FINANCIACIÓN'!C55:E55</f>
        <v>0</v>
      </c>
      <c r="D229" s="1196"/>
      <c r="E229" s="1197"/>
      <c r="F229" s="859">
        <f>'PLAN DE FINANCIACIÓN'!F55</f>
        <v>0</v>
      </c>
      <c r="G229" s="778"/>
      <c r="H229" s="369"/>
    </row>
    <row r="230" spans="2:8" s="6" customFormat="1" x14ac:dyDescent="0.2">
      <c r="B230" s="777"/>
      <c r="C230" s="1195">
        <f>'PLAN DE FINANCIACIÓN'!C56:E56</f>
        <v>0</v>
      </c>
      <c r="D230" s="1196"/>
      <c r="E230" s="1197"/>
      <c r="F230" s="859">
        <f>'PLAN DE FINANCIACIÓN'!F56</f>
        <v>0</v>
      </c>
      <c r="G230" s="778"/>
      <c r="H230" s="369"/>
    </row>
    <row r="231" spans="2:8" s="6" customFormat="1" x14ac:dyDescent="0.2">
      <c r="B231" s="777"/>
      <c r="C231" s="1195">
        <f>'PLAN DE FINANCIACIÓN'!C57:E57</f>
        <v>0</v>
      </c>
      <c r="D231" s="1196"/>
      <c r="E231" s="1197"/>
      <c r="F231" s="859">
        <f>'PLAN DE FINANCIACIÓN'!F57</f>
        <v>0</v>
      </c>
      <c r="G231" s="778"/>
      <c r="H231" s="369"/>
    </row>
    <row r="232" spans="2:8" s="6" customFormat="1" x14ac:dyDescent="0.2">
      <c r="B232" s="777"/>
      <c r="C232" s="1195">
        <f>'PLAN DE FINANCIACIÓN'!C58:E58</f>
        <v>0</v>
      </c>
      <c r="D232" s="1196"/>
      <c r="E232" s="1197"/>
      <c r="F232" s="859">
        <f>'PLAN DE FINANCIACIÓN'!F58</f>
        <v>0</v>
      </c>
      <c r="G232" s="778"/>
      <c r="H232" s="369"/>
    </row>
    <row r="233" spans="2:8" s="6" customFormat="1" ht="15.75" x14ac:dyDescent="0.25">
      <c r="B233" s="777"/>
      <c r="C233" s="1057" t="s">
        <v>864</v>
      </c>
      <c r="D233" s="1058"/>
      <c r="E233" s="1059"/>
      <c r="F233" s="76">
        <f>'PLAN DE FINANCIACIÓN'!F59</f>
        <v>0</v>
      </c>
      <c r="G233" s="778"/>
      <c r="H233" s="369"/>
    </row>
    <row r="234" spans="2:8" s="6" customFormat="1" ht="15.75" x14ac:dyDescent="0.25">
      <c r="B234" s="777"/>
      <c r="C234" s="1200" t="s">
        <v>1102</v>
      </c>
      <c r="D234" s="1200"/>
      <c r="E234" s="1200"/>
      <c r="F234" s="76">
        <f>'PLAN DE FINANCIACIÓN'!F60</f>
        <v>0</v>
      </c>
      <c r="G234" s="778"/>
      <c r="H234" s="369"/>
    </row>
    <row r="235" spans="2:8" s="6" customFormat="1" x14ac:dyDescent="0.2">
      <c r="B235" s="777"/>
      <c r="C235" s="79"/>
      <c r="D235" s="79"/>
      <c r="E235" s="79"/>
      <c r="F235" s="79"/>
      <c r="G235" s="778"/>
      <c r="H235" s="369"/>
    </row>
    <row r="236" spans="2:8" s="6" customFormat="1" ht="42" x14ac:dyDescent="0.2">
      <c r="B236" s="777"/>
      <c r="C236" s="849" t="s">
        <v>1087</v>
      </c>
      <c r="D236" s="1201">
        <f>'PLAN DE FINANCIACIÓN'!D62:F62</f>
        <v>0</v>
      </c>
      <c r="E236" s="1202"/>
      <c r="F236" s="1203"/>
      <c r="G236" s="778"/>
      <c r="H236" s="369"/>
    </row>
    <row r="237" spans="2:8" s="6" customFormat="1" ht="42" x14ac:dyDescent="0.2">
      <c r="B237" s="777"/>
      <c r="C237" s="849" t="s">
        <v>937</v>
      </c>
      <c r="D237" s="1048" t="str">
        <f>'PLAN DE FINANCIACIÓN'!D63:F63</f>
        <v/>
      </c>
      <c r="E237" s="1049"/>
      <c r="F237" s="1050"/>
      <c r="G237" s="778"/>
      <c r="H237" s="369"/>
    </row>
    <row r="238" spans="2:8" s="6" customFormat="1" x14ac:dyDescent="0.2">
      <c r="B238" s="777"/>
      <c r="C238" s="808"/>
      <c r="D238" s="809"/>
      <c r="E238" s="809"/>
      <c r="F238" s="809"/>
      <c r="G238" s="778"/>
      <c r="H238" s="369"/>
    </row>
    <row r="239" spans="2:8" s="6" customFormat="1" x14ac:dyDescent="0.2">
      <c r="B239" s="810"/>
      <c r="C239" s="811"/>
      <c r="D239" s="811"/>
      <c r="E239" s="811"/>
      <c r="F239" s="811"/>
      <c r="G239" s="812"/>
      <c r="H239" s="369"/>
    </row>
  </sheetData>
  <sheetProtection password="CD7A" sheet="1" objects="1" scenarios="1"/>
  <mergeCells count="67">
    <mergeCell ref="C234:E234"/>
    <mergeCell ref="D236:F236"/>
    <mergeCell ref="D237:F237"/>
    <mergeCell ref="C11:D11"/>
    <mergeCell ref="C12:D12"/>
    <mergeCell ref="C229:E229"/>
    <mergeCell ref="C230:E230"/>
    <mergeCell ref="C231:E231"/>
    <mergeCell ref="C232:E232"/>
    <mergeCell ref="C233:E233"/>
    <mergeCell ref="C224:F224"/>
    <mergeCell ref="C225:E225"/>
    <mergeCell ref="C226:E226"/>
    <mergeCell ref="C227:E227"/>
    <mergeCell ref="C228:E228"/>
    <mergeCell ref="C206:D206"/>
    <mergeCell ref="C207:D207"/>
    <mergeCell ref="C208:D208"/>
    <mergeCell ref="C221:D221"/>
    <mergeCell ref="C222:D222"/>
    <mergeCell ref="C201:D201"/>
    <mergeCell ref="C202:D202"/>
    <mergeCell ref="C203:D203"/>
    <mergeCell ref="C204:D204"/>
    <mergeCell ref="C205:D205"/>
    <mergeCell ref="C195:F195"/>
    <mergeCell ref="C196:E196"/>
    <mergeCell ref="C198:D198"/>
    <mergeCell ref="C199:D199"/>
    <mergeCell ref="C200:D200"/>
    <mergeCell ref="C189:E189"/>
    <mergeCell ref="C190:E190"/>
    <mergeCell ref="C191:E191"/>
    <mergeCell ref="C192:E192"/>
    <mergeCell ref="C193:E193"/>
    <mergeCell ref="C183:E183"/>
    <mergeCell ref="C184:E184"/>
    <mergeCell ref="C186:F186"/>
    <mergeCell ref="C187:E187"/>
    <mergeCell ref="C188:E188"/>
    <mergeCell ref="C177:F177"/>
    <mergeCell ref="C179:F179"/>
    <mergeCell ref="C180:E180"/>
    <mergeCell ref="C181:E181"/>
    <mergeCell ref="C182:E182"/>
    <mergeCell ref="B1:J1"/>
    <mergeCell ref="E79:F79"/>
    <mergeCell ref="B13:J13"/>
    <mergeCell ref="B81:J81"/>
    <mergeCell ref="B71:G71"/>
    <mergeCell ref="F3:G3"/>
    <mergeCell ref="F6:G6"/>
    <mergeCell ref="F7:G7"/>
    <mergeCell ref="I3:J3"/>
    <mergeCell ref="I4:J4"/>
    <mergeCell ref="I6:J6"/>
    <mergeCell ref="I7:J7"/>
    <mergeCell ref="F4:G4"/>
    <mergeCell ref="E11:E12"/>
    <mergeCell ref="F9:G9"/>
    <mergeCell ref="F10:G10"/>
    <mergeCell ref="B167:I167"/>
    <mergeCell ref="B174:G174"/>
    <mergeCell ref="B172:G172"/>
    <mergeCell ref="B161:G161"/>
    <mergeCell ref="B147:J147"/>
    <mergeCell ref="B149:I149"/>
  </mergeCells>
  <dataValidations count="1">
    <dataValidation type="list" allowBlank="1" showInputMessage="1" showErrorMessage="1" sqref="I11">
      <formula1>$B$8:$H$8</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N47"/>
  <sheetViews>
    <sheetView showGridLines="0" zoomScaleNormal="100" workbookViewId="0">
      <selection activeCell="D1" sqref="D1:K1"/>
    </sheetView>
  </sheetViews>
  <sheetFormatPr baseColWidth="10" defaultColWidth="11.42578125" defaultRowHeight="16.5" x14ac:dyDescent="0.3"/>
  <cols>
    <col min="1" max="1" width="11.140625" style="430" customWidth="1"/>
    <col min="2" max="2" width="49.85546875" style="432" customWidth="1"/>
    <col min="3" max="3" width="7.7109375" style="307" customWidth="1"/>
    <col min="4" max="4" width="15.42578125" style="307" customWidth="1"/>
    <col min="5" max="6" width="16.42578125" style="307" customWidth="1"/>
    <col min="7" max="11" width="17.85546875" style="307" customWidth="1"/>
    <col min="12" max="12" width="1.85546875" style="307" customWidth="1"/>
    <col min="13" max="13" width="11.42578125" style="277"/>
    <col min="14" max="16384" width="11.42578125" style="307"/>
  </cols>
  <sheetData>
    <row r="1" spans="1:13" ht="24.75" customHeight="1" thickBot="1" x14ac:dyDescent="0.35">
      <c r="A1" s="351"/>
      <c r="B1" s="352"/>
      <c r="C1" s="277"/>
      <c r="D1" s="968" t="s">
        <v>1074</v>
      </c>
      <c r="E1" s="969"/>
      <c r="F1" s="969"/>
      <c r="G1" s="969"/>
      <c r="H1" s="970" t="s">
        <v>1084</v>
      </c>
      <c r="I1" s="971"/>
      <c r="J1" s="971"/>
      <c r="K1" s="972"/>
    </row>
    <row r="2" spans="1:13" ht="14.1" customHeight="1" thickBot="1" x14ac:dyDescent="0.35">
      <c r="A2" s="351"/>
      <c r="B2" s="985" t="s">
        <v>579</v>
      </c>
      <c r="C2" s="986"/>
      <c r="D2" s="979" t="s">
        <v>303</v>
      </c>
      <c r="E2" s="353" t="s">
        <v>299</v>
      </c>
      <c r="F2" s="354"/>
      <c r="G2" s="981" t="s">
        <v>3</v>
      </c>
      <c r="H2" s="983" t="s">
        <v>303</v>
      </c>
      <c r="I2" s="987" t="s">
        <v>299</v>
      </c>
      <c r="J2" s="988"/>
      <c r="K2" s="989" t="s">
        <v>3</v>
      </c>
    </row>
    <row r="3" spans="1:13" ht="21.75" customHeight="1" thickBot="1" x14ac:dyDescent="0.35">
      <c r="A3" s="355" t="s">
        <v>6</v>
      </c>
      <c r="B3" s="356"/>
      <c r="C3" s="357"/>
      <c r="D3" s="980"/>
      <c r="E3" s="358" t="s">
        <v>4</v>
      </c>
      <c r="F3" s="358" t="s">
        <v>5</v>
      </c>
      <c r="G3" s="982"/>
      <c r="H3" s="984"/>
      <c r="I3" s="359" t="s">
        <v>4</v>
      </c>
      <c r="J3" s="359" t="s">
        <v>5</v>
      </c>
      <c r="K3" s="990"/>
      <c r="L3" s="360"/>
    </row>
    <row r="4" spans="1:13" x14ac:dyDescent="0.3">
      <c r="A4" s="351"/>
      <c r="B4" s="361"/>
      <c r="C4" s="361"/>
      <c r="D4" s="362"/>
      <c r="E4" s="363"/>
      <c r="F4" s="363"/>
      <c r="G4" s="364"/>
      <c r="H4" s="365"/>
      <c r="I4" s="366"/>
      <c r="J4" s="367"/>
      <c r="K4" s="368"/>
    </row>
    <row r="5" spans="1:13" ht="15" x14ac:dyDescent="0.2">
      <c r="A5" s="369"/>
      <c r="B5" s="370" t="s">
        <v>815</v>
      </c>
      <c r="C5" s="369"/>
      <c r="D5" s="362">
        <f>SUM(D7:D13)</f>
        <v>0</v>
      </c>
      <c r="E5" s="363">
        <f t="shared" ref="E5:J5" si="0">SUM(E7:E13)</f>
        <v>0</v>
      </c>
      <c r="F5" s="363">
        <f t="shared" si="0"/>
        <v>0</v>
      </c>
      <c r="G5" s="371">
        <f t="shared" si="0"/>
        <v>0</v>
      </c>
      <c r="H5" s="372">
        <f t="shared" si="0"/>
        <v>0</v>
      </c>
      <c r="I5" s="373">
        <f t="shared" si="0"/>
        <v>0</v>
      </c>
      <c r="J5" s="373">
        <f t="shared" si="0"/>
        <v>0</v>
      </c>
      <c r="K5" s="374">
        <f>SUM(K7:K13)</f>
        <v>0</v>
      </c>
    </row>
    <row r="6" spans="1:13" ht="12.75" x14ac:dyDescent="0.2">
      <c r="A6" s="369"/>
      <c r="B6" s="369"/>
      <c r="C6" s="369"/>
      <c r="D6" s="362"/>
      <c r="E6" s="363"/>
      <c r="F6" s="363"/>
      <c r="G6" s="371"/>
      <c r="H6" s="372"/>
      <c r="I6" s="373"/>
      <c r="J6" s="373"/>
      <c r="K6" s="374"/>
    </row>
    <row r="7" spans="1:13" x14ac:dyDescent="0.3">
      <c r="A7" s="351" t="s">
        <v>7</v>
      </c>
      <c r="B7" s="375" t="s">
        <v>645</v>
      </c>
      <c r="C7" s="277"/>
      <c r="D7" s="376"/>
      <c r="E7" s="377"/>
      <c r="F7" s="377"/>
      <c r="G7" s="378"/>
      <c r="H7" s="379"/>
      <c r="I7" s="380"/>
      <c r="J7" s="380"/>
      <c r="K7" s="381"/>
      <c r="M7" s="382" t="str">
        <f>IF(H7&gt;D7,"ERROR","")</f>
        <v/>
      </c>
    </row>
    <row r="8" spans="1:13" x14ac:dyDescent="0.3">
      <c r="A8" s="351" t="s">
        <v>8</v>
      </c>
      <c r="B8" s="383" t="s">
        <v>646</v>
      </c>
      <c r="C8" s="277"/>
      <c r="D8" s="376"/>
      <c r="E8" s="377"/>
      <c r="F8" s="377"/>
      <c r="G8" s="378"/>
      <c r="H8" s="379"/>
      <c r="I8" s="384"/>
      <c r="J8" s="384"/>
      <c r="K8" s="385"/>
      <c r="M8" s="382" t="str">
        <f t="shared" ref="M8:M13" si="1">IF(H8&gt;D8,"ERROR","")</f>
        <v/>
      </c>
    </row>
    <row r="9" spans="1:13" x14ac:dyDescent="0.3">
      <c r="A9" s="351" t="s">
        <v>9</v>
      </c>
      <c r="B9" s="383" t="s">
        <v>647</v>
      </c>
      <c r="C9" s="277"/>
      <c r="D9" s="386"/>
      <c r="E9" s="377"/>
      <c r="F9" s="377"/>
      <c r="G9" s="378"/>
      <c r="H9" s="379"/>
      <c r="I9" s="384"/>
      <c r="J9" s="384"/>
      <c r="K9" s="385"/>
      <c r="M9" s="382" t="str">
        <f t="shared" si="1"/>
        <v/>
      </c>
    </row>
    <row r="10" spans="1:13" x14ac:dyDescent="0.3">
      <c r="A10" s="351" t="s">
        <v>10</v>
      </c>
      <c r="B10" s="383" t="s">
        <v>649</v>
      </c>
      <c r="C10" s="277"/>
      <c r="D10" s="376"/>
      <c r="E10" s="377"/>
      <c r="F10" s="377"/>
      <c r="G10" s="378"/>
      <c r="H10" s="379"/>
      <c r="I10" s="384"/>
      <c r="J10" s="384"/>
      <c r="K10" s="385"/>
      <c r="M10" s="382" t="str">
        <f t="shared" si="1"/>
        <v/>
      </c>
    </row>
    <row r="11" spans="1:13" x14ac:dyDescent="0.3">
      <c r="A11" s="387" t="s">
        <v>11</v>
      </c>
      <c r="B11" s="388" t="s">
        <v>648</v>
      </c>
      <c r="C11" s="389"/>
      <c r="D11" s="376"/>
      <c r="E11" s="377"/>
      <c r="F11" s="377"/>
      <c r="G11" s="378"/>
      <c r="H11" s="379"/>
      <c r="I11" s="384"/>
      <c r="J11" s="384"/>
      <c r="K11" s="385"/>
      <c r="M11" s="382" t="str">
        <f t="shared" si="1"/>
        <v/>
      </c>
    </row>
    <row r="12" spans="1:13" x14ac:dyDescent="0.3">
      <c r="A12" s="387" t="s">
        <v>326</v>
      </c>
      <c r="B12" s="975" t="s">
        <v>650</v>
      </c>
      <c r="C12" s="976"/>
      <c r="D12" s="376"/>
      <c r="E12" s="377"/>
      <c r="F12" s="377"/>
      <c r="G12" s="378"/>
      <c r="H12" s="379"/>
      <c r="I12" s="384"/>
      <c r="J12" s="384"/>
      <c r="K12" s="385"/>
      <c r="M12" s="382" t="str">
        <f t="shared" si="1"/>
        <v/>
      </c>
    </row>
    <row r="13" spans="1:13" x14ac:dyDescent="0.3">
      <c r="A13" s="390" t="s">
        <v>400</v>
      </c>
      <c r="B13" s="977" t="s">
        <v>651</v>
      </c>
      <c r="C13" s="978"/>
      <c r="D13" s="376"/>
      <c r="E13" s="377"/>
      <c r="F13" s="377"/>
      <c r="G13" s="378"/>
      <c r="H13" s="379"/>
      <c r="I13" s="384"/>
      <c r="J13" s="384"/>
      <c r="K13" s="385"/>
      <c r="M13" s="382" t="str">
        <f t="shared" si="1"/>
        <v/>
      </c>
    </row>
    <row r="14" spans="1:13" x14ac:dyDescent="0.3">
      <c r="A14" s="387"/>
      <c r="B14" s="391"/>
      <c r="C14" s="389"/>
      <c r="D14" s="362"/>
      <c r="E14" s="363"/>
      <c r="F14" s="363"/>
      <c r="G14" s="371"/>
      <c r="H14" s="372"/>
      <c r="I14" s="392"/>
      <c r="J14" s="392"/>
      <c r="K14" s="374"/>
    </row>
    <row r="15" spans="1:13" x14ac:dyDescent="0.3">
      <c r="A15" s="387" t="s">
        <v>12</v>
      </c>
      <c r="B15" s="393" t="s">
        <v>396</v>
      </c>
      <c r="C15" s="394"/>
      <c r="D15" s="362">
        <f>SUM(D17:D27)</f>
        <v>0</v>
      </c>
      <c r="E15" s="363">
        <f t="shared" ref="E15:K15" si="2">SUM(E17:E27)</f>
        <v>0</v>
      </c>
      <c r="F15" s="363">
        <f t="shared" si="2"/>
        <v>0</v>
      </c>
      <c r="G15" s="371">
        <f t="shared" si="2"/>
        <v>0</v>
      </c>
      <c r="H15" s="372">
        <f t="shared" si="2"/>
        <v>0</v>
      </c>
      <c r="I15" s="392">
        <f t="shared" si="2"/>
        <v>0</v>
      </c>
      <c r="J15" s="392">
        <f t="shared" si="2"/>
        <v>0</v>
      </c>
      <c r="K15" s="374">
        <f t="shared" si="2"/>
        <v>0</v>
      </c>
    </row>
    <row r="16" spans="1:13" x14ac:dyDescent="0.3">
      <c r="A16" s="387"/>
      <c r="B16" s="388"/>
      <c r="C16" s="389"/>
      <c r="D16" s="362"/>
      <c r="E16" s="363"/>
      <c r="F16" s="363"/>
      <c r="G16" s="371"/>
      <c r="H16" s="372"/>
      <c r="I16" s="392"/>
      <c r="J16" s="392"/>
      <c r="K16" s="374"/>
    </row>
    <row r="17" spans="1:13" x14ac:dyDescent="0.3">
      <c r="A17" s="387" t="s">
        <v>13</v>
      </c>
      <c r="B17" s="388" t="s">
        <v>652</v>
      </c>
      <c r="C17" s="389"/>
      <c r="D17" s="376"/>
      <c r="E17" s="377"/>
      <c r="F17" s="377"/>
      <c r="G17" s="378"/>
      <c r="H17" s="379"/>
      <c r="I17" s="384"/>
      <c r="J17" s="384"/>
      <c r="K17" s="385"/>
      <c r="M17" s="382" t="str">
        <f>IF(H17&gt;D17,"ERROR","")</f>
        <v/>
      </c>
    </row>
    <row r="18" spans="1:13" x14ac:dyDescent="0.3">
      <c r="A18" s="387" t="s">
        <v>14</v>
      </c>
      <c r="B18" s="388" t="s">
        <v>653</v>
      </c>
      <c r="C18" s="389"/>
      <c r="D18" s="376"/>
      <c r="E18" s="377"/>
      <c r="F18" s="377"/>
      <c r="G18" s="378"/>
      <c r="H18" s="379"/>
      <c r="I18" s="384"/>
      <c r="J18" s="384"/>
      <c r="K18" s="385"/>
      <c r="M18" s="382" t="str">
        <f t="shared" ref="M18:M27" si="3">IF(H18&gt;D18,"ERROR","")</f>
        <v/>
      </c>
    </row>
    <row r="19" spans="1:13" x14ac:dyDescent="0.3">
      <c r="A19" s="387" t="s">
        <v>15</v>
      </c>
      <c r="B19" s="388" t="s">
        <v>654</v>
      </c>
      <c r="C19" s="389"/>
      <c r="D19" s="376"/>
      <c r="E19" s="377"/>
      <c r="F19" s="377"/>
      <c r="G19" s="378"/>
      <c r="H19" s="379"/>
      <c r="I19" s="384"/>
      <c r="J19" s="384"/>
      <c r="K19" s="385"/>
      <c r="M19" s="382" t="str">
        <f t="shared" si="3"/>
        <v/>
      </c>
    </row>
    <row r="20" spans="1:13" x14ac:dyDescent="0.3">
      <c r="A20" s="387" t="s">
        <v>16</v>
      </c>
      <c r="B20" s="388" t="s">
        <v>655</v>
      </c>
      <c r="C20" s="389"/>
      <c r="D20" s="376"/>
      <c r="E20" s="377"/>
      <c r="F20" s="377"/>
      <c r="G20" s="378"/>
      <c r="H20" s="379"/>
      <c r="I20" s="384"/>
      <c r="J20" s="384"/>
      <c r="K20" s="385"/>
      <c r="M20" s="382" t="str">
        <f t="shared" si="3"/>
        <v/>
      </c>
    </row>
    <row r="21" spans="1:13" x14ac:dyDescent="0.3">
      <c r="A21" s="387" t="s">
        <v>17</v>
      </c>
      <c r="B21" s="388" t="s">
        <v>656</v>
      </c>
      <c r="C21" s="389"/>
      <c r="D21" s="376"/>
      <c r="E21" s="377"/>
      <c r="F21" s="377"/>
      <c r="G21" s="378"/>
      <c r="H21" s="379"/>
      <c r="I21" s="384"/>
      <c r="J21" s="384"/>
      <c r="K21" s="385"/>
      <c r="M21" s="382" t="str">
        <f t="shared" si="3"/>
        <v/>
      </c>
    </row>
    <row r="22" spans="1:13" x14ac:dyDescent="0.3">
      <c r="A22" s="387" t="s">
        <v>18</v>
      </c>
      <c r="B22" s="388" t="s">
        <v>657</v>
      </c>
      <c r="C22" s="389"/>
      <c r="D22" s="376"/>
      <c r="E22" s="377"/>
      <c r="F22" s="377"/>
      <c r="G22" s="378"/>
      <c r="H22" s="379"/>
      <c r="I22" s="384"/>
      <c r="J22" s="384"/>
      <c r="K22" s="385"/>
      <c r="M22" s="382" t="str">
        <f t="shared" si="3"/>
        <v/>
      </c>
    </row>
    <row r="23" spans="1:13" x14ac:dyDescent="0.3">
      <c r="A23" s="387" t="s">
        <v>19</v>
      </c>
      <c r="B23" s="388" t="s">
        <v>658</v>
      </c>
      <c r="C23" s="389"/>
      <c r="D23" s="376"/>
      <c r="E23" s="377"/>
      <c r="F23" s="377"/>
      <c r="G23" s="378"/>
      <c r="H23" s="379"/>
      <c r="I23" s="384"/>
      <c r="J23" s="384"/>
      <c r="K23" s="385"/>
      <c r="M23" s="382" t="str">
        <f t="shared" si="3"/>
        <v/>
      </c>
    </row>
    <row r="24" spans="1:13" x14ac:dyDescent="0.3">
      <c r="A24" s="387" t="s">
        <v>20</v>
      </c>
      <c r="B24" s="388" t="s">
        <v>659</v>
      </c>
      <c r="C24" s="389"/>
      <c r="D24" s="376"/>
      <c r="E24" s="377"/>
      <c r="F24" s="377"/>
      <c r="G24" s="378"/>
      <c r="H24" s="379"/>
      <c r="I24" s="384"/>
      <c r="J24" s="384"/>
      <c r="K24" s="385"/>
      <c r="M24" s="382" t="str">
        <f t="shared" si="3"/>
        <v/>
      </c>
    </row>
    <row r="25" spans="1:13" x14ac:dyDescent="0.3">
      <c r="A25" s="387" t="s">
        <v>21</v>
      </c>
      <c r="B25" s="388" t="s">
        <v>660</v>
      </c>
      <c r="C25" s="389"/>
      <c r="D25" s="376"/>
      <c r="E25" s="377"/>
      <c r="F25" s="377"/>
      <c r="G25" s="378"/>
      <c r="H25" s="379"/>
      <c r="I25" s="384"/>
      <c r="J25" s="384"/>
      <c r="K25" s="385"/>
      <c r="M25" s="382" t="str">
        <f t="shared" si="3"/>
        <v/>
      </c>
    </row>
    <row r="26" spans="1:13" x14ac:dyDescent="0.3">
      <c r="A26" s="387" t="s">
        <v>22</v>
      </c>
      <c r="B26" s="388" t="s">
        <v>1034</v>
      </c>
      <c r="C26" s="389"/>
      <c r="D26" s="376"/>
      <c r="E26" s="377"/>
      <c r="F26" s="377"/>
      <c r="G26" s="378"/>
      <c r="H26" s="379"/>
      <c r="I26" s="384"/>
      <c r="J26" s="384"/>
      <c r="K26" s="385"/>
      <c r="M26" s="382" t="str">
        <f t="shared" si="3"/>
        <v/>
      </c>
    </row>
    <row r="27" spans="1:13" x14ac:dyDescent="0.3">
      <c r="A27" s="390" t="s">
        <v>401</v>
      </c>
      <c r="B27" s="977" t="s">
        <v>661</v>
      </c>
      <c r="C27" s="978"/>
      <c r="D27" s="376"/>
      <c r="E27" s="377"/>
      <c r="F27" s="377"/>
      <c r="G27" s="378"/>
      <c r="H27" s="379"/>
      <c r="I27" s="384"/>
      <c r="J27" s="384"/>
      <c r="K27" s="385"/>
      <c r="M27" s="382" t="str">
        <f t="shared" si="3"/>
        <v/>
      </c>
    </row>
    <row r="28" spans="1:13" x14ac:dyDescent="0.3">
      <c r="A28" s="387"/>
      <c r="B28" s="395"/>
      <c r="C28" s="389"/>
      <c r="D28" s="362"/>
      <c r="E28" s="363"/>
      <c r="F28" s="363"/>
      <c r="G28" s="371"/>
      <c r="H28" s="372"/>
      <c r="I28" s="392"/>
      <c r="J28" s="392"/>
      <c r="K28" s="374"/>
    </row>
    <row r="29" spans="1:13" x14ac:dyDescent="0.3">
      <c r="A29" s="387" t="s">
        <v>12</v>
      </c>
      <c r="B29" s="973" t="s">
        <v>321</v>
      </c>
      <c r="C29" s="974"/>
      <c r="D29" s="362">
        <f>SUM(D31:D34)</f>
        <v>0</v>
      </c>
      <c r="E29" s="363">
        <f t="shared" ref="E29:K29" si="4">SUM(E31:E34)</f>
        <v>0</v>
      </c>
      <c r="F29" s="363">
        <f t="shared" si="4"/>
        <v>0</v>
      </c>
      <c r="G29" s="371">
        <f t="shared" si="4"/>
        <v>0</v>
      </c>
      <c r="H29" s="372">
        <f t="shared" si="4"/>
        <v>0</v>
      </c>
      <c r="I29" s="392">
        <f t="shared" si="4"/>
        <v>0</v>
      </c>
      <c r="J29" s="392">
        <f t="shared" si="4"/>
        <v>0</v>
      </c>
      <c r="K29" s="374">
        <f t="shared" si="4"/>
        <v>0</v>
      </c>
    </row>
    <row r="30" spans="1:13" x14ac:dyDescent="0.3">
      <c r="A30" s="387"/>
      <c r="B30" s="388"/>
      <c r="C30" s="389"/>
      <c r="D30" s="362"/>
      <c r="E30" s="363"/>
      <c r="F30" s="363"/>
      <c r="G30" s="371"/>
      <c r="H30" s="372"/>
      <c r="I30" s="392"/>
      <c r="J30" s="392"/>
      <c r="K30" s="374"/>
    </row>
    <row r="31" spans="1:13" x14ac:dyDescent="0.3">
      <c r="A31" s="396" t="s">
        <v>322</v>
      </c>
      <c r="B31" s="388" t="s">
        <v>662</v>
      </c>
      <c r="C31" s="389"/>
      <c r="D31" s="376"/>
      <c r="E31" s="377"/>
      <c r="F31" s="377"/>
      <c r="G31" s="378"/>
      <c r="H31" s="379"/>
      <c r="I31" s="384"/>
      <c r="J31" s="384"/>
      <c r="K31" s="385"/>
      <c r="M31" s="382" t="str">
        <f>IF(H31&gt;D31,"ERROR","")</f>
        <v/>
      </c>
    </row>
    <row r="32" spans="1:13" x14ac:dyDescent="0.3">
      <c r="A32" s="396" t="s">
        <v>323</v>
      </c>
      <c r="B32" s="388" t="s">
        <v>663</v>
      </c>
      <c r="C32" s="389"/>
      <c r="D32" s="376"/>
      <c r="E32" s="377"/>
      <c r="F32" s="377"/>
      <c r="G32" s="378"/>
      <c r="H32" s="379"/>
      <c r="I32" s="384"/>
      <c r="J32" s="384"/>
      <c r="K32" s="385"/>
      <c r="M32" s="382" t="str">
        <f>IF(H32&gt;D32,"ERROR","")</f>
        <v/>
      </c>
    </row>
    <row r="33" spans="1:14" x14ac:dyDescent="0.3">
      <c r="A33" s="396" t="s">
        <v>324</v>
      </c>
      <c r="B33" s="388" t="s">
        <v>664</v>
      </c>
      <c r="C33" s="389"/>
      <c r="D33" s="376"/>
      <c r="E33" s="377"/>
      <c r="F33" s="377"/>
      <c r="G33" s="378"/>
      <c r="H33" s="379"/>
      <c r="I33" s="384"/>
      <c r="J33" s="384"/>
      <c r="K33" s="385"/>
      <c r="M33" s="382" t="str">
        <f>IF(H33&gt;D33,"ERROR","")</f>
        <v/>
      </c>
    </row>
    <row r="34" spans="1:14" x14ac:dyDescent="0.3">
      <c r="A34" s="397" t="s">
        <v>325</v>
      </c>
      <c r="B34" s="398" t="s">
        <v>665</v>
      </c>
      <c r="C34" s="399"/>
      <c r="D34" s="376"/>
      <c r="E34" s="377"/>
      <c r="F34" s="377"/>
      <c r="G34" s="378"/>
      <c r="H34" s="379"/>
      <c r="I34" s="384"/>
      <c r="J34" s="384"/>
      <c r="K34" s="385"/>
      <c r="M34" s="382" t="str">
        <f>IF(H34&gt;D34,"ERROR","")</f>
        <v/>
      </c>
    </row>
    <row r="35" spans="1:14" ht="17.25" thickBot="1" x14ac:dyDescent="0.35">
      <c r="A35" s="396"/>
      <c r="B35" s="388"/>
      <c r="C35" s="389"/>
      <c r="D35" s="400"/>
      <c r="E35" s="401"/>
      <c r="F35" s="401"/>
      <c r="G35" s="402"/>
      <c r="H35" s="403"/>
      <c r="I35" s="404"/>
      <c r="J35" s="404"/>
      <c r="K35" s="405"/>
    </row>
    <row r="36" spans="1:14" s="277" customFormat="1" ht="22.5" customHeight="1" thickTop="1" x14ac:dyDescent="0.3">
      <c r="A36" s="351"/>
      <c r="C36" s="406" t="s">
        <v>644</v>
      </c>
      <c r="D36" s="407">
        <f>D5+D15+D29</f>
        <v>0</v>
      </c>
      <c r="E36" s="407">
        <f t="shared" ref="E36:J36" si="5">E5+E15+E29</f>
        <v>0</v>
      </c>
      <c r="F36" s="407">
        <f t="shared" si="5"/>
        <v>0</v>
      </c>
      <c r="G36" s="408">
        <f t="shared" si="5"/>
        <v>0</v>
      </c>
      <c r="H36" s="407">
        <f t="shared" si="5"/>
        <v>0</v>
      </c>
      <c r="I36" s="407">
        <f t="shared" si="5"/>
        <v>0</v>
      </c>
      <c r="J36" s="407">
        <f t="shared" si="5"/>
        <v>0</v>
      </c>
      <c r="K36" s="407">
        <f>K5+K15+K29</f>
        <v>0</v>
      </c>
    </row>
    <row r="37" spans="1:14" s="277" customFormat="1" ht="7.5" customHeight="1" thickBot="1" x14ac:dyDescent="0.35">
      <c r="A37" s="351"/>
      <c r="B37" s="406"/>
      <c r="D37" s="409"/>
      <c r="E37" s="410"/>
      <c r="F37" s="410"/>
      <c r="G37" s="411"/>
      <c r="H37" s="412"/>
      <c r="I37" s="411"/>
      <c r="J37" s="411"/>
      <c r="K37" s="413"/>
    </row>
    <row r="38" spans="1:14" s="277" customFormat="1" x14ac:dyDescent="0.3">
      <c r="A38" s="351"/>
      <c r="B38" s="406"/>
      <c r="K38" s="414">
        <f>COUNTIFS(M4:M35,"ERROR")</f>
        <v>0</v>
      </c>
    </row>
    <row r="39" spans="1:14" s="277" customFormat="1" ht="12.75" x14ac:dyDescent="0.2">
      <c r="A39" s="382" t="str">
        <f>IF(K38=0,"","    ERROR: Gasto en Navarra no puede ser superior a Gasto en España")</f>
        <v/>
      </c>
      <c r="B39" s="415"/>
      <c r="C39" s="415"/>
      <c r="D39" s="416"/>
      <c r="E39" s="417"/>
      <c r="F39" s="417"/>
      <c r="G39" s="417"/>
      <c r="H39" s="417"/>
      <c r="I39" s="417"/>
      <c r="J39" s="417"/>
    </row>
    <row r="40" spans="1:14" s="277" customFormat="1" ht="12.75" x14ac:dyDescent="0.2">
      <c r="A40" s="418" t="s">
        <v>555</v>
      </c>
      <c r="B40" s="419" t="s">
        <v>806</v>
      </c>
      <c r="C40" s="419"/>
      <c r="D40" s="420"/>
      <c r="E40" s="421"/>
      <c r="F40" s="422"/>
      <c r="G40" s="420" t="s">
        <v>807</v>
      </c>
      <c r="H40" s="421"/>
      <c r="I40" s="421"/>
      <c r="J40" s="421"/>
    </row>
    <row r="41" spans="1:14" s="277" customFormat="1" ht="12.75" x14ac:dyDescent="0.2">
      <c r="A41" s="423" t="s">
        <v>301</v>
      </c>
      <c r="B41" s="424" t="s">
        <v>300</v>
      </c>
      <c r="C41" s="419"/>
      <c r="D41" s="420"/>
      <c r="E41" s="421"/>
      <c r="F41" s="422"/>
      <c r="G41" s="420" t="s">
        <v>785</v>
      </c>
      <c r="H41" s="421"/>
      <c r="I41" s="421"/>
      <c r="J41" s="421"/>
    </row>
    <row r="42" spans="1:14" ht="15" customHeight="1" x14ac:dyDescent="0.2">
      <c r="A42" s="423"/>
      <c r="B42" s="425"/>
      <c r="C42" s="426"/>
      <c r="D42" s="427"/>
      <c r="E42" s="421"/>
      <c r="F42" s="422"/>
      <c r="G42" s="422"/>
      <c r="H42" s="421"/>
      <c r="I42" s="421"/>
      <c r="J42" s="421"/>
      <c r="K42" s="277"/>
      <c r="L42" s="277"/>
      <c r="N42" s="277"/>
    </row>
    <row r="43" spans="1:14" ht="15" x14ac:dyDescent="0.25">
      <c r="A43" s="428"/>
      <c r="B43" s="425"/>
      <c r="C43" s="429"/>
      <c r="D43" s="429"/>
      <c r="E43" s="421"/>
      <c r="F43" s="422"/>
      <c r="G43" s="421" t="s">
        <v>1019</v>
      </c>
      <c r="H43" s="421"/>
      <c r="I43" s="421"/>
      <c r="J43" s="421"/>
      <c r="K43" s="277"/>
      <c r="L43" s="277"/>
      <c r="N43" s="277"/>
    </row>
    <row r="46" spans="1:14" x14ac:dyDescent="0.3">
      <c r="B46" s="431"/>
    </row>
    <row r="47" spans="1:14" x14ac:dyDescent="0.3">
      <c r="B47" s="431"/>
    </row>
  </sheetData>
  <sheetProtection password="CD7A" sheet="1" objects="1" scenarios="1"/>
  <mergeCells count="12">
    <mergeCell ref="D1:G1"/>
    <mergeCell ref="H1:K1"/>
    <mergeCell ref="B29:C29"/>
    <mergeCell ref="B12:C12"/>
    <mergeCell ref="B13:C13"/>
    <mergeCell ref="B27:C27"/>
    <mergeCell ref="D2:D3"/>
    <mergeCell ref="G2:G3"/>
    <mergeCell ref="H2:H3"/>
    <mergeCell ref="B2:C2"/>
    <mergeCell ref="I2:J2"/>
    <mergeCell ref="K2:K3"/>
  </mergeCells>
  <phoneticPr fontId="0" type="noConversion"/>
  <printOptions horizontalCentered="1" verticalCentered="1"/>
  <pageMargins left="0.39370078740157483" right="0.59055118110236227" top="0.74803149606299213" bottom="0.74803149606299213" header="0.51181102362204722" footer="0.27559055118110237"/>
  <pageSetup paperSize="9" scale="85" orientation="landscape" horizontalDpi="300" verticalDpi="300" r:id="rId1"/>
  <headerFooter alignWithMargins="0">
    <oddFooter>Página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M46"/>
  <sheetViews>
    <sheetView showGridLines="0" zoomScaleNormal="100" workbookViewId="0">
      <selection activeCell="D1" sqref="D1:K1"/>
    </sheetView>
  </sheetViews>
  <sheetFormatPr baseColWidth="10" defaultColWidth="11.42578125" defaultRowHeight="16.5" x14ac:dyDescent="0.3"/>
  <cols>
    <col min="1" max="1" width="11.140625" style="430" customWidth="1"/>
    <col min="2" max="2" width="23.7109375" style="432" customWidth="1"/>
    <col min="3" max="3" width="29.140625" style="432" customWidth="1"/>
    <col min="4" max="11" width="18.7109375" style="307" customWidth="1"/>
    <col min="12" max="12" width="1.85546875" style="277" customWidth="1"/>
    <col min="13" max="13" width="11.42578125" style="277"/>
    <col min="14" max="16384" width="11.42578125" style="307"/>
  </cols>
  <sheetData>
    <row r="1" spans="1:13" ht="17.25" thickBot="1" x14ac:dyDescent="0.35">
      <c r="A1" s="351"/>
      <c r="B1" s="406"/>
      <c r="C1" s="406"/>
      <c r="D1" s="968" t="s">
        <v>1074</v>
      </c>
      <c r="E1" s="969"/>
      <c r="F1" s="969"/>
      <c r="G1" s="969"/>
      <c r="H1" s="970" t="s">
        <v>1084</v>
      </c>
      <c r="I1" s="971"/>
      <c r="J1" s="971"/>
      <c r="K1" s="972"/>
    </row>
    <row r="2" spans="1:13" ht="15" customHeight="1" thickBot="1" x14ac:dyDescent="0.35">
      <c r="A2" s="351"/>
      <c r="B2" s="991" t="s">
        <v>580</v>
      </c>
      <c r="C2" s="992"/>
      <c r="D2" s="979" t="s">
        <v>303</v>
      </c>
      <c r="E2" s="353" t="s">
        <v>299</v>
      </c>
      <c r="F2" s="354"/>
      <c r="G2" s="981" t="s">
        <v>3</v>
      </c>
      <c r="H2" s="983" t="s">
        <v>303</v>
      </c>
      <c r="I2" s="987" t="s">
        <v>299</v>
      </c>
      <c r="J2" s="988"/>
      <c r="K2" s="989" t="s">
        <v>3</v>
      </c>
      <c r="L2" s="433"/>
    </row>
    <row r="3" spans="1:13" ht="17.25" thickBot="1" x14ac:dyDescent="0.35">
      <c r="A3" s="355" t="s">
        <v>6</v>
      </c>
      <c r="B3" s="434"/>
      <c r="C3" s="434"/>
      <c r="D3" s="980"/>
      <c r="E3" s="358" t="s">
        <v>4</v>
      </c>
      <c r="F3" s="358" t="s">
        <v>5</v>
      </c>
      <c r="G3" s="982"/>
      <c r="H3" s="984"/>
      <c r="I3" s="359" t="s">
        <v>4</v>
      </c>
      <c r="J3" s="359" t="s">
        <v>5</v>
      </c>
      <c r="K3" s="990"/>
      <c r="L3" s="433"/>
    </row>
    <row r="4" spans="1:13" x14ac:dyDescent="0.3">
      <c r="A4" s="351"/>
      <c r="B4" s="406"/>
      <c r="C4" s="383"/>
      <c r="D4" s="362"/>
      <c r="E4" s="363"/>
      <c r="F4" s="363"/>
      <c r="G4" s="435"/>
      <c r="H4" s="365"/>
      <c r="I4" s="366"/>
      <c r="J4" s="367"/>
      <c r="K4" s="368"/>
    </row>
    <row r="5" spans="1:13" x14ac:dyDescent="0.3">
      <c r="A5" s="351"/>
      <c r="B5" s="370" t="s">
        <v>332</v>
      </c>
      <c r="C5" s="383"/>
      <c r="D5" s="362">
        <f>SUM(D7:D12)</f>
        <v>0</v>
      </c>
      <c r="E5" s="363">
        <f t="shared" ref="E5:K5" si="0">SUM(E7:E12)</f>
        <v>0</v>
      </c>
      <c r="F5" s="363">
        <f t="shared" si="0"/>
        <v>0</v>
      </c>
      <c r="G5" s="435">
        <f t="shared" si="0"/>
        <v>0</v>
      </c>
      <c r="H5" s="436">
        <f t="shared" si="0"/>
        <v>0</v>
      </c>
      <c r="I5" s="437">
        <f t="shared" si="0"/>
        <v>0</v>
      </c>
      <c r="J5" s="392">
        <f t="shared" si="0"/>
        <v>0</v>
      </c>
      <c r="K5" s="374">
        <f t="shared" si="0"/>
        <v>0</v>
      </c>
    </row>
    <row r="6" spans="1:13" x14ac:dyDescent="0.3">
      <c r="A6" s="351"/>
      <c r="B6" s="383"/>
      <c r="C6" s="383"/>
      <c r="D6" s="362"/>
      <c r="E6" s="363"/>
      <c r="F6" s="363"/>
      <c r="G6" s="435"/>
      <c r="H6" s="372"/>
      <c r="I6" s="373"/>
      <c r="J6" s="373"/>
      <c r="K6" s="374"/>
    </row>
    <row r="7" spans="1:13" x14ac:dyDescent="0.3">
      <c r="A7" s="430" t="s">
        <v>23</v>
      </c>
      <c r="B7" s="438" t="s">
        <v>302</v>
      </c>
      <c r="C7" s="439" t="s">
        <v>402</v>
      </c>
      <c r="D7" s="376"/>
      <c r="E7" s="377"/>
      <c r="F7" s="377"/>
      <c r="G7" s="440"/>
      <c r="H7" s="379"/>
      <c r="I7" s="380"/>
      <c r="J7" s="380"/>
      <c r="K7" s="381"/>
      <c r="M7" s="382" t="str">
        <f t="shared" ref="M7:M12" si="1">IF(H7&gt;D7,"ERROR","")</f>
        <v/>
      </c>
    </row>
    <row r="8" spans="1:13" x14ac:dyDescent="0.3">
      <c r="A8" s="430" t="s">
        <v>24</v>
      </c>
      <c r="B8" s="438" t="s">
        <v>302</v>
      </c>
      <c r="C8" s="439" t="s">
        <v>402</v>
      </c>
      <c r="D8" s="376"/>
      <c r="E8" s="377"/>
      <c r="F8" s="377"/>
      <c r="G8" s="440"/>
      <c r="H8" s="379"/>
      <c r="I8" s="384"/>
      <c r="J8" s="384"/>
      <c r="K8" s="385"/>
      <c r="M8" s="382" t="str">
        <f t="shared" si="1"/>
        <v/>
      </c>
    </row>
    <row r="9" spans="1:13" x14ac:dyDescent="0.3">
      <c r="A9" s="430" t="s">
        <v>25</v>
      </c>
      <c r="B9" s="438" t="s">
        <v>302</v>
      </c>
      <c r="C9" s="439" t="s">
        <v>402</v>
      </c>
      <c r="D9" s="376"/>
      <c r="E9" s="377"/>
      <c r="F9" s="377"/>
      <c r="G9" s="440"/>
      <c r="H9" s="379"/>
      <c r="I9" s="384"/>
      <c r="J9" s="384"/>
      <c r="K9" s="385"/>
      <c r="M9" s="382" t="str">
        <f t="shared" si="1"/>
        <v/>
      </c>
    </row>
    <row r="10" spans="1:13" x14ac:dyDescent="0.3">
      <c r="A10" s="430" t="s">
        <v>26</v>
      </c>
      <c r="B10" s="438" t="s">
        <v>302</v>
      </c>
      <c r="C10" s="439" t="s">
        <v>402</v>
      </c>
      <c r="D10" s="376"/>
      <c r="E10" s="377"/>
      <c r="F10" s="377"/>
      <c r="G10" s="440"/>
      <c r="H10" s="379"/>
      <c r="I10" s="384"/>
      <c r="J10" s="384"/>
      <c r="K10" s="385"/>
      <c r="M10" s="382" t="str">
        <f t="shared" si="1"/>
        <v/>
      </c>
    </row>
    <row r="11" spans="1:13" x14ac:dyDescent="0.3">
      <c r="A11" s="430" t="s">
        <v>27</v>
      </c>
      <c r="B11" s="438" t="s">
        <v>302</v>
      </c>
      <c r="C11" s="439" t="s">
        <v>402</v>
      </c>
      <c r="D11" s="376"/>
      <c r="E11" s="377"/>
      <c r="F11" s="377"/>
      <c r="G11" s="378"/>
      <c r="H11" s="379"/>
      <c r="I11" s="384"/>
      <c r="J11" s="384"/>
      <c r="K11" s="385"/>
      <c r="M11" s="382" t="str">
        <f t="shared" si="1"/>
        <v/>
      </c>
    </row>
    <row r="12" spans="1:13" x14ac:dyDescent="0.3">
      <c r="A12" s="430" t="s">
        <v>293</v>
      </c>
      <c r="B12" s="438" t="s">
        <v>302</v>
      </c>
      <c r="C12" s="439" t="s">
        <v>402</v>
      </c>
      <c r="D12" s="376"/>
      <c r="E12" s="377"/>
      <c r="F12" s="377"/>
      <c r="G12" s="378"/>
      <c r="H12" s="379"/>
      <c r="I12" s="384"/>
      <c r="J12" s="384"/>
      <c r="K12" s="385"/>
      <c r="M12" s="382" t="str">
        <f t="shared" si="1"/>
        <v/>
      </c>
    </row>
    <row r="13" spans="1:13" x14ac:dyDescent="0.3">
      <c r="A13" s="351"/>
      <c r="B13" s="441"/>
      <c r="C13" s="442"/>
      <c r="D13" s="362"/>
      <c r="E13" s="363"/>
      <c r="F13" s="363"/>
      <c r="G13" s="371"/>
      <c r="H13" s="372"/>
      <c r="I13" s="392"/>
      <c r="J13" s="392"/>
      <c r="K13" s="374"/>
    </row>
    <row r="14" spans="1:13" x14ac:dyDescent="0.3">
      <c r="A14" s="351"/>
      <c r="B14" s="443" t="s">
        <v>391</v>
      </c>
      <c r="C14" s="444"/>
      <c r="D14" s="362">
        <f>SUM(D15:D22)</f>
        <v>0</v>
      </c>
      <c r="E14" s="363">
        <f t="shared" ref="E14:K14" si="2">SUM(E15:E22)</f>
        <v>0</v>
      </c>
      <c r="F14" s="363">
        <f t="shared" si="2"/>
        <v>0</v>
      </c>
      <c r="G14" s="371">
        <f t="shared" si="2"/>
        <v>0</v>
      </c>
      <c r="H14" s="372">
        <f t="shared" si="2"/>
        <v>0</v>
      </c>
      <c r="I14" s="392">
        <f t="shared" si="2"/>
        <v>0</v>
      </c>
      <c r="J14" s="392">
        <f t="shared" si="2"/>
        <v>0</v>
      </c>
      <c r="K14" s="374">
        <f t="shared" si="2"/>
        <v>0</v>
      </c>
    </row>
    <row r="15" spans="1:13" x14ac:dyDescent="0.3">
      <c r="A15" s="430" t="s">
        <v>28</v>
      </c>
      <c r="B15" s="438" t="s">
        <v>302</v>
      </c>
      <c r="C15" s="439" t="s">
        <v>402</v>
      </c>
      <c r="D15" s="386"/>
      <c r="E15" s="377"/>
      <c r="F15" s="377"/>
      <c r="G15" s="378"/>
      <c r="H15" s="379"/>
      <c r="I15" s="384"/>
      <c r="J15" s="384"/>
      <c r="K15" s="385"/>
      <c r="M15" s="382" t="str">
        <f>IF(H15&gt;D15,"ERROR","")</f>
        <v/>
      </c>
    </row>
    <row r="16" spans="1:13" x14ac:dyDescent="0.3">
      <c r="A16" s="430" t="s">
        <v>29</v>
      </c>
      <c r="B16" s="438" t="s">
        <v>302</v>
      </c>
      <c r="C16" s="439" t="s">
        <v>402</v>
      </c>
      <c r="D16" s="376"/>
      <c r="E16" s="377"/>
      <c r="F16" s="377"/>
      <c r="G16" s="378"/>
      <c r="H16" s="379"/>
      <c r="I16" s="384"/>
      <c r="J16" s="384"/>
      <c r="K16" s="385"/>
      <c r="M16" s="382" t="str">
        <f t="shared" ref="M16:M22" si="3">IF(H16&gt;D16,"ERROR","")</f>
        <v/>
      </c>
    </row>
    <row r="17" spans="1:13" x14ac:dyDescent="0.3">
      <c r="A17" s="430" t="s">
        <v>30</v>
      </c>
      <c r="B17" s="438" t="s">
        <v>302</v>
      </c>
      <c r="C17" s="439" t="s">
        <v>402</v>
      </c>
      <c r="D17" s="376"/>
      <c r="E17" s="377"/>
      <c r="F17" s="377"/>
      <c r="G17" s="378"/>
      <c r="H17" s="379"/>
      <c r="I17" s="384"/>
      <c r="J17" s="384"/>
      <c r="K17" s="385"/>
      <c r="M17" s="382" t="str">
        <f t="shared" si="3"/>
        <v/>
      </c>
    </row>
    <row r="18" spans="1:13" x14ac:dyDescent="0.3">
      <c r="A18" s="430" t="s">
        <v>31</v>
      </c>
      <c r="B18" s="438" t="s">
        <v>302</v>
      </c>
      <c r="C18" s="439" t="s">
        <v>402</v>
      </c>
      <c r="D18" s="376"/>
      <c r="E18" s="377"/>
      <c r="F18" s="377"/>
      <c r="G18" s="378"/>
      <c r="H18" s="379"/>
      <c r="I18" s="384"/>
      <c r="J18" s="384"/>
      <c r="K18" s="385"/>
      <c r="M18" s="382" t="str">
        <f t="shared" si="3"/>
        <v/>
      </c>
    </row>
    <row r="19" spans="1:13" x14ac:dyDescent="0.3">
      <c r="A19" s="430" t="s">
        <v>32</v>
      </c>
      <c r="B19" s="438" t="s">
        <v>302</v>
      </c>
      <c r="C19" s="439" t="s">
        <v>402</v>
      </c>
      <c r="D19" s="376"/>
      <c r="E19" s="377"/>
      <c r="F19" s="377"/>
      <c r="G19" s="378"/>
      <c r="H19" s="379"/>
      <c r="I19" s="384"/>
      <c r="J19" s="384"/>
      <c r="K19" s="385"/>
      <c r="M19" s="382" t="str">
        <f t="shared" si="3"/>
        <v/>
      </c>
    </row>
    <row r="20" spans="1:13" x14ac:dyDescent="0.3">
      <c r="A20" s="430" t="s">
        <v>33</v>
      </c>
      <c r="B20" s="438" t="s">
        <v>302</v>
      </c>
      <c r="C20" s="439" t="s">
        <v>402</v>
      </c>
      <c r="D20" s="376"/>
      <c r="E20" s="377"/>
      <c r="F20" s="377"/>
      <c r="G20" s="378"/>
      <c r="H20" s="379"/>
      <c r="I20" s="384"/>
      <c r="J20" s="384"/>
      <c r="K20" s="385"/>
      <c r="M20" s="382" t="str">
        <f t="shared" si="3"/>
        <v/>
      </c>
    </row>
    <row r="21" spans="1:13" x14ac:dyDescent="0.3">
      <c r="A21" s="430" t="s">
        <v>34</v>
      </c>
      <c r="B21" s="438" t="s">
        <v>302</v>
      </c>
      <c r="C21" s="439" t="s">
        <v>402</v>
      </c>
      <c r="D21" s="376"/>
      <c r="E21" s="377"/>
      <c r="F21" s="377"/>
      <c r="G21" s="378"/>
      <c r="H21" s="379"/>
      <c r="I21" s="384"/>
      <c r="J21" s="384"/>
      <c r="K21" s="385"/>
      <c r="M21" s="382" t="str">
        <f t="shared" si="3"/>
        <v/>
      </c>
    </row>
    <row r="22" spans="1:13" x14ac:dyDescent="0.3">
      <c r="A22" s="430" t="s">
        <v>35</v>
      </c>
      <c r="B22" s="438" t="s">
        <v>302</v>
      </c>
      <c r="C22" s="439" t="s">
        <v>402</v>
      </c>
      <c r="D22" s="376"/>
      <c r="E22" s="377"/>
      <c r="F22" s="377"/>
      <c r="G22" s="378"/>
      <c r="H22" s="379"/>
      <c r="I22" s="384"/>
      <c r="J22" s="384"/>
      <c r="K22" s="385"/>
      <c r="M22" s="382" t="str">
        <f t="shared" si="3"/>
        <v/>
      </c>
    </row>
    <row r="23" spans="1:13" x14ac:dyDescent="0.3">
      <c r="A23" s="383"/>
      <c r="B23" s="375"/>
      <c r="C23" s="444"/>
      <c r="D23" s="362"/>
      <c r="E23" s="363"/>
      <c r="F23" s="363"/>
      <c r="G23" s="371"/>
      <c r="H23" s="372"/>
      <c r="I23" s="392"/>
      <c r="J23" s="392"/>
      <c r="K23" s="374"/>
    </row>
    <row r="24" spans="1:13" x14ac:dyDescent="0.3">
      <c r="A24" s="351"/>
      <c r="B24" s="445" t="s">
        <v>403</v>
      </c>
      <c r="C24" s="444"/>
      <c r="D24" s="362">
        <f>SUM(D26:D34)</f>
        <v>0</v>
      </c>
      <c r="E24" s="363">
        <f t="shared" ref="E24:K24" si="4">SUM(E26:E34)</f>
        <v>0</v>
      </c>
      <c r="F24" s="363">
        <f t="shared" si="4"/>
        <v>0</v>
      </c>
      <c r="G24" s="371">
        <f t="shared" si="4"/>
        <v>0</v>
      </c>
      <c r="H24" s="372">
        <f t="shared" si="4"/>
        <v>0</v>
      </c>
      <c r="I24" s="392">
        <f t="shared" si="4"/>
        <v>0</v>
      </c>
      <c r="J24" s="392">
        <f t="shared" si="4"/>
        <v>0</v>
      </c>
      <c r="K24" s="374">
        <f t="shared" si="4"/>
        <v>0</v>
      </c>
    </row>
    <row r="25" spans="1:13" x14ac:dyDescent="0.3">
      <c r="A25" s="351"/>
      <c r="B25" s="375"/>
      <c r="C25" s="444"/>
      <c r="D25" s="362"/>
      <c r="E25" s="363"/>
      <c r="F25" s="363"/>
      <c r="G25" s="371"/>
      <c r="H25" s="372"/>
      <c r="I25" s="392"/>
      <c r="J25" s="392"/>
      <c r="K25" s="374"/>
    </row>
    <row r="26" spans="1:13" x14ac:dyDescent="0.3">
      <c r="A26" s="430" t="s">
        <v>36</v>
      </c>
      <c r="B26" s="438" t="s">
        <v>302</v>
      </c>
      <c r="C26" s="439" t="s">
        <v>402</v>
      </c>
      <c r="D26" s="376"/>
      <c r="E26" s="377"/>
      <c r="F26" s="377"/>
      <c r="G26" s="378"/>
      <c r="H26" s="379"/>
      <c r="I26" s="384"/>
      <c r="J26" s="384"/>
      <c r="K26" s="385"/>
      <c r="M26" s="382" t="str">
        <f>IF(H26&gt;D26,"ERROR","")</f>
        <v/>
      </c>
    </row>
    <row r="27" spans="1:13" x14ac:dyDescent="0.3">
      <c r="A27" s="430" t="s">
        <v>37</v>
      </c>
      <c r="B27" s="438" t="s">
        <v>302</v>
      </c>
      <c r="C27" s="439" t="s">
        <v>402</v>
      </c>
      <c r="D27" s="376"/>
      <c r="E27" s="377"/>
      <c r="F27" s="377"/>
      <c r="G27" s="378"/>
      <c r="H27" s="379"/>
      <c r="I27" s="384"/>
      <c r="J27" s="384"/>
      <c r="K27" s="385"/>
      <c r="M27" s="382" t="str">
        <f t="shared" ref="M27:M34" si="5">IF(H27&gt;D27,"ERROR","")</f>
        <v/>
      </c>
    </row>
    <row r="28" spans="1:13" x14ac:dyDescent="0.3">
      <c r="A28" s="430" t="s">
        <v>38</v>
      </c>
      <c r="B28" s="438" t="s">
        <v>302</v>
      </c>
      <c r="C28" s="439" t="s">
        <v>402</v>
      </c>
      <c r="D28" s="376"/>
      <c r="E28" s="377"/>
      <c r="F28" s="377"/>
      <c r="G28" s="378"/>
      <c r="H28" s="379"/>
      <c r="I28" s="384"/>
      <c r="J28" s="384"/>
      <c r="K28" s="385"/>
      <c r="M28" s="382" t="str">
        <f t="shared" si="5"/>
        <v/>
      </c>
    </row>
    <row r="29" spans="1:13" x14ac:dyDescent="0.3">
      <c r="A29" s="430" t="s">
        <v>39</v>
      </c>
      <c r="B29" s="438" t="s">
        <v>302</v>
      </c>
      <c r="C29" s="439" t="s">
        <v>402</v>
      </c>
      <c r="D29" s="376"/>
      <c r="E29" s="377"/>
      <c r="F29" s="377"/>
      <c r="G29" s="378"/>
      <c r="H29" s="379"/>
      <c r="I29" s="384"/>
      <c r="J29" s="384"/>
      <c r="K29" s="385"/>
      <c r="M29" s="382" t="str">
        <f t="shared" si="5"/>
        <v/>
      </c>
    </row>
    <row r="30" spans="1:13" x14ac:dyDescent="0.3">
      <c r="A30" s="430" t="s">
        <v>40</v>
      </c>
      <c r="B30" s="438" t="s">
        <v>302</v>
      </c>
      <c r="C30" s="439" t="s">
        <v>402</v>
      </c>
      <c r="D30" s="376"/>
      <c r="E30" s="377"/>
      <c r="F30" s="377"/>
      <c r="G30" s="378"/>
      <c r="H30" s="379"/>
      <c r="I30" s="384"/>
      <c r="J30" s="384"/>
      <c r="K30" s="385"/>
      <c r="M30" s="382" t="str">
        <f t="shared" si="5"/>
        <v/>
      </c>
    </row>
    <row r="31" spans="1:13" x14ac:dyDescent="0.3">
      <c r="A31" s="430" t="s">
        <v>41</v>
      </c>
      <c r="B31" s="438" t="s">
        <v>302</v>
      </c>
      <c r="C31" s="439" t="s">
        <v>402</v>
      </c>
      <c r="D31" s="376"/>
      <c r="E31" s="377"/>
      <c r="F31" s="377"/>
      <c r="G31" s="378"/>
      <c r="H31" s="379"/>
      <c r="I31" s="384"/>
      <c r="J31" s="384"/>
      <c r="K31" s="385"/>
      <c r="M31" s="382" t="str">
        <f t="shared" si="5"/>
        <v/>
      </c>
    </row>
    <row r="32" spans="1:13" x14ac:dyDescent="0.3">
      <c r="A32" s="430" t="s">
        <v>42</v>
      </c>
      <c r="B32" s="438" t="s">
        <v>302</v>
      </c>
      <c r="C32" s="439" t="s">
        <v>402</v>
      </c>
      <c r="D32" s="376"/>
      <c r="E32" s="377"/>
      <c r="F32" s="377"/>
      <c r="G32" s="378"/>
      <c r="H32" s="379"/>
      <c r="I32" s="384"/>
      <c r="J32" s="384"/>
      <c r="K32" s="385"/>
      <c r="M32" s="382" t="str">
        <f t="shared" si="5"/>
        <v/>
      </c>
    </row>
    <row r="33" spans="1:13" x14ac:dyDescent="0.3">
      <c r="A33" s="430" t="s">
        <v>43</v>
      </c>
      <c r="B33" s="438" t="s">
        <v>302</v>
      </c>
      <c r="C33" s="439" t="s">
        <v>402</v>
      </c>
      <c r="D33" s="376"/>
      <c r="E33" s="377"/>
      <c r="F33" s="377"/>
      <c r="G33" s="378"/>
      <c r="H33" s="379"/>
      <c r="I33" s="384"/>
      <c r="J33" s="384"/>
      <c r="K33" s="385"/>
      <c r="M33" s="382" t="str">
        <f t="shared" si="5"/>
        <v/>
      </c>
    </row>
    <row r="34" spans="1:13" x14ac:dyDescent="0.3">
      <c r="A34" s="430" t="s">
        <v>44</v>
      </c>
      <c r="B34" s="438" t="s">
        <v>302</v>
      </c>
      <c r="C34" s="439" t="s">
        <v>402</v>
      </c>
      <c r="D34" s="376"/>
      <c r="E34" s="377"/>
      <c r="F34" s="377"/>
      <c r="G34" s="378"/>
      <c r="H34" s="379"/>
      <c r="I34" s="384"/>
      <c r="J34" s="384"/>
      <c r="K34" s="385"/>
      <c r="M34" s="382" t="str">
        <f t="shared" si="5"/>
        <v/>
      </c>
    </row>
    <row r="35" spans="1:13" ht="17.25" thickBot="1" x14ac:dyDescent="0.35">
      <c r="C35" s="277"/>
      <c r="D35" s="446"/>
      <c r="E35" s="447"/>
      <c r="F35" s="447"/>
      <c r="G35" s="448"/>
      <c r="H35" s="449"/>
      <c r="I35" s="450"/>
      <c r="J35" s="450"/>
      <c r="K35" s="451"/>
    </row>
    <row r="36" spans="1:13" ht="17.25" thickTop="1" x14ac:dyDescent="0.3">
      <c r="C36" s="452" t="s">
        <v>45</v>
      </c>
      <c r="D36" s="453">
        <f>D24+D14+D5</f>
        <v>0</v>
      </c>
      <c r="E36" s="453">
        <f t="shared" ref="E36:K36" si="6">E24+E14+E5</f>
        <v>0</v>
      </c>
      <c r="F36" s="453">
        <f t="shared" si="6"/>
        <v>0</v>
      </c>
      <c r="G36" s="454">
        <f t="shared" si="6"/>
        <v>0</v>
      </c>
      <c r="H36" s="453">
        <f t="shared" si="6"/>
        <v>0</v>
      </c>
      <c r="I36" s="453">
        <f t="shared" si="6"/>
        <v>0</v>
      </c>
      <c r="J36" s="453">
        <f t="shared" si="6"/>
        <v>0</v>
      </c>
      <c r="K36" s="453">
        <f t="shared" si="6"/>
        <v>0</v>
      </c>
    </row>
    <row r="37" spans="1:13" s="277" customFormat="1" ht="7.5" customHeight="1" thickBot="1" x14ac:dyDescent="0.35">
      <c r="A37" s="351"/>
      <c r="B37" s="406"/>
      <c r="C37" s="406"/>
      <c r="D37" s="455"/>
      <c r="E37" s="456"/>
      <c r="F37" s="456"/>
      <c r="G37" s="457"/>
      <c r="H37" s="458"/>
      <c r="I37" s="459"/>
      <c r="J37" s="459"/>
      <c r="K37" s="460"/>
    </row>
    <row r="38" spans="1:13" s="277" customFormat="1" ht="17.25" thickTop="1" x14ac:dyDescent="0.3">
      <c r="A38" s="351"/>
      <c r="B38" s="406"/>
      <c r="C38" s="406"/>
      <c r="K38" s="414">
        <f>COUNTIFS(M4:M35,"ERROR")</f>
        <v>0</v>
      </c>
    </row>
    <row r="39" spans="1:13" s="277" customFormat="1" ht="17.25" x14ac:dyDescent="0.35">
      <c r="A39" s="461" t="str">
        <f>IF(K38=0,"","    ERROR: Gasto en Navarra no puede ser superior a Gasto en España")</f>
        <v/>
      </c>
      <c r="B39" s="406"/>
      <c r="C39" s="462"/>
      <c r="D39" s="415"/>
      <c r="E39" s="415"/>
      <c r="F39" s="416"/>
      <c r="G39" s="417"/>
      <c r="H39" s="417"/>
      <c r="I39" s="417"/>
      <c r="J39" s="417"/>
      <c r="K39" s="417"/>
      <c r="L39" s="417"/>
      <c r="M39" s="417"/>
    </row>
    <row r="40" spans="1:13" s="277" customFormat="1" x14ac:dyDescent="0.3">
      <c r="A40" s="423" t="s">
        <v>555</v>
      </c>
      <c r="B40" s="419" t="s">
        <v>806</v>
      </c>
      <c r="C40" s="463"/>
      <c r="D40" s="422"/>
      <c r="E40" s="419"/>
      <c r="F40" s="420"/>
      <c r="G40" s="420" t="s">
        <v>807</v>
      </c>
      <c r="H40" s="422"/>
      <c r="I40" s="421"/>
      <c r="J40" s="421"/>
      <c r="K40" s="421"/>
      <c r="L40" s="417"/>
      <c r="M40" s="417"/>
    </row>
    <row r="41" spans="1:13" s="277" customFormat="1" x14ac:dyDescent="0.3">
      <c r="A41" s="423" t="s">
        <v>301</v>
      </c>
      <c r="B41" s="424" t="s">
        <v>300</v>
      </c>
      <c r="C41" s="463"/>
      <c r="D41" s="422"/>
      <c r="E41" s="419"/>
      <c r="F41" s="420"/>
      <c r="G41" s="420" t="s">
        <v>785</v>
      </c>
      <c r="H41" s="422"/>
      <c r="I41" s="421"/>
      <c r="J41" s="421"/>
      <c r="K41" s="421"/>
      <c r="L41" s="417"/>
      <c r="M41" s="417"/>
    </row>
    <row r="42" spans="1:13" s="277" customFormat="1" x14ac:dyDescent="0.3">
      <c r="A42" s="423"/>
      <c r="B42" s="425"/>
      <c r="C42" s="463"/>
      <c r="D42" s="422"/>
      <c r="E42" s="419"/>
      <c r="F42" s="420"/>
      <c r="G42" s="422"/>
      <c r="H42" s="422"/>
      <c r="I42" s="421"/>
      <c r="J42" s="421"/>
      <c r="K42" s="421"/>
      <c r="L42" s="417"/>
      <c r="M42" s="417"/>
    </row>
    <row r="43" spans="1:13" s="277" customFormat="1" x14ac:dyDescent="0.3">
      <c r="A43" s="428"/>
      <c r="B43" s="425"/>
      <c r="C43" s="463"/>
      <c r="D43" s="422"/>
      <c r="E43" s="421"/>
      <c r="F43" s="421"/>
      <c r="G43" s="421" t="s">
        <v>1019</v>
      </c>
      <c r="H43" s="422"/>
      <c r="I43" s="421"/>
      <c r="J43" s="421"/>
      <c r="K43" s="421"/>
      <c r="L43" s="417"/>
      <c r="M43" s="417"/>
    </row>
    <row r="44" spans="1:13" s="277" customFormat="1" x14ac:dyDescent="0.3">
      <c r="A44" s="351"/>
      <c r="B44" s="406"/>
      <c r="C44" s="464"/>
      <c r="D44" s="465"/>
      <c r="E44" s="417"/>
      <c r="F44" s="417"/>
      <c r="G44" s="417"/>
      <c r="I44" s="417"/>
      <c r="J44" s="417"/>
      <c r="K44" s="417"/>
      <c r="L44" s="417"/>
      <c r="M44" s="417"/>
    </row>
    <row r="45" spans="1:13" x14ac:dyDescent="0.3">
      <c r="C45" s="466"/>
      <c r="D45" s="467"/>
      <c r="E45" s="468"/>
      <c r="F45" s="468"/>
      <c r="G45" s="469"/>
      <c r="I45" s="468"/>
      <c r="J45" s="468"/>
      <c r="K45" s="468"/>
      <c r="L45" s="417"/>
      <c r="M45" s="417"/>
    </row>
    <row r="46" spans="1:13" x14ac:dyDescent="0.3">
      <c r="C46" s="467"/>
      <c r="D46" s="468"/>
      <c r="E46" s="468"/>
      <c r="F46" s="468"/>
      <c r="G46" s="468"/>
      <c r="H46" s="468"/>
      <c r="I46" s="468"/>
      <c r="J46" s="468"/>
      <c r="K46" s="468"/>
      <c r="L46" s="417"/>
      <c r="M46" s="417"/>
    </row>
  </sheetData>
  <sheetProtection password="CD7A" sheet="1" objects="1" scenarios="1"/>
  <mergeCells count="8">
    <mergeCell ref="H2:H3"/>
    <mergeCell ref="B2:C2"/>
    <mergeCell ref="H1:K1"/>
    <mergeCell ref="I2:J2"/>
    <mergeCell ref="K2:K3"/>
    <mergeCell ref="D1:G1"/>
    <mergeCell ref="D2:D3"/>
    <mergeCell ref="G2:G3"/>
  </mergeCells>
  <phoneticPr fontId="0" type="noConversion"/>
  <printOptions horizontalCentered="1" verticalCentered="1"/>
  <pageMargins left="0.39370078740157483" right="0.59055118110236227" top="0.74803149606299213" bottom="0.74803149606299213" header="0.51181102362204722" footer="0.27559055118110237"/>
  <pageSetup paperSize="9" scale="82" orientation="landscape" horizontalDpi="300" verticalDpi="300"/>
  <headerFooter alignWithMargins="0">
    <oddFooter>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N42"/>
  <sheetViews>
    <sheetView showGridLines="0" zoomScaleNormal="100" workbookViewId="0">
      <selection activeCell="D1" sqref="D1:K1"/>
    </sheetView>
  </sheetViews>
  <sheetFormatPr baseColWidth="10" defaultColWidth="11.42578125" defaultRowHeight="16.5" x14ac:dyDescent="0.3"/>
  <cols>
    <col min="1" max="1" width="11.140625" style="430" customWidth="1"/>
    <col min="2" max="2" width="36.85546875" style="432" customWidth="1"/>
    <col min="3" max="3" width="11.140625" style="432" customWidth="1"/>
    <col min="4" max="4" width="16.140625" style="307" customWidth="1"/>
    <col min="5" max="6" width="16.42578125" style="307" customWidth="1"/>
    <col min="7" max="11" width="15.85546875" style="307" customWidth="1"/>
    <col min="12" max="12" width="1.7109375" style="307" hidden="1" customWidth="1"/>
    <col min="13" max="13" width="1.7109375" style="277" customWidth="1"/>
    <col min="14" max="14" width="13.7109375" style="277" customWidth="1"/>
    <col min="15" max="16384" width="11.42578125" style="307"/>
  </cols>
  <sheetData>
    <row r="1" spans="1:14" ht="17.25" thickBot="1" x14ac:dyDescent="0.35">
      <c r="A1" s="351"/>
      <c r="B1" s="406"/>
      <c r="C1" s="406"/>
      <c r="D1" s="998" t="s">
        <v>1074</v>
      </c>
      <c r="E1" s="999"/>
      <c r="F1" s="999"/>
      <c r="G1" s="999"/>
      <c r="H1" s="995" t="s">
        <v>1084</v>
      </c>
      <c r="I1" s="996"/>
      <c r="J1" s="996"/>
      <c r="K1" s="997"/>
    </row>
    <row r="2" spans="1:14" ht="18.75" customHeight="1" thickBot="1" x14ac:dyDescent="0.35">
      <c r="A2" s="351"/>
      <c r="B2" s="406"/>
      <c r="C2" s="406"/>
      <c r="D2" s="979" t="s">
        <v>70</v>
      </c>
      <c r="E2" s="353" t="s">
        <v>2</v>
      </c>
      <c r="F2" s="354"/>
      <c r="G2" s="981" t="s">
        <v>3</v>
      </c>
      <c r="H2" s="983" t="s">
        <v>303</v>
      </c>
      <c r="I2" s="987" t="s">
        <v>299</v>
      </c>
      <c r="J2" s="988"/>
      <c r="K2" s="989" t="s">
        <v>3</v>
      </c>
      <c r="L2" s="470"/>
      <c r="M2" s="433"/>
    </row>
    <row r="3" spans="1:14" ht="17.25" thickBot="1" x14ac:dyDescent="0.35">
      <c r="A3" s="351"/>
      <c r="B3" s="993" t="s">
        <v>46</v>
      </c>
      <c r="C3" s="994"/>
      <c r="D3" s="980"/>
      <c r="E3" s="358" t="s">
        <v>4</v>
      </c>
      <c r="F3" s="358" t="s">
        <v>5</v>
      </c>
      <c r="G3" s="982"/>
      <c r="H3" s="984"/>
      <c r="I3" s="359" t="s">
        <v>4</v>
      </c>
      <c r="J3" s="359" t="s">
        <v>5</v>
      </c>
      <c r="K3" s="990"/>
      <c r="L3" s="471"/>
      <c r="M3" s="433"/>
    </row>
    <row r="4" spans="1:14" ht="18" x14ac:dyDescent="0.4">
      <c r="A4" s="472" t="s">
        <v>6</v>
      </c>
      <c r="B4" s="406"/>
      <c r="C4" s="473" t="s">
        <v>47</v>
      </c>
      <c r="D4" s="474">
        <f>'CAPITULO 02 '!D36</f>
        <v>0</v>
      </c>
      <c r="E4" s="475">
        <f>'CAPITULO 02 '!E36</f>
        <v>0</v>
      </c>
      <c r="F4" s="475">
        <f>'CAPITULO 02 '!F36</f>
        <v>0</v>
      </c>
      <c r="G4" s="476">
        <f>'CAPITULO 02 '!G36</f>
        <v>0</v>
      </c>
      <c r="H4" s="477">
        <f>'CAPITULO 02 '!H36</f>
        <v>0</v>
      </c>
      <c r="I4" s="478">
        <f>'CAPITULO 02 '!I36</f>
        <v>0</v>
      </c>
      <c r="J4" s="476">
        <f>'CAPITULO 02 '!J36</f>
        <v>0</v>
      </c>
      <c r="K4" s="479">
        <f>'CAPITULO 02 '!K36</f>
        <v>0</v>
      </c>
      <c r="L4" s="480" t="e">
        <f>'CAPITULO 02 '!#REF!</f>
        <v>#REF!</v>
      </c>
    </row>
    <row r="5" spans="1:14" x14ac:dyDescent="0.3">
      <c r="A5" s="351"/>
      <c r="B5" s="351"/>
      <c r="C5" s="351"/>
      <c r="D5" s="362"/>
      <c r="E5" s="363"/>
      <c r="F5" s="363"/>
      <c r="G5" s="435"/>
      <c r="H5" s="436"/>
      <c r="I5" s="481"/>
      <c r="J5" s="392"/>
      <c r="K5" s="374"/>
      <c r="L5" s="482"/>
    </row>
    <row r="6" spans="1:14" x14ac:dyDescent="0.3">
      <c r="A6" s="351"/>
      <c r="B6" s="370" t="s">
        <v>759</v>
      </c>
      <c r="C6" s="406"/>
      <c r="D6" s="362">
        <f>SUM(D7:D10)</f>
        <v>0</v>
      </c>
      <c r="E6" s="363">
        <f t="shared" ref="E6:K6" si="0">SUM(E7:E10)</f>
        <v>0</v>
      </c>
      <c r="F6" s="363">
        <f t="shared" si="0"/>
        <v>0</v>
      </c>
      <c r="G6" s="371">
        <f t="shared" si="0"/>
        <v>0</v>
      </c>
      <c r="H6" s="372">
        <f t="shared" si="0"/>
        <v>0</v>
      </c>
      <c r="I6" s="373">
        <f t="shared" si="0"/>
        <v>0</v>
      </c>
      <c r="J6" s="373">
        <f t="shared" si="0"/>
        <v>0</v>
      </c>
      <c r="K6" s="374">
        <f t="shared" si="0"/>
        <v>0</v>
      </c>
      <c r="L6" s="482"/>
    </row>
    <row r="7" spans="1:14" x14ac:dyDescent="0.3">
      <c r="A7" s="351" t="s">
        <v>48</v>
      </c>
      <c r="B7" s="375" t="s">
        <v>307</v>
      </c>
      <c r="C7" s="483"/>
      <c r="D7" s="376"/>
      <c r="E7" s="377"/>
      <c r="F7" s="377"/>
      <c r="G7" s="378"/>
      <c r="H7" s="379"/>
      <c r="I7" s="380"/>
      <c r="J7" s="380"/>
      <c r="K7" s="381"/>
      <c r="L7" s="482"/>
      <c r="N7" s="382" t="str">
        <f>IF(H7&gt;D7,"ERROR","")</f>
        <v/>
      </c>
    </row>
    <row r="8" spans="1:14" x14ac:dyDescent="0.3">
      <c r="A8" s="351" t="s">
        <v>327</v>
      </c>
      <c r="B8" s="375" t="s">
        <v>307</v>
      </c>
      <c r="C8" s="483"/>
      <c r="D8" s="376"/>
      <c r="E8" s="377"/>
      <c r="F8" s="377"/>
      <c r="G8" s="378"/>
      <c r="H8" s="379"/>
      <c r="I8" s="384"/>
      <c r="J8" s="384"/>
      <c r="K8" s="385"/>
      <c r="L8" s="482"/>
      <c r="N8" s="382" t="str">
        <f>IF(H8&gt;D8,"ERROR","")</f>
        <v/>
      </c>
    </row>
    <row r="9" spans="1:14" x14ac:dyDescent="0.3">
      <c r="A9" s="351" t="s">
        <v>328</v>
      </c>
      <c r="B9" s="375" t="s">
        <v>307</v>
      </c>
      <c r="C9" s="483"/>
      <c r="D9" s="376"/>
      <c r="E9" s="377"/>
      <c r="F9" s="377"/>
      <c r="G9" s="378"/>
      <c r="H9" s="379"/>
      <c r="I9" s="384"/>
      <c r="J9" s="384"/>
      <c r="K9" s="385"/>
      <c r="L9" s="482"/>
      <c r="N9" s="382" t="str">
        <f>IF(H9&gt;D9,"ERROR","")</f>
        <v/>
      </c>
    </row>
    <row r="10" spans="1:14" x14ac:dyDescent="0.3">
      <c r="A10" s="351" t="s">
        <v>329</v>
      </c>
      <c r="B10" s="375" t="s">
        <v>307</v>
      </c>
      <c r="C10" s="483"/>
      <c r="D10" s="376"/>
      <c r="E10" s="377"/>
      <c r="F10" s="377"/>
      <c r="G10" s="378"/>
      <c r="H10" s="379"/>
      <c r="I10" s="384"/>
      <c r="J10" s="384"/>
      <c r="K10" s="385"/>
      <c r="L10" s="482"/>
      <c r="N10" s="382" t="str">
        <f>IF(H10&gt;D10,"ERROR","")</f>
        <v/>
      </c>
    </row>
    <row r="11" spans="1:14" x14ac:dyDescent="0.3">
      <c r="A11" s="351"/>
      <c r="B11" s="441"/>
      <c r="C11" s="484"/>
      <c r="D11" s="362"/>
      <c r="E11" s="363"/>
      <c r="F11" s="363"/>
      <c r="G11" s="371"/>
      <c r="H11" s="372"/>
      <c r="I11" s="392"/>
      <c r="J11" s="392"/>
      <c r="K11" s="374"/>
      <c r="L11" s="482"/>
    </row>
    <row r="12" spans="1:14" x14ac:dyDescent="0.3">
      <c r="A12" s="351"/>
      <c r="B12" s="443" t="s">
        <v>760</v>
      </c>
      <c r="C12" s="484"/>
      <c r="D12" s="362">
        <f>SUM(D14:D19)</f>
        <v>0</v>
      </c>
      <c r="E12" s="363">
        <f t="shared" ref="E12:K12" si="1">SUM(E14:E19)</f>
        <v>0</v>
      </c>
      <c r="F12" s="363">
        <f t="shared" si="1"/>
        <v>0</v>
      </c>
      <c r="G12" s="371">
        <f t="shared" si="1"/>
        <v>0</v>
      </c>
      <c r="H12" s="372">
        <f t="shared" si="1"/>
        <v>0</v>
      </c>
      <c r="I12" s="392">
        <f t="shared" si="1"/>
        <v>0</v>
      </c>
      <c r="J12" s="392">
        <f t="shared" si="1"/>
        <v>0</v>
      </c>
      <c r="K12" s="374">
        <f t="shared" si="1"/>
        <v>0</v>
      </c>
      <c r="L12" s="482"/>
    </row>
    <row r="13" spans="1:14" x14ac:dyDescent="0.3">
      <c r="A13" s="351"/>
      <c r="B13" s="441"/>
      <c r="C13" s="441"/>
      <c r="D13" s="362"/>
      <c r="E13" s="363"/>
      <c r="F13" s="363"/>
      <c r="G13" s="371"/>
      <c r="H13" s="372"/>
      <c r="I13" s="392"/>
      <c r="J13" s="392"/>
      <c r="K13" s="374"/>
      <c r="L13" s="482"/>
    </row>
    <row r="14" spans="1:14" x14ac:dyDescent="0.3">
      <c r="A14" s="351" t="s">
        <v>49</v>
      </c>
      <c r="B14" s="485" t="s">
        <v>410</v>
      </c>
      <c r="C14" s="375"/>
      <c r="D14" s="376"/>
      <c r="E14" s="377"/>
      <c r="F14" s="377"/>
      <c r="G14" s="378"/>
      <c r="H14" s="379"/>
      <c r="I14" s="384"/>
      <c r="J14" s="384"/>
      <c r="K14" s="385"/>
      <c r="L14" s="482"/>
      <c r="N14" s="382" t="str">
        <f t="shared" ref="N14:N19" si="2">IF(H14&gt;D14,"ERROR","")</f>
        <v/>
      </c>
    </row>
    <row r="15" spans="1:14" x14ac:dyDescent="0.3">
      <c r="A15" s="351" t="s">
        <v>50</v>
      </c>
      <c r="B15" s="375" t="s">
        <v>457</v>
      </c>
      <c r="C15" s="441"/>
      <c r="D15" s="376"/>
      <c r="E15" s="377"/>
      <c r="F15" s="377"/>
      <c r="G15" s="378"/>
      <c r="H15" s="379"/>
      <c r="I15" s="384"/>
      <c r="J15" s="384"/>
      <c r="K15" s="385"/>
      <c r="L15" s="482"/>
      <c r="N15" s="382" t="str">
        <f t="shared" si="2"/>
        <v/>
      </c>
    </row>
    <row r="16" spans="1:14" x14ac:dyDescent="0.3">
      <c r="A16" s="351" t="s">
        <v>51</v>
      </c>
      <c r="B16" s="375" t="s">
        <v>458</v>
      </c>
      <c r="C16" s="441"/>
      <c r="D16" s="376"/>
      <c r="E16" s="377"/>
      <c r="F16" s="377"/>
      <c r="G16" s="378"/>
      <c r="H16" s="379"/>
      <c r="I16" s="384"/>
      <c r="J16" s="384"/>
      <c r="K16" s="385"/>
      <c r="L16" s="482"/>
      <c r="N16" s="382" t="str">
        <f t="shared" si="2"/>
        <v/>
      </c>
    </row>
    <row r="17" spans="1:14" x14ac:dyDescent="0.3">
      <c r="A17" s="351" t="s">
        <v>52</v>
      </c>
      <c r="B17" s="375" t="s">
        <v>459</v>
      </c>
      <c r="C17" s="441"/>
      <c r="D17" s="376"/>
      <c r="E17" s="377"/>
      <c r="F17" s="377"/>
      <c r="G17" s="378"/>
      <c r="H17" s="379"/>
      <c r="I17" s="384"/>
      <c r="J17" s="384"/>
      <c r="K17" s="385"/>
      <c r="L17" s="482"/>
      <c r="N17" s="382" t="str">
        <f t="shared" si="2"/>
        <v/>
      </c>
    </row>
    <row r="18" spans="1:14" x14ac:dyDescent="0.3">
      <c r="A18" s="351" t="s">
        <v>53</v>
      </c>
      <c r="B18" s="375" t="s">
        <v>460</v>
      </c>
      <c r="C18" s="375"/>
      <c r="D18" s="376"/>
      <c r="E18" s="377"/>
      <c r="F18" s="377"/>
      <c r="G18" s="378"/>
      <c r="H18" s="379"/>
      <c r="I18" s="384"/>
      <c r="J18" s="384"/>
      <c r="K18" s="385"/>
      <c r="L18" s="482"/>
      <c r="N18" s="382" t="str">
        <f t="shared" si="2"/>
        <v/>
      </c>
    </row>
    <row r="19" spans="1:14" x14ac:dyDescent="0.3">
      <c r="A19" s="430" t="s">
        <v>405</v>
      </c>
      <c r="B19" s="438" t="s">
        <v>461</v>
      </c>
      <c r="C19" s="438"/>
      <c r="D19" s="376"/>
      <c r="E19" s="377"/>
      <c r="F19" s="377"/>
      <c r="G19" s="378"/>
      <c r="H19" s="379"/>
      <c r="I19" s="384"/>
      <c r="J19" s="384"/>
      <c r="K19" s="385"/>
      <c r="L19" s="482"/>
      <c r="N19" s="382" t="str">
        <f t="shared" si="2"/>
        <v/>
      </c>
    </row>
    <row r="20" spans="1:14" x14ac:dyDescent="0.3">
      <c r="A20" s="351"/>
      <c r="B20" s="484"/>
      <c r="C20" s="375"/>
      <c r="D20" s="362"/>
      <c r="E20" s="363"/>
      <c r="F20" s="363"/>
      <c r="G20" s="371"/>
      <c r="H20" s="372"/>
      <c r="I20" s="392"/>
      <c r="J20" s="392"/>
      <c r="K20" s="374"/>
      <c r="L20" s="482"/>
    </row>
    <row r="21" spans="1:14" ht="17.25" thickBot="1" x14ac:dyDescent="0.35">
      <c r="A21" s="383"/>
      <c r="B21" s="486" t="s">
        <v>761</v>
      </c>
      <c r="C21" s="375"/>
      <c r="D21" s="362">
        <f>SUM(D23:D27)</f>
        <v>0</v>
      </c>
      <c r="E21" s="363">
        <f t="shared" ref="E21:K21" si="3">SUM(E23:E27)</f>
        <v>0</v>
      </c>
      <c r="F21" s="363">
        <f t="shared" si="3"/>
        <v>0</v>
      </c>
      <c r="G21" s="371">
        <f t="shared" si="3"/>
        <v>0</v>
      </c>
      <c r="H21" s="372">
        <f t="shared" si="3"/>
        <v>0</v>
      </c>
      <c r="I21" s="392">
        <f t="shared" si="3"/>
        <v>0</v>
      </c>
      <c r="J21" s="392">
        <f t="shared" si="3"/>
        <v>0</v>
      </c>
      <c r="K21" s="374">
        <f t="shared" si="3"/>
        <v>0</v>
      </c>
      <c r="L21" s="471"/>
    </row>
    <row r="22" spans="1:14" ht="17.25" customHeight="1" thickBot="1" x14ac:dyDescent="0.35">
      <c r="A22" s="383"/>
      <c r="B22" s="375"/>
      <c r="C22" s="375"/>
      <c r="D22" s="362"/>
      <c r="E22" s="363"/>
      <c r="F22" s="363"/>
      <c r="G22" s="371"/>
      <c r="H22" s="372"/>
      <c r="I22" s="392"/>
      <c r="J22" s="392"/>
      <c r="K22" s="374"/>
      <c r="L22" s="487" t="e">
        <f>SUM(L2:L21)</f>
        <v>#REF!</v>
      </c>
    </row>
    <row r="23" spans="1:14" x14ac:dyDescent="0.3">
      <c r="A23" s="351" t="s">
        <v>54</v>
      </c>
      <c r="B23" s="375" t="s">
        <v>55</v>
      </c>
      <c r="C23" s="375"/>
      <c r="D23" s="376"/>
      <c r="E23" s="377"/>
      <c r="F23" s="377"/>
      <c r="G23" s="378"/>
      <c r="H23" s="379"/>
      <c r="I23" s="384"/>
      <c r="J23" s="384"/>
      <c r="K23" s="385"/>
      <c r="N23" s="382" t="str">
        <f>IF(H23&gt;D23,"ERROR","")</f>
        <v/>
      </c>
    </row>
    <row r="24" spans="1:14" x14ac:dyDescent="0.3">
      <c r="A24" s="351" t="s">
        <v>56</v>
      </c>
      <c r="B24" s="375" t="s">
        <v>462</v>
      </c>
      <c r="C24" s="375"/>
      <c r="D24" s="376"/>
      <c r="E24" s="377"/>
      <c r="F24" s="377"/>
      <c r="G24" s="378"/>
      <c r="H24" s="379"/>
      <c r="I24" s="384"/>
      <c r="J24" s="384"/>
      <c r="K24" s="385"/>
      <c r="N24" s="382" t="str">
        <f>IF(H24&gt;D24,"ERROR","")</f>
        <v/>
      </c>
    </row>
    <row r="25" spans="1:14" x14ac:dyDescent="0.3">
      <c r="A25" s="351" t="s">
        <v>57</v>
      </c>
      <c r="B25" s="375" t="s">
        <v>463</v>
      </c>
      <c r="C25" s="375"/>
      <c r="D25" s="376"/>
      <c r="E25" s="377"/>
      <c r="F25" s="377"/>
      <c r="G25" s="378"/>
      <c r="H25" s="379"/>
      <c r="I25" s="384"/>
      <c r="J25" s="384"/>
      <c r="K25" s="385"/>
      <c r="N25" s="382" t="str">
        <f>IF(H25&gt;D25,"ERROR","")</f>
        <v/>
      </c>
    </row>
    <row r="26" spans="1:14" x14ac:dyDescent="0.3">
      <c r="A26" s="351" t="s">
        <v>58</v>
      </c>
      <c r="B26" s="485" t="s">
        <v>411</v>
      </c>
      <c r="C26" s="375"/>
      <c r="D26" s="376"/>
      <c r="E26" s="377"/>
      <c r="F26" s="377"/>
      <c r="G26" s="378"/>
      <c r="H26" s="379"/>
      <c r="I26" s="384"/>
      <c r="J26" s="384"/>
      <c r="K26" s="385"/>
      <c r="N26" s="382" t="str">
        <f>IF(H26&gt;D26,"ERROR","")</f>
        <v/>
      </c>
    </row>
    <row r="27" spans="1:14" x14ac:dyDescent="0.3">
      <c r="A27" s="430" t="s">
        <v>407</v>
      </c>
      <c r="B27" s="488" t="s">
        <v>406</v>
      </c>
      <c r="C27" s="438"/>
      <c r="D27" s="376"/>
      <c r="E27" s="377"/>
      <c r="F27" s="377"/>
      <c r="G27" s="378"/>
      <c r="H27" s="379"/>
      <c r="I27" s="384"/>
      <c r="J27" s="384"/>
      <c r="K27" s="385"/>
      <c r="N27" s="382" t="str">
        <f>IF(H27&gt;D27,"ERROR","")</f>
        <v/>
      </c>
    </row>
    <row r="28" spans="1:14" ht="17.25" thickBot="1" x14ac:dyDescent="0.35">
      <c r="A28" s="351"/>
      <c r="B28" s="406"/>
      <c r="C28" s="383"/>
      <c r="D28" s="446"/>
      <c r="E28" s="447"/>
      <c r="F28" s="447"/>
      <c r="G28" s="448"/>
      <c r="H28" s="449"/>
      <c r="I28" s="450"/>
      <c r="J28" s="450"/>
      <c r="K28" s="451"/>
    </row>
    <row r="29" spans="1:14" ht="17.25" thickTop="1" x14ac:dyDescent="0.3">
      <c r="A29" s="351"/>
      <c r="B29" s="406"/>
      <c r="C29" s="452" t="s">
        <v>45</v>
      </c>
      <c r="D29" s="453">
        <f>D4+D6+D12+D21</f>
        <v>0</v>
      </c>
      <c r="E29" s="453">
        <f t="shared" ref="E29:K29" si="4">E4+E6+E12+E21</f>
        <v>0</v>
      </c>
      <c r="F29" s="453">
        <f t="shared" si="4"/>
        <v>0</v>
      </c>
      <c r="G29" s="454">
        <f t="shared" si="4"/>
        <v>0</v>
      </c>
      <c r="H29" s="453">
        <f t="shared" si="4"/>
        <v>0</v>
      </c>
      <c r="I29" s="453">
        <f t="shared" si="4"/>
        <v>0</v>
      </c>
      <c r="J29" s="453">
        <f t="shared" si="4"/>
        <v>0</v>
      </c>
      <c r="K29" s="453">
        <f t="shared" si="4"/>
        <v>0</v>
      </c>
    </row>
    <row r="30" spans="1:14" s="277" customFormat="1" ht="6.75" customHeight="1" thickBot="1" x14ac:dyDescent="0.35">
      <c r="A30" s="351"/>
      <c r="B30" s="406"/>
      <c r="C30" s="383"/>
      <c r="D30" s="489"/>
      <c r="E30" s="490"/>
      <c r="F30" s="490"/>
      <c r="G30" s="491"/>
      <c r="H30" s="409"/>
      <c r="I30" s="410"/>
      <c r="J30" s="410"/>
      <c r="K30" s="413"/>
    </row>
    <row r="31" spans="1:14" s="277" customFormat="1" ht="17.25" thickTop="1" x14ac:dyDescent="0.3">
      <c r="A31" s="351"/>
      <c r="B31" s="406"/>
      <c r="C31" s="406"/>
      <c r="K31" s="414">
        <f>COUNTIFS(N6:N28,"ERROR")</f>
        <v>0</v>
      </c>
    </row>
    <row r="32" spans="1:14" s="277" customFormat="1" x14ac:dyDescent="0.3">
      <c r="A32" s="351"/>
      <c r="B32" s="406"/>
      <c r="C32" s="406"/>
    </row>
    <row r="33" spans="1:11" s="277" customFormat="1" x14ac:dyDescent="0.3">
      <c r="A33" s="492" t="str">
        <f>IF(K32=0,"","    ERROR: Gasto en Navarra no puede ser superior a Gasto en España")</f>
        <v/>
      </c>
      <c r="B33" s="406"/>
      <c r="C33" s="406"/>
    </row>
    <row r="34" spans="1:11" s="277" customFormat="1" x14ac:dyDescent="0.3">
      <c r="A34" s="493" t="str">
        <f>IF(K31=0,"","    ERROR: Gasto en Navarra no puede ser superior a Gasto en España")</f>
        <v/>
      </c>
      <c r="B34" s="415"/>
      <c r="C34" s="415"/>
      <c r="D34" s="416"/>
      <c r="E34" s="417"/>
      <c r="F34" s="417"/>
      <c r="G34" s="417"/>
      <c r="H34" s="417"/>
      <c r="I34" s="417"/>
      <c r="J34" s="417"/>
    </row>
    <row r="35" spans="1:11" s="277" customFormat="1" ht="12.75" x14ac:dyDescent="0.2">
      <c r="A35" s="423" t="s">
        <v>555</v>
      </c>
      <c r="B35" s="419" t="s">
        <v>806</v>
      </c>
      <c r="C35" s="419"/>
      <c r="D35" s="420"/>
      <c r="E35" s="421"/>
      <c r="F35" s="422"/>
      <c r="G35" s="420" t="s">
        <v>807</v>
      </c>
      <c r="H35" s="421"/>
      <c r="I35" s="421"/>
      <c r="J35" s="421"/>
      <c r="K35" s="422"/>
    </row>
    <row r="36" spans="1:11" s="277" customFormat="1" ht="12.75" x14ac:dyDescent="0.2">
      <c r="A36" s="423" t="s">
        <v>301</v>
      </c>
      <c r="B36" s="424" t="s">
        <v>300</v>
      </c>
      <c r="C36" s="419"/>
      <c r="D36" s="420"/>
      <c r="E36" s="421"/>
      <c r="F36" s="422"/>
      <c r="G36" s="420" t="s">
        <v>785</v>
      </c>
      <c r="H36" s="421"/>
      <c r="I36" s="421"/>
      <c r="J36" s="421"/>
      <c r="K36" s="422"/>
    </row>
    <row r="37" spans="1:11" s="277" customFormat="1" ht="12.75" x14ac:dyDescent="0.2">
      <c r="A37" s="423"/>
      <c r="B37" s="425"/>
      <c r="C37" s="419"/>
      <c r="D37" s="420"/>
      <c r="E37" s="421"/>
      <c r="F37" s="422"/>
      <c r="G37" s="422"/>
      <c r="H37" s="421"/>
      <c r="I37" s="421"/>
      <c r="J37" s="421"/>
      <c r="K37" s="422"/>
    </row>
    <row r="38" spans="1:11" s="277" customFormat="1" ht="15" x14ac:dyDescent="0.25">
      <c r="A38" s="428"/>
      <c r="B38" s="425"/>
      <c r="C38" s="421"/>
      <c r="D38" s="421"/>
      <c r="E38" s="421"/>
      <c r="F38" s="422"/>
      <c r="G38" s="421" t="s">
        <v>1019</v>
      </c>
      <c r="H38" s="421"/>
      <c r="I38" s="421"/>
      <c r="J38" s="421"/>
      <c r="K38" s="422"/>
    </row>
    <row r="39" spans="1:11" s="277" customFormat="1" ht="12.75" x14ac:dyDescent="0.2">
      <c r="A39" s="494"/>
      <c r="B39" s="495"/>
      <c r="C39" s="421"/>
      <c r="D39" s="421"/>
      <c r="E39" s="421"/>
      <c r="F39" s="422"/>
      <c r="G39" s="421"/>
      <c r="H39" s="421"/>
      <c r="I39" s="421"/>
      <c r="J39" s="421"/>
      <c r="K39" s="422"/>
    </row>
    <row r="40" spans="1:11" s="277" customFormat="1" ht="12.75" x14ac:dyDescent="0.2">
      <c r="A40" s="464"/>
      <c r="B40" s="465"/>
      <c r="C40" s="417"/>
      <c r="D40" s="417"/>
      <c r="E40" s="417"/>
      <c r="G40" s="416"/>
      <c r="H40" s="417"/>
      <c r="I40" s="417"/>
      <c r="J40" s="417"/>
    </row>
    <row r="41" spans="1:11" s="277" customFormat="1" x14ac:dyDescent="0.3">
      <c r="A41" s="351"/>
      <c r="B41" s="406"/>
      <c r="C41" s="406"/>
    </row>
    <row r="42" spans="1:11" s="277" customFormat="1" x14ac:dyDescent="0.3">
      <c r="A42" s="351"/>
      <c r="B42" s="406"/>
      <c r="C42" s="406"/>
    </row>
  </sheetData>
  <sheetProtection password="CD7A" sheet="1" objects="1" scenarios="1"/>
  <mergeCells count="8">
    <mergeCell ref="H2:H3"/>
    <mergeCell ref="B3:C3"/>
    <mergeCell ref="H1:K1"/>
    <mergeCell ref="I2:J2"/>
    <mergeCell ref="K2:K3"/>
    <mergeCell ref="D1:G1"/>
    <mergeCell ref="D2:D3"/>
    <mergeCell ref="G2:G3"/>
  </mergeCells>
  <phoneticPr fontId="0" type="noConversion"/>
  <printOptions horizontalCentered="1" verticalCentered="1"/>
  <pageMargins left="0.39370078740157483" right="0.59055118110236227" top="0.74803149606299213" bottom="0.74803149606299213" header="0.51181102362204722" footer="0.27559055118110237"/>
  <pageSetup paperSize="9" scale="80" orientation="landscape" horizontalDpi="300" verticalDpi="300"/>
  <headerFooter alignWithMargins="0">
    <oddFooter>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1:N35"/>
  <sheetViews>
    <sheetView showGridLines="0" zoomScaleNormal="100" workbookViewId="0">
      <selection activeCell="D1" sqref="D1:K1"/>
    </sheetView>
  </sheetViews>
  <sheetFormatPr baseColWidth="10" defaultColWidth="11.42578125" defaultRowHeight="16.5" x14ac:dyDescent="0.3"/>
  <cols>
    <col min="1" max="1" width="11.140625" style="430" customWidth="1"/>
    <col min="2" max="2" width="23.7109375" style="432" customWidth="1"/>
    <col min="3" max="3" width="23" style="307" customWidth="1"/>
    <col min="4" max="4" width="15.42578125" style="307" customWidth="1"/>
    <col min="5" max="6" width="16.42578125" style="307" customWidth="1"/>
    <col min="7" max="11" width="15.85546875" style="307" customWidth="1"/>
    <col min="12" max="12" width="1.7109375" style="307" hidden="1" customWidth="1"/>
    <col min="13" max="13" width="1.7109375" style="277" customWidth="1"/>
    <col min="14" max="14" width="11.42578125" style="277"/>
    <col min="15" max="16384" width="11.42578125" style="307"/>
  </cols>
  <sheetData>
    <row r="1" spans="1:14" ht="17.25" thickBot="1" x14ac:dyDescent="0.35">
      <c r="A1" s="351"/>
      <c r="B1" s="406"/>
      <c r="C1" s="277"/>
      <c r="D1" s="968" t="s">
        <v>1074</v>
      </c>
      <c r="E1" s="969"/>
      <c r="F1" s="969"/>
      <c r="G1" s="969"/>
      <c r="H1" s="970" t="s">
        <v>1084</v>
      </c>
      <c r="I1" s="971"/>
      <c r="J1" s="971"/>
      <c r="K1" s="972"/>
    </row>
    <row r="2" spans="1:14" ht="17.25" customHeight="1" thickBot="1" x14ac:dyDescent="0.35">
      <c r="A2" s="351"/>
      <c r="B2" s="406"/>
      <c r="C2" s="406"/>
      <c r="D2" s="979" t="s">
        <v>70</v>
      </c>
      <c r="E2" s="353" t="s">
        <v>2</v>
      </c>
      <c r="F2" s="354"/>
      <c r="G2" s="981" t="s">
        <v>3</v>
      </c>
      <c r="H2" s="983" t="s">
        <v>303</v>
      </c>
      <c r="I2" s="987" t="s">
        <v>299</v>
      </c>
      <c r="J2" s="988"/>
      <c r="K2" s="989" t="s">
        <v>3</v>
      </c>
      <c r="L2" s="470"/>
      <c r="M2" s="433"/>
    </row>
    <row r="3" spans="1:14" ht="17.25" thickBot="1" x14ac:dyDescent="0.35">
      <c r="A3" s="351"/>
      <c r="B3" s="993" t="s">
        <v>46</v>
      </c>
      <c r="C3" s="994"/>
      <c r="D3" s="980"/>
      <c r="E3" s="358" t="s">
        <v>4</v>
      </c>
      <c r="F3" s="358" t="s">
        <v>5</v>
      </c>
      <c r="G3" s="982"/>
      <c r="H3" s="984"/>
      <c r="I3" s="359" t="s">
        <v>4</v>
      </c>
      <c r="J3" s="359" t="s">
        <v>5</v>
      </c>
      <c r="K3" s="990"/>
      <c r="L3" s="471"/>
      <c r="M3" s="433"/>
    </row>
    <row r="4" spans="1:14" ht="18" x14ac:dyDescent="0.4">
      <c r="A4" s="472" t="s">
        <v>6</v>
      </c>
      <c r="B4" s="406"/>
      <c r="C4" s="473" t="s">
        <v>59</v>
      </c>
      <c r="D4" s="474">
        <f>'CAPITULO 02 Parte 2'!D29</f>
        <v>0</v>
      </c>
      <c r="E4" s="475">
        <f>'CAPITULO 02 Parte 2'!E29</f>
        <v>0</v>
      </c>
      <c r="F4" s="475">
        <f>'CAPITULO 02 Parte 2'!F29</f>
        <v>0</v>
      </c>
      <c r="G4" s="476">
        <f>'CAPITULO 02 Parte 2'!G29</f>
        <v>0</v>
      </c>
      <c r="H4" s="477">
        <f>'CAPITULO 02 Parte 2'!H29</f>
        <v>0</v>
      </c>
      <c r="I4" s="478">
        <f>'CAPITULO 02 Parte 2'!I29</f>
        <v>0</v>
      </c>
      <c r="J4" s="476">
        <f>'CAPITULO 02 Parte 2'!J29</f>
        <v>0</v>
      </c>
      <c r="K4" s="479">
        <f>'CAPITULO 02 Parte 2'!K29</f>
        <v>0</v>
      </c>
      <c r="L4" s="480" t="e">
        <f>'CAPITULO 02 '!#REF!</f>
        <v>#REF!</v>
      </c>
    </row>
    <row r="5" spans="1:14" x14ac:dyDescent="0.3">
      <c r="A5" s="351"/>
      <c r="B5" s="351"/>
      <c r="C5" s="351"/>
      <c r="D5" s="362"/>
      <c r="E5" s="363"/>
      <c r="F5" s="363"/>
      <c r="G5" s="435"/>
      <c r="H5" s="436"/>
      <c r="I5" s="481"/>
      <c r="J5" s="392"/>
      <c r="K5" s="374"/>
      <c r="L5" s="480"/>
    </row>
    <row r="6" spans="1:14" x14ac:dyDescent="0.3">
      <c r="A6" s="351"/>
      <c r="B6" s="351"/>
      <c r="C6" s="351"/>
      <c r="D6" s="362"/>
      <c r="E6" s="363"/>
      <c r="F6" s="363"/>
      <c r="G6" s="435"/>
      <c r="H6" s="372"/>
      <c r="I6" s="373"/>
      <c r="J6" s="373"/>
      <c r="K6" s="374"/>
      <c r="L6" s="482"/>
    </row>
    <row r="7" spans="1:14" x14ac:dyDescent="0.3">
      <c r="A7" s="351"/>
      <c r="B7" s="406"/>
      <c r="C7" s="351"/>
      <c r="D7" s="362"/>
      <c r="E7" s="363"/>
      <c r="F7" s="363"/>
      <c r="G7" s="435"/>
      <c r="H7" s="372"/>
      <c r="I7" s="496"/>
      <c r="J7" s="496"/>
      <c r="K7" s="497"/>
      <c r="L7" s="482"/>
    </row>
    <row r="8" spans="1:14" x14ac:dyDescent="0.3">
      <c r="A8" s="351"/>
      <c r="B8" s="370" t="s">
        <v>762</v>
      </c>
      <c r="C8" s="351"/>
      <c r="D8" s="362">
        <f>SUM(D10:D14)</f>
        <v>0</v>
      </c>
      <c r="E8" s="363">
        <f t="shared" ref="E8:K8" si="0">SUM(E10:E14)</f>
        <v>0</v>
      </c>
      <c r="F8" s="363">
        <f t="shared" si="0"/>
        <v>0</v>
      </c>
      <c r="G8" s="435">
        <f t="shared" si="0"/>
        <v>0</v>
      </c>
      <c r="H8" s="372">
        <f t="shared" si="0"/>
        <v>0</v>
      </c>
      <c r="I8" s="392">
        <f t="shared" si="0"/>
        <v>0</v>
      </c>
      <c r="J8" s="392">
        <f t="shared" si="0"/>
        <v>0</v>
      </c>
      <c r="K8" s="374">
        <f t="shared" si="0"/>
        <v>0</v>
      </c>
      <c r="L8" s="482"/>
    </row>
    <row r="9" spans="1:14" x14ac:dyDescent="0.3">
      <c r="A9" s="351"/>
      <c r="B9" s="406"/>
      <c r="C9" s="375"/>
      <c r="D9" s="362"/>
      <c r="E9" s="363"/>
      <c r="F9" s="363"/>
      <c r="G9" s="435"/>
      <c r="H9" s="372"/>
      <c r="I9" s="392"/>
      <c r="J9" s="392"/>
      <c r="K9" s="374"/>
      <c r="L9" s="482"/>
    </row>
    <row r="10" spans="1:14" x14ac:dyDescent="0.3">
      <c r="A10" s="351" t="s">
        <v>60</v>
      </c>
      <c r="B10" s="485" t="s">
        <v>412</v>
      </c>
      <c r="C10" s="351"/>
      <c r="D10" s="376"/>
      <c r="E10" s="377"/>
      <c r="F10" s="377"/>
      <c r="G10" s="440"/>
      <c r="H10" s="379"/>
      <c r="I10" s="384"/>
      <c r="J10" s="384"/>
      <c r="K10" s="385"/>
      <c r="L10" s="482"/>
      <c r="N10" s="382" t="str">
        <f>IF(H10&gt;D10,"ERROR","")</f>
        <v/>
      </c>
    </row>
    <row r="11" spans="1:14" x14ac:dyDescent="0.3">
      <c r="A11" s="351" t="s">
        <v>61</v>
      </c>
      <c r="B11" s="485" t="s">
        <v>399</v>
      </c>
      <c r="C11" s="351"/>
      <c r="D11" s="376"/>
      <c r="E11" s="377"/>
      <c r="F11" s="377"/>
      <c r="G11" s="378"/>
      <c r="H11" s="379"/>
      <c r="I11" s="384"/>
      <c r="J11" s="384"/>
      <c r="K11" s="385"/>
      <c r="L11" s="482"/>
      <c r="N11" s="382" t="str">
        <f>IF(H11&gt;D11,"ERROR","")</f>
        <v/>
      </c>
    </row>
    <row r="12" spans="1:14" x14ac:dyDescent="0.3">
      <c r="A12" s="351" t="s">
        <v>62</v>
      </c>
      <c r="B12" s="375" t="s">
        <v>464</v>
      </c>
      <c r="C12" s="351"/>
      <c r="D12" s="376"/>
      <c r="E12" s="377"/>
      <c r="F12" s="377"/>
      <c r="G12" s="378"/>
      <c r="H12" s="379"/>
      <c r="I12" s="384"/>
      <c r="J12" s="384"/>
      <c r="K12" s="385"/>
      <c r="L12" s="482"/>
      <c r="N12" s="382" t="str">
        <f>IF(H12&gt;D12,"ERROR","")</f>
        <v/>
      </c>
    </row>
    <row r="13" spans="1:14" x14ac:dyDescent="0.3">
      <c r="A13" s="351" t="s">
        <v>63</v>
      </c>
      <c r="B13" s="375" t="s">
        <v>465</v>
      </c>
      <c r="C13" s="444"/>
      <c r="D13" s="376"/>
      <c r="E13" s="377"/>
      <c r="F13" s="377"/>
      <c r="G13" s="378"/>
      <c r="H13" s="379"/>
      <c r="I13" s="384"/>
      <c r="J13" s="384"/>
      <c r="K13" s="385"/>
      <c r="L13" s="482"/>
      <c r="N13" s="382" t="str">
        <f>IF(H13&gt;D13,"ERROR","")</f>
        <v/>
      </c>
    </row>
    <row r="14" spans="1:14" x14ac:dyDescent="0.3">
      <c r="A14" s="430" t="s">
        <v>408</v>
      </c>
      <c r="B14" s="438" t="s">
        <v>466</v>
      </c>
      <c r="C14" s="439"/>
      <c r="D14" s="376"/>
      <c r="E14" s="377"/>
      <c r="F14" s="377"/>
      <c r="G14" s="378"/>
      <c r="H14" s="379"/>
      <c r="I14" s="384"/>
      <c r="J14" s="384"/>
      <c r="K14" s="385"/>
      <c r="L14" s="482"/>
      <c r="N14" s="382" t="str">
        <f>IF(H14&gt;D14,"ERROR","")</f>
        <v/>
      </c>
    </row>
    <row r="15" spans="1:14" x14ac:dyDescent="0.3">
      <c r="A15" s="351"/>
      <c r="B15" s="406"/>
      <c r="C15" s="351"/>
      <c r="D15" s="362"/>
      <c r="E15" s="363"/>
      <c r="F15" s="363"/>
      <c r="G15" s="371"/>
      <c r="H15" s="372"/>
      <c r="I15" s="392"/>
      <c r="J15" s="392"/>
      <c r="K15" s="374"/>
      <c r="L15" s="482"/>
    </row>
    <row r="16" spans="1:14" x14ac:dyDescent="0.3">
      <c r="A16" s="351"/>
      <c r="B16" s="370" t="s">
        <v>395</v>
      </c>
      <c r="C16" s="375"/>
      <c r="D16" s="362">
        <f>SUM(D18:D23)</f>
        <v>0</v>
      </c>
      <c r="E16" s="363">
        <f t="shared" ref="E16:K16" si="1">SUM(E18:E23)</f>
        <v>0</v>
      </c>
      <c r="F16" s="363">
        <f t="shared" si="1"/>
        <v>0</v>
      </c>
      <c r="G16" s="371">
        <f t="shared" si="1"/>
        <v>0</v>
      </c>
      <c r="H16" s="372">
        <f t="shared" si="1"/>
        <v>0</v>
      </c>
      <c r="I16" s="392">
        <f t="shared" si="1"/>
        <v>0</v>
      </c>
      <c r="J16" s="392">
        <f t="shared" si="1"/>
        <v>0</v>
      </c>
      <c r="K16" s="374">
        <f t="shared" si="1"/>
        <v>0</v>
      </c>
      <c r="L16" s="482"/>
    </row>
    <row r="17" spans="1:14" x14ac:dyDescent="0.3">
      <c r="A17" s="351"/>
      <c r="B17" s="351"/>
      <c r="C17" s="351"/>
      <c r="D17" s="362"/>
      <c r="E17" s="363"/>
      <c r="F17" s="363"/>
      <c r="G17" s="371"/>
      <c r="H17" s="372"/>
      <c r="I17" s="392"/>
      <c r="J17" s="392"/>
      <c r="K17" s="374"/>
      <c r="L17" s="482"/>
    </row>
    <row r="18" spans="1:14" x14ac:dyDescent="0.3">
      <c r="A18" s="351" t="s">
        <v>64</v>
      </c>
      <c r="B18" s="375" t="s">
        <v>467</v>
      </c>
      <c r="C18" s="351"/>
      <c r="D18" s="376"/>
      <c r="E18" s="377"/>
      <c r="F18" s="377"/>
      <c r="G18" s="378"/>
      <c r="H18" s="379"/>
      <c r="I18" s="384"/>
      <c r="J18" s="384"/>
      <c r="K18" s="385"/>
      <c r="L18" s="482"/>
      <c r="N18" s="382" t="str">
        <f t="shared" ref="N18:N23" si="2">IF(H18&gt;D18,"ERROR","")</f>
        <v/>
      </c>
    </row>
    <row r="19" spans="1:14" x14ac:dyDescent="0.3">
      <c r="A19" s="351" t="s">
        <v>65</v>
      </c>
      <c r="B19" s="383" t="s">
        <v>469</v>
      </c>
      <c r="C19" s="351"/>
      <c r="D19" s="376"/>
      <c r="E19" s="377"/>
      <c r="F19" s="377"/>
      <c r="G19" s="378"/>
      <c r="H19" s="379"/>
      <c r="I19" s="384"/>
      <c r="J19" s="384"/>
      <c r="K19" s="385"/>
      <c r="L19" s="482"/>
      <c r="N19" s="382" t="str">
        <f t="shared" si="2"/>
        <v/>
      </c>
    </row>
    <row r="20" spans="1:14" x14ac:dyDescent="0.3">
      <c r="A20" s="351" t="s">
        <v>66</v>
      </c>
      <c r="B20" s="383" t="s">
        <v>468</v>
      </c>
      <c r="C20" s="351"/>
      <c r="D20" s="376"/>
      <c r="E20" s="377"/>
      <c r="F20" s="377"/>
      <c r="G20" s="378"/>
      <c r="H20" s="379"/>
      <c r="I20" s="384"/>
      <c r="J20" s="384"/>
      <c r="K20" s="385"/>
      <c r="L20" s="482"/>
      <c r="N20" s="382" t="str">
        <f t="shared" si="2"/>
        <v/>
      </c>
    </row>
    <row r="21" spans="1:14" x14ac:dyDescent="0.3">
      <c r="A21" s="351" t="s">
        <v>67</v>
      </c>
      <c r="B21" s="383" t="s">
        <v>1025</v>
      </c>
      <c r="C21" s="444"/>
      <c r="D21" s="376"/>
      <c r="E21" s="377"/>
      <c r="F21" s="377"/>
      <c r="G21" s="378"/>
      <c r="H21" s="379"/>
      <c r="I21" s="384"/>
      <c r="J21" s="384"/>
      <c r="K21" s="385"/>
      <c r="L21" s="482"/>
      <c r="N21" s="382" t="str">
        <f t="shared" si="2"/>
        <v/>
      </c>
    </row>
    <row r="22" spans="1:14" x14ac:dyDescent="0.3">
      <c r="A22" s="351" t="s">
        <v>68</v>
      </c>
      <c r="B22" s="383" t="s">
        <v>470</v>
      </c>
      <c r="C22" s="444"/>
      <c r="D22" s="376"/>
      <c r="E22" s="377"/>
      <c r="F22" s="377"/>
      <c r="G22" s="378"/>
      <c r="H22" s="379"/>
      <c r="I22" s="384"/>
      <c r="J22" s="384"/>
      <c r="K22" s="385"/>
      <c r="L22" s="482"/>
      <c r="N22" s="382" t="str">
        <f t="shared" si="2"/>
        <v/>
      </c>
    </row>
    <row r="23" spans="1:14" ht="15.75" customHeight="1" x14ac:dyDescent="0.3">
      <c r="A23" s="430" t="s">
        <v>69</v>
      </c>
      <c r="B23" s="438" t="s">
        <v>471</v>
      </c>
      <c r="C23" s="498"/>
      <c r="D23" s="376"/>
      <c r="E23" s="377"/>
      <c r="F23" s="377"/>
      <c r="G23" s="378"/>
      <c r="H23" s="379"/>
      <c r="I23" s="384"/>
      <c r="J23" s="384"/>
      <c r="K23" s="385"/>
      <c r="L23" s="482"/>
      <c r="N23" s="382" t="str">
        <f t="shared" si="2"/>
        <v/>
      </c>
    </row>
    <row r="24" spans="1:14" ht="17.25" thickBot="1" x14ac:dyDescent="0.35">
      <c r="A24" s="351"/>
      <c r="B24" s="406"/>
      <c r="C24" s="499"/>
      <c r="D24" s="446"/>
      <c r="E24" s="447"/>
      <c r="F24" s="447"/>
      <c r="G24" s="448"/>
      <c r="H24" s="449"/>
      <c r="I24" s="450"/>
      <c r="J24" s="450"/>
      <c r="K24" s="451"/>
    </row>
    <row r="25" spans="1:14" ht="17.25" thickTop="1" x14ac:dyDescent="0.3">
      <c r="A25" s="351"/>
      <c r="B25" s="406"/>
      <c r="C25" s="500" t="s">
        <v>404</v>
      </c>
      <c r="D25" s="501">
        <f>D16+D8+D4</f>
        <v>0</v>
      </c>
      <c r="E25" s="501">
        <f t="shared" ref="E25:K25" si="3">E16+E8+E4</f>
        <v>0</v>
      </c>
      <c r="F25" s="501">
        <f t="shared" si="3"/>
        <v>0</v>
      </c>
      <c r="G25" s="502">
        <f t="shared" si="3"/>
        <v>0</v>
      </c>
      <c r="H25" s="501">
        <f t="shared" si="3"/>
        <v>0</v>
      </c>
      <c r="I25" s="501">
        <f t="shared" si="3"/>
        <v>0</v>
      </c>
      <c r="J25" s="501">
        <f t="shared" si="3"/>
        <v>0</v>
      </c>
      <c r="K25" s="501">
        <f t="shared" si="3"/>
        <v>0</v>
      </c>
    </row>
    <row r="26" spans="1:14" s="277" customFormat="1" ht="9" customHeight="1" thickBot="1" x14ac:dyDescent="0.35">
      <c r="A26" s="351"/>
      <c r="B26" s="406"/>
      <c r="D26" s="503"/>
      <c r="E26" s="410"/>
      <c r="F26" s="410"/>
      <c r="G26" s="411"/>
      <c r="H26" s="504"/>
      <c r="I26" s="505"/>
      <c r="J26" s="505"/>
      <c r="K26" s="506"/>
    </row>
    <row r="27" spans="1:14" s="277" customFormat="1" x14ac:dyDescent="0.3">
      <c r="A27" s="351"/>
      <c r="B27" s="406"/>
      <c r="K27" s="414">
        <f>COUNTIFS(N2:N24,"ERROR")</f>
        <v>0</v>
      </c>
    </row>
    <row r="28" spans="1:14" s="277" customFormat="1" x14ac:dyDescent="0.3">
      <c r="A28" s="351"/>
      <c r="B28" s="406"/>
    </row>
    <row r="29" spans="1:14" s="277" customFormat="1" x14ac:dyDescent="0.2">
      <c r="A29" s="507" t="str">
        <f>IF(K27=0,"","    ERROR: Gasto en Navarra no puede ser superior a Gasto en España")</f>
        <v/>
      </c>
      <c r="B29" s="415"/>
      <c r="C29" s="415"/>
      <c r="D29" s="416"/>
      <c r="E29" s="417"/>
      <c r="F29" s="417"/>
      <c r="G29" s="417"/>
      <c r="H29" s="417"/>
      <c r="I29" s="417"/>
      <c r="J29" s="417"/>
    </row>
    <row r="30" spans="1:14" s="277" customFormat="1" ht="12.75" x14ac:dyDescent="0.2">
      <c r="A30" s="423" t="s">
        <v>555</v>
      </c>
      <c r="B30" s="419" t="s">
        <v>806</v>
      </c>
      <c r="C30" s="419"/>
      <c r="D30" s="420"/>
      <c r="E30" s="421"/>
      <c r="F30" s="422"/>
      <c r="G30" s="420" t="s">
        <v>807</v>
      </c>
      <c r="H30" s="421"/>
      <c r="I30" s="421"/>
      <c r="J30" s="421"/>
      <c r="K30" s="422"/>
    </row>
    <row r="31" spans="1:14" s="277" customFormat="1" ht="12.75" x14ac:dyDescent="0.2">
      <c r="A31" s="423" t="s">
        <v>301</v>
      </c>
      <c r="B31" s="424" t="s">
        <v>300</v>
      </c>
      <c r="C31" s="419"/>
      <c r="D31" s="420"/>
      <c r="E31" s="421"/>
      <c r="F31" s="422"/>
      <c r="G31" s="420" t="s">
        <v>785</v>
      </c>
      <c r="H31" s="421"/>
      <c r="I31" s="421"/>
      <c r="J31" s="421"/>
      <c r="K31" s="422"/>
    </row>
    <row r="32" spans="1:14" s="277" customFormat="1" ht="12.75" x14ac:dyDescent="0.2">
      <c r="A32" s="423"/>
      <c r="B32" s="425"/>
      <c r="C32" s="419"/>
      <c r="D32" s="420"/>
      <c r="E32" s="421"/>
      <c r="F32" s="422"/>
      <c r="G32" s="422"/>
      <c r="H32" s="421"/>
      <c r="I32" s="421"/>
      <c r="J32" s="421"/>
      <c r="K32" s="422"/>
    </row>
    <row r="33" spans="1:11" s="277" customFormat="1" ht="15" x14ac:dyDescent="0.25">
      <c r="A33" s="428"/>
      <c r="B33" s="425"/>
      <c r="C33" s="421"/>
      <c r="D33" s="421"/>
      <c r="E33" s="421"/>
      <c r="F33" s="422"/>
      <c r="G33" s="421" t="s">
        <v>1019</v>
      </c>
      <c r="H33" s="421"/>
      <c r="I33" s="421"/>
      <c r="J33" s="421"/>
      <c r="K33" s="422"/>
    </row>
    <row r="34" spans="1:11" s="277" customFormat="1" ht="12.75" x14ac:dyDescent="0.2">
      <c r="A34" s="464"/>
      <c r="B34" s="465"/>
      <c r="C34" s="417"/>
      <c r="D34" s="417"/>
      <c r="E34" s="417"/>
      <c r="G34" s="417"/>
      <c r="H34" s="417"/>
      <c r="I34" s="417"/>
      <c r="J34" s="417"/>
    </row>
    <row r="35" spans="1:11" s="277" customFormat="1" ht="12.75" x14ac:dyDescent="0.2">
      <c r="A35" s="464"/>
      <c r="B35" s="465"/>
      <c r="C35" s="417"/>
      <c r="D35" s="417"/>
      <c r="E35" s="417"/>
      <c r="G35" s="416"/>
      <c r="H35" s="417"/>
      <c r="I35" s="417"/>
      <c r="J35" s="417"/>
    </row>
  </sheetData>
  <sheetProtection password="CD7A" sheet="1" objects="1" scenarios="1"/>
  <mergeCells count="8">
    <mergeCell ref="H2:H3"/>
    <mergeCell ref="B3:C3"/>
    <mergeCell ref="H1:K1"/>
    <mergeCell ref="I2:J2"/>
    <mergeCell ref="K2:K3"/>
    <mergeCell ref="D1:G1"/>
    <mergeCell ref="D2:D3"/>
    <mergeCell ref="G2:G3"/>
  </mergeCells>
  <phoneticPr fontId="0" type="noConversion"/>
  <printOptions horizontalCentered="1" verticalCentered="1"/>
  <pageMargins left="0.39370078740157483" right="0.59055118110236227" top="0.74803149606299213" bottom="0.74803149606299213" header="0.51181102362204722" footer="0.27559055118110237"/>
  <pageSetup paperSize="9" scale="82" orientation="landscape" horizontalDpi="300" verticalDpi="300"/>
  <headerFooter alignWithMargins="0">
    <oddFooter>Página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M47"/>
  <sheetViews>
    <sheetView showGridLines="0" zoomScaleNormal="100" workbookViewId="0">
      <selection activeCell="H1" sqref="H1:K1"/>
    </sheetView>
  </sheetViews>
  <sheetFormatPr baseColWidth="10" defaultColWidth="11.42578125" defaultRowHeight="16.5" x14ac:dyDescent="0.3"/>
  <cols>
    <col min="1" max="1" width="11.140625" style="430" customWidth="1"/>
    <col min="2" max="2" width="23.7109375" style="432" customWidth="1"/>
    <col min="3" max="3" width="36" style="307" customWidth="1"/>
    <col min="4" max="4" width="17.28515625" style="307" customWidth="1"/>
    <col min="5" max="6" width="16.42578125" style="307" customWidth="1"/>
    <col min="7" max="11" width="15.85546875" style="307" customWidth="1"/>
    <col min="12" max="12" width="1.5703125" style="277" customWidth="1"/>
    <col min="13" max="13" width="11.42578125" style="277"/>
    <col min="14" max="16384" width="11.42578125" style="307"/>
  </cols>
  <sheetData>
    <row r="1" spans="1:13" ht="17.25" thickBot="1" x14ac:dyDescent="0.35">
      <c r="A1" s="351"/>
      <c r="B1" s="508"/>
      <c r="C1" s="277"/>
      <c r="D1" s="968" t="s">
        <v>1074</v>
      </c>
      <c r="E1" s="969"/>
      <c r="F1" s="969"/>
      <c r="G1" s="969"/>
      <c r="H1" s="970" t="s">
        <v>1084</v>
      </c>
      <c r="I1" s="971"/>
      <c r="J1" s="971"/>
      <c r="K1" s="972"/>
    </row>
    <row r="2" spans="1:13" ht="21" customHeight="1" thickBot="1" x14ac:dyDescent="0.35">
      <c r="A2" s="351"/>
      <c r="B2" s="991" t="s">
        <v>486</v>
      </c>
      <c r="C2" s="992"/>
      <c r="D2" s="1002" t="s">
        <v>303</v>
      </c>
      <c r="E2" s="353" t="s">
        <v>299</v>
      </c>
      <c r="F2" s="354"/>
      <c r="G2" s="981" t="s">
        <v>3</v>
      </c>
      <c r="H2" s="983" t="s">
        <v>303</v>
      </c>
      <c r="I2" s="987" t="s">
        <v>299</v>
      </c>
      <c r="J2" s="988"/>
      <c r="K2" s="989" t="s">
        <v>3</v>
      </c>
      <c r="L2" s="433"/>
    </row>
    <row r="3" spans="1:13" ht="17.25" thickBot="1" x14ac:dyDescent="0.35">
      <c r="A3" s="355" t="s">
        <v>6</v>
      </c>
      <c r="B3" s="1000"/>
      <c r="C3" s="1001"/>
      <c r="D3" s="1003"/>
      <c r="E3" s="358" t="s">
        <v>4</v>
      </c>
      <c r="F3" s="358" t="s">
        <v>5</v>
      </c>
      <c r="G3" s="982"/>
      <c r="H3" s="984"/>
      <c r="I3" s="359" t="s">
        <v>4</v>
      </c>
      <c r="J3" s="359" t="s">
        <v>5</v>
      </c>
      <c r="K3" s="990"/>
      <c r="L3" s="433"/>
    </row>
    <row r="4" spans="1:13" ht="16.5" customHeight="1" x14ac:dyDescent="0.3">
      <c r="A4" s="351"/>
      <c r="B4" s="509"/>
      <c r="C4" s="510"/>
      <c r="D4" s="362"/>
      <c r="E4" s="363"/>
      <c r="F4" s="363"/>
      <c r="G4" s="371"/>
      <c r="H4" s="365"/>
      <c r="I4" s="437"/>
      <c r="J4" s="367"/>
      <c r="K4" s="368"/>
    </row>
    <row r="5" spans="1:13" x14ac:dyDescent="0.3">
      <c r="A5" s="351"/>
      <c r="B5" s="406"/>
      <c r="C5" s="277"/>
      <c r="D5" s="362"/>
      <c r="E5" s="363"/>
      <c r="F5" s="363"/>
      <c r="G5" s="371"/>
      <c r="H5" s="436"/>
      <c r="I5" s="481"/>
      <c r="J5" s="392"/>
      <c r="K5" s="374"/>
    </row>
    <row r="6" spans="1:13" x14ac:dyDescent="0.3">
      <c r="A6" s="351"/>
      <c r="B6" s="406"/>
      <c r="C6" s="277"/>
      <c r="D6" s="362"/>
      <c r="E6" s="363"/>
      <c r="F6" s="363"/>
      <c r="G6" s="371"/>
      <c r="H6" s="372"/>
      <c r="I6" s="373"/>
      <c r="J6" s="373"/>
      <c r="K6" s="374"/>
    </row>
    <row r="7" spans="1:13" x14ac:dyDescent="0.3">
      <c r="A7" s="351"/>
      <c r="B7" s="370" t="s">
        <v>333</v>
      </c>
      <c r="C7" s="444"/>
      <c r="D7" s="362">
        <f>SUM(D10:D17)</f>
        <v>0</v>
      </c>
      <c r="E7" s="363">
        <f t="shared" ref="E7:K7" si="0">SUM(E10:E17)</f>
        <v>0</v>
      </c>
      <c r="F7" s="363">
        <f t="shared" si="0"/>
        <v>0</v>
      </c>
      <c r="G7" s="371">
        <f t="shared" si="0"/>
        <v>0</v>
      </c>
      <c r="H7" s="372">
        <f t="shared" si="0"/>
        <v>0</v>
      </c>
      <c r="I7" s="496">
        <f t="shared" si="0"/>
        <v>0</v>
      </c>
      <c r="J7" s="496">
        <f t="shared" si="0"/>
        <v>0</v>
      </c>
      <c r="K7" s="497">
        <f t="shared" si="0"/>
        <v>0</v>
      </c>
    </row>
    <row r="8" spans="1:13" x14ac:dyDescent="0.3">
      <c r="A8" s="351"/>
      <c r="B8" s="406"/>
      <c r="C8" s="444"/>
      <c r="D8" s="362"/>
      <c r="E8" s="363"/>
      <c r="F8" s="363"/>
      <c r="G8" s="371"/>
      <c r="H8" s="372"/>
      <c r="I8" s="392"/>
      <c r="J8" s="392"/>
      <c r="K8" s="374"/>
    </row>
    <row r="9" spans="1:13" x14ac:dyDescent="0.3">
      <c r="A9" s="351"/>
      <c r="B9" s="383"/>
      <c r="C9" s="444"/>
      <c r="D9" s="362"/>
      <c r="E9" s="363"/>
      <c r="F9" s="363"/>
      <c r="G9" s="371"/>
      <c r="H9" s="372"/>
      <c r="I9" s="392"/>
      <c r="J9" s="392"/>
      <c r="K9" s="374"/>
    </row>
    <row r="10" spans="1:13" x14ac:dyDescent="0.3">
      <c r="A10" s="511" t="s">
        <v>71</v>
      </c>
      <c r="B10" s="512" t="s">
        <v>475</v>
      </c>
      <c r="C10" s="513"/>
      <c r="D10" s="376"/>
      <c r="E10" s="377"/>
      <c r="F10" s="377"/>
      <c r="G10" s="378"/>
      <c r="H10" s="379"/>
      <c r="I10" s="384"/>
      <c r="J10" s="384"/>
      <c r="K10" s="385"/>
      <c r="M10" s="382" t="str">
        <f>IF(H10&gt;D10,"ERROR","")</f>
        <v/>
      </c>
    </row>
    <row r="11" spans="1:13" x14ac:dyDescent="0.3">
      <c r="A11" s="511" t="s">
        <v>72</v>
      </c>
      <c r="B11" s="512" t="s">
        <v>1028</v>
      </c>
      <c r="C11" s="513"/>
      <c r="D11" s="376"/>
      <c r="E11" s="377"/>
      <c r="F11" s="377"/>
      <c r="G11" s="378"/>
      <c r="H11" s="379"/>
      <c r="I11" s="384"/>
      <c r="J11" s="384"/>
      <c r="K11" s="385"/>
      <c r="M11" s="382" t="str">
        <f t="shared" ref="M11:M17" si="1">IF(H11&gt;D11,"ERROR","")</f>
        <v/>
      </c>
    </row>
    <row r="12" spans="1:13" x14ac:dyDescent="0.3">
      <c r="A12" s="511" t="s">
        <v>73</v>
      </c>
      <c r="B12" s="512" t="s">
        <v>1029</v>
      </c>
      <c r="C12" s="513"/>
      <c r="D12" s="376"/>
      <c r="E12" s="377"/>
      <c r="F12" s="377"/>
      <c r="G12" s="378"/>
      <c r="H12" s="379"/>
      <c r="I12" s="384"/>
      <c r="J12" s="384"/>
      <c r="K12" s="385"/>
      <c r="M12" s="382" t="str">
        <f t="shared" si="1"/>
        <v/>
      </c>
    </row>
    <row r="13" spans="1:13" x14ac:dyDescent="0.3">
      <c r="A13" s="511" t="s">
        <v>74</v>
      </c>
      <c r="B13" s="512" t="s">
        <v>1026</v>
      </c>
      <c r="C13" s="513"/>
      <c r="D13" s="376"/>
      <c r="E13" s="377"/>
      <c r="F13" s="377"/>
      <c r="G13" s="378"/>
      <c r="H13" s="379"/>
      <c r="I13" s="384"/>
      <c r="J13" s="384"/>
      <c r="K13" s="385"/>
      <c r="M13" s="382" t="str">
        <f t="shared" si="1"/>
        <v/>
      </c>
    </row>
    <row r="14" spans="1:13" x14ac:dyDescent="0.3">
      <c r="A14" s="511" t="s">
        <v>75</v>
      </c>
      <c r="B14" s="512" t="s">
        <v>472</v>
      </c>
      <c r="C14" s="513"/>
      <c r="D14" s="376"/>
      <c r="E14" s="377"/>
      <c r="F14" s="377"/>
      <c r="G14" s="378"/>
      <c r="H14" s="379"/>
      <c r="I14" s="384"/>
      <c r="J14" s="384"/>
      <c r="K14" s="385"/>
      <c r="M14" s="382" t="str">
        <f t="shared" si="1"/>
        <v/>
      </c>
    </row>
    <row r="15" spans="1:13" x14ac:dyDescent="0.3">
      <c r="A15" s="511" t="s">
        <v>76</v>
      </c>
      <c r="B15" s="512" t="s">
        <v>473</v>
      </c>
      <c r="C15" s="513"/>
      <c r="D15" s="386"/>
      <c r="E15" s="377"/>
      <c r="F15" s="377"/>
      <c r="G15" s="378"/>
      <c r="H15" s="379"/>
      <c r="I15" s="384"/>
      <c r="J15" s="384"/>
      <c r="K15" s="385"/>
      <c r="L15" s="514"/>
      <c r="M15" s="382" t="str">
        <f t="shared" si="1"/>
        <v/>
      </c>
    </row>
    <row r="16" spans="1:13" x14ac:dyDescent="0.3">
      <c r="A16" s="511" t="s">
        <v>330</v>
      </c>
      <c r="B16" s="512" t="s">
        <v>474</v>
      </c>
      <c r="C16" s="513"/>
      <c r="D16" s="376"/>
      <c r="E16" s="377"/>
      <c r="F16" s="377"/>
      <c r="G16" s="378"/>
      <c r="H16" s="379"/>
      <c r="I16" s="384"/>
      <c r="J16" s="384"/>
      <c r="K16" s="385"/>
      <c r="M16" s="382" t="str">
        <f t="shared" si="1"/>
        <v/>
      </c>
    </row>
    <row r="17" spans="1:13" x14ac:dyDescent="0.3">
      <c r="A17" s="515" t="s">
        <v>413</v>
      </c>
      <c r="B17" s="516" t="s">
        <v>476</v>
      </c>
      <c r="C17" s="517"/>
      <c r="D17" s="376"/>
      <c r="E17" s="377"/>
      <c r="F17" s="377"/>
      <c r="G17" s="378"/>
      <c r="H17" s="379"/>
      <c r="I17" s="384"/>
      <c r="J17" s="384"/>
      <c r="K17" s="385"/>
      <c r="M17" s="382" t="str">
        <f t="shared" si="1"/>
        <v/>
      </c>
    </row>
    <row r="18" spans="1:13" x14ac:dyDescent="0.3">
      <c r="A18" s="511"/>
      <c r="B18" s="518"/>
      <c r="C18" s="519"/>
      <c r="D18" s="362"/>
      <c r="E18" s="363"/>
      <c r="F18" s="363"/>
      <c r="G18" s="371"/>
      <c r="H18" s="372"/>
      <c r="I18" s="392"/>
      <c r="J18" s="392"/>
      <c r="K18" s="374"/>
    </row>
    <row r="19" spans="1:13" x14ac:dyDescent="0.3">
      <c r="A19" s="511"/>
      <c r="B19" s="393" t="s">
        <v>763</v>
      </c>
      <c r="C19" s="519"/>
      <c r="D19" s="362">
        <f>SUM(D21:D33)</f>
        <v>0</v>
      </c>
      <c r="E19" s="363">
        <f t="shared" ref="E19:K19" si="2">SUM(E21:E33)</f>
        <v>0</v>
      </c>
      <c r="F19" s="363">
        <f t="shared" si="2"/>
        <v>0</v>
      </c>
      <c r="G19" s="371">
        <f t="shared" si="2"/>
        <v>0</v>
      </c>
      <c r="H19" s="372">
        <f t="shared" si="2"/>
        <v>0</v>
      </c>
      <c r="I19" s="392">
        <f t="shared" si="2"/>
        <v>0</v>
      </c>
      <c r="J19" s="392">
        <f t="shared" si="2"/>
        <v>0</v>
      </c>
      <c r="K19" s="374">
        <f t="shared" si="2"/>
        <v>0</v>
      </c>
    </row>
    <row r="20" spans="1:13" x14ac:dyDescent="0.3">
      <c r="A20" s="511"/>
      <c r="B20" s="520"/>
      <c r="C20" s="519"/>
      <c r="D20" s="362"/>
      <c r="E20" s="363"/>
      <c r="F20" s="363"/>
      <c r="G20" s="371"/>
      <c r="H20" s="372"/>
      <c r="I20" s="392"/>
      <c r="J20" s="392"/>
      <c r="K20" s="374"/>
    </row>
    <row r="21" spans="1:13" x14ac:dyDescent="0.3">
      <c r="A21" s="511" t="s">
        <v>77</v>
      </c>
      <c r="B21" s="521" t="s">
        <v>823</v>
      </c>
      <c r="C21" s="522"/>
      <c r="D21" s="376"/>
      <c r="E21" s="377"/>
      <c r="F21" s="377"/>
      <c r="G21" s="378"/>
      <c r="H21" s="379"/>
      <c r="I21" s="384"/>
      <c r="J21" s="384"/>
      <c r="K21" s="374"/>
      <c r="L21" s="523"/>
      <c r="M21" s="382" t="str">
        <f>IF(H21&gt;D21,"ERROR","")</f>
        <v/>
      </c>
    </row>
    <row r="22" spans="1:13" x14ac:dyDescent="0.3">
      <c r="A22" s="511" t="s">
        <v>78</v>
      </c>
      <c r="B22" s="512" t="s">
        <v>477</v>
      </c>
      <c r="C22" s="513"/>
      <c r="D22" s="376"/>
      <c r="E22" s="377"/>
      <c r="F22" s="377"/>
      <c r="G22" s="378"/>
      <c r="H22" s="379"/>
      <c r="I22" s="384"/>
      <c r="J22" s="384"/>
      <c r="K22" s="385"/>
      <c r="M22" s="382" t="str">
        <f t="shared" ref="M22:M33" si="3">IF(H22&gt;D22,"ERROR","")</f>
        <v/>
      </c>
    </row>
    <row r="23" spans="1:13" x14ac:dyDescent="0.3">
      <c r="A23" s="511" t="s">
        <v>79</v>
      </c>
      <c r="B23" s="512" t="s">
        <v>478</v>
      </c>
      <c r="C23" s="513"/>
      <c r="D23" s="376"/>
      <c r="E23" s="377"/>
      <c r="F23" s="377"/>
      <c r="G23" s="378"/>
      <c r="H23" s="379"/>
      <c r="I23" s="384"/>
      <c r="J23" s="384"/>
      <c r="K23" s="385"/>
      <c r="M23" s="382" t="str">
        <f t="shared" si="3"/>
        <v/>
      </c>
    </row>
    <row r="24" spans="1:13" x14ac:dyDescent="0.3">
      <c r="A24" s="511" t="s">
        <v>80</v>
      </c>
      <c r="B24" s="512" t="s">
        <v>1030</v>
      </c>
      <c r="C24" s="513"/>
      <c r="D24" s="376"/>
      <c r="E24" s="377"/>
      <c r="F24" s="377"/>
      <c r="G24" s="378"/>
      <c r="H24" s="379"/>
      <c r="I24" s="384"/>
      <c r="J24" s="384"/>
      <c r="K24" s="385"/>
      <c r="M24" s="382" t="str">
        <f t="shared" si="3"/>
        <v/>
      </c>
    </row>
    <row r="25" spans="1:13" x14ac:dyDescent="0.3">
      <c r="A25" s="511" t="s">
        <v>81</v>
      </c>
      <c r="B25" s="512" t="s">
        <v>487</v>
      </c>
      <c r="C25" s="513"/>
      <c r="D25" s="376"/>
      <c r="E25" s="377"/>
      <c r="F25" s="377"/>
      <c r="G25" s="378"/>
      <c r="H25" s="379"/>
      <c r="I25" s="384"/>
      <c r="J25" s="384"/>
      <c r="K25" s="385"/>
      <c r="M25" s="382" t="str">
        <f t="shared" si="3"/>
        <v/>
      </c>
    </row>
    <row r="26" spans="1:13" x14ac:dyDescent="0.3">
      <c r="A26" s="511" t="s">
        <v>82</v>
      </c>
      <c r="B26" s="512" t="s">
        <v>479</v>
      </c>
      <c r="C26" s="513"/>
      <c r="D26" s="376"/>
      <c r="E26" s="377"/>
      <c r="F26" s="377"/>
      <c r="G26" s="378"/>
      <c r="H26" s="379"/>
      <c r="I26" s="384"/>
      <c r="J26" s="384"/>
      <c r="K26" s="385"/>
      <c r="M26" s="382" t="str">
        <f t="shared" si="3"/>
        <v/>
      </c>
    </row>
    <row r="27" spans="1:13" x14ac:dyDescent="0.3">
      <c r="A27" s="511" t="s">
        <v>335</v>
      </c>
      <c r="B27" s="512" t="s">
        <v>480</v>
      </c>
      <c r="C27" s="513"/>
      <c r="D27" s="376"/>
      <c r="E27" s="377"/>
      <c r="F27" s="377"/>
      <c r="G27" s="378"/>
      <c r="H27" s="379"/>
      <c r="I27" s="384"/>
      <c r="J27" s="384"/>
      <c r="K27" s="385"/>
      <c r="M27" s="382" t="str">
        <f t="shared" si="3"/>
        <v/>
      </c>
    </row>
    <row r="28" spans="1:13" x14ac:dyDescent="0.3">
      <c r="A28" s="511" t="s">
        <v>83</v>
      </c>
      <c r="B28" s="512" t="s">
        <v>481</v>
      </c>
      <c r="C28" s="513"/>
      <c r="D28" s="376"/>
      <c r="E28" s="377"/>
      <c r="F28" s="377"/>
      <c r="G28" s="378"/>
      <c r="H28" s="379"/>
      <c r="I28" s="384"/>
      <c r="J28" s="384"/>
      <c r="K28" s="385"/>
      <c r="M28" s="382" t="str">
        <f t="shared" si="3"/>
        <v/>
      </c>
    </row>
    <row r="29" spans="1:13" x14ac:dyDescent="0.3">
      <c r="A29" s="511" t="s">
        <v>336</v>
      </c>
      <c r="B29" s="512" t="s">
        <v>482</v>
      </c>
      <c r="C29" s="513"/>
      <c r="D29" s="376"/>
      <c r="E29" s="377"/>
      <c r="F29" s="377"/>
      <c r="G29" s="378"/>
      <c r="H29" s="379"/>
      <c r="I29" s="384"/>
      <c r="J29" s="384"/>
      <c r="K29" s="385"/>
      <c r="M29" s="382" t="str">
        <f t="shared" si="3"/>
        <v/>
      </c>
    </row>
    <row r="30" spans="1:13" x14ac:dyDescent="0.3">
      <c r="A30" s="511" t="s">
        <v>353</v>
      </c>
      <c r="B30" s="512" t="s">
        <v>484</v>
      </c>
      <c r="C30" s="513"/>
      <c r="D30" s="376"/>
      <c r="E30" s="377"/>
      <c r="F30" s="377"/>
      <c r="G30" s="378"/>
      <c r="H30" s="379"/>
      <c r="I30" s="384"/>
      <c r="J30" s="384"/>
      <c r="K30" s="385"/>
      <c r="M30" s="382" t="str">
        <f t="shared" si="3"/>
        <v/>
      </c>
    </row>
    <row r="31" spans="1:13" x14ac:dyDescent="0.3">
      <c r="A31" s="511" t="s">
        <v>354</v>
      </c>
      <c r="B31" s="512" t="s">
        <v>483</v>
      </c>
      <c r="C31" s="513"/>
      <c r="D31" s="376"/>
      <c r="E31" s="377"/>
      <c r="F31" s="377"/>
      <c r="G31" s="378"/>
      <c r="H31" s="379"/>
      <c r="I31" s="384"/>
      <c r="J31" s="384"/>
      <c r="K31" s="385"/>
      <c r="M31" s="382" t="str">
        <f t="shared" si="3"/>
        <v/>
      </c>
    </row>
    <row r="32" spans="1:13" x14ac:dyDescent="0.3">
      <c r="A32" s="511" t="s">
        <v>355</v>
      </c>
      <c r="B32" s="512" t="s">
        <v>1031</v>
      </c>
      <c r="C32" s="513"/>
      <c r="D32" s="376"/>
      <c r="E32" s="377"/>
      <c r="F32" s="377"/>
      <c r="G32" s="378"/>
      <c r="H32" s="379"/>
      <c r="I32" s="384"/>
      <c r="J32" s="384"/>
      <c r="K32" s="385"/>
      <c r="M32" s="382" t="str">
        <f t="shared" si="3"/>
        <v/>
      </c>
    </row>
    <row r="33" spans="1:13" x14ac:dyDescent="0.3">
      <c r="A33" s="515" t="s">
        <v>409</v>
      </c>
      <c r="B33" s="516" t="s">
        <v>485</v>
      </c>
      <c r="C33" s="517"/>
      <c r="D33" s="376"/>
      <c r="E33" s="377"/>
      <c r="F33" s="377"/>
      <c r="G33" s="378"/>
      <c r="H33" s="379"/>
      <c r="I33" s="384"/>
      <c r="J33" s="384"/>
      <c r="K33" s="385"/>
      <c r="M33" s="382" t="str">
        <f t="shared" si="3"/>
        <v/>
      </c>
    </row>
    <row r="34" spans="1:13" ht="17.25" thickBot="1" x14ac:dyDescent="0.35">
      <c r="A34" s="351"/>
      <c r="B34" s="406"/>
      <c r="C34" s="277"/>
      <c r="D34" s="446"/>
      <c r="E34" s="447"/>
      <c r="F34" s="447"/>
      <c r="G34" s="448"/>
      <c r="H34" s="449"/>
      <c r="I34" s="450"/>
      <c r="J34" s="450"/>
      <c r="K34" s="451"/>
    </row>
    <row r="35" spans="1:13" ht="18.75" customHeight="1" thickTop="1" thickBot="1" x14ac:dyDescent="0.35">
      <c r="A35" s="351"/>
      <c r="B35" s="406"/>
      <c r="C35" s="452" t="s">
        <v>84</v>
      </c>
      <c r="D35" s="453">
        <f>D19+D7</f>
        <v>0</v>
      </c>
      <c r="E35" s="453">
        <f t="shared" ref="E35:K35" si="4">E19+E7</f>
        <v>0</v>
      </c>
      <c r="F35" s="453">
        <f t="shared" si="4"/>
        <v>0</v>
      </c>
      <c r="G35" s="454">
        <f t="shared" si="4"/>
        <v>0</v>
      </c>
      <c r="H35" s="524">
        <f t="shared" si="4"/>
        <v>0</v>
      </c>
      <c r="I35" s="524">
        <f t="shared" si="4"/>
        <v>0</v>
      </c>
      <c r="J35" s="524">
        <f t="shared" si="4"/>
        <v>0</v>
      </c>
      <c r="K35" s="524">
        <f t="shared" si="4"/>
        <v>0</v>
      </c>
    </row>
    <row r="36" spans="1:13" s="277" customFormat="1" ht="4.5" customHeight="1" thickBot="1" x14ac:dyDescent="0.35">
      <c r="A36" s="351"/>
      <c r="B36" s="406"/>
      <c r="D36" s="489"/>
      <c r="E36" s="490"/>
      <c r="F36" s="490"/>
      <c r="G36" s="491"/>
      <c r="H36" s="525"/>
      <c r="I36" s="526"/>
      <c r="J36" s="526"/>
      <c r="K36" s="527"/>
    </row>
    <row r="37" spans="1:13" s="277" customFormat="1" ht="17.25" thickTop="1" x14ac:dyDescent="0.3">
      <c r="A37" s="351"/>
      <c r="B37" s="406"/>
      <c r="K37" s="414"/>
      <c r="M37" s="414">
        <f>COUNTIF(M4:M34,"ERROR")</f>
        <v>0</v>
      </c>
    </row>
    <row r="38" spans="1:13" s="277" customFormat="1" x14ac:dyDescent="0.3">
      <c r="A38" s="528"/>
      <c r="B38" s="528"/>
      <c r="C38" s="529"/>
      <c r="D38" s="529"/>
      <c r="E38" s="530"/>
      <c r="F38" s="531"/>
      <c r="G38" s="529"/>
      <c r="H38" s="414"/>
      <c r="I38" s="414"/>
    </row>
    <row r="39" spans="1:13" s="277" customFormat="1" x14ac:dyDescent="0.3">
      <c r="A39" s="532"/>
      <c r="B39" s="528"/>
      <c r="C39" s="533"/>
      <c r="D39" s="529"/>
      <c r="E39" s="534"/>
      <c r="F39" s="535"/>
      <c r="G39" s="529"/>
      <c r="H39" s="414"/>
      <c r="I39" s="414"/>
    </row>
    <row r="40" spans="1:13" s="277" customFormat="1" x14ac:dyDescent="0.3">
      <c r="A40" s="528"/>
      <c r="B40" s="528" t="str">
        <f>IF(M37&gt;0,"ERROR: El gasto en Navarra no puede ser superior al gasto en España","")</f>
        <v/>
      </c>
      <c r="F40" s="536"/>
      <c r="G40" s="536"/>
      <c r="H40" s="389"/>
    </row>
    <row r="41" spans="1:13" s="277" customFormat="1" ht="15" x14ac:dyDescent="0.35">
      <c r="A41" s="537"/>
      <c r="B41" s="419"/>
      <c r="C41" s="419"/>
      <c r="D41" s="420"/>
      <c r="E41" s="421"/>
      <c r="F41" s="421"/>
      <c r="G41" s="421"/>
      <c r="H41" s="421"/>
      <c r="I41" s="421"/>
      <c r="J41" s="421"/>
      <c r="K41" s="422"/>
    </row>
    <row r="42" spans="1:13" s="277" customFormat="1" ht="12.75" x14ac:dyDescent="0.2">
      <c r="A42" s="538" t="s">
        <v>555</v>
      </c>
      <c r="B42" s="539" t="s">
        <v>806</v>
      </c>
      <c r="C42" s="539"/>
      <c r="D42" s="540"/>
      <c r="E42" s="541"/>
      <c r="F42" s="542"/>
      <c r="G42" s="540" t="s">
        <v>807</v>
      </c>
      <c r="H42" s="541"/>
      <c r="I42" s="541"/>
      <c r="J42" s="541"/>
      <c r="K42" s="542"/>
    </row>
    <row r="43" spans="1:13" s="277" customFormat="1" ht="12.75" x14ac:dyDescent="0.2">
      <c r="A43" s="538" t="s">
        <v>301</v>
      </c>
      <c r="B43" s="543" t="s">
        <v>300</v>
      </c>
      <c r="C43" s="539"/>
      <c r="D43" s="540"/>
      <c r="E43" s="541"/>
      <c r="F43" s="542"/>
      <c r="G43" s="540" t="s">
        <v>785</v>
      </c>
      <c r="H43" s="541"/>
      <c r="I43" s="541"/>
      <c r="J43" s="541"/>
      <c r="K43" s="542"/>
    </row>
    <row r="44" spans="1:13" s="277" customFormat="1" ht="12.75" x14ac:dyDescent="0.2">
      <c r="A44" s="538"/>
      <c r="B44" s="544"/>
      <c r="C44" s="539"/>
      <c r="D44" s="540"/>
      <c r="E44" s="541"/>
      <c r="F44" s="542"/>
      <c r="G44" s="542"/>
      <c r="H44" s="541"/>
      <c r="I44" s="541"/>
      <c r="J44" s="541"/>
      <c r="K44" s="542"/>
    </row>
    <row r="45" spans="1:13" s="277" customFormat="1" ht="15" x14ac:dyDescent="0.25">
      <c r="A45" s="545"/>
      <c r="B45" s="544"/>
      <c r="C45" s="541"/>
      <c r="D45" s="541"/>
      <c r="E45" s="541"/>
      <c r="F45" s="542"/>
      <c r="G45" s="541" t="s">
        <v>1019</v>
      </c>
      <c r="H45" s="541"/>
      <c r="I45" s="541"/>
      <c r="J45" s="541"/>
      <c r="K45" s="542"/>
    </row>
    <row r="46" spans="1:13" s="277" customFormat="1" ht="12.75" x14ac:dyDescent="0.2">
      <c r="A46" s="464"/>
      <c r="B46" s="465"/>
      <c r="C46" s="417"/>
      <c r="D46" s="417"/>
      <c r="E46" s="417"/>
      <c r="G46" s="417"/>
      <c r="H46" s="417"/>
      <c r="I46" s="417"/>
      <c r="J46" s="417"/>
    </row>
    <row r="47" spans="1:13" s="277" customFormat="1" ht="12.75" x14ac:dyDescent="0.2">
      <c r="A47" s="464"/>
      <c r="B47" s="465"/>
      <c r="C47" s="417"/>
      <c r="D47" s="417"/>
      <c r="E47" s="417"/>
      <c r="G47" s="416"/>
      <c r="H47" s="417"/>
      <c r="I47" s="417"/>
      <c r="J47" s="417"/>
    </row>
  </sheetData>
  <sheetProtection password="CD7A" sheet="1" objects="1" scenarios="1"/>
  <mergeCells count="9">
    <mergeCell ref="H1:K1"/>
    <mergeCell ref="I2:J2"/>
    <mergeCell ref="K2:K3"/>
    <mergeCell ref="D1:G1"/>
    <mergeCell ref="B3:C3"/>
    <mergeCell ref="B2:C2"/>
    <mergeCell ref="D2:D3"/>
    <mergeCell ref="G2:G3"/>
    <mergeCell ref="H2:H3"/>
  </mergeCells>
  <phoneticPr fontId="0" type="noConversion"/>
  <printOptions horizontalCentered="1" verticalCentered="1"/>
  <pageMargins left="0.39370078740157483" right="0.59055118110236227" top="0.74803149606299213" bottom="0.74803149606299213" header="0.51181102362204722" footer="0.27559055118110237"/>
  <pageSetup paperSize="9" scale="78" orientation="landscape" horizontalDpi="300" verticalDpi="300" r:id="rId1"/>
  <headerFooter alignWithMargins="0">
    <oddFooter>Página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N41"/>
  <sheetViews>
    <sheetView showGridLines="0" zoomScaleNormal="100" workbookViewId="0">
      <selection activeCell="D1" sqref="D1:K1"/>
    </sheetView>
  </sheetViews>
  <sheetFormatPr baseColWidth="10" defaultColWidth="11.42578125" defaultRowHeight="16.5" x14ac:dyDescent="0.3"/>
  <cols>
    <col min="1" max="1" width="11.140625" style="430" customWidth="1"/>
    <col min="2" max="2" width="23.7109375" style="432" customWidth="1"/>
    <col min="3" max="3" width="27.7109375" style="307" customWidth="1"/>
    <col min="4" max="4" width="15.7109375" style="307" customWidth="1"/>
    <col min="5" max="6" width="16.42578125" style="307" customWidth="1"/>
    <col min="7" max="11" width="16.28515625" style="307" customWidth="1"/>
    <col min="12" max="12" width="8.7109375" style="307" hidden="1" customWidth="1"/>
    <col min="13" max="13" width="2.85546875" style="277" customWidth="1"/>
    <col min="14" max="14" width="11.42578125" style="277"/>
    <col min="15" max="16384" width="11.42578125" style="307"/>
  </cols>
  <sheetData>
    <row r="1" spans="1:14" ht="17.25" thickBot="1" x14ac:dyDescent="0.35">
      <c r="A1" s="351"/>
      <c r="B1" s="406"/>
      <c r="C1" s="277"/>
      <c r="D1" s="968" t="s">
        <v>1074</v>
      </c>
      <c r="E1" s="969"/>
      <c r="F1" s="969"/>
      <c r="G1" s="969"/>
      <c r="H1" s="970" t="s">
        <v>1084</v>
      </c>
      <c r="I1" s="971"/>
      <c r="J1" s="971"/>
      <c r="K1" s="972"/>
    </row>
    <row r="2" spans="1:14" ht="17.25" customHeight="1" thickBot="1" x14ac:dyDescent="0.35">
      <c r="A2" s="351"/>
      <c r="B2" s="383"/>
      <c r="C2" s="277"/>
      <c r="D2" s="979" t="s">
        <v>70</v>
      </c>
      <c r="E2" s="353" t="s">
        <v>2</v>
      </c>
      <c r="F2" s="354"/>
      <c r="G2" s="981" t="s">
        <v>3</v>
      </c>
      <c r="H2" s="983" t="s">
        <v>303</v>
      </c>
      <c r="I2" s="987" t="s">
        <v>299</v>
      </c>
      <c r="J2" s="988"/>
      <c r="K2" s="989" t="s">
        <v>3</v>
      </c>
      <c r="L2" s="470"/>
      <c r="M2" s="433"/>
    </row>
    <row r="3" spans="1:14" ht="17.25" thickBot="1" x14ac:dyDescent="0.35">
      <c r="A3" s="351"/>
      <c r="B3" s="993" t="s">
        <v>85</v>
      </c>
      <c r="C3" s="994"/>
      <c r="D3" s="980"/>
      <c r="E3" s="358" t="s">
        <v>4</v>
      </c>
      <c r="F3" s="358" t="s">
        <v>5</v>
      </c>
      <c r="G3" s="982"/>
      <c r="H3" s="984"/>
      <c r="I3" s="359" t="s">
        <v>4</v>
      </c>
      <c r="J3" s="359" t="s">
        <v>5</v>
      </c>
      <c r="K3" s="990"/>
      <c r="L3" s="471"/>
      <c r="M3" s="433"/>
    </row>
    <row r="4" spans="1:14" ht="18" x14ac:dyDescent="0.4">
      <c r="A4" s="472" t="s">
        <v>86</v>
      </c>
      <c r="B4" s="406"/>
      <c r="C4" s="473" t="s">
        <v>87</v>
      </c>
      <c r="D4" s="474">
        <f>'CAPITULO 03'!D35</f>
        <v>0</v>
      </c>
      <c r="E4" s="475">
        <f>'CAPITULO 03'!E35</f>
        <v>0</v>
      </c>
      <c r="F4" s="475">
        <f>'CAPITULO 03'!F35</f>
        <v>0</v>
      </c>
      <c r="G4" s="546">
        <f>'CAPITULO 03'!G35</f>
        <v>0</v>
      </c>
      <c r="H4" s="477">
        <f>'CAPITULO 03'!H35</f>
        <v>0</v>
      </c>
      <c r="I4" s="478">
        <f>'CAPITULO 03'!I35</f>
        <v>0</v>
      </c>
      <c r="J4" s="476">
        <f>'CAPITULO 03'!J35</f>
        <v>0</v>
      </c>
      <c r="K4" s="479">
        <f>'CAPITULO 03'!K35</f>
        <v>0</v>
      </c>
      <c r="L4" s="480" t="e">
        <f>'CAPITULO 02 '!#REF!</f>
        <v>#REF!</v>
      </c>
    </row>
    <row r="5" spans="1:14" x14ac:dyDescent="0.3">
      <c r="A5" s="351"/>
      <c r="B5" s="383"/>
      <c r="C5" s="473"/>
      <c r="D5" s="362"/>
      <c r="E5" s="363"/>
      <c r="F5" s="363"/>
      <c r="G5" s="371"/>
      <c r="H5" s="436"/>
      <c r="I5" s="481"/>
      <c r="J5" s="392"/>
      <c r="K5" s="374"/>
      <c r="L5" s="480"/>
    </row>
    <row r="6" spans="1:14" x14ac:dyDescent="0.3">
      <c r="A6" s="351"/>
      <c r="B6" s="406"/>
      <c r="C6" s="351"/>
      <c r="D6" s="362"/>
      <c r="E6" s="363"/>
      <c r="F6" s="363"/>
      <c r="G6" s="371"/>
      <c r="H6" s="372"/>
      <c r="I6" s="373"/>
      <c r="J6" s="373"/>
      <c r="K6" s="374"/>
      <c r="L6" s="482"/>
    </row>
    <row r="7" spans="1:14" x14ac:dyDescent="0.3">
      <c r="A7" s="351"/>
      <c r="B7" s="370" t="s">
        <v>334</v>
      </c>
      <c r="C7" s="351"/>
      <c r="D7" s="362">
        <f>SUM(D9:D16)</f>
        <v>0</v>
      </c>
      <c r="E7" s="363">
        <f t="shared" ref="E7:K7" si="0">SUM(E9:E16)</f>
        <v>0</v>
      </c>
      <c r="F7" s="363">
        <f t="shared" si="0"/>
        <v>0</v>
      </c>
      <c r="G7" s="371">
        <f t="shared" si="0"/>
        <v>0</v>
      </c>
      <c r="H7" s="372">
        <f t="shared" si="0"/>
        <v>0</v>
      </c>
      <c r="I7" s="496">
        <f t="shared" si="0"/>
        <v>0</v>
      </c>
      <c r="J7" s="496">
        <f t="shared" si="0"/>
        <v>0</v>
      </c>
      <c r="K7" s="497">
        <f t="shared" si="0"/>
        <v>0</v>
      </c>
      <c r="L7" s="482"/>
    </row>
    <row r="8" spans="1:14" x14ac:dyDescent="0.3">
      <c r="A8" s="351"/>
      <c r="B8" s="406"/>
      <c r="C8" s="444"/>
      <c r="D8" s="362"/>
      <c r="E8" s="363"/>
      <c r="F8" s="363"/>
      <c r="G8" s="371"/>
      <c r="H8" s="372"/>
      <c r="I8" s="392"/>
      <c r="J8" s="392"/>
      <c r="K8" s="374"/>
      <c r="L8" s="482"/>
    </row>
    <row r="9" spans="1:14" x14ac:dyDescent="0.3">
      <c r="A9" s="430" t="s">
        <v>88</v>
      </c>
      <c r="B9" s="547" t="s">
        <v>488</v>
      </c>
      <c r="C9" s="548"/>
      <c r="D9" s="376"/>
      <c r="E9" s="377"/>
      <c r="F9" s="377"/>
      <c r="G9" s="378"/>
      <c r="H9" s="379"/>
      <c r="I9" s="384"/>
      <c r="J9" s="384"/>
      <c r="K9" s="385"/>
      <c r="L9" s="482"/>
      <c r="N9" s="382" t="str">
        <f>IF(H9&gt;D9,"ERROR","")</f>
        <v/>
      </c>
    </row>
    <row r="10" spans="1:14" x14ac:dyDescent="0.3">
      <c r="A10" s="430" t="s">
        <v>89</v>
      </c>
      <c r="B10" s="547" t="s">
        <v>489</v>
      </c>
      <c r="C10" s="548"/>
      <c r="D10" s="376"/>
      <c r="E10" s="377"/>
      <c r="F10" s="377"/>
      <c r="G10" s="378"/>
      <c r="H10" s="379"/>
      <c r="I10" s="384"/>
      <c r="J10" s="384"/>
      <c r="K10" s="385"/>
      <c r="L10" s="482"/>
      <c r="N10" s="382" t="str">
        <f t="shared" ref="N10:N16" si="1">IF(H10&gt;D10,"ERROR","")</f>
        <v/>
      </c>
    </row>
    <row r="11" spans="1:14" x14ac:dyDescent="0.3">
      <c r="A11" s="430" t="s">
        <v>90</v>
      </c>
      <c r="B11" s="547" t="s">
        <v>490</v>
      </c>
      <c r="C11" s="548"/>
      <c r="D11" s="376"/>
      <c r="E11" s="377"/>
      <c r="F11" s="377"/>
      <c r="G11" s="378"/>
      <c r="H11" s="379"/>
      <c r="I11" s="384"/>
      <c r="J11" s="384"/>
      <c r="K11" s="385"/>
      <c r="L11" s="482"/>
      <c r="N11" s="382" t="str">
        <f t="shared" si="1"/>
        <v/>
      </c>
    </row>
    <row r="12" spans="1:14" x14ac:dyDescent="0.3">
      <c r="A12" s="430" t="s">
        <v>91</v>
      </c>
      <c r="B12" s="547" t="s">
        <v>491</v>
      </c>
      <c r="C12" s="548"/>
      <c r="D12" s="376"/>
      <c r="E12" s="377"/>
      <c r="F12" s="377"/>
      <c r="G12" s="378"/>
      <c r="H12" s="379"/>
      <c r="I12" s="384"/>
      <c r="J12" s="384"/>
      <c r="K12" s="385"/>
      <c r="L12" s="482"/>
      <c r="N12" s="382" t="str">
        <f t="shared" si="1"/>
        <v/>
      </c>
    </row>
    <row r="13" spans="1:14" x14ac:dyDescent="0.3">
      <c r="A13" s="430" t="s">
        <v>92</v>
      </c>
      <c r="B13" s="547" t="s">
        <v>492</v>
      </c>
      <c r="C13" s="548"/>
      <c r="D13" s="376"/>
      <c r="E13" s="377"/>
      <c r="F13" s="377"/>
      <c r="G13" s="378"/>
      <c r="H13" s="379"/>
      <c r="I13" s="384"/>
      <c r="J13" s="384"/>
      <c r="K13" s="385"/>
      <c r="L13" s="482"/>
      <c r="N13" s="382" t="str">
        <f t="shared" si="1"/>
        <v/>
      </c>
    </row>
    <row r="14" spans="1:14" x14ac:dyDescent="0.3">
      <c r="A14" s="430" t="s">
        <v>337</v>
      </c>
      <c r="B14" s="547" t="s">
        <v>494</v>
      </c>
      <c r="C14" s="548"/>
      <c r="D14" s="376"/>
      <c r="E14" s="377"/>
      <c r="F14" s="377"/>
      <c r="G14" s="378"/>
      <c r="H14" s="379"/>
      <c r="I14" s="384"/>
      <c r="J14" s="384"/>
      <c r="K14" s="385"/>
      <c r="L14" s="482"/>
      <c r="N14" s="382" t="str">
        <f t="shared" si="1"/>
        <v/>
      </c>
    </row>
    <row r="15" spans="1:14" x14ac:dyDescent="0.3">
      <c r="A15" s="430" t="s">
        <v>338</v>
      </c>
      <c r="B15" s="547" t="s">
        <v>493</v>
      </c>
      <c r="C15" s="548"/>
      <c r="D15" s="386"/>
      <c r="E15" s="377"/>
      <c r="F15" s="377"/>
      <c r="G15" s="378"/>
      <c r="H15" s="379"/>
      <c r="I15" s="384"/>
      <c r="J15" s="384"/>
      <c r="K15" s="385"/>
      <c r="L15" s="482"/>
      <c r="N15" s="382" t="str">
        <f t="shared" si="1"/>
        <v/>
      </c>
    </row>
    <row r="16" spans="1:14" x14ac:dyDescent="0.3">
      <c r="A16" s="430" t="s">
        <v>414</v>
      </c>
      <c r="B16" s="549" t="s">
        <v>495</v>
      </c>
      <c r="C16" s="550"/>
      <c r="D16" s="386"/>
      <c r="E16" s="377"/>
      <c r="F16" s="377"/>
      <c r="G16" s="378"/>
      <c r="H16" s="379"/>
      <c r="I16" s="384"/>
      <c r="J16" s="384"/>
      <c r="K16" s="385"/>
      <c r="L16" s="482"/>
      <c r="N16" s="382" t="str">
        <f t="shared" si="1"/>
        <v/>
      </c>
    </row>
    <row r="17" spans="1:14" x14ac:dyDescent="0.3">
      <c r="A17" s="351"/>
      <c r="B17" s="387"/>
      <c r="C17" s="442"/>
      <c r="D17" s="362"/>
      <c r="E17" s="363"/>
      <c r="F17" s="363"/>
      <c r="G17" s="371"/>
      <c r="H17" s="372"/>
      <c r="I17" s="392"/>
      <c r="J17" s="392"/>
      <c r="K17" s="374"/>
      <c r="L17" s="482"/>
    </row>
    <row r="18" spans="1:14" x14ac:dyDescent="0.3">
      <c r="A18" s="351"/>
      <c r="B18" s="551" t="s">
        <v>93</v>
      </c>
      <c r="C18" s="442"/>
      <c r="D18" s="362">
        <f>SUM(D20:D29)</f>
        <v>0</v>
      </c>
      <c r="E18" s="363">
        <f t="shared" ref="E18:K18" si="2">SUM(E20:E29)</f>
        <v>0</v>
      </c>
      <c r="F18" s="363">
        <f t="shared" si="2"/>
        <v>0</v>
      </c>
      <c r="G18" s="371">
        <f t="shared" si="2"/>
        <v>0</v>
      </c>
      <c r="H18" s="372">
        <f t="shared" si="2"/>
        <v>0</v>
      </c>
      <c r="I18" s="392">
        <f t="shared" si="2"/>
        <v>0</v>
      </c>
      <c r="J18" s="392">
        <f t="shared" si="2"/>
        <v>0</v>
      </c>
      <c r="K18" s="374">
        <f t="shared" si="2"/>
        <v>0</v>
      </c>
      <c r="L18" s="482"/>
    </row>
    <row r="19" spans="1:14" x14ac:dyDescent="0.3">
      <c r="A19" s="351"/>
      <c r="B19" s="387"/>
      <c r="C19" s="442"/>
      <c r="D19" s="362"/>
      <c r="E19" s="363"/>
      <c r="F19" s="363"/>
      <c r="G19" s="371"/>
      <c r="H19" s="372"/>
      <c r="I19" s="392"/>
      <c r="J19" s="392"/>
      <c r="K19" s="374"/>
      <c r="L19" s="482"/>
    </row>
    <row r="20" spans="1:14" x14ac:dyDescent="0.3">
      <c r="A20" s="351" t="s">
        <v>94</v>
      </c>
      <c r="B20" s="547" t="s">
        <v>496</v>
      </c>
      <c r="C20" s="548"/>
      <c r="D20" s="376"/>
      <c r="E20" s="377"/>
      <c r="F20" s="377"/>
      <c r="G20" s="378"/>
      <c r="H20" s="379"/>
      <c r="I20" s="384"/>
      <c r="J20" s="384"/>
      <c r="K20" s="385"/>
      <c r="L20" s="482"/>
      <c r="N20" s="382" t="str">
        <f>IF(H20&gt;D20,"ERROR","")</f>
        <v/>
      </c>
    </row>
    <row r="21" spans="1:14" x14ac:dyDescent="0.3">
      <c r="A21" s="351" t="s">
        <v>95</v>
      </c>
      <c r="B21" s="547" t="s">
        <v>497</v>
      </c>
      <c r="C21" s="548"/>
      <c r="D21" s="376"/>
      <c r="E21" s="377"/>
      <c r="F21" s="377"/>
      <c r="G21" s="378"/>
      <c r="H21" s="379"/>
      <c r="I21" s="384"/>
      <c r="J21" s="384"/>
      <c r="K21" s="385"/>
      <c r="L21" s="482"/>
      <c r="N21" s="382" t="str">
        <f t="shared" ref="N21:N29" si="3">IF(H21&gt;D21,"ERROR","")</f>
        <v/>
      </c>
    </row>
    <row r="22" spans="1:14" x14ac:dyDescent="0.3">
      <c r="A22" s="351" t="s">
        <v>96</v>
      </c>
      <c r="B22" s="547" t="s">
        <v>499</v>
      </c>
      <c r="C22" s="548"/>
      <c r="D22" s="376"/>
      <c r="E22" s="377"/>
      <c r="F22" s="377"/>
      <c r="G22" s="378"/>
      <c r="H22" s="379"/>
      <c r="I22" s="384"/>
      <c r="J22" s="384"/>
      <c r="K22" s="385"/>
      <c r="L22" s="482"/>
      <c r="N22" s="382" t="str">
        <f t="shared" si="3"/>
        <v/>
      </c>
    </row>
    <row r="23" spans="1:14" x14ac:dyDescent="0.3">
      <c r="A23" s="351" t="s">
        <v>97</v>
      </c>
      <c r="B23" s="547" t="s">
        <v>498</v>
      </c>
      <c r="C23" s="548"/>
      <c r="D23" s="376"/>
      <c r="E23" s="377"/>
      <c r="F23" s="377"/>
      <c r="G23" s="378"/>
      <c r="H23" s="379"/>
      <c r="I23" s="384"/>
      <c r="J23" s="384"/>
      <c r="K23" s="385"/>
      <c r="L23" s="482"/>
      <c r="N23" s="382" t="str">
        <f t="shared" si="3"/>
        <v/>
      </c>
    </row>
    <row r="24" spans="1:14" x14ac:dyDescent="0.3">
      <c r="A24" s="351" t="s">
        <v>98</v>
      </c>
      <c r="B24" s="547" t="s">
        <v>500</v>
      </c>
      <c r="C24" s="548"/>
      <c r="D24" s="376"/>
      <c r="E24" s="377"/>
      <c r="F24" s="377"/>
      <c r="G24" s="378"/>
      <c r="H24" s="379"/>
      <c r="I24" s="384"/>
      <c r="J24" s="384"/>
      <c r="K24" s="385"/>
      <c r="L24" s="482"/>
      <c r="N24" s="382" t="str">
        <f t="shared" si="3"/>
        <v/>
      </c>
    </row>
    <row r="25" spans="1:14" x14ac:dyDescent="0.3">
      <c r="A25" s="351" t="s">
        <v>99</v>
      </c>
      <c r="B25" s="547" t="s">
        <v>501</v>
      </c>
      <c r="C25" s="548"/>
      <c r="D25" s="376"/>
      <c r="E25" s="377"/>
      <c r="F25" s="377"/>
      <c r="G25" s="378"/>
      <c r="H25" s="379"/>
      <c r="I25" s="384"/>
      <c r="J25" s="384"/>
      <c r="K25" s="385"/>
      <c r="L25" s="482"/>
      <c r="N25" s="382" t="str">
        <f t="shared" si="3"/>
        <v/>
      </c>
    </row>
    <row r="26" spans="1:14" x14ac:dyDescent="0.3">
      <c r="A26" s="351" t="s">
        <v>100</v>
      </c>
      <c r="B26" s="547" t="s">
        <v>503</v>
      </c>
      <c r="C26" s="548"/>
      <c r="D26" s="376"/>
      <c r="E26" s="377"/>
      <c r="F26" s="377"/>
      <c r="G26" s="378"/>
      <c r="H26" s="379"/>
      <c r="I26" s="384"/>
      <c r="J26" s="384"/>
      <c r="K26" s="385"/>
      <c r="L26" s="482"/>
      <c r="N26" s="382" t="str">
        <f t="shared" si="3"/>
        <v/>
      </c>
    </row>
    <row r="27" spans="1:14" x14ac:dyDescent="0.3">
      <c r="A27" s="351" t="s">
        <v>101</v>
      </c>
      <c r="B27" s="547" t="s">
        <v>502</v>
      </c>
      <c r="C27" s="548"/>
      <c r="D27" s="376"/>
      <c r="E27" s="377"/>
      <c r="F27" s="377"/>
      <c r="G27" s="378"/>
      <c r="H27" s="379"/>
      <c r="I27" s="384"/>
      <c r="J27" s="384"/>
      <c r="K27" s="385"/>
      <c r="L27" s="482"/>
      <c r="N27" s="382" t="str">
        <f t="shared" si="3"/>
        <v/>
      </c>
    </row>
    <row r="28" spans="1:14" x14ac:dyDescent="0.3">
      <c r="A28" s="351" t="s">
        <v>331</v>
      </c>
      <c r="B28" s="547" t="s">
        <v>504</v>
      </c>
      <c r="C28" s="548"/>
      <c r="D28" s="376"/>
      <c r="E28" s="377"/>
      <c r="F28" s="377"/>
      <c r="G28" s="378"/>
      <c r="H28" s="379"/>
      <c r="I28" s="384"/>
      <c r="J28" s="384"/>
      <c r="K28" s="385"/>
      <c r="L28" s="482"/>
      <c r="N28" s="382" t="str">
        <f t="shared" si="3"/>
        <v/>
      </c>
    </row>
    <row r="29" spans="1:14" x14ac:dyDescent="0.3">
      <c r="A29" s="430" t="s">
        <v>102</v>
      </c>
      <c r="B29" s="549" t="s">
        <v>505</v>
      </c>
      <c r="C29" s="550"/>
      <c r="D29" s="376"/>
      <c r="E29" s="377"/>
      <c r="F29" s="377"/>
      <c r="G29" s="378"/>
      <c r="H29" s="379"/>
      <c r="I29" s="384"/>
      <c r="J29" s="384"/>
      <c r="K29" s="385"/>
      <c r="L29" s="482"/>
      <c r="N29" s="382" t="str">
        <f t="shared" si="3"/>
        <v/>
      </c>
    </row>
    <row r="30" spans="1:14" ht="17.25" thickBot="1" x14ac:dyDescent="0.35">
      <c r="A30" s="351"/>
      <c r="B30" s="406"/>
      <c r="C30" s="277"/>
      <c r="D30" s="446"/>
      <c r="E30" s="447"/>
      <c r="F30" s="447"/>
      <c r="G30" s="448"/>
      <c r="H30" s="449"/>
      <c r="I30" s="450"/>
      <c r="J30" s="450"/>
      <c r="K30" s="451"/>
    </row>
    <row r="31" spans="1:14" ht="17.25" thickTop="1" x14ac:dyDescent="0.3">
      <c r="A31" s="351"/>
      <c r="B31" s="406"/>
      <c r="C31" s="452" t="s">
        <v>294</v>
      </c>
      <c r="D31" s="453">
        <f>D18+D7+D4</f>
        <v>0</v>
      </c>
      <c r="E31" s="453">
        <f t="shared" ref="E31:K31" si="4">E18+E7+E4</f>
        <v>0</v>
      </c>
      <c r="F31" s="453">
        <f t="shared" si="4"/>
        <v>0</v>
      </c>
      <c r="G31" s="454">
        <f t="shared" si="4"/>
        <v>0</v>
      </c>
      <c r="H31" s="453">
        <f t="shared" si="4"/>
        <v>0</v>
      </c>
      <c r="I31" s="453">
        <f t="shared" si="4"/>
        <v>0</v>
      </c>
      <c r="J31" s="453">
        <f t="shared" si="4"/>
        <v>0</v>
      </c>
      <c r="K31" s="453">
        <f t="shared" si="4"/>
        <v>0</v>
      </c>
    </row>
    <row r="32" spans="1:14" s="277" customFormat="1" ht="9" customHeight="1" thickBot="1" x14ac:dyDescent="0.35">
      <c r="A32" s="351"/>
      <c r="B32" s="406"/>
      <c r="D32" s="489"/>
      <c r="E32" s="490"/>
      <c r="F32" s="490"/>
      <c r="G32" s="491"/>
      <c r="H32" s="552"/>
      <c r="I32" s="553"/>
      <c r="J32" s="553"/>
      <c r="K32" s="554"/>
    </row>
    <row r="33" spans="1:14" s="277" customFormat="1" ht="17.25" thickTop="1" x14ac:dyDescent="0.3">
      <c r="A33" s="351"/>
      <c r="B33" s="406"/>
      <c r="K33" s="414">
        <f>COUNTIFS(N8:N30,"ERROR")</f>
        <v>0</v>
      </c>
    </row>
    <row r="34" spans="1:14" s="277" customFormat="1" x14ac:dyDescent="0.3">
      <c r="A34" s="351"/>
      <c r="B34" s="406"/>
    </row>
    <row r="35" spans="1:14" s="277" customFormat="1" ht="15.75" x14ac:dyDescent="0.2">
      <c r="A35" s="461" t="str">
        <f>IF(K33=0,"","    ERROR: Gasto en Navarra no puede ser superior a Gasto en España")</f>
        <v/>
      </c>
      <c r="B35" s="415"/>
      <c r="C35" s="415"/>
      <c r="D35" s="416"/>
      <c r="E35" s="417"/>
      <c r="F35" s="417"/>
      <c r="G35" s="417"/>
      <c r="H35" s="417"/>
      <c r="I35" s="417"/>
      <c r="J35" s="417"/>
    </row>
    <row r="36" spans="1:14" s="277" customFormat="1" ht="12.75" x14ac:dyDescent="0.2">
      <c r="A36" s="423" t="s">
        <v>555</v>
      </c>
      <c r="B36" s="419" t="s">
        <v>806</v>
      </c>
      <c r="C36" s="419"/>
      <c r="D36" s="420"/>
      <c r="E36" s="421"/>
      <c r="F36" s="422"/>
      <c r="G36" s="420" t="s">
        <v>807</v>
      </c>
      <c r="H36" s="421"/>
      <c r="I36" s="421"/>
      <c r="J36" s="421"/>
      <c r="K36" s="422"/>
      <c r="L36" s="422"/>
      <c r="M36" s="422"/>
      <c r="N36" s="422"/>
    </row>
    <row r="37" spans="1:14" s="277" customFormat="1" ht="12.75" x14ac:dyDescent="0.2">
      <c r="A37" s="423" t="s">
        <v>301</v>
      </c>
      <c r="B37" s="424" t="s">
        <v>300</v>
      </c>
      <c r="C37" s="419"/>
      <c r="D37" s="420"/>
      <c r="E37" s="421"/>
      <c r="F37" s="422"/>
      <c r="G37" s="420" t="s">
        <v>785</v>
      </c>
      <c r="H37" s="421"/>
      <c r="I37" s="421"/>
      <c r="J37" s="421"/>
      <c r="K37" s="422"/>
      <c r="L37" s="422"/>
      <c r="M37" s="422"/>
      <c r="N37" s="422"/>
    </row>
    <row r="38" spans="1:14" s="277" customFormat="1" ht="12.75" x14ac:dyDescent="0.2">
      <c r="A38" s="423"/>
      <c r="B38" s="425"/>
      <c r="C38" s="419"/>
      <c r="D38" s="420"/>
      <c r="E38" s="421"/>
      <c r="F38" s="422"/>
      <c r="G38" s="422"/>
      <c r="H38" s="421"/>
      <c r="I38" s="421"/>
      <c r="J38" s="421"/>
      <c r="K38" s="422"/>
      <c r="L38" s="422"/>
      <c r="M38" s="422"/>
      <c r="N38" s="422"/>
    </row>
    <row r="39" spans="1:14" s="277" customFormat="1" ht="15" x14ac:dyDescent="0.25">
      <c r="A39" s="428"/>
      <c r="B39" s="425"/>
      <c r="C39" s="421"/>
      <c r="D39" s="421"/>
      <c r="E39" s="421"/>
      <c r="F39" s="422"/>
      <c r="G39" s="421" t="s">
        <v>1019</v>
      </c>
      <c r="H39" s="421"/>
      <c r="I39" s="421"/>
      <c r="J39" s="421"/>
      <c r="K39" s="422"/>
      <c r="L39" s="422"/>
      <c r="M39" s="422"/>
      <c r="N39" s="422"/>
    </row>
    <row r="40" spans="1:14" ht="12.75" x14ac:dyDescent="0.2">
      <c r="A40" s="466"/>
      <c r="B40" s="467"/>
      <c r="C40" s="468"/>
      <c r="D40" s="468"/>
      <c r="E40" s="468"/>
      <c r="G40" s="468"/>
      <c r="H40" s="468"/>
      <c r="I40" s="468"/>
      <c r="J40" s="468"/>
    </row>
    <row r="41" spans="1:14" ht="12.75" x14ac:dyDescent="0.2">
      <c r="A41" s="466"/>
      <c r="B41" s="467"/>
      <c r="C41" s="468"/>
      <c r="D41" s="468"/>
      <c r="E41" s="468"/>
      <c r="G41" s="469"/>
      <c r="H41" s="468"/>
      <c r="I41" s="468"/>
      <c r="J41" s="468"/>
    </row>
  </sheetData>
  <sheetProtection password="CD7A" sheet="1" objects="1" scenarios="1"/>
  <mergeCells count="8">
    <mergeCell ref="H2:H3"/>
    <mergeCell ref="B3:C3"/>
    <mergeCell ref="H1:K1"/>
    <mergeCell ref="I2:J2"/>
    <mergeCell ref="K2:K3"/>
    <mergeCell ref="D1:G1"/>
    <mergeCell ref="D2:D3"/>
    <mergeCell ref="G2:G3"/>
  </mergeCells>
  <phoneticPr fontId="0" type="noConversion"/>
  <printOptions horizontalCentered="1" verticalCentered="1"/>
  <pageMargins left="0.39370078740157483" right="0.59055118110236227" top="0.74803149606299213" bottom="0.74803149606299213" header="0.51181102362204722" footer="0.27559055118110237"/>
  <pageSetup paperSize="9" scale="81" orientation="landscape" horizontalDpi="300" verticalDpi="300"/>
  <headerFooter alignWithMargins="0">
    <oddFoote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30</vt:i4>
      </vt:variant>
      <vt:variant>
        <vt:lpstr>Rangos con nombre</vt:lpstr>
      </vt:variant>
      <vt:variant>
        <vt:i4>19</vt:i4>
      </vt:variant>
    </vt:vector>
  </HeadingPairs>
  <TitlesOfParts>
    <vt:vector size="49" baseType="lpstr">
      <vt:lpstr>INSTRUCCIONES</vt:lpstr>
      <vt:lpstr>PRESENTACION</vt:lpstr>
      <vt:lpstr>PRESUPUESTO TOTAL</vt:lpstr>
      <vt:lpstr>CAPITULO 01</vt:lpstr>
      <vt:lpstr>CAPITULO 02 </vt:lpstr>
      <vt:lpstr>CAPITULO 02 Parte 2</vt:lpstr>
      <vt:lpstr>CAPITULO 02 Parte 3</vt:lpstr>
      <vt:lpstr>CAPITULO 03</vt:lpstr>
      <vt:lpstr>CAPITULO 03  Parte 2</vt:lpstr>
      <vt:lpstr>CAPITULO 03  Parte 3</vt:lpstr>
      <vt:lpstr>CAPITULO 03  Parte 4 </vt:lpstr>
      <vt:lpstr>CAPITULO 03  Parte 5</vt:lpstr>
      <vt:lpstr>CAPITULO 04 </vt:lpstr>
      <vt:lpstr>CAPITULO 04  Parte 2</vt:lpstr>
      <vt:lpstr>CAPITULO 05</vt:lpstr>
      <vt:lpstr>CAPITULO 05 Parte 2</vt:lpstr>
      <vt:lpstr>CAPITULO 06 Parte 1</vt:lpstr>
      <vt:lpstr>CAPITULO 06 Parte 2</vt:lpstr>
      <vt:lpstr>CAPITULO 07</vt:lpstr>
      <vt:lpstr>CAPITULO 08</vt:lpstr>
      <vt:lpstr>CAPITULO 09</vt:lpstr>
      <vt:lpstr>CAPITULO 10</vt:lpstr>
      <vt:lpstr>CAPITULO 11</vt:lpstr>
      <vt:lpstr>CAPITULO 12</vt:lpstr>
      <vt:lpstr>PTO. PERIODO SUBVENCIONABLE</vt:lpstr>
      <vt:lpstr>PRESUPUESTO ACEPTADO </vt:lpstr>
      <vt:lpstr>PLAN DE FINANCIACIÓN</vt:lpstr>
      <vt:lpstr>I. A. Solicitud</vt:lpstr>
      <vt:lpstr>I. B. D.R. Gasto en Navarra</vt:lpstr>
      <vt:lpstr>RESUMEN D.E.</vt:lpstr>
      <vt:lpstr>'CAPITULO 01'!Área_de_impresión</vt:lpstr>
      <vt:lpstr>'CAPITULO 02 '!Área_de_impresión</vt:lpstr>
      <vt:lpstr>'CAPITULO 02 Parte 3'!Área_de_impresión</vt:lpstr>
      <vt:lpstr>'CAPITULO 03'!Área_de_impresión</vt:lpstr>
      <vt:lpstr>'CAPITULO 03  Parte 2'!Área_de_impresión</vt:lpstr>
      <vt:lpstr>'CAPITULO 03  Parte 3'!Área_de_impresión</vt:lpstr>
      <vt:lpstr>'CAPITULO 03  Parte 4 '!Área_de_impresión</vt:lpstr>
      <vt:lpstr>'CAPITULO 03  Parte 5'!Área_de_impresión</vt:lpstr>
      <vt:lpstr>'CAPITULO 04  Parte 2'!Área_de_impresión</vt:lpstr>
      <vt:lpstr>'CAPITULO 05'!Área_de_impresión</vt:lpstr>
      <vt:lpstr>'CAPITULO 06 Parte 2'!Área_de_impresión</vt:lpstr>
      <vt:lpstr>'CAPITULO 08'!Área_de_impresión</vt:lpstr>
      <vt:lpstr>'CAPITULO 09'!Área_de_impresión</vt:lpstr>
      <vt:lpstr>'CAPITULO 10'!Área_de_impresión</vt:lpstr>
      <vt:lpstr>'CAPITULO 11'!Área_de_impresión</vt:lpstr>
      <vt:lpstr>'CAPITULO 12'!Área_de_impresión</vt:lpstr>
      <vt:lpstr>'I. A. Solicitud'!Área_de_impresión</vt:lpstr>
      <vt:lpstr>'I. B. D.R. Gasto en Navarra'!Área_de_impresión</vt:lpstr>
      <vt:lpstr>'PTO. PERIODO SUBVENCIONABLE'!Área_de_impresión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FJavier.Campo</dc:title>
  <dc:creator>Fjavier.Campo</dc:creator>
  <cp:lastModifiedBy>x002133</cp:lastModifiedBy>
  <cp:lastPrinted>2024-04-09T10:37:30Z</cp:lastPrinted>
  <dcterms:created xsi:type="dcterms:W3CDTF">1999-03-01T17:35:51Z</dcterms:created>
  <dcterms:modified xsi:type="dcterms:W3CDTF">2024-04-12T07:22:37Z</dcterms:modified>
</cp:coreProperties>
</file>