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Centcs01srv04\g0124006\DATOS\2025\CONVOCATORIAS DE AYUDAS 2025\GENERAZINEMA 2025\1. INCUBADORAS (4747)\Tramites-Portal Web Formularios\"/>
    </mc:Choice>
  </mc:AlternateContent>
  <bookViews>
    <workbookView xWindow="0" yWindow="0" windowWidth="19200" windowHeight="11010"/>
  </bookViews>
  <sheets>
    <sheet name="INSTRUCCIONES" sheetId="4" r:id="rId1"/>
    <sheet name="1. COSTE REAL TOTAL" sheetId="16" r:id="rId2"/>
    <sheet name="2. RELACIÓN FACTURAS" sheetId="2" r:id="rId3"/>
    <sheet name="3. RELACIÓN DE NÓMINAS" sheetId="13" r:id="rId4"/>
    <sheet name="4. GASTO DECLARADO SUBVENC." sheetId="21" r:id="rId5"/>
    <sheet name="5. FUENTES DE FINANCIACIÓN" sheetId="11" r:id="rId6"/>
    <sheet name="6.DATOS DE LAS MEMORIAS FINALES" sheetId="15" r:id="rId7"/>
    <sheet name="GESTIÓN JUSTIFICACIÓN" sheetId="22" state="hidden" r:id="rId8"/>
    <sheet name="DATOS" sheetId="14" state="hidden" r:id="rId9"/>
    <sheet name="LISTADO" sheetId="23" state="hidden" r:id="rId10"/>
    <sheet name="PAÍSES" sheetId="18" state="hidden" r:id="rId11"/>
    <sheet name="LOCALIDADES" sheetId="19" state="hidden" r:id="rId12"/>
  </sheets>
  <definedNames>
    <definedName name="_xlnm._FilterDatabase" localSheetId="11" hidden="1">LOCALIDADES!$A$1:$B$1</definedName>
    <definedName name="_xlnm._FilterDatabase" localSheetId="10" hidden="1">PAÍSES!$A$1:$C$1</definedName>
    <definedName name="_xlnm.Print_Area" localSheetId="1">'1. COSTE REAL TOTAL'!$A$1:$N$106</definedName>
    <definedName name="_xlnm.Print_Area" localSheetId="2">'2. RELACIÓN FACTURAS'!$A$1:$AD$473</definedName>
    <definedName name="_xlnm.Print_Area" localSheetId="4">'4. GASTO DECLARADO SUBVENC.'!$A$1:$S$25</definedName>
    <definedName name="_xlnm.Print_Area" localSheetId="5">'5. FUENTES DE FINANCIACIÓN'!$A$1:$G$70</definedName>
    <definedName name="_xlnm.Print_Area" localSheetId="6">'6.DATOS DE LAS MEMORIAS FINALES'!$A$1:$Q$80</definedName>
    <definedName name="_xlnm.Print_Area" localSheetId="0">INSTRUCCIONES!$A$1:$J$23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4" l="1"/>
  <c r="E4" i="2" l="1"/>
  <c r="E3" i="2"/>
  <c r="AA5" i="13" l="1"/>
  <c r="AA6" i="13"/>
  <c r="AA7" i="13"/>
  <c r="AA8" i="13"/>
  <c r="AA9" i="13"/>
  <c r="AA10" i="13"/>
  <c r="AA11" i="13"/>
  <c r="AA12" i="13"/>
  <c r="AA13" i="13"/>
  <c r="AA14" i="13"/>
  <c r="AA15" i="13"/>
  <c r="AA16" i="13"/>
  <c r="AA17" i="13"/>
  <c r="AA18" i="13"/>
  <c r="AA19" i="13"/>
  <c r="AA20" i="13"/>
  <c r="AA21" i="13"/>
  <c r="AA22" i="13"/>
  <c r="AA23" i="13"/>
  <c r="AA24" i="13"/>
  <c r="AA25" i="13"/>
  <c r="AA26" i="13"/>
  <c r="AA27" i="13"/>
  <c r="AA28" i="13"/>
  <c r="AA29" i="13"/>
  <c r="AA30" i="13"/>
  <c r="AA31" i="13"/>
  <c r="AA32" i="13"/>
  <c r="AA33" i="13"/>
  <c r="AA34" i="13"/>
  <c r="AA35" i="13"/>
  <c r="AA36" i="13"/>
  <c r="AA37" i="13"/>
  <c r="AA38" i="13"/>
  <c r="AA39" i="13"/>
  <c r="AA40" i="13"/>
  <c r="AA41" i="13"/>
  <c r="AA42" i="13"/>
  <c r="AA43" i="13"/>
  <c r="AA44" i="13"/>
  <c r="AA45" i="13"/>
  <c r="AA46" i="13"/>
  <c r="AA47" i="13"/>
  <c r="AA48" i="13"/>
  <c r="AA49" i="13"/>
  <c r="AA50" i="13"/>
  <c r="AA51" i="13"/>
  <c r="AA52" i="13"/>
  <c r="AA53" i="13"/>
  <c r="AA54" i="13"/>
  <c r="AA55" i="13"/>
  <c r="AA56" i="13"/>
  <c r="AA57" i="13"/>
  <c r="AA58" i="13"/>
  <c r="AA59" i="13"/>
  <c r="AA60" i="13"/>
  <c r="AA61" i="13"/>
  <c r="AA62" i="13"/>
  <c r="AA63" i="13"/>
  <c r="AA64" i="13"/>
  <c r="AA65" i="13"/>
  <c r="AA66" i="13"/>
  <c r="AA67" i="13"/>
  <c r="AA68" i="13"/>
  <c r="AA69" i="13"/>
  <c r="AA70" i="13"/>
  <c r="AA71" i="13"/>
  <c r="AA72" i="13"/>
  <c r="AA73" i="13"/>
  <c r="AA74" i="13"/>
  <c r="AA75" i="13"/>
  <c r="AA76" i="13"/>
  <c r="AA77" i="13"/>
  <c r="AA78" i="13"/>
  <c r="AA79" i="13"/>
  <c r="AA80" i="13"/>
  <c r="AA81" i="13"/>
  <c r="AA82" i="13"/>
  <c r="AA83" i="13"/>
  <c r="AA84" i="13"/>
  <c r="AA85" i="13"/>
  <c r="AA86" i="13"/>
  <c r="AA87" i="13"/>
  <c r="AA88" i="13"/>
  <c r="AA89" i="13"/>
  <c r="AA90" i="13"/>
  <c r="AA91" i="13"/>
  <c r="AA92" i="13"/>
  <c r="AA93" i="13"/>
  <c r="AA94" i="13"/>
  <c r="AA95" i="13"/>
  <c r="AA96" i="13"/>
  <c r="AA97" i="13"/>
  <c r="AA98" i="13"/>
  <c r="AA99" i="13"/>
  <c r="AA100" i="13"/>
  <c r="AA101" i="13"/>
  <c r="AA102" i="13"/>
  <c r="AA103" i="13"/>
  <c r="AA104" i="13"/>
  <c r="AA105" i="13"/>
  <c r="AA106" i="13"/>
  <c r="AA107" i="13"/>
  <c r="AA108" i="13"/>
  <c r="AA109" i="13"/>
  <c r="AA110" i="13"/>
  <c r="AA111" i="13"/>
  <c r="AA112" i="13"/>
  <c r="AA113" i="13"/>
  <c r="AA114" i="13"/>
  <c r="AA115" i="13"/>
  <c r="AA116" i="13"/>
  <c r="AA117" i="13"/>
  <c r="AA118" i="13"/>
  <c r="AA119" i="13"/>
  <c r="AA120" i="13"/>
  <c r="AA121" i="13"/>
  <c r="AA122" i="13"/>
  <c r="AA123" i="13"/>
  <c r="AA124" i="13"/>
  <c r="AA125" i="13"/>
  <c r="AA126" i="13"/>
  <c r="AA127" i="13"/>
  <c r="AA128" i="13"/>
  <c r="AA129" i="13"/>
  <c r="AA130" i="13"/>
  <c r="AA131" i="13"/>
  <c r="AA132" i="13"/>
  <c r="AA133" i="13"/>
  <c r="AA134" i="13"/>
  <c r="AA135" i="13"/>
  <c r="AA136" i="13"/>
  <c r="AA137" i="13"/>
  <c r="AA138" i="13"/>
  <c r="AA139" i="13"/>
  <c r="AA140" i="13"/>
  <c r="AA141" i="13"/>
  <c r="AA142" i="13"/>
  <c r="AA143" i="13"/>
  <c r="AA144" i="13"/>
  <c r="AA145" i="13"/>
  <c r="AA146" i="13"/>
  <c r="AA147" i="13"/>
  <c r="AA148" i="13"/>
  <c r="AA149" i="13"/>
  <c r="AA150" i="13"/>
  <c r="AA151" i="13"/>
  <c r="AA152" i="13"/>
  <c r="AA153" i="13"/>
  <c r="AA154" i="13"/>
  <c r="AA155" i="13"/>
  <c r="AA156" i="13"/>
  <c r="AA157" i="13"/>
  <c r="AA158" i="13"/>
  <c r="AA159" i="13"/>
  <c r="AA160" i="13"/>
  <c r="AA161" i="13"/>
  <c r="AA162" i="13"/>
  <c r="AA163" i="13"/>
  <c r="AA164" i="13"/>
  <c r="AA165" i="13"/>
  <c r="AA166" i="13"/>
  <c r="AA167" i="13"/>
  <c r="AA168" i="13"/>
  <c r="AA169" i="13"/>
  <c r="AA171" i="13"/>
  <c r="AA172" i="13"/>
  <c r="AA173" i="13"/>
  <c r="AA174" i="13"/>
  <c r="AA175" i="13"/>
  <c r="AA176" i="13"/>
  <c r="AA177" i="13"/>
  <c r="AA178" i="13"/>
  <c r="AA179" i="13"/>
  <c r="AA180" i="13"/>
  <c r="AA181" i="13"/>
  <c r="AA182" i="13"/>
  <c r="AA183" i="13"/>
  <c r="AA184" i="13"/>
  <c r="AA185" i="13"/>
  <c r="AA186" i="13"/>
  <c r="AA187" i="13"/>
  <c r="AA188" i="13"/>
  <c r="AA189" i="13"/>
  <c r="AA190" i="13"/>
  <c r="AA191" i="13"/>
  <c r="AA192" i="13"/>
  <c r="AA193" i="13"/>
  <c r="AA194" i="13"/>
  <c r="AA195" i="13"/>
  <c r="AA196" i="13"/>
  <c r="AA197" i="13"/>
  <c r="AA198" i="13"/>
  <c r="AA199" i="13"/>
  <c r="AA200" i="13"/>
  <c r="AA170" i="13"/>
  <c r="AA201" i="13" l="1"/>
  <c r="M88" i="16"/>
  <c r="M89" i="16"/>
  <c r="M90" i="16"/>
  <c r="M81" i="16"/>
  <c r="M82" i="16"/>
  <c r="M83" i="16"/>
  <c r="M74" i="16"/>
  <c r="M75" i="16"/>
  <c r="M76" i="16"/>
  <c r="M57" i="16"/>
  <c r="M58" i="16"/>
  <c r="M59" i="16"/>
  <c r="M56" i="16"/>
  <c r="M52" i="16"/>
  <c r="M51" i="16"/>
  <c r="M50" i="16"/>
  <c r="M49" i="16"/>
  <c r="M48" i="16"/>
  <c r="M47" i="16"/>
  <c r="M46" i="16"/>
  <c r="M42" i="16"/>
  <c r="M41" i="16"/>
  <c r="M40" i="16"/>
  <c r="M39" i="16"/>
  <c r="M38" i="16"/>
  <c r="M37" i="16"/>
  <c r="M36" i="16"/>
  <c r="M27" i="16"/>
  <c r="M28" i="16"/>
  <c r="M29" i="16"/>
  <c r="M30" i="16"/>
  <c r="M31" i="16"/>
  <c r="M32" i="16"/>
  <c r="M26" i="16"/>
  <c r="M19" i="16"/>
  <c r="K45" i="16"/>
  <c r="L25" i="16"/>
  <c r="K25" i="16"/>
  <c r="L18" i="16"/>
  <c r="K18" i="16"/>
  <c r="E49" i="14" l="1"/>
  <c r="E50" i="14"/>
  <c r="E51" i="14"/>
  <c r="E48" i="14"/>
  <c r="H42" i="14"/>
  <c r="G42" i="14"/>
  <c r="H41" i="14"/>
  <c r="G41" i="14"/>
  <c r="H40" i="14"/>
  <c r="G40" i="14"/>
  <c r="H39" i="14"/>
  <c r="G39" i="14"/>
  <c r="H38" i="14"/>
  <c r="G38" i="14"/>
  <c r="H37" i="14"/>
  <c r="G37" i="14"/>
  <c r="H36" i="14"/>
  <c r="G36" i="14"/>
  <c r="H35" i="14"/>
  <c r="G35" i="14"/>
  <c r="G34" i="14"/>
  <c r="H34" i="14"/>
  <c r="H33" i="14"/>
  <c r="G33" i="14"/>
  <c r="G43" i="14" l="1"/>
  <c r="H43" i="14"/>
  <c r="Z21" i="22"/>
  <c r="Z22" i="22"/>
  <c r="Z23" i="22"/>
  <c r="Z20" i="22"/>
  <c r="Z15" i="22"/>
  <c r="Z16" i="22"/>
  <c r="Z17" i="22"/>
  <c r="Z14" i="22"/>
  <c r="Z8" i="22"/>
  <c r="Z9" i="22"/>
  <c r="Z10" i="22"/>
  <c r="Z11" i="22"/>
  <c r="Z12" i="22"/>
  <c r="Z7" i="22"/>
  <c r="R16" i="22"/>
  <c r="T16" i="22" s="1"/>
  <c r="R15" i="22"/>
  <c r="T15" i="22" s="1"/>
  <c r="R14" i="22"/>
  <c r="T14" i="22" s="1"/>
  <c r="M40" i="14" s="1"/>
  <c r="R12" i="22"/>
  <c r="T12" i="22" s="1"/>
  <c r="R11" i="22"/>
  <c r="T11" i="22" s="1"/>
  <c r="R10" i="22"/>
  <c r="T10" i="22" s="1"/>
  <c r="R9" i="22"/>
  <c r="T9" i="22" s="1"/>
  <c r="R8" i="22"/>
  <c r="T8" i="22" s="1"/>
  <c r="R7" i="22"/>
  <c r="Q16" i="22"/>
  <c r="S16" i="22" s="1"/>
  <c r="L42" i="14" s="1"/>
  <c r="Q15" i="22"/>
  <c r="S15" i="22" s="1"/>
  <c r="L41" i="14" s="1"/>
  <c r="Q14" i="22"/>
  <c r="S14" i="22" s="1"/>
  <c r="L40" i="14" s="1"/>
  <c r="Q12" i="22"/>
  <c r="S12" i="22" s="1"/>
  <c r="L38" i="14" s="1"/>
  <c r="Q11" i="22"/>
  <c r="S11" i="22" s="1"/>
  <c r="L37" i="14" s="1"/>
  <c r="Q10" i="22"/>
  <c r="S10" i="22" s="1"/>
  <c r="L36" i="14" s="1"/>
  <c r="Q9" i="22"/>
  <c r="S9" i="22" s="1"/>
  <c r="L35" i="14" s="1"/>
  <c r="Q7" i="22"/>
  <c r="S7" i="22" s="1"/>
  <c r="L33" i="14" s="1"/>
  <c r="Q8" i="22"/>
  <c r="S8" i="22" s="1"/>
  <c r="L34" i="14" s="1"/>
  <c r="P17" i="22"/>
  <c r="O17" i="22"/>
  <c r="K16" i="22"/>
  <c r="M16" i="22" s="1"/>
  <c r="K42" i="14" s="1"/>
  <c r="J16" i="22"/>
  <c r="L16" i="22" s="1"/>
  <c r="J42" i="14" s="1"/>
  <c r="K15" i="22"/>
  <c r="M15" i="22" s="1"/>
  <c r="K41" i="14" s="1"/>
  <c r="J15" i="22"/>
  <c r="L15" i="22" s="1"/>
  <c r="J41" i="14" s="1"/>
  <c r="K14" i="22"/>
  <c r="M14" i="22" s="1"/>
  <c r="K40" i="14" s="1"/>
  <c r="J14" i="22"/>
  <c r="L14" i="22" s="1"/>
  <c r="J40" i="14" s="1"/>
  <c r="K13" i="22"/>
  <c r="M13" i="22" s="1"/>
  <c r="K39" i="14" s="1"/>
  <c r="J13" i="22"/>
  <c r="L13" i="22" s="1"/>
  <c r="J39" i="14" s="1"/>
  <c r="K12" i="22"/>
  <c r="M12" i="22" s="1"/>
  <c r="K38" i="14" s="1"/>
  <c r="J12" i="22"/>
  <c r="L12" i="22" s="1"/>
  <c r="J38" i="14" s="1"/>
  <c r="K11" i="22"/>
  <c r="M11" i="22" s="1"/>
  <c r="K37" i="14" s="1"/>
  <c r="J11" i="22"/>
  <c r="L11" i="22" s="1"/>
  <c r="J37" i="14" s="1"/>
  <c r="K10" i="22"/>
  <c r="M10" i="22" s="1"/>
  <c r="K36" i="14" s="1"/>
  <c r="J10" i="22"/>
  <c r="L10" i="22" s="1"/>
  <c r="J36" i="14" s="1"/>
  <c r="K9" i="22"/>
  <c r="M9" i="22" s="1"/>
  <c r="K35" i="14" s="1"/>
  <c r="J9" i="22"/>
  <c r="L9" i="22" s="1"/>
  <c r="J35" i="14" s="1"/>
  <c r="K8" i="22"/>
  <c r="M8" i="22" s="1"/>
  <c r="K34" i="14" s="1"/>
  <c r="J8" i="22"/>
  <c r="L8" i="22" s="1"/>
  <c r="J34" i="14" s="1"/>
  <c r="K7" i="22"/>
  <c r="M7" i="22" s="1"/>
  <c r="K33" i="14" s="1"/>
  <c r="J7" i="22"/>
  <c r="L7" i="22" s="1"/>
  <c r="J33" i="14" s="1"/>
  <c r="M42" i="14" l="1"/>
  <c r="M34" i="14"/>
  <c r="M35" i="14"/>
  <c r="M36" i="14"/>
  <c r="M37" i="14"/>
  <c r="M38" i="14"/>
  <c r="M41" i="14"/>
  <c r="T7" i="22"/>
  <c r="L17" i="22"/>
  <c r="M17" i="22"/>
  <c r="M33" i="14" l="1"/>
  <c r="H17" i="22"/>
  <c r="I17" i="22"/>
  <c r="D27" i="15"/>
  <c r="B7" i="15"/>
  <c r="E42" i="11"/>
  <c r="F42" i="11"/>
  <c r="F28" i="11"/>
  <c r="F19" i="11"/>
  <c r="F10" i="11"/>
  <c r="R16" i="21"/>
  <c r="Q16" i="21"/>
  <c r="R15" i="21"/>
  <c r="Q15" i="21"/>
  <c r="R14" i="21"/>
  <c r="Q14" i="21"/>
  <c r="R12" i="21"/>
  <c r="Q12" i="21"/>
  <c r="R11" i="21"/>
  <c r="Q11" i="21"/>
  <c r="R10" i="21"/>
  <c r="Q10" i="21"/>
  <c r="R9" i="21"/>
  <c r="Q9" i="21"/>
  <c r="R8" i="21"/>
  <c r="Q8" i="21"/>
  <c r="R7" i="21"/>
  <c r="Q7" i="21"/>
  <c r="AB201" i="13" l="1"/>
  <c r="L6" i="13"/>
  <c r="Q6" i="13"/>
  <c r="Z6" i="13" s="1"/>
  <c r="L7" i="13"/>
  <c r="Q7" i="13"/>
  <c r="Z7" i="13" s="1"/>
  <c r="L8" i="13"/>
  <c r="Q8" i="13"/>
  <c r="Z8" i="13" s="1"/>
  <c r="L9" i="13"/>
  <c r="Q9" i="13"/>
  <c r="Z9" i="13" s="1"/>
  <c r="L10" i="13"/>
  <c r="Q10" i="13"/>
  <c r="Z10" i="13" s="1"/>
  <c r="L11" i="13"/>
  <c r="Q11" i="13"/>
  <c r="L12" i="13"/>
  <c r="Q12" i="13"/>
  <c r="Z12" i="13" s="1"/>
  <c r="L13" i="13"/>
  <c r="Q13" i="13"/>
  <c r="Z13" i="13" s="1"/>
  <c r="L14" i="13"/>
  <c r="Q14" i="13"/>
  <c r="Z14" i="13" s="1"/>
  <c r="L15" i="13"/>
  <c r="Q15" i="13"/>
  <c r="Z15" i="13" s="1"/>
  <c r="L16" i="13"/>
  <c r="Q16" i="13"/>
  <c r="Z16" i="13" s="1"/>
  <c r="L17" i="13"/>
  <c r="Q17" i="13"/>
  <c r="Z17" i="13" s="1"/>
  <c r="L18" i="13"/>
  <c r="Q18" i="13"/>
  <c r="Z18" i="13" s="1"/>
  <c r="L19" i="13"/>
  <c r="Q19" i="13"/>
  <c r="Z19" i="13" s="1"/>
  <c r="L20" i="13"/>
  <c r="Q20" i="13"/>
  <c r="Z20" i="13" s="1"/>
  <c r="L21" i="13"/>
  <c r="Q21" i="13"/>
  <c r="Z21" i="13" s="1"/>
  <c r="L22" i="13"/>
  <c r="Q22" i="13"/>
  <c r="Z22" i="13" s="1"/>
  <c r="L23" i="13"/>
  <c r="Q23" i="13"/>
  <c r="Z23" i="13" s="1"/>
  <c r="L24" i="13"/>
  <c r="Q24" i="13"/>
  <c r="Z24" i="13" s="1"/>
  <c r="L25" i="13"/>
  <c r="Q25" i="13"/>
  <c r="Z25" i="13" s="1"/>
  <c r="L26" i="13"/>
  <c r="Q26" i="13"/>
  <c r="Z26" i="13" s="1"/>
  <c r="L27" i="13"/>
  <c r="Q27" i="13"/>
  <c r="Z27" i="13" s="1"/>
  <c r="L28" i="13"/>
  <c r="Q28" i="13"/>
  <c r="Z28" i="13" s="1"/>
  <c r="L29" i="13"/>
  <c r="Q29" i="13"/>
  <c r="Z29" i="13" s="1"/>
  <c r="L30" i="13"/>
  <c r="Q30" i="13"/>
  <c r="Z30" i="13" s="1"/>
  <c r="L31" i="13"/>
  <c r="Q31" i="13"/>
  <c r="Z31" i="13" s="1"/>
  <c r="L32" i="13"/>
  <c r="Q32" i="13"/>
  <c r="Z32" i="13" s="1"/>
  <c r="L33" i="13"/>
  <c r="Q33" i="13"/>
  <c r="Z33" i="13" s="1"/>
  <c r="L34" i="13"/>
  <c r="Q34" i="13"/>
  <c r="Z34" i="13" s="1"/>
  <c r="L35" i="13"/>
  <c r="Q35" i="13"/>
  <c r="Z35" i="13" s="1"/>
  <c r="L36" i="13"/>
  <c r="Q36" i="13"/>
  <c r="Z36" i="13" s="1"/>
  <c r="L37" i="13"/>
  <c r="Q37" i="13"/>
  <c r="Z37" i="13" s="1"/>
  <c r="L38" i="13"/>
  <c r="Q38" i="13"/>
  <c r="Z38" i="13" s="1"/>
  <c r="L39" i="13"/>
  <c r="Q39" i="13"/>
  <c r="Z39" i="13" s="1"/>
  <c r="L40" i="13"/>
  <c r="Q40" i="13"/>
  <c r="Z40" i="13" s="1"/>
  <c r="L41" i="13"/>
  <c r="Q41" i="13"/>
  <c r="Z41" i="13" s="1"/>
  <c r="L42" i="13"/>
  <c r="Q42" i="13"/>
  <c r="Z42" i="13" s="1"/>
  <c r="L43" i="13"/>
  <c r="Q43" i="13"/>
  <c r="Z43" i="13" s="1"/>
  <c r="L44" i="13"/>
  <c r="Q44" i="13"/>
  <c r="Z44" i="13" s="1"/>
  <c r="L45" i="13"/>
  <c r="Q45" i="13"/>
  <c r="Z45" i="13" s="1"/>
  <c r="L46" i="13"/>
  <c r="Q46" i="13"/>
  <c r="Z46" i="13" s="1"/>
  <c r="L47" i="13"/>
  <c r="Q47" i="13"/>
  <c r="Z47" i="13" s="1"/>
  <c r="L48" i="13"/>
  <c r="Q48" i="13"/>
  <c r="Z48" i="13" s="1"/>
  <c r="L49" i="13"/>
  <c r="Q49" i="13"/>
  <c r="Z49" i="13" s="1"/>
  <c r="L50" i="13"/>
  <c r="Q50" i="13"/>
  <c r="Z50" i="13" s="1"/>
  <c r="L51" i="13"/>
  <c r="Q51" i="13"/>
  <c r="Z51" i="13" s="1"/>
  <c r="L52" i="13"/>
  <c r="Q52" i="13"/>
  <c r="Z52" i="13" s="1"/>
  <c r="L53" i="13"/>
  <c r="Q53" i="13"/>
  <c r="Z53" i="13" s="1"/>
  <c r="L54" i="13"/>
  <c r="Q54" i="13"/>
  <c r="Z54" i="13" s="1"/>
  <c r="L55" i="13"/>
  <c r="Q55" i="13"/>
  <c r="Z55" i="13" s="1"/>
  <c r="L56" i="13"/>
  <c r="Q56" i="13"/>
  <c r="Z56" i="13" s="1"/>
  <c r="L57" i="13"/>
  <c r="Q57" i="13"/>
  <c r="Z57" i="13" s="1"/>
  <c r="L58" i="13"/>
  <c r="Q58" i="13"/>
  <c r="Z58" i="13" s="1"/>
  <c r="L59" i="13"/>
  <c r="Q59" i="13"/>
  <c r="Z59" i="13" s="1"/>
  <c r="L60" i="13"/>
  <c r="Q60" i="13"/>
  <c r="Z60" i="13" s="1"/>
  <c r="L61" i="13"/>
  <c r="Q61" i="13"/>
  <c r="Z61" i="13" s="1"/>
  <c r="L62" i="13"/>
  <c r="Q62" i="13"/>
  <c r="Z62" i="13" s="1"/>
  <c r="L63" i="13"/>
  <c r="Q63" i="13"/>
  <c r="Z63" i="13" s="1"/>
  <c r="L64" i="13"/>
  <c r="Q64" i="13"/>
  <c r="Z64" i="13" s="1"/>
  <c r="L65" i="13"/>
  <c r="Q65" i="13"/>
  <c r="Z65" i="13" s="1"/>
  <c r="L66" i="13"/>
  <c r="Q66" i="13"/>
  <c r="Z66" i="13" s="1"/>
  <c r="L67" i="13"/>
  <c r="Q67" i="13"/>
  <c r="Z67" i="13" s="1"/>
  <c r="L68" i="13"/>
  <c r="Q68" i="13"/>
  <c r="Z68" i="13" s="1"/>
  <c r="L69" i="13"/>
  <c r="Q69" i="13"/>
  <c r="Z69" i="13" s="1"/>
  <c r="L70" i="13"/>
  <c r="Q70" i="13"/>
  <c r="Z70" i="13" s="1"/>
  <c r="L71" i="13"/>
  <c r="Q71" i="13"/>
  <c r="Z71" i="13" s="1"/>
  <c r="L72" i="13"/>
  <c r="Q72" i="13"/>
  <c r="Z72" i="13" s="1"/>
  <c r="Z11" i="13" l="1"/>
  <c r="L95" i="16"/>
  <c r="K95" i="16"/>
  <c r="L86" i="16"/>
  <c r="K86" i="16"/>
  <c r="L79" i="16"/>
  <c r="K79" i="16"/>
  <c r="L72" i="16"/>
  <c r="K72" i="16"/>
  <c r="L35" i="16"/>
  <c r="K35" i="16"/>
  <c r="L45" i="16"/>
  <c r="T62" i="2" l="1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G54" i="14" l="1"/>
  <c r="G55" i="14"/>
  <c r="G56" i="14"/>
  <c r="G57" i="14"/>
  <c r="G58" i="14"/>
  <c r="G59" i="14"/>
  <c r="G60" i="14"/>
  <c r="G61" i="14"/>
  <c r="G53" i="14"/>
  <c r="B4" i="14"/>
  <c r="C4" i="14"/>
  <c r="D4" i="14"/>
  <c r="E4" i="14"/>
  <c r="F4" i="14"/>
  <c r="H4" i="14"/>
  <c r="I4" i="14"/>
  <c r="C7" i="14"/>
  <c r="D7" i="14"/>
  <c r="E7" i="14"/>
  <c r="F7" i="14"/>
  <c r="H7" i="14"/>
  <c r="I7" i="14"/>
  <c r="C10" i="14"/>
  <c r="N1" i="14"/>
  <c r="N2" i="14"/>
  <c r="N3" i="14"/>
  <c r="N4" i="14"/>
  <c r="B10" i="15"/>
  <c r="H17" i="21" l="1"/>
  <c r="H16" i="21"/>
  <c r="H7" i="21"/>
  <c r="D82" i="14" l="1"/>
  <c r="D83" i="14" l="1"/>
  <c r="C17" i="14" l="1"/>
  <c r="C20" i="14"/>
  <c r="Q2" i="14"/>
  <c r="Q3" i="14"/>
  <c r="Q1" i="14"/>
  <c r="B10" i="14"/>
  <c r="B7" i="14"/>
  <c r="C131" i="14"/>
  <c r="C130" i="14"/>
  <c r="B131" i="14"/>
  <c r="B132" i="14"/>
  <c r="B130" i="14"/>
  <c r="B128" i="14"/>
  <c r="B126" i="14"/>
  <c r="D121" i="14"/>
  <c r="D122" i="14"/>
  <c r="C122" i="14"/>
  <c r="C121" i="14"/>
  <c r="D125" i="14"/>
  <c r="D124" i="14"/>
  <c r="C124" i="14"/>
  <c r="B125" i="14"/>
  <c r="B124" i="14"/>
  <c r="B123" i="14"/>
  <c r="B122" i="14"/>
  <c r="B121" i="14"/>
  <c r="D120" i="14"/>
  <c r="C120" i="14"/>
  <c r="B118" i="14"/>
  <c r="H108" i="14"/>
  <c r="H109" i="14"/>
  <c r="H110" i="14"/>
  <c r="H111" i="14"/>
  <c r="H112" i="14"/>
  <c r="H107" i="14"/>
  <c r="J106" i="14"/>
  <c r="I106" i="14"/>
  <c r="I108" i="14"/>
  <c r="I109" i="14"/>
  <c r="I110" i="14"/>
  <c r="I111" i="14"/>
  <c r="I107" i="14"/>
  <c r="E108" i="14"/>
  <c r="E109" i="14"/>
  <c r="E107" i="14"/>
  <c r="F106" i="14"/>
  <c r="E106" i="14"/>
  <c r="D108" i="14"/>
  <c r="D109" i="14"/>
  <c r="D110" i="14"/>
  <c r="D107" i="14"/>
  <c r="B105" i="14"/>
  <c r="F100" i="14"/>
  <c r="H100" i="14"/>
  <c r="J100" i="14"/>
  <c r="E100" i="14"/>
  <c r="D101" i="14"/>
  <c r="B101" i="14"/>
  <c r="B100" i="14"/>
  <c r="H99" i="14"/>
  <c r="J99" i="14"/>
  <c r="F99" i="14"/>
  <c r="E99" i="14"/>
  <c r="D99" i="14"/>
  <c r="J97" i="14"/>
  <c r="H97" i="14"/>
  <c r="F97" i="14"/>
  <c r="E97" i="14"/>
  <c r="J96" i="14"/>
  <c r="H96" i="14"/>
  <c r="F96" i="14"/>
  <c r="E96" i="14"/>
  <c r="D96" i="14"/>
  <c r="B97" i="14"/>
  <c r="B79" i="14"/>
  <c r="B91" i="14"/>
  <c r="B85" i="14"/>
  <c r="B81" i="14"/>
  <c r="E82" i="14"/>
  <c r="C82" i="14"/>
  <c r="H86" i="14"/>
  <c r="E87" i="14"/>
  <c r="F87" i="14"/>
  <c r="G87" i="14"/>
  <c r="H87" i="14"/>
  <c r="I87" i="14"/>
  <c r="J87" i="14"/>
  <c r="K87" i="14"/>
  <c r="L87" i="14"/>
  <c r="M87" i="14"/>
  <c r="N87" i="14"/>
  <c r="D87" i="14"/>
  <c r="J92" i="14"/>
  <c r="H92" i="14"/>
  <c r="F92" i="14"/>
  <c r="E92" i="14"/>
  <c r="D92" i="14"/>
  <c r="B94" i="14"/>
  <c r="B93" i="14"/>
  <c r="J94" i="14"/>
  <c r="H94" i="14"/>
  <c r="F94" i="14"/>
  <c r="E94" i="14"/>
  <c r="J93" i="14"/>
  <c r="H93" i="14"/>
  <c r="F93" i="14"/>
  <c r="E93" i="14"/>
  <c r="F88" i="14"/>
  <c r="G88" i="14"/>
  <c r="H88" i="14"/>
  <c r="I88" i="14"/>
  <c r="J88" i="14"/>
  <c r="K88" i="14"/>
  <c r="L88" i="14"/>
  <c r="M88" i="14"/>
  <c r="N88" i="14"/>
  <c r="E88" i="14"/>
  <c r="E83" i="14"/>
  <c r="C83" i="14"/>
  <c r="B42" i="14" l="1"/>
  <c r="I42" i="14"/>
  <c r="R22" i="22" l="1"/>
  <c r="W7" i="22" l="1"/>
  <c r="AE7" i="22" s="1"/>
  <c r="W9" i="22"/>
  <c r="AE9" i="22" s="1"/>
  <c r="I41" i="14"/>
  <c r="I40" i="14"/>
  <c r="H14" i="21"/>
  <c r="H13" i="21"/>
  <c r="H12" i="21"/>
  <c r="H11" i="21"/>
  <c r="H10" i="21"/>
  <c r="H9" i="21"/>
  <c r="H8" i="21"/>
  <c r="B16" i="21"/>
  <c r="B20" i="21" s="1"/>
  <c r="G13" i="21"/>
  <c r="G10" i="21"/>
  <c r="G8" i="21"/>
  <c r="G7" i="21"/>
  <c r="B21" i="21"/>
  <c r="B17" i="21"/>
  <c r="B22" i="21" s="1"/>
  <c r="B14" i="21"/>
  <c r="B13" i="21"/>
  <c r="B12" i="21"/>
  <c r="B11" i="21"/>
  <c r="B10" i="21"/>
  <c r="B9" i="21"/>
  <c r="B8" i="21"/>
  <c r="B7" i="21"/>
  <c r="C76" i="15"/>
  <c r="C132" i="14" s="1"/>
  <c r="D67" i="15"/>
  <c r="D123" i="14" s="1"/>
  <c r="C67" i="15"/>
  <c r="C123" i="14" s="1"/>
  <c r="N33" i="14" l="1"/>
  <c r="AF7" i="22"/>
  <c r="O33" i="14" s="1"/>
  <c r="N35" i="14"/>
  <c r="AF9" i="22"/>
  <c r="O35" i="14" s="1"/>
  <c r="B35" i="14"/>
  <c r="B40" i="14"/>
  <c r="B41" i="14"/>
  <c r="B36" i="14"/>
  <c r="B37" i="14"/>
  <c r="B33" i="14"/>
  <c r="B38" i="14"/>
  <c r="B34" i="14"/>
  <c r="B39" i="14"/>
  <c r="U7" i="22"/>
  <c r="V7" i="22" s="1"/>
  <c r="I33" i="14"/>
  <c r="U9" i="22"/>
  <c r="V9" i="22" s="1"/>
  <c r="I35" i="14"/>
  <c r="I38" i="14"/>
  <c r="H15" i="21" l="1"/>
  <c r="M87" i="16" l="1"/>
  <c r="M80" i="16"/>
  <c r="M73" i="16"/>
  <c r="M69" i="16"/>
  <c r="M68" i="16"/>
  <c r="L67" i="16"/>
  <c r="K67" i="16"/>
  <c r="M64" i="16"/>
  <c r="M63" i="16"/>
  <c r="L62" i="16"/>
  <c r="K62" i="16"/>
  <c r="L55" i="16"/>
  <c r="K55" i="16"/>
  <c r="M22" i="16"/>
  <c r="M21" i="16"/>
  <c r="M20" i="16"/>
  <c r="M93" i="16" l="1"/>
  <c r="C93" i="16" s="1"/>
  <c r="D41" i="15"/>
  <c r="D97" i="14" s="1"/>
  <c r="D44" i="15"/>
  <c r="D100" i="14" s="1"/>
  <c r="D38" i="15"/>
  <c r="D94" i="14" s="1"/>
  <c r="D37" i="15"/>
  <c r="D93" i="14" s="1"/>
  <c r="D32" i="15"/>
  <c r="D88" i="14" s="1"/>
  <c r="I56" i="15"/>
  <c r="E54" i="15"/>
  <c r="J52" i="15" l="1"/>
  <c r="J108" i="14" s="1"/>
  <c r="J55" i="15"/>
  <c r="J111" i="14" s="1"/>
  <c r="J53" i="15"/>
  <c r="J109" i="14" s="1"/>
  <c r="J54" i="15"/>
  <c r="J110" i="14" s="1"/>
  <c r="J51" i="15"/>
  <c r="J107" i="14" s="1"/>
  <c r="I112" i="14"/>
  <c r="F52" i="15"/>
  <c r="F108" i="14" s="1"/>
  <c r="F53" i="15"/>
  <c r="F109" i="14" s="1"/>
  <c r="F51" i="15"/>
  <c r="F107" i="14" s="1"/>
  <c r="E110" i="14"/>
  <c r="F54" i="15" l="1"/>
  <c r="F110" i="14" s="1"/>
  <c r="J56" i="15"/>
  <c r="J112" i="14" s="1"/>
  <c r="AC201" i="13" l="1"/>
  <c r="Q73" i="13"/>
  <c r="Q74" i="13"/>
  <c r="Q75" i="13"/>
  <c r="Q76" i="13"/>
  <c r="Q77" i="13"/>
  <c r="Q78" i="13"/>
  <c r="Q79" i="13"/>
  <c r="Q80" i="13"/>
  <c r="Q81" i="13"/>
  <c r="Q82" i="13"/>
  <c r="Q83" i="13"/>
  <c r="Q84" i="13"/>
  <c r="Q85" i="13"/>
  <c r="Q86" i="13"/>
  <c r="Q87" i="13"/>
  <c r="Q88" i="13"/>
  <c r="Q89" i="13"/>
  <c r="Q90" i="13"/>
  <c r="Q91" i="13"/>
  <c r="Q92" i="13"/>
  <c r="Q93" i="13"/>
  <c r="Q94" i="13"/>
  <c r="Q95" i="13"/>
  <c r="Q96" i="13"/>
  <c r="Q97" i="13"/>
  <c r="Q98" i="13"/>
  <c r="Q99" i="13"/>
  <c r="Q100" i="13"/>
  <c r="Q101" i="13"/>
  <c r="Q102" i="13"/>
  <c r="Q103" i="13"/>
  <c r="Q104" i="13"/>
  <c r="Q105" i="13"/>
  <c r="Q106" i="13"/>
  <c r="Q107" i="13"/>
  <c r="Q108" i="13"/>
  <c r="Q109" i="13"/>
  <c r="Q110" i="13"/>
  <c r="Q111" i="13"/>
  <c r="Q112" i="13"/>
  <c r="Q113" i="13"/>
  <c r="Q114" i="13"/>
  <c r="Q115" i="13"/>
  <c r="Q116" i="13"/>
  <c r="Q117" i="13"/>
  <c r="Q118" i="13"/>
  <c r="Q119" i="13"/>
  <c r="Q120" i="13"/>
  <c r="Q121" i="13"/>
  <c r="Q122" i="13"/>
  <c r="Q123" i="13"/>
  <c r="Q124" i="13"/>
  <c r="Q125" i="13"/>
  <c r="Q126" i="13"/>
  <c r="Q127" i="13"/>
  <c r="Q128" i="13"/>
  <c r="Q129" i="13"/>
  <c r="Q130" i="13"/>
  <c r="Q131" i="13"/>
  <c r="Q132" i="13"/>
  <c r="Q133" i="13"/>
  <c r="Q134" i="13"/>
  <c r="Q135" i="13"/>
  <c r="Q136" i="13"/>
  <c r="Q137" i="13"/>
  <c r="Q138" i="13"/>
  <c r="Q139" i="13"/>
  <c r="Q140" i="13"/>
  <c r="Q141" i="13"/>
  <c r="Q142" i="13"/>
  <c r="Q143" i="13"/>
  <c r="Q144" i="13"/>
  <c r="Q145" i="13"/>
  <c r="Q146" i="13"/>
  <c r="Q147" i="13"/>
  <c r="Q148" i="13"/>
  <c r="Q149" i="13"/>
  <c r="Q150" i="13"/>
  <c r="Q151" i="13"/>
  <c r="Q152" i="13"/>
  <c r="Q153" i="13"/>
  <c r="Q154" i="13"/>
  <c r="Q155" i="13"/>
  <c r="Q156" i="13"/>
  <c r="Q157" i="13"/>
  <c r="Q158" i="13"/>
  <c r="Q159" i="13"/>
  <c r="Q160" i="13"/>
  <c r="Q161" i="13"/>
  <c r="Q162" i="13"/>
  <c r="Q163" i="13"/>
  <c r="Q164" i="13"/>
  <c r="Q165" i="13"/>
  <c r="Q166" i="13"/>
  <c r="Q167" i="13"/>
  <c r="Q168" i="13"/>
  <c r="Q169" i="13"/>
  <c r="Q170" i="13"/>
  <c r="Q171" i="13"/>
  <c r="Q172" i="13"/>
  <c r="Q173" i="13"/>
  <c r="Q174" i="13"/>
  <c r="Q175" i="13"/>
  <c r="Q176" i="13"/>
  <c r="Q177" i="13"/>
  <c r="Q178" i="13"/>
  <c r="Q179" i="13"/>
  <c r="Q180" i="13"/>
  <c r="Q181" i="13"/>
  <c r="Q182" i="13"/>
  <c r="Q183" i="13"/>
  <c r="Q184" i="13"/>
  <c r="Q185" i="13"/>
  <c r="Q186" i="13"/>
  <c r="Q187" i="13"/>
  <c r="Q188" i="13"/>
  <c r="Q189" i="13"/>
  <c r="Q190" i="13"/>
  <c r="Q191" i="13"/>
  <c r="Q192" i="13"/>
  <c r="Q193" i="13"/>
  <c r="Q194" i="13"/>
  <c r="Q195" i="13"/>
  <c r="Q196" i="13"/>
  <c r="Q197" i="13"/>
  <c r="Q198" i="13"/>
  <c r="Q199" i="13"/>
  <c r="Q200" i="13"/>
  <c r="Q5" i="13"/>
  <c r="Z74" i="13" l="1"/>
  <c r="Z193" i="13"/>
  <c r="Z86" i="13"/>
  <c r="Z154" i="13"/>
  <c r="Z87" i="13"/>
  <c r="Z91" i="13"/>
  <c r="Z75" i="13"/>
  <c r="Z113" i="13"/>
  <c r="M16" i="2"/>
  <c r="O16" i="2"/>
  <c r="T16" i="2"/>
  <c r="AC16" i="2" s="1"/>
  <c r="L73" i="13"/>
  <c r="Z73" i="13" s="1"/>
  <c r="L74" i="13"/>
  <c r="L75" i="13"/>
  <c r="L76" i="13"/>
  <c r="Z76" i="13" s="1"/>
  <c r="L77" i="13"/>
  <c r="Z77" i="13" s="1"/>
  <c r="L78" i="13"/>
  <c r="Z78" i="13" s="1"/>
  <c r="L79" i="13"/>
  <c r="Z79" i="13" s="1"/>
  <c r="L80" i="13"/>
  <c r="Z80" i="13" s="1"/>
  <c r="L81" i="13"/>
  <c r="Z81" i="13" s="1"/>
  <c r="L82" i="13"/>
  <c r="Z82" i="13" s="1"/>
  <c r="L83" i="13"/>
  <c r="Z83" i="13" s="1"/>
  <c r="L84" i="13"/>
  <c r="Z84" i="13" s="1"/>
  <c r="L85" i="13"/>
  <c r="Z85" i="13" s="1"/>
  <c r="L86" i="13"/>
  <c r="L87" i="13"/>
  <c r="L88" i="13"/>
  <c r="Z88" i="13" s="1"/>
  <c r="L89" i="13"/>
  <c r="Z89" i="13" s="1"/>
  <c r="L90" i="13"/>
  <c r="Z90" i="13" s="1"/>
  <c r="L91" i="13"/>
  <c r="L92" i="13"/>
  <c r="Z92" i="13" s="1"/>
  <c r="L93" i="13"/>
  <c r="Z93" i="13" s="1"/>
  <c r="L94" i="13"/>
  <c r="Z94" i="13" s="1"/>
  <c r="L95" i="13"/>
  <c r="Z95" i="13" s="1"/>
  <c r="L96" i="13"/>
  <c r="Z96" i="13" s="1"/>
  <c r="L97" i="13"/>
  <c r="Z97" i="13" s="1"/>
  <c r="L98" i="13"/>
  <c r="Z98" i="13" s="1"/>
  <c r="L99" i="13"/>
  <c r="Z99" i="13" s="1"/>
  <c r="L100" i="13"/>
  <c r="Z100" i="13" s="1"/>
  <c r="L101" i="13"/>
  <c r="Z101" i="13" s="1"/>
  <c r="L102" i="13"/>
  <c r="Z102" i="13" s="1"/>
  <c r="L103" i="13"/>
  <c r="Z103" i="13" s="1"/>
  <c r="L104" i="13"/>
  <c r="Z104" i="13" s="1"/>
  <c r="L105" i="13"/>
  <c r="Z105" i="13" s="1"/>
  <c r="L106" i="13"/>
  <c r="Z106" i="13" s="1"/>
  <c r="L107" i="13"/>
  <c r="Z107" i="13" s="1"/>
  <c r="L108" i="13"/>
  <c r="Z108" i="13" s="1"/>
  <c r="L109" i="13"/>
  <c r="Z109" i="13" s="1"/>
  <c r="L110" i="13"/>
  <c r="Z110" i="13" s="1"/>
  <c r="L111" i="13"/>
  <c r="Z111" i="13" s="1"/>
  <c r="L112" i="13"/>
  <c r="Z112" i="13" s="1"/>
  <c r="L113" i="13"/>
  <c r="L114" i="13"/>
  <c r="Z114" i="13" s="1"/>
  <c r="L115" i="13"/>
  <c r="Z115" i="13" s="1"/>
  <c r="L116" i="13"/>
  <c r="Z116" i="13" s="1"/>
  <c r="L117" i="13"/>
  <c r="Z117" i="13" s="1"/>
  <c r="L118" i="13"/>
  <c r="Z118" i="13" s="1"/>
  <c r="L119" i="13"/>
  <c r="Z119" i="13" s="1"/>
  <c r="L120" i="13"/>
  <c r="Z120" i="13" s="1"/>
  <c r="L121" i="13"/>
  <c r="Z121" i="13" s="1"/>
  <c r="L122" i="13"/>
  <c r="Z122" i="13" s="1"/>
  <c r="L123" i="13"/>
  <c r="Z123" i="13" s="1"/>
  <c r="L124" i="13"/>
  <c r="Z124" i="13" s="1"/>
  <c r="L125" i="13"/>
  <c r="Z125" i="13" s="1"/>
  <c r="L126" i="13"/>
  <c r="Z126" i="13" s="1"/>
  <c r="L127" i="13"/>
  <c r="Z127" i="13" s="1"/>
  <c r="L128" i="13"/>
  <c r="Z128" i="13" s="1"/>
  <c r="L129" i="13"/>
  <c r="Z129" i="13" s="1"/>
  <c r="L130" i="13"/>
  <c r="Z130" i="13" s="1"/>
  <c r="L131" i="13"/>
  <c r="Z131" i="13" s="1"/>
  <c r="L132" i="13"/>
  <c r="Z132" i="13" s="1"/>
  <c r="L133" i="13"/>
  <c r="Z133" i="13" s="1"/>
  <c r="L134" i="13"/>
  <c r="Z134" i="13" s="1"/>
  <c r="L135" i="13"/>
  <c r="Z135" i="13" s="1"/>
  <c r="L136" i="13"/>
  <c r="Z136" i="13" s="1"/>
  <c r="L137" i="13"/>
  <c r="Z137" i="13" s="1"/>
  <c r="L138" i="13"/>
  <c r="Z138" i="13" s="1"/>
  <c r="L139" i="13"/>
  <c r="Z139" i="13" s="1"/>
  <c r="L140" i="13"/>
  <c r="Z140" i="13" s="1"/>
  <c r="L141" i="13"/>
  <c r="Z141" i="13" s="1"/>
  <c r="L142" i="13"/>
  <c r="Z142" i="13" s="1"/>
  <c r="L143" i="13"/>
  <c r="Z143" i="13" s="1"/>
  <c r="L144" i="13"/>
  <c r="Z144" i="13" s="1"/>
  <c r="L145" i="13"/>
  <c r="Z145" i="13" s="1"/>
  <c r="L146" i="13"/>
  <c r="Z146" i="13" s="1"/>
  <c r="L147" i="13"/>
  <c r="Z147" i="13" s="1"/>
  <c r="L148" i="13"/>
  <c r="Z148" i="13" s="1"/>
  <c r="L149" i="13"/>
  <c r="Z149" i="13" s="1"/>
  <c r="L150" i="13"/>
  <c r="Z150" i="13" s="1"/>
  <c r="L151" i="13"/>
  <c r="Z151" i="13" s="1"/>
  <c r="L152" i="13"/>
  <c r="Z152" i="13" s="1"/>
  <c r="L153" i="13"/>
  <c r="Z153" i="13" s="1"/>
  <c r="L154" i="13"/>
  <c r="L155" i="13"/>
  <c r="Z155" i="13" s="1"/>
  <c r="L156" i="13"/>
  <c r="Z156" i="13" s="1"/>
  <c r="L157" i="13"/>
  <c r="Z157" i="13" s="1"/>
  <c r="L158" i="13"/>
  <c r="Z158" i="13" s="1"/>
  <c r="L159" i="13"/>
  <c r="Z159" i="13" s="1"/>
  <c r="L160" i="13"/>
  <c r="Z160" i="13" s="1"/>
  <c r="L161" i="13"/>
  <c r="Z161" i="13" s="1"/>
  <c r="L162" i="13"/>
  <c r="Z162" i="13" s="1"/>
  <c r="L163" i="13"/>
  <c r="Z163" i="13" s="1"/>
  <c r="L164" i="13"/>
  <c r="Z164" i="13" s="1"/>
  <c r="L165" i="13"/>
  <c r="Z165" i="13" s="1"/>
  <c r="L166" i="13"/>
  <c r="Z166" i="13" s="1"/>
  <c r="L167" i="13"/>
  <c r="Z167" i="13" s="1"/>
  <c r="L168" i="13"/>
  <c r="Z168" i="13" s="1"/>
  <c r="L169" i="13"/>
  <c r="Z169" i="13" s="1"/>
  <c r="L170" i="13"/>
  <c r="Z170" i="13" s="1"/>
  <c r="L171" i="13"/>
  <c r="Z171" i="13" s="1"/>
  <c r="L172" i="13"/>
  <c r="Z172" i="13" s="1"/>
  <c r="L173" i="13"/>
  <c r="Z173" i="13" s="1"/>
  <c r="L174" i="13"/>
  <c r="Z174" i="13" s="1"/>
  <c r="L175" i="13"/>
  <c r="Z175" i="13" s="1"/>
  <c r="L176" i="13"/>
  <c r="Z176" i="13" s="1"/>
  <c r="L177" i="13"/>
  <c r="Z177" i="13" s="1"/>
  <c r="L178" i="13"/>
  <c r="Z178" i="13" s="1"/>
  <c r="L179" i="13"/>
  <c r="Z179" i="13" s="1"/>
  <c r="L180" i="13"/>
  <c r="Z180" i="13" s="1"/>
  <c r="L181" i="13"/>
  <c r="Z181" i="13" s="1"/>
  <c r="L182" i="13"/>
  <c r="Z182" i="13" s="1"/>
  <c r="L183" i="13"/>
  <c r="Z183" i="13" s="1"/>
  <c r="L184" i="13"/>
  <c r="Z184" i="13" s="1"/>
  <c r="L185" i="13"/>
  <c r="Z185" i="13" s="1"/>
  <c r="L186" i="13"/>
  <c r="Z186" i="13" s="1"/>
  <c r="L187" i="13"/>
  <c r="Z187" i="13" s="1"/>
  <c r="L188" i="13"/>
  <c r="Z188" i="13" s="1"/>
  <c r="L189" i="13"/>
  <c r="Z189" i="13" s="1"/>
  <c r="L190" i="13"/>
  <c r="Z190" i="13" s="1"/>
  <c r="L191" i="13"/>
  <c r="Z191" i="13" s="1"/>
  <c r="L192" i="13"/>
  <c r="Z192" i="13" s="1"/>
  <c r="L193" i="13"/>
  <c r="L194" i="13"/>
  <c r="Z194" i="13" s="1"/>
  <c r="L195" i="13"/>
  <c r="Z195" i="13" s="1"/>
  <c r="L196" i="13"/>
  <c r="Z196" i="13" s="1"/>
  <c r="L197" i="13"/>
  <c r="Z197" i="13" s="1"/>
  <c r="L198" i="13"/>
  <c r="Z198" i="13" s="1"/>
  <c r="L199" i="13"/>
  <c r="Z199" i="13" s="1"/>
  <c r="L200" i="13"/>
  <c r="Z200" i="13" s="1"/>
  <c r="L5" i="13"/>
  <c r="R13" i="21" s="1"/>
  <c r="R17" i="21" s="1"/>
  <c r="M8" i="2"/>
  <c r="O8" i="2"/>
  <c r="M9" i="2"/>
  <c r="O9" i="2"/>
  <c r="M10" i="2"/>
  <c r="O10" i="2"/>
  <c r="M11" i="2"/>
  <c r="O11" i="2"/>
  <c r="M12" i="2"/>
  <c r="O12" i="2"/>
  <c r="M13" i="2"/>
  <c r="O13" i="2"/>
  <c r="M14" i="2"/>
  <c r="O14" i="2"/>
  <c r="M15" i="2"/>
  <c r="O15" i="2"/>
  <c r="M17" i="2"/>
  <c r="O17" i="2"/>
  <c r="M18" i="2"/>
  <c r="O18" i="2"/>
  <c r="M19" i="2"/>
  <c r="O19" i="2"/>
  <c r="M20" i="2"/>
  <c r="O20" i="2"/>
  <c r="M21" i="2"/>
  <c r="O21" i="2"/>
  <c r="M22" i="2"/>
  <c r="O22" i="2"/>
  <c r="M23" i="2"/>
  <c r="O23" i="2"/>
  <c r="M24" i="2"/>
  <c r="O24" i="2"/>
  <c r="M25" i="2"/>
  <c r="O25" i="2"/>
  <c r="M26" i="2"/>
  <c r="O26" i="2"/>
  <c r="M27" i="2"/>
  <c r="O27" i="2"/>
  <c r="M28" i="2"/>
  <c r="O28" i="2"/>
  <c r="M29" i="2"/>
  <c r="O29" i="2"/>
  <c r="M30" i="2"/>
  <c r="O30" i="2"/>
  <c r="M31" i="2"/>
  <c r="O31" i="2"/>
  <c r="M32" i="2"/>
  <c r="O32" i="2"/>
  <c r="M33" i="2"/>
  <c r="O33" i="2"/>
  <c r="M34" i="2"/>
  <c r="O34" i="2"/>
  <c r="M35" i="2"/>
  <c r="O35" i="2"/>
  <c r="M36" i="2"/>
  <c r="O36" i="2"/>
  <c r="M37" i="2"/>
  <c r="O37" i="2"/>
  <c r="M38" i="2"/>
  <c r="O38" i="2"/>
  <c r="M39" i="2"/>
  <c r="O39" i="2"/>
  <c r="M40" i="2"/>
  <c r="O40" i="2"/>
  <c r="M41" i="2"/>
  <c r="O41" i="2"/>
  <c r="M42" i="2"/>
  <c r="O42" i="2"/>
  <c r="M43" i="2"/>
  <c r="O43" i="2"/>
  <c r="M44" i="2"/>
  <c r="O44" i="2"/>
  <c r="M45" i="2"/>
  <c r="O45" i="2"/>
  <c r="M46" i="2"/>
  <c r="O46" i="2"/>
  <c r="M47" i="2"/>
  <c r="O47" i="2"/>
  <c r="M48" i="2"/>
  <c r="O48" i="2"/>
  <c r="M49" i="2"/>
  <c r="O49" i="2"/>
  <c r="M50" i="2"/>
  <c r="O50" i="2"/>
  <c r="M51" i="2"/>
  <c r="O51" i="2"/>
  <c r="M52" i="2"/>
  <c r="O52" i="2"/>
  <c r="M53" i="2"/>
  <c r="O53" i="2"/>
  <c r="M54" i="2"/>
  <c r="O54" i="2"/>
  <c r="M55" i="2"/>
  <c r="O55" i="2"/>
  <c r="M56" i="2"/>
  <c r="O56" i="2"/>
  <c r="M57" i="2"/>
  <c r="O57" i="2"/>
  <c r="M58" i="2"/>
  <c r="O58" i="2"/>
  <c r="M59" i="2"/>
  <c r="O59" i="2"/>
  <c r="M60" i="2"/>
  <c r="O60" i="2"/>
  <c r="M61" i="2"/>
  <c r="O61" i="2"/>
  <c r="M62" i="2"/>
  <c r="O62" i="2"/>
  <c r="AC62" i="2" s="1"/>
  <c r="M63" i="2"/>
  <c r="O63" i="2"/>
  <c r="AC63" i="2" s="1"/>
  <c r="M64" i="2"/>
  <c r="O64" i="2"/>
  <c r="AC64" i="2" s="1"/>
  <c r="M65" i="2"/>
  <c r="O65" i="2"/>
  <c r="AC65" i="2" s="1"/>
  <c r="M66" i="2"/>
  <c r="O66" i="2"/>
  <c r="AC66" i="2" s="1"/>
  <c r="M67" i="2"/>
  <c r="O67" i="2"/>
  <c r="AC67" i="2" s="1"/>
  <c r="M68" i="2"/>
  <c r="O68" i="2"/>
  <c r="AC68" i="2" s="1"/>
  <c r="M69" i="2"/>
  <c r="O69" i="2"/>
  <c r="AC69" i="2" s="1"/>
  <c r="M70" i="2"/>
  <c r="O70" i="2"/>
  <c r="AC70" i="2" s="1"/>
  <c r="M71" i="2"/>
  <c r="O71" i="2"/>
  <c r="AC71" i="2" s="1"/>
  <c r="M72" i="2"/>
  <c r="O72" i="2"/>
  <c r="AC72" i="2" s="1"/>
  <c r="M73" i="2"/>
  <c r="O73" i="2"/>
  <c r="AC73" i="2" s="1"/>
  <c r="M74" i="2"/>
  <c r="O74" i="2"/>
  <c r="AC74" i="2" s="1"/>
  <c r="M75" i="2"/>
  <c r="O75" i="2"/>
  <c r="AC75" i="2" s="1"/>
  <c r="M76" i="2"/>
  <c r="O76" i="2"/>
  <c r="AC76" i="2" s="1"/>
  <c r="M77" i="2"/>
  <c r="O77" i="2"/>
  <c r="AC77" i="2" s="1"/>
  <c r="M78" i="2"/>
  <c r="O78" i="2"/>
  <c r="AC78" i="2" s="1"/>
  <c r="M79" i="2"/>
  <c r="O79" i="2"/>
  <c r="AC79" i="2" s="1"/>
  <c r="M80" i="2"/>
  <c r="O80" i="2"/>
  <c r="AC80" i="2" s="1"/>
  <c r="M81" i="2"/>
  <c r="O81" i="2"/>
  <c r="AC81" i="2" s="1"/>
  <c r="M82" i="2"/>
  <c r="O82" i="2"/>
  <c r="AC82" i="2" s="1"/>
  <c r="M83" i="2"/>
  <c r="O83" i="2"/>
  <c r="AC83" i="2" s="1"/>
  <c r="M84" i="2"/>
  <c r="O84" i="2"/>
  <c r="AC84" i="2" s="1"/>
  <c r="M85" i="2"/>
  <c r="O85" i="2"/>
  <c r="AC85" i="2" s="1"/>
  <c r="M86" i="2"/>
  <c r="O86" i="2"/>
  <c r="AC86" i="2" s="1"/>
  <c r="M87" i="2"/>
  <c r="O87" i="2"/>
  <c r="AC87" i="2" s="1"/>
  <c r="M88" i="2"/>
  <c r="O88" i="2"/>
  <c r="AC88" i="2" s="1"/>
  <c r="M89" i="2"/>
  <c r="O89" i="2"/>
  <c r="AC89" i="2" s="1"/>
  <c r="M90" i="2"/>
  <c r="O90" i="2"/>
  <c r="AC90" i="2" s="1"/>
  <c r="M91" i="2"/>
  <c r="O91" i="2"/>
  <c r="AC91" i="2" s="1"/>
  <c r="M92" i="2"/>
  <c r="O92" i="2"/>
  <c r="AC92" i="2" s="1"/>
  <c r="M93" i="2"/>
  <c r="O93" i="2"/>
  <c r="AC93" i="2" s="1"/>
  <c r="M94" i="2"/>
  <c r="O94" i="2"/>
  <c r="AC94" i="2" s="1"/>
  <c r="M95" i="2"/>
  <c r="O95" i="2"/>
  <c r="AC95" i="2" s="1"/>
  <c r="M96" i="2"/>
  <c r="O96" i="2"/>
  <c r="AC96" i="2" s="1"/>
  <c r="M97" i="2"/>
  <c r="O97" i="2"/>
  <c r="AC97" i="2" s="1"/>
  <c r="M98" i="2"/>
  <c r="O98" i="2"/>
  <c r="AC98" i="2" s="1"/>
  <c r="M99" i="2"/>
  <c r="O99" i="2"/>
  <c r="AC99" i="2" s="1"/>
  <c r="M100" i="2"/>
  <c r="O100" i="2"/>
  <c r="AC100" i="2" s="1"/>
  <c r="M101" i="2"/>
  <c r="O101" i="2"/>
  <c r="AC101" i="2" s="1"/>
  <c r="M102" i="2"/>
  <c r="O102" i="2"/>
  <c r="AC102" i="2" s="1"/>
  <c r="M103" i="2"/>
  <c r="O103" i="2"/>
  <c r="AC103" i="2" s="1"/>
  <c r="M104" i="2"/>
  <c r="O104" i="2"/>
  <c r="AC104" i="2" s="1"/>
  <c r="M105" i="2"/>
  <c r="O105" i="2"/>
  <c r="AC105" i="2" s="1"/>
  <c r="M106" i="2"/>
  <c r="O106" i="2"/>
  <c r="AC106" i="2" s="1"/>
  <c r="M107" i="2"/>
  <c r="O107" i="2"/>
  <c r="AC107" i="2" s="1"/>
  <c r="M108" i="2"/>
  <c r="O108" i="2"/>
  <c r="AC108" i="2" s="1"/>
  <c r="M109" i="2"/>
  <c r="O109" i="2"/>
  <c r="AC109" i="2" s="1"/>
  <c r="M110" i="2"/>
  <c r="O110" i="2"/>
  <c r="AC110" i="2" s="1"/>
  <c r="M111" i="2"/>
  <c r="O111" i="2"/>
  <c r="AC111" i="2" s="1"/>
  <c r="M112" i="2"/>
  <c r="O112" i="2"/>
  <c r="AC112" i="2" s="1"/>
  <c r="M113" i="2"/>
  <c r="O113" i="2"/>
  <c r="AC113" i="2" s="1"/>
  <c r="M114" i="2"/>
  <c r="O114" i="2"/>
  <c r="AC114" i="2" s="1"/>
  <c r="M115" i="2"/>
  <c r="O115" i="2"/>
  <c r="AC115" i="2" s="1"/>
  <c r="M116" i="2"/>
  <c r="O116" i="2"/>
  <c r="AC116" i="2" s="1"/>
  <c r="M117" i="2"/>
  <c r="O117" i="2"/>
  <c r="AC117" i="2" s="1"/>
  <c r="M118" i="2"/>
  <c r="O118" i="2"/>
  <c r="AC118" i="2" s="1"/>
  <c r="M119" i="2"/>
  <c r="O119" i="2"/>
  <c r="AC119" i="2" s="1"/>
  <c r="M120" i="2"/>
  <c r="O120" i="2"/>
  <c r="AC120" i="2" s="1"/>
  <c r="M121" i="2"/>
  <c r="O121" i="2"/>
  <c r="AC121" i="2" s="1"/>
  <c r="M122" i="2"/>
  <c r="O122" i="2"/>
  <c r="AC122" i="2" s="1"/>
  <c r="M123" i="2"/>
  <c r="O123" i="2"/>
  <c r="AC123" i="2" s="1"/>
  <c r="M124" i="2"/>
  <c r="O124" i="2"/>
  <c r="AC124" i="2" s="1"/>
  <c r="M125" i="2"/>
  <c r="O125" i="2"/>
  <c r="AC125" i="2" s="1"/>
  <c r="M126" i="2"/>
  <c r="O126" i="2"/>
  <c r="AC126" i="2" s="1"/>
  <c r="M127" i="2"/>
  <c r="O127" i="2"/>
  <c r="AC127" i="2" s="1"/>
  <c r="M128" i="2"/>
  <c r="O128" i="2"/>
  <c r="AC128" i="2" s="1"/>
  <c r="M129" i="2"/>
  <c r="O129" i="2"/>
  <c r="AC129" i="2" s="1"/>
  <c r="M130" i="2"/>
  <c r="O130" i="2"/>
  <c r="AC130" i="2" s="1"/>
  <c r="M131" i="2"/>
  <c r="O131" i="2"/>
  <c r="AC131" i="2" s="1"/>
  <c r="M132" i="2"/>
  <c r="O132" i="2"/>
  <c r="AC132" i="2" s="1"/>
  <c r="M133" i="2"/>
  <c r="O133" i="2"/>
  <c r="AC133" i="2" s="1"/>
  <c r="M134" i="2"/>
  <c r="O134" i="2"/>
  <c r="AC134" i="2" s="1"/>
  <c r="M135" i="2"/>
  <c r="O135" i="2"/>
  <c r="AC135" i="2" s="1"/>
  <c r="M136" i="2"/>
  <c r="O136" i="2"/>
  <c r="AC136" i="2" s="1"/>
  <c r="M137" i="2"/>
  <c r="O137" i="2"/>
  <c r="AC137" i="2" s="1"/>
  <c r="M138" i="2"/>
  <c r="O138" i="2"/>
  <c r="AC138" i="2" s="1"/>
  <c r="M139" i="2"/>
  <c r="O139" i="2"/>
  <c r="AC139" i="2" s="1"/>
  <c r="M140" i="2"/>
  <c r="O140" i="2"/>
  <c r="AC140" i="2" s="1"/>
  <c r="M141" i="2"/>
  <c r="O141" i="2"/>
  <c r="AC141" i="2" s="1"/>
  <c r="M142" i="2"/>
  <c r="O142" i="2"/>
  <c r="AC142" i="2" s="1"/>
  <c r="M143" i="2"/>
  <c r="O143" i="2"/>
  <c r="AC143" i="2" s="1"/>
  <c r="M144" i="2"/>
  <c r="O144" i="2"/>
  <c r="AC144" i="2" s="1"/>
  <c r="M145" i="2"/>
  <c r="O145" i="2"/>
  <c r="AC145" i="2" s="1"/>
  <c r="M146" i="2"/>
  <c r="O146" i="2"/>
  <c r="AC146" i="2" s="1"/>
  <c r="M147" i="2"/>
  <c r="O147" i="2"/>
  <c r="AC147" i="2" s="1"/>
  <c r="M148" i="2"/>
  <c r="O148" i="2"/>
  <c r="AC148" i="2" s="1"/>
  <c r="M149" i="2"/>
  <c r="O149" i="2"/>
  <c r="AC149" i="2" s="1"/>
  <c r="M150" i="2"/>
  <c r="O150" i="2"/>
  <c r="AC150" i="2" s="1"/>
  <c r="M151" i="2"/>
  <c r="O151" i="2"/>
  <c r="AC151" i="2" s="1"/>
  <c r="M152" i="2"/>
  <c r="O152" i="2"/>
  <c r="AC152" i="2" s="1"/>
  <c r="M153" i="2"/>
  <c r="O153" i="2"/>
  <c r="AC153" i="2" s="1"/>
  <c r="M154" i="2"/>
  <c r="O154" i="2"/>
  <c r="AC154" i="2" s="1"/>
  <c r="M155" i="2"/>
  <c r="O155" i="2"/>
  <c r="AC155" i="2" s="1"/>
  <c r="M156" i="2"/>
  <c r="O156" i="2"/>
  <c r="AC156" i="2" s="1"/>
  <c r="M157" i="2"/>
  <c r="O157" i="2"/>
  <c r="AC157" i="2" s="1"/>
  <c r="M158" i="2"/>
  <c r="O158" i="2"/>
  <c r="AC158" i="2" s="1"/>
  <c r="M159" i="2"/>
  <c r="O159" i="2"/>
  <c r="AC159" i="2" s="1"/>
  <c r="M160" i="2"/>
  <c r="O160" i="2"/>
  <c r="AC160" i="2" s="1"/>
  <c r="M161" i="2"/>
  <c r="O161" i="2"/>
  <c r="AC161" i="2" s="1"/>
  <c r="M162" i="2"/>
  <c r="O162" i="2"/>
  <c r="AC162" i="2" s="1"/>
  <c r="M163" i="2"/>
  <c r="O163" i="2"/>
  <c r="AC163" i="2" s="1"/>
  <c r="M164" i="2"/>
  <c r="O164" i="2"/>
  <c r="AC164" i="2" s="1"/>
  <c r="M165" i="2"/>
  <c r="O165" i="2"/>
  <c r="AC165" i="2" s="1"/>
  <c r="M166" i="2"/>
  <c r="O166" i="2"/>
  <c r="AC166" i="2" s="1"/>
  <c r="M167" i="2"/>
  <c r="O167" i="2"/>
  <c r="AC167" i="2" s="1"/>
  <c r="M168" i="2"/>
  <c r="O168" i="2"/>
  <c r="AC168" i="2" s="1"/>
  <c r="M169" i="2"/>
  <c r="O169" i="2"/>
  <c r="AC169" i="2" s="1"/>
  <c r="M170" i="2"/>
  <c r="O170" i="2"/>
  <c r="AC170" i="2" s="1"/>
  <c r="M171" i="2"/>
  <c r="O171" i="2"/>
  <c r="AC171" i="2" s="1"/>
  <c r="M172" i="2"/>
  <c r="O172" i="2"/>
  <c r="AC172" i="2" s="1"/>
  <c r="M173" i="2"/>
  <c r="O173" i="2"/>
  <c r="AC173" i="2" s="1"/>
  <c r="M174" i="2"/>
  <c r="O174" i="2"/>
  <c r="AC174" i="2" s="1"/>
  <c r="M175" i="2"/>
  <c r="O175" i="2"/>
  <c r="AC175" i="2" s="1"/>
  <c r="M176" i="2"/>
  <c r="O176" i="2"/>
  <c r="AC176" i="2" s="1"/>
  <c r="M177" i="2"/>
  <c r="O177" i="2"/>
  <c r="AC177" i="2" s="1"/>
  <c r="M178" i="2"/>
  <c r="O178" i="2"/>
  <c r="AC178" i="2" s="1"/>
  <c r="M179" i="2"/>
  <c r="O179" i="2"/>
  <c r="AC179" i="2" s="1"/>
  <c r="M180" i="2"/>
  <c r="O180" i="2"/>
  <c r="AC180" i="2" s="1"/>
  <c r="M181" i="2"/>
  <c r="O181" i="2"/>
  <c r="AC181" i="2" s="1"/>
  <c r="M182" i="2"/>
  <c r="O182" i="2"/>
  <c r="AC182" i="2" s="1"/>
  <c r="M183" i="2"/>
  <c r="O183" i="2"/>
  <c r="AC183" i="2" s="1"/>
  <c r="M184" i="2"/>
  <c r="O184" i="2"/>
  <c r="AC184" i="2" s="1"/>
  <c r="M185" i="2"/>
  <c r="O185" i="2"/>
  <c r="AC185" i="2" s="1"/>
  <c r="M186" i="2"/>
  <c r="O186" i="2"/>
  <c r="AC186" i="2" s="1"/>
  <c r="M187" i="2"/>
  <c r="O187" i="2"/>
  <c r="AC187" i="2" s="1"/>
  <c r="M188" i="2"/>
  <c r="O188" i="2"/>
  <c r="AC188" i="2" s="1"/>
  <c r="M189" i="2"/>
  <c r="O189" i="2"/>
  <c r="AC189" i="2" s="1"/>
  <c r="M190" i="2"/>
  <c r="O190" i="2"/>
  <c r="AC190" i="2" s="1"/>
  <c r="M191" i="2"/>
  <c r="O191" i="2"/>
  <c r="AC191" i="2" s="1"/>
  <c r="M192" i="2"/>
  <c r="O192" i="2"/>
  <c r="AC192" i="2" s="1"/>
  <c r="M193" i="2"/>
  <c r="O193" i="2"/>
  <c r="AC193" i="2" s="1"/>
  <c r="M194" i="2"/>
  <c r="O194" i="2"/>
  <c r="AC194" i="2" s="1"/>
  <c r="M195" i="2"/>
  <c r="O195" i="2"/>
  <c r="AC195" i="2" s="1"/>
  <c r="M196" i="2"/>
  <c r="O196" i="2"/>
  <c r="AC196" i="2" s="1"/>
  <c r="M197" i="2"/>
  <c r="O197" i="2"/>
  <c r="AC197" i="2" s="1"/>
  <c r="M198" i="2"/>
  <c r="O198" i="2"/>
  <c r="AC198" i="2" s="1"/>
  <c r="M199" i="2"/>
  <c r="O199" i="2"/>
  <c r="AC199" i="2" s="1"/>
  <c r="M200" i="2"/>
  <c r="O200" i="2"/>
  <c r="AC200" i="2" s="1"/>
  <c r="M201" i="2"/>
  <c r="O201" i="2"/>
  <c r="AC201" i="2" s="1"/>
  <c r="M202" i="2"/>
  <c r="O202" i="2"/>
  <c r="AC202" i="2" s="1"/>
  <c r="M203" i="2"/>
  <c r="O203" i="2"/>
  <c r="AC203" i="2" s="1"/>
  <c r="M204" i="2"/>
  <c r="O204" i="2"/>
  <c r="AC204" i="2" s="1"/>
  <c r="M205" i="2"/>
  <c r="O205" i="2"/>
  <c r="AC205" i="2" s="1"/>
  <c r="M206" i="2"/>
  <c r="O206" i="2"/>
  <c r="AC206" i="2" s="1"/>
  <c r="M207" i="2"/>
  <c r="O207" i="2"/>
  <c r="AC207" i="2" s="1"/>
  <c r="M208" i="2"/>
  <c r="O208" i="2"/>
  <c r="AC208" i="2" s="1"/>
  <c r="M209" i="2"/>
  <c r="O209" i="2"/>
  <c r="AC209" i="2" s="1"/>
  <c r="M210" i="2"/>
  <c r="O210" i="2"/>
  <c r="AC210" i="2" s="1"/>
  <c r="M211" i="2"/>
  <c r="O211" i="2"/>
  <c r="AC211" i="2" s="1"/>
  <c r="M212" i="2"/>
  <c r="O212" i="2"/>
  <c r="AC212" i="2" s="1"/>
  <c r="M213" i="2"/>
  <c r="O213" i="2"/>
  <c r="AC213" i="2" s="1"/>
  <c r="M214" i="2"/>
  <c r="O214" i="2"/>
  <c r="AC214" i="2" s="1"/>
  <c r="M215" i="2"/>
  <c r="O215" i="2"/>
  <c r="AC215" i="2" s="1"/>
  <c r="M216" i="2"/>
  <c r="O216" i="2"/>
  <c r="AC216" i="2" s="1"/>
  <c r="M217" i="2"/>
  <c r="O217" i="2"/>
  <c r="AC217" i="2" s="1"/>
  <c r="M218" i="2"/>
  <c r="O218" i="2"/>
  <c r="AC218" i="2" s="1"/>
  <c r="M219" i="2"/>
  <c r="O219" i="2"/>
  <c r="AC219" i="2" s="1"/>
  <c r="M220" i="2"/>
  <c r="O220" i="2"/>
  <c r="AC220" i="2" s="1"/>
  <c r="M221" i="2"/>
  <c r="O221" i="2"/>
  <c r="AC221" i="2" s="1"/>
  <c r="M222" i="2"/>
  <c r="O222" i="2"/>
  <c r="AC222" i="2" s="1"/>
  <c r="M223" i="2"/>
  <c r="O223" i="2"/>
  <c r="AC223" i="2" s="1"/>
  <c r="M224" i="2"/>
  <c r="O224" i="2"/>
  <c r="AC224" i="2" s="1"/>
  <c r="M225" i="2"/>
  <c r="O225" i="2"/>
  <c r="AC225" i="2" s="1"/>
  <c r="M226" i="2"/>
  <c r="O226" i="2"/>
  <c r="AC226" i="2" s="1"/>
  <c r="M227" i="2"/>
  <c r="O227" i="2"/>
  <c r="AC227" i="2" s="1"/>
  <c r="M228" i="2"/>
  <c r="O228" i="2"/>
  <c r="AC228" i="2" s="1"/>
  <c r="M229" i="2"/>
  <c r="O229" i="2"/>
  <c r="AC229" i="2" s="1"/>
  <c r="M230" i="2"/>
  <c r="O230" i="2"/>
  <c r="AC230" i="2" s="1"/>
  <c r="M231" i="2"/>
  <c r="O231" i="2"/>
  <c r="AC231" i="2" s="1"/>
  <c r="M232" i="2"/>
  <c r="O232" i="2"/>
  <c r="AC232" i="2" s="1"/>
  <c r="M233" i="2"/>
  <c r="O233" i="2"/>
  <c r="AC233" i="2" s="1"/>
  <c r="M234" i="2"/>
  <c r="O234" i="2"/>
  <c r="AC234" i="2" s="1"/>
  <c r="M235" i="2"/>
  <c r="O235" i="2"/>
  <c r="AC235" i="2" s="1"/>
  <c r="M236" i="2"/>
  <c r="O236" i="2"/>
  <c r="AC236" i="2" s="1"/>
  <c r="M237" i="2"/>
  <c r="O237" i="2"/>
  <c r="AC237" i="2" s="1"/>
  <c r="M238" i="2"/>
  <c r="O238" i="2"/>
  <c r="AC238" i="2" s="1"/>
  <c r="M239" i="2"/>
  <c r="O239" i="2"/>
  <c r="AC239" i="2" s="1"/>
  <c r="M240" i="2"/>
  <c r="O240" i="2"/>
  <c r="AC240" i="2" s="1"/>
  <c r="M241" i="2"/>
  <c r="O241" i="2"/>
  <c r="AC241" i="2" s="1"/>
  <c r="M242" i="2"/>
  <c r="O242" i="2"/>
  <c r="AC242" i="2" s="1"/>
  <c r="M243" i="2"/>
  <c r="O243" i="2"/>
  <c r="AC243" i="2" s="1"/>
  <c r="M244" i="2"/>
  <c r="O244" i="2"/>
  <c r="AC244" i="2" s="1"/>
  <c r="M245" i="2"/>
  <c r="O245" i="2"/>
  <c r="AC245" i="2" s="1"/>
  <c r="M246" i="2"/>
  <c r="O246" i="2"/>
  <c r="AC246" i="2" s="1"/>
  <c r="M247" i="2"/>
  <c r="O247" i="2"/>
  <c r="AC247" i="2" s="1"/>
  <c r="M248" i="2"/>
  <c r="O248" i="2"/>
  <c r="AC248" i="2" s="1"/>
  <c r="M249" i="2"/>
  <c r="O249" i="2"/>
  <c r="AC249" i="2" s="1"/>
  <c r="M250" i="2"/>
  <c r="O250" i="2"/>
  <c r="AC250" i="2" s="1"/>
  <c r="M251" i="2"/>
  <c r="O251" i="2"/>
  <c r="AC251" i="2" s="1"/>
  <c r="M252" i="2"/>
  <c r="O252" i="2"/>
  <c r="AC252" i="2" s="1"/>
  <c r="M253" i="2"/>
  <c r="O253" i="2"/>
  <c r="AC253" i="2" s="1"/>
  <c r="M254" i="2"/>
  <c r="O254" i="2"/>
  <c r="AC254" i="2" s="1"/>
  <c r="M255" i="2"/>
  <c r="O255" i="2"/>
  <c r="AC255" i="2" s="1"/>
  <c r="M256" i="2"/>
  <c r="O256" i="2"/>
  <c r="AC256" i="2" s="1"/>
  <c r="M257" i="2"/>
  <c r="O257" i="2"/>
  <c r="AC257" i="2" s="1"/>
  <c r="M258" i="2"/>
  <c r="O258" i="2"/>
  <c r="AC258" i="2" s="1"/>
  <c r="M259" i="2"/>
  <c r="O259" i="2"/>
  <c r="AC259" i="2" s="1"/>
  <c r="M260" i="2"/>
  <c r="O260" i="2"/>
  <c r="AC260" i="2" s="1"/>
  <c r="M261" i="2"/>
  <c r="O261" i="2"/>
  <c r="AC261" i="2" s="1"/>
  <c r="M262" i="2"/>
  <c r="O262" i="2"/>
  <c r="AC262" i="2" s="1"/>
  <c r="M263" i="2"/>
  <c r="O263" i="2"/>
  <c r="AC263" i="2" s="1"/>
  <c r="M264" i="2"/>
  <c r="O264" i="2"/>
  <c r="AC264" i="2" s="1"/>
  <c r="M265" i="2"/>
  <c r="O265" i="2"/>
  <c r="AC265" i="2" s="1"/>
  <c r="M266" i="2"/>
  <c r="O266" i="2"/>
  <c r="AC266" i="2" s="1"/>
  <c r="M267" i="2"/>
  <c r="O267" i="2"/>
  <c r="AC267" i="2" s="1"/>
  <c r="M268" i="2"/>
  <c r="O268" i="2"/>
  <c r="AC268" i="2" s="1"/>
  <c r="M269" i="2"/>
  <c r="O269" i="2"/>
  <c r="AC269" i="2" s="1"/>
  <c r="M270" i="2"/>
  <c r="O270" i="2"/>
  <c r="AC270" i="2" s="1"/>
  <c r="M271" i="2"/>
  <c r="O271" i="2"/>
  <c r="AC271" i="2" s="1"/>
  <c r="M272" i="2"/>
  <c r="O272" i="2"/>
  <c r="AC272" i="2" s="1"/>
  <c r="M273" i="2"/>
  <c r="O273" i="2"/>
  <c r="AC273" i="2" s="1"/>
  <c r="M274" i="2"/>
  <c r="O274" i="2"/>
  <c r="AC274" i="2" s="1"/>
  <c r="M275" i="2"/>
  <c r="O275" i="2"/>
  <c r="AC275" i="2" s="1"/>
  <c r="M276" i="2"/>
  <c r="O276" i="2"/>
  <c r="AC276" i="2" s="1"/>
  <c r="M277" i="2"/>
  <c r="O277" i="2"/>
  <c r="AC277" i="2" s="1"/>
  <c r="M278" i="2"/>
  <c r="O278" i="2"/>
  <c r="AC278" i="2" s="1"/>
  <c r="M279" i="2"/>
  <c r="O279" i="2"/>
  <c r="AC279" i="2" s="1"/>
  <c r="M280" i="2"/>
  <c r="O280" i="2"/>
  <c r="AC280" i="2" s="1"/>
  <c r="M281" i="2"/>
  <c r="O281" i="2"/>
  <c r="AC281" i="2" s="1"/>
  <c r="M282" i="2"/>
  <c r="O282" i="2"/>
  <c r="AC282" i="2" s="1"/>
  <c r="M283" i="2"/>
  <c r="O283" i="2"/>
  <c r="AC283" i="2" s="1"/>
  <c r="M284" i="2"/>
  <c r="O284" i="2"/>
  <c r="AC284" i="2" s="1"/>
  <c r="M285" i="2"/>
  <c r="O285" i="2"/>
  <c r="AC285" i="2" s="1"/>
  <c r="M286" i="2"/>
  <c r="O286" i="2"/>
  <c r="AC286" i="2" s="1"/>
  <c r="M287" i="2"/>
  <c r="O287" i="2"/>
  <c r="AC287" i="2" s="1"/>
  <c r="M288" i="2"/>
  <c r="O288" i="2"/>
  <c r="AC288" i="2" s="1"/>
  <c r="M289" i="2"/>
  <c r="O289" i="2"/>
  <c r="AC289" i="2" s="1"/>
  <c r="M290" i="2"/>
  <c r="O290" i="2"/>
  <c r="AC290" i="2" s="1"/>
  <c r="M291" i="2"/>
  <c r="O291" i="2"/>
  <c r="AC291" i="2" s="1"/>
  <c r="M292" i="2"/>
  <c r="O292" i="2"/>
  <c r="AC292" i="2" s="1"/>
  <c r="M293" i="2"/>
  <c r="O293" i="2"/>
  <c r="AC293" i="2" s="1"/>
  <c r="M294" i="2"/>
  <c r="O294" i="2"/>
  <c r="AC294" i="2" s="1"/>
  <c r="M295" i="2"/>
  <c r="O295" i="2"/>
  <c r="AC295" i="2" s="1"/>
  <c r="M296" i="2"/>
  <c r="O296" i="2"/>
  <c r="AC296" i="2" s="1"/>
  <c r="M297" i="2"/>
  <c r="O297" i="2"/>
  <c r="AC297" i="2" s="1"/>
  <c r="M298" i="2"/>
  <c r="O298" i="2"/>
  <c r="AC298" i="2" s="1"/>
  <c r="M299" i="2"/>
  <c r="O299" i="2"/>
  <c r="AC299" i="2" s="1"/>
  <c r="M300" i="2"/>
  <c r="O300" i="2"/>
  <c r="AC300" i="2" s="1"/>
  <c r="M301" i="2"/>
  <c r="O301" i="2"/>
  <c r="AC301" i="2" s="1"/>
  <c r="M302" i="2"/>
  <c r="O302" i="2"/>
  <c r="AC302" i="2" s="1"/>
  <c r="M303" i="2"/>
  <c r="O303" i="2"/>
  <c r="AC303" i="2" s="1"/>
  <c r="M304" i="2"/>
  <c r="O304" i="2"/>
  <c r="AC304" i="2" s="1"/>
  <c r="M305" i="2"/>
  <c r="O305" i="2"/>
  <c r="AC305" i="2" s="1"/>
  <c r="M306" i="2"/>
  <c r="O306" i="2"/>
  <c r="AC306" i="2" s="1"/>
  <c r="M307" i="2"/>
  <c r="O307" i="2"/>
  <c r="AC307" i="2" s="1"/>
  <c r="M308" i="2"/>
  <c r="O308" i="2"/>
  <c r="AC308" i="2" s="1"/>
  <c r="M309" i="2"/>
  <c r="O309" i="2"/>
  <c r="AC309" i="2" s="1"/>
  <c r="M310" i="2"/>
  <c r="O310" i="2"/>
  <c r="AC310" i="2" s="1"/>
  <c r="M311" i="2"/>
  <c r="O311" i="2"/>
  <c r="AC311" i="2" s="1"/>
  <c r="M312" i="2"/>
  <c r="O312" i="2"/>
  <c r="AC312" i="2" s="1"/>
  <c r="M313" i="2"/>
  <c r="O313" i="2"/>
  <c r="AC313" i="2" s="1"/>
  <c r="M314" i="2"/>
  <c r="O314" i="2"/>
  <c r="AC314" i="2" s="1"/>
  <c r="M315" i="2"/>
  <c r="O315" i="2"/>
  <c r="AC315" i="2" s="1"/>
  <c r="M316" i="2"/>
  <c r="O316" i="2"/>
  <c r="AC316" i="2" s="1"/>
  <c r="M317" i="2"/>
  <c r="O317" i="2"/>
  <c r="AC317" i="2" s="1"/>
  <c r="M318" i="2"/>
  <c r="O318" i="2"/>
  <c r="AC318" i="2" s="1"/>
  <c r="M319" i="2"/>
  <c r="O319" i="2"/>
  <c r="AC319" i="2" s="1"/>
  <c r="M320" i="2"/>
  <c r="O320" i="2"/>
  <c r="AC320" i="2" s="1"/>
  <c r="M321" i="2"/>
  <c r="O321" i="2"/>
  <c r="AC321" i="2" s="1"/>
  <c r="M322" i="2"/>
  <c r="O322" i="2"/>
  <c r="AC322" i="2" s="1"/>
  <c r="M323" i="2"/>
  <c r="O323" i="2"/>
  <c r="AC323" i="2" s="1"/>
  <c r="M324" i="2"/>
  <c r="O324" i="2"/>
  <c r="AC324" i="2" s="1"/>
  <c r="M325" i="2"/>
  <c r="O325" i="2"/>
  <c r="AC325" i="2" s="1"/>
  <c r="M326" i="2"/>
  <c r="O326" i="2"/>
  <c r="AC326" i="2" s="1"/>
  <c r="M327" i="2"/>
  <c r="O327" i="2"/>
  <c r="AC327" i="2" s="1"/>
  <c r="M328" i="2"/>
  <c r="O328" i="2"/>
  <c r="AC328" i="2" s="1"/>
  <c r="M329" i="2"/>
  <c r="O329" i="2"/>
  <c r="AC329" i="2" s="1"/>
  <c r="M330" i="2"/>
  <c r="O330" i="2"/>
  <c r="AC330" i="2" s="1"/>
  <c r="M331" i="2"/>
  <c r="O331" i="2"/>
  <c r="AC331" i="2" s="1"/>
  <c r="M332" i="2"/>
  <c r="O332" i="2"/>
  <c r="AC332" i="2" s="1"/>
  <c r="M333" i="2"/>
  <c r="O333" i="2"/>
  <c r="AC333" i="2" s="1"/>
  <c r="M334" i="2"/>
  <c r="O334" i="2"/>
  <c r="AC334" i="2" s="1"/>
  <c r="M335" i="2"/>
  <c r="O335" i="2"/>
  <c r="AC335" i="2" s="1"/>
  <c r="M336" i="2"/>
  <c r="O336" i="2"/>
  <c r="AC336" i="2" s="1"/>
  <c r="M337" i="2"/>
  <c r="O337" i="2"/>
  <c r="AC337" i="2" s="1"/>
  <c r="M338" i="2"/>
  <c r="O338" i="2"/>
  <c r="AC338" i="2" s="1"/>
  <c r="M339" i="2"/>
  <c r="O339" i="2"/>
  <c r="AC339" i="2" s="1"/>
  <c r="M340" i="2"/>
  <c r="O340" i="2"/>
  <c r="AC340" i="2" s="1"/>
  <c r="M341" i="2"/>
  <c r="O341" i="2"/>
  <c r="AC341" i="2" s="1"/>
  <c r="M342" i="2"/>
  <c r="O342" i="2"/>
  <c r="AC342" i="2" s="1"/>
  <c r="M343" i="2"/>
  <c r="O343" i="2"/>
  <c r="AC343" i="2" s="1"/>
  <c r="M344" i="2"/>
  <c r="O344" i="2"/>
  <c r="AC344" i="2" s="1"/>
  <c r="M345" i="2"/>
  <c r="O345" i="2"/>
  <c r="AC345" i="2" s="1"/>
  <c r="M346" i="2"/>
  <c r="O346" i="2"/>
  <c r="AC346" i="2" s="1"/>
  <c r="M347" i="2"/>
  <c r="O347" i="2"/>
  <c r="AC347" i="2" s="1"/>
  <c r="M348" i="2"/>
  <c r="O348" i="2"/>
  <c r="AC348" i="2" s="1"/>
  <c r="M349" i="2"/>
  <c r="O349" i="2"/>
  <c r="AC349" i="2" s="1"/>
  <c r="M350" i="2"/>
  <c r="O350" i="2"/>
  <c r="AC350" i="2" s="1"/>
  <c r="M351" i="2"/>
  <c r="O351" i="2"/>
  <c r="AC351" i="2" s="1"/>
  <c r="M352" i="2"/>
  <c r="O352" i="2"/>
  <c r="AC352" i="2" s="1"/>
  <c r="M353" i="2"/>
  <c r="O353" i="2"/>
  <c r="AC353" i="2" s="1"/>
  <c r="M354" i="2"/>
  <c r="O354" i="2"/>
  <c r="AC354" i="2" s="1"/>
  <c r="M355" i="2"/>
  <c r="O355" i="2"/>
  <c r="AC355" i="2" s="1"/>
  <c r="M356" i="2"/>
  <c r="O356" i="2"/>
  <c r="AC356" i="2" s="1"/>
  <c r="M357" i="2"/>
  <c r="O357" i="2"/>
  <c r="AC357" i="2" s="1"/>
  <c r="M358" i="2"/>
  <c r="O358" i="2"/>
  <c r="AC358" i="2" s="1"/>
  <c r="M359" i="2"/>
  <c r="O359" i="2"/>
  <c r="AC359" i="2" s="1"/>
  <c r="M360" i="2"/>
  <c r="O360" i="2"/>
  <c r="AC360" i="2" s="1"/>
  <c r="M361" i="2"/>
  <c r="O361" i="2"/>
  <c r="AC361" i="2" s="1"/>
  <c r="M362" i="2"/>
  <c r="O362" i="2"/>
  <c r="AC362" i="2" s="1"/>
  <c r="M363" i="2"/>
  <c r="O363" i="2"/>
  <c r="AC363" i="2" s="1"/>
  <c r="M364" i="2"/>
  <c r="O364" i="2"/>
  <c r="AC364" i="2" s="1"/>
  <c r="M365" i="2"/>
  <c r="O365" i="2"/>
  <c r="AC365" i="2" s="1"/>
  <c r="M366" i="2"/>
  <c r="O366" i="2"/>
  <c r="AC366" i="2" s="1"/>
  <c r="M367" i="2"/>
  <c r="O367" i="2"/>
  <c r="AC367" i="2" s="1"/>
  <c r="M368" i="2"/>
  <c r="O368" i="2"/>
  <c r="AC368" i="2" s="1"/>
  <c r="M369" i="2"/>
  <c r="O369" i="2"/>
  <c r="AC369" i="2" s="1"/>
  <c r="M370" i="2"/>
  <c r="O370" i="2"/>
  <c r="AC370" i="2" s="1"/>
  <c r="M371" i="2"/>
  <c r="O371" i="2"/>
  <c r="AC371" i="2" s="1"/>
  <c r="M372" i="2"/>
  <c r="O372" i="2"/>
  <c r="AC372" i="2" s="1"/>
  <c r="M373" i="2"/>
  <c r="O373" i="2"/>
  <c r="AC373" i="2" s="1"/>
  <c r="M374" i="2"/>
  <c r="O374" i="2"/>
  <c r="AC374" i="2" s="1"/>
  <c r="M375" i="2"/>
  <c r="O375" i="2"/>
  <c r="AC375" i="2" s="1"/>
  <c r="M376" i="2"/>
  <c r="O376" i="2"/>
  <c r="AC376" i="2" s="1"/>
  <c r="M377" i="2"/>
  <c r="O377" i="2"/>
  <c r="AC377" i="2" s="1"/>
  <c r="M378" i="2"/>
  <c r="O378" i="2"/>
  <c r="AC378" i="2" s="1"/>
  <c r="M379" i="2"/>
  <c r="O379" i="2"/>
  <c r="AC379" i="2" s="1"/>
  <c r="M380" i="2"/>
  <c r="O380" i="2"/>
  <c r="AC380" i="2" s="1"/>
  <c r="M381" i="2"/>
  <c r="O381" i="2"/>
  <c r="AC381" i="2" s="1"/>
  <c r="M382" i="2"/>
  <c r="O382" i="2"/>
  <c r="AC382" i="2" s="1"/>
  <c r="M383" i="2"/>
  <c r="O383" i="2"/>
  <c r="AC383" i="2" s="1"/>
  <c r="M384" i="2"/>
  <c r="O384" i="2"/>
  <c r="AC384" i="2" s="1"/>
  <c r="M385" i="2"/>
  <c r="O385" i="2"/>
  <c r="AC385" i="2" s="1"/>
  <c r="M386" i="2"/>
  <c r="O386" i="2"/>
  <c r="AC386" i="2" s="1"/>
  <c r="M387" i="2"/>
  <c r="O387" i="2"/>
  <c r="AC387" i="2" s="1"/>
  <c r="M388" i="2"/>
  <c r="O388" i="2"/>
  <c r="AC388" i="2" s="1"/>
  <c r="M389" i="2"/>
  <c r="O389" i="2"/>
  <c r="AC389" i="2" s="1"/>
  <c r="M390" i="2"/>
  <c r="O390" i="2"/>
  <c r="AC390" i="2" s="1"/>
  <c r="M391" i="2"/>
  <c r="O391" i="2"/>
  <c r="AC391" i="2" s="1"/>
  <c r="M392" i="2"/>
  <c r="O392" i="2"/>
  <c r="AC392" i="2" s="1"/>
  <c r="M393" i="2"/>
  <c r="O393" i="2"/>
  <c r="AC393" i="2" s="1"/>
  <c r="M394" i="2"/>
  <c r="O394" i="2"/>
  <c r="AC394" i="2" s="1"/>
  <c r="M395" i="2"/>
  <c r="O395" i="2"/>
  <c r="AC395" i="2" s="1"/>
  <c r="M396" i="2"/>
  <c r="O396" i="2"/>
  <c r="AC396" i="2" s="1"/>
  <c r="M397" i="2"/>
  <c r="O397" i="2"/>
  <c r="AC397" i="2" s="1"/>
  <c r="M398" i="2"/>
  <c r="O398" i="2"/>
  <c r="AC398" i="2" s="1"/>
  <c r="M399" i="2"/>
  <c r="O399" i="2"/>
  <c r="AC399" i="2" s="1"/>
  <c r="M400" i="2"/>
  <c r="O400" i="2"/>
  <c r="AC400" i="2" s="1"/>
  <c r="M401" i="2"/>
  <c r="O401" i="2"/>
  <c r="AC401" i="2" s="1"/>
  <c r="M402" i="2"/>
  <c r="O402" i="2"/>
  <c r="AC402" i="2" s="1"/>
  <c r="M403" i="2"/>
  <c r="O403" i="2"/>
  <c r="AC403" i="2" s="1"/>
  <c r="M404" i="2"/>
  <c r="O404" i="2"/>
  <c r="AC404" i="2" s="1"/>
  <c r="M405" i="2"/>
  <c r="O405" i="2"/>
  <c r="AC405" i="2" s="1"/>
  <c r="M406" i="2"/>
  <c r="O406" i="2"/>
  <c r="AC406" i="2" s="1"/>
  <c r="M407" i="2"/>
  <c r="O407" i="2"/>
  <c r="AC407" i="2" s="1"/>
  <c r="M408" i="2"/>
  <c r="O408" i="2"/>
  <c r="AC408" i="2" s="1"/>
  <c r="M409" i="2"/>
  <c r="O409" i="2"/>
  <c r="AC409" i="2" s="1"/>
  <c r="M410" i="2"/>
  <c r="O410" i="2"/>
  <c r="AC410" i="2" s="1"/>
  <c r="M411" i="2"/>
  <c r="O411" i="2"/>
  <c r="AC411" i="2" s="1"/>
  <c r="M412" i="2"/>
  <c r="O412" i="2"/>
  <c r="AC412" i="2" s="1"/>
  <c r="M413" i="2"/>
  <c r="O413" i="2"/>
  <c r="AC413" i="2" s="1"/>
  <c r="M414" i="2"/>
  <c r="O414" i="2"/>
  <c r="AC414" i="2" s="1"/>
  <c r="M415" i="2"/>
  <c r="O415" i="2"/>
  <c r="AC415" i="2" s="1"/>
  <c r="M416" i="2"/>
  <c r="O416" i="2"/>
  <c r="AC416" i="2" s="1"/>
  <c r="M417" i="2"/>
  <c r="O417" i="2"/>
  <c r="AC417" i="2" s="1"/>
  <c r="M418" i="2"/>
  <c r="O418" i="2"/>
  <c r="AC418" i="2" s="1"/>
  <c r="M419" i="2"/>
  <c r="O419" i="2"/>
  <c r="AC419" i="2" s="1"/>
  <c r="M420" i="2"/>
  <c r="O420" i="2"/>
  <c r="AC420" i="2" s="1"/>
  <c r="M421" i="2"/>
  <c r="O421" i="2"/>
  <c r="AC421" i="2" s="1"/>
  <c r="M422" i="2"/>
  <c r="O422" i="2"/>
  <c r="AC422" i="2" s="1"/>
  <c r="M423" i="2"/>
  <c r="O423" i="2"/>
  <c r="AC423" i="2" s="1"/>
  <c r="M424" i="2"/>
  <c r="O424" i="2"/>
  <c r="AC424" i="2" s="1"/>
  <c r="M425" i="2"/>
  <c r="O425" i="2"/>
  <c r="AC425" i="2" s="1"/>
  <c r="M426" i="2"/>
  <c r="O426" i="2"/>
  <c r="AC426" i="2" s="1"/>
  <c r="M427" i="2"/>
  <c r="O427" i="2"/>
  <c r="AC427" i="2" s="1"/>
  <c r="M428" i="2"/>
  <c r="O428" i="2"/>
  <c r="AC428" i="2" s="1"/>
  <c r="M429" i="2"/>
  <c r="O429" i="2"/>
  <c r="AC429" i="2" s="1"/>
  <c r="M430" i="2"/>
  <c r="O430" i="2"/>
  <c r="AC430" i="2" s="1"/>
  <c r="M431" i="2"/>
  <c r="O431" i="2"/>
  <c r="AC431" i="2" s="1"/>
  <c r="M432" i="2"/>
  <c r="O432" i="2"/>
  <c r="AC432" i="2" s="1"/>
  <c r="M433" i="2"/>
  <c r="O433" i="2"/>
  <c r="AC433" i="2" s="1"/>
  <c r="M434" i="2"/>
  <c r="O434" i="2"/>
  <c r="AC434" i="2" s="1"/>
  <c r="M435" i="2"/>
  <c r="O435" i="2"/>
  <c r="AC435" i="2" s="1"/>
  <c r="M436" i="2"/>
  <c r="O436" i="2"/>
  <c r="AC436" i="2" s="1"/>
  <c r="M437" i="2"/>
  <c r="O437" i="2"/>
  <c r="AC437" i="2" s="1"/>
  <c r="M438" i="2"/>
  <c r="O438" i="2"/>
  <c r="AC438" i="2" s="1"/>
  <c r="M439" i="2"/>
  <c r="O439" i="2"/>
  <c r="AC439" i="2" s="1"/>
  <c r="M440" i="2"/>
  <c r="O440" i="2"/>
  <c r="AC440" i="2" s="1"/>
  <c r="M441" i="2"/>
  <c r="O441" i="2"/>
  <c r="AC441" i="2" s="1"/>
  <c r="M442" i="2"/>
  <c r="O442" i="2"/>
  <c r="AC442" i="2" s="1"/>
  <c r="M443" i="2"/>
  <c r="O443" i="2"/>
  <c r="M444" i="2"/>
  <c r="O444" i="2"/>
  <c r="M445" i="2"/>
  <c r="O445" i="2"/>
  <c r="M446" i="2"/>
  <c r="O446" i="2"/>
  <c r="M447" i="2"/>
  <c r="O447" i="2"/>
  <c r="M448" i="2"/>
  <c r="O448" i="2"/>
  <c r="M449" i="2"/>
  <c r="O449" i="2"/>
  <c r="M450" i="2"/>
  <c r="O450" i="2"/>
  <c r="M451" i="2"/>
  <c r="O451" i="2"/>
  <c r="M452" i="2"/>
  <c r="O452" i="2"/>
  <c r="M453" i="2"/>
  <c r="O453" i="2"/>
  <c r="O7" i="2"/>
  <c r="AC7" i="2" s="1"/>
  <c r="Z5" i="13" l="1"/>
  <c r="R13" i="22"/>
  <c r="L201" i="13"/>
  <c r="Q13" i="21" s="1"/>
  <c r="Q17" i="21" s="1"/>
  <c r="O454" i="2"/>
  <c r="Z201" i="13" l="1"/>
  <c r="Q13" i="22" s="1"/>
  <c r="S13" i="22" s="1"/>
  <c r="L39" i="14" s="1"/>
  <c r="T13" i="22"/>
  <c r="M39" i="14" s="1"/>
  <c r="R17" i="22"/>
  <c r="G16" i="21"/>
  <c r="Q17" i="22" l="1"/>
  <c r="W16" i="22"/>
  <c r="AE17" i="22" s="1"/>
  <c r="U16" i="22"/>
  <c r="V16" i="22" s="1"/>
  <c r="G17" i="21"/>
  <c r="G9" i="21"/>
  <c r="G11" i="21"/>
  <c r="G14" i="21"/>
  <c r="G12" i="21"/>
  <c r="T58" i="2"/>
  <c r="AC58" i="2" s="1"/>
  <c r="T59" i="2"/>
  <c r="AC59" i="2" s="1"/>
  <c r="T60" i="2"/>
  <c r="AC60" i="2" s="1"/>
  <c r="T61" i="2"/>
  <c r="AC61" i="2" s="1"/>
  <c r="T443" i="2"/>
  <c r="AC443" i="2" s="1"/>
  <c r="T444" i="2"/>
  <c r="AC444" i="2" s="1"/>
  <c r="T445" i="2"/>
  <c r="AC445" i="2" s="1"/>
  <c r="T446" i="2"/>
  <c r="AC446" i="2" s="1"/>
  <c r="T447" i="2"/>
  <c r="AC447" i="2" s="1"/>
  <c r="T448" i="2"/>
  <c r="AC448" i="2" s="1"/>
  <c r="T449" i="2"/>
  <c r="AC449" i="2" s="1"/>
  <c r="T450" i="2"/>
  <c r="AC450" i="2" s="1"/>
  <c r="T451" i="2"/>
  <c r="AC451" i="2" s="1"/>
  <c r="T452" i="2"/>
  <c r="AC452" i="2" s="1"/>
  <c r="T453" i="2"/>
  <c r="AC453" i="2" s="1"/>
  <c r="AC454" i="2" l="1"/>
  <c r="G15" i="21"/>
  <c r="M7" i="2"/>
  <c r="D17" i="21" l="1"/>
  <c r="D16" i="21"/>
  <c r="C21" i="21" l="1"/>
  <c r="G21" i="21"/>
  <c r="H21" i="21" s="1"/>
  <c r="G20" i="21"/>
  <c r="H20" i="21" s="1"/>
  <c r="E20" i="21" s="1"/>
  <c r="C20" i="21"/>
  <c r="G22" i="21"/>
  <c r="H22" i="21" s="1"/>
  <c r="C22" i="21"/>
  <c r="K54" i="14"/>
  <c r="K55" i="14"/>
  <c r="K56" i="14"/>
  <c r="K57" i="14"/>
  <c r="K58" i="14"/>
  <c r="K59" i="14"/>
  <c r="K60" i="14"/>
  <c r="K61" i="14"/>
  <c r="K53" i="14"/>
  <c r="M53" i="14"/>
  <c r="M54" i="14"/>
  <c r="M55" i="14"/>
  <c r="M56" i="14"/>
  <c r="M57" i="14"/>
  <c r="M58" i="14"/>
  <c r="M59" i="14"/>
  <c r="M60" i="14"/>
  <c r="M61" i="14"/>
  <c r="M52" i="14"/>
  <c r="L53" i="14"/>
  <c r="L54" i="14"/>
  <c r="L55" i="14"/>
  <c r="L56" i="14"/>
  <c r="L57" i="14"/>
  <c r="L58" i="14"/>
  <c r="L59" i="14"/>
  <c r="L60" i="14"/>
  <c r="L61" i="14"/>
  <c r="L52" i="14"/>
  <c r="J17" i="22" l="1"/>
  <c r="D20" i="21"/>
  <c r="D21" i="21" s="1"/>
  <c r="D22" i="21" s="1"/>
  <c r="G23" i="21" s="1"/>
  <c r="E21" i="21"/>
  <c r="E22" i="21" s="1"/>
  <c r="H23" i="21" s="1"/>
  <c r="F67" i="11"/>
  <c r="M65" i="14" s="1"/>
  <c r="F55" i="11"/>
  <c r="M62" i="14" s="1"/>
  <c r="E55" i="11"/>
  <c r="L62" i="14" s="1"/>
  <c r="M50" i="14"/>
  <c r="M49" i="14"/>
  <c r="M48" i="14"/>
  <c r="F56" i="11" l="1"/>
  <c r="M64" i="14" s="1"/>
  <c r="M63" i="14"/>
  <c r="E56" i="11"/>
  <c r="L64" i="14" s="1"/>
  <c r="L63" i="14"/>
  <c r="K17" i="22"/>
  <c r="F68" i="11"/>
  <c r="M66" i="14" s="1"/>
  <c r="K43" i="14" l="1"/>
  <c r="J43" i="14"/>
  <c r="T20" i="2" l="1"/>
  <c r="AC20" i="2" s="1"/>
  <c r="T21" i="2"/>
  <c r="AC21" i="2" s="1"/>
  <c r="T22" i="2"/>
  <c r="AC22" i="2" s="1"/>
  <c r="T23" i="2"/>
  <c r="AC23" i="2" s="1"/>
  <c r="T24" i="2"/>
  <c r="AC24" i="2" s="1"/>
  <c r="T25" i="2"/>
  <c r="AC25" i="2" s="1"/>
  <c r="T26" i="2"/>
  <c r="AC26" i="2" s="1"/>
  <c r="T27" i="2"/>
  <c r="AC27" i="2" s="1"/>
  <c r="T28" i="2"/>
  <c r="AC28" i="2" s="1"/>
  <c r="T29" i="2"/>
  <c r="AC29" i="2" s="1"/>
  <c r="T30" i="2"/>
  <c r="AC30" i="2" s="1"/>
  <c r="T31" i="2"/>
  <c r="AC31" i="2" s="1"/>
  <c r="T32" i="2"/>
  <c r="AC32" i="2" s="1"/>
  <c r="T33" i="2"/>
  <c r="AC33" i="2" s="1"/>
  <c r="T34" i="2"/>
  <c r="AC34" i="2" s="1"/>
  <c r="T35" i="2"/>
  <c r="AC35" i="2" s="1"/>
  <c r="T36" i="2"/>
  <c r="AC36" i="2" s="1"/>
  <c r="T37" i="2"/>
  <c r="AC37" i="2" s="1"/>
  <c r="T38" i="2"/>
  <c r="AC38" i="2" s="1"/>
  <c r="T39" i="2"/>
  <c r="AC39" i="2" s="1"/>
  <c r="T40" i="2"/>
  <c r="AC40" i="2" s="1"/>
  <c r="T41" i="2"/>
  <c r="AC41" i="2" s="1"/>
  <c r="T42" i="2"/>
  <c r="AC42" i="2" s="1"/>
  <c r="T43" i="2"/>
  <c r="AC43" i="2" s="1"/>
  <c r="T44" i="2"/>
  <c r="AC44" i="2" s="1"/>
  <c r="T45" i="2"/>
  <c r="AC45" i="2" s="1"/>
  <c r="T46" i="2"/>
  <c r="AC46" i="2" s="1"/>
  <c r="T47" i="2"/>
  <c r="AC47" i="2" s="1"/>
  <c r="T48" i="2"/>
  <c r="AC48" i="2" s="1"/>
  <c r="T49" i="2"/>
  <c r="AC49" i="2" s="1"/>
  <c r="T50" i="2"/>
  <c r="AC50" i="2" s="1"/>
  <c r="T51" i="2"/>
  <c r="AC51" i="2" s="1"/>
  <c r="T52" i="2"/>
  <c r="AC52" i="2" s="1"/>
  <c r="T53" i="2"/>
  <c r="AC53" i="2" s="1"/>
  <c r="T54" i="2"/>
  <c r="AC54" i="2" s="1"/>
  <c r="T55" i="2"/>
  <c r="AC55" i="2" s="1"/>
  <c r="T56" i="2"/>
  <c r="AC56" i="2" s="1"/>
  <c r="T57" i="2"/>
  <c r="AC57" i="2" s="1"/>
  <c r="T7" i="2" l="1"/>
  <c r="T8" i="2"/>
  <c r="AC8" i="2" s="1"/>
  <c r="T9" i="2"/>
  <c r="AC9" i="2" s="1"/>
  <c r="T10" i="2"/>
  <c r="AC10" i="2" s="1"/>
  <c r="T11" i="2"/>
  <c r="AC11" i="2" s="1"/>
  <c r="T12" i="2"/>
  <c r="AC12" i="2" s="1"/>
  <c r="T13" i="2"/>
  <c r="AC13" i="2" s="1"/>
  <c r="T14" i="2"/>
  <c r="AC14" i="2" s="1"/>
  <c r="T15" i="2"/>
  <c r="AC15" i="2" s="1"/>
  <c r="T17" i="2"/>
  <c r="AC17" i="2" s="1"/>
  <c r="T18" i="2"/>
  <c r="AC18" i="2" s="1"/>
  <c r="T19" i="2"/>
  <c r="AC19" i="2" s="1"/>
  <c r="W14" i="22" l="1"/>
  <c r="AE15" i="22" s="1"/>
  <c r="N41" i="14" s="1"/>
  <c r="U14" i="22"/>
  <c r="V14" i="22" s="1"/>
  <c r="I36" i="14"/>
  <c r="AF15" i="22" l="1"/>
  <c r="W15" i="22"/>
  <c r="AE16" i="22" s="1"/>
  <c r="N42" i="14" s="1"/>
  <c r="U15" i="22"/>
  <c r="V15" i="22" s="1"/>
  <c r="W10" i="22"/>
  <c r="AE10" i="22" s="1"/>
  <c r="U10" i="22"/>
  <c r="V10" i="22" s="1"/>
  <c r="I37" i="14"/>
  <c r="I39" i="14"/>
  <c r="I34" i="14"/>
  <c r="W8" i="22"/>
  <c r="AE8" i="22" s="1"/>
  <c r="U8" i="22"/>
  <c r="V8" i="22" s="1"/>
  <c r="L454" i="2"/>
  <c r="K454" i="2"/>
  <c r="J454" i="2"/>
  <c r="AF16" i="22" l="1"/>
  <c r="N36" i="14"/>
  <c r="AF10" i="22"/>
  <c r="O36" i="14" s="1"/>
  <c r="N34" i="14"/>
  <c r="AF8" i="22"/>
  <c r="O34" i="14" s="1"/>
  <c r="T17" i="22"/>
  <c r="AF17" i="22" s="1"/>
  <c r="S17" i="22"/>
  <c r="W12" i="22"/>
  <c r="AE12" i="22" s="1"/>
  <c r="U12" i="22"/>
  <c r="V12" i="22" s="1"/>
  <c r="I43" i="14"/>
  <c r="W11" i="22"/>
  <c r="AE11" i="22" s="1"/>
  <c r="U11" i="22"/>
  <c r="V11" i="22" s="1"/>
  <c r="W13" i="22"/>
  <c r="AE14" i="22" s="1"/>
  <c r="U13" i="22"/>
  <c r="V13" i="22" s="1"/>
  <c r="N17" i="22"/>
  <c r="M454" i="2"/>
  <c r="N38" i="14" l="1"/>
  <c r="AF12" i="22"/>
  <c r="O38" i="14" s="1"/>
  <c r="N37" i="14"/>
  <c r="AF11" i="22"/>
  <c r="O37" i="14" s="1"/>
  <c r="AF14" i="22"/>
  <c r="W17" i="22"/>
  <c r="M43" i="14"/>
  <c r="L43" i="14"/>
  <c r="AE13" i="22"/>
  <c r="N39" i="14" s="1"/>
  <c r="AB17" i="22" l="1"/>
  <c r="AB15" i="22"/>
  <c r="AE21" i="22" s="1"/>
  <c r="AB16" i="22"/>
  <c r="AE22" i="22" s="1"/>
  <c r="AB14" i="22"/>
  <c r="AE20" i="22" s="1"/>
  <c r="AF13" i="22"/>
  <c r="AA23" i="22" l="1"/>
  <c r="AE23" i="22"/>
  <c r="AF22" i="22"/>
  <c r="O41" i="14" s="1"/>
  <c r="AF21" i="22"/>
  <c r="O40" i="14" s="1"/>
  <c r="AF20" i="22"/>
  <c r="O39" i="14" s="1"/>
  <c r="AA21" i="22"/>
  <c r="AA22" i="22"/>
  <c r="AA20" i="22"/>
  <c r="N43" i="14" l="1"/>
  <c r="AF23" i="22"/>
  <c r="O42" i="14" s="1"/>
  <c r="AC20" i="22"/>
  <c r="AC21" i="22" s="1"/>
  <c r="AC22" i="22" s="1"/>
  <c r="AC23" i="22" s="1"/>
  <c r="AF24" i="22" s="1"/>
  <c r="R25" i="22" s="1"/>
  <c r="E53" i="14" s="1"/>
  <c r="AB20" i="22"/>
  <c r="AB21" i="22" s="1"/>
  <c r="AB22" i="22" s="1"/>
  <c r="AB23" i="22" s="1"/>
  <c r="AE24" i="22" s="1"/>
  <c r="R24" i="22" s="1"/>
  <c r="E52" i="14" s="1"/>
  <c r="W25" i="22" l="1"/>
  <c r="R26" i="22"/>
  <c r="E54" i="14" s="1"/>
  <c r="O43" i="14"/>
  <c r="R27" i="22" l="1"/>
  <c r="E55" i="14" l="1"/>
  <c r="R30" i="22"/>
  <c r="E58" i="14" s="1"/>
</calcChain>
</file>

<file path=xl/comments1.xml><?xml version="1.0" encoding="utf-8"?>
<comments xmlns="http://schemas.openxmlformats.org/spreadsheetml/2006/main">
  <authors>
    <author>x080451</author>
  </authors>
  <commentList>
    <comment ref="K16" authorId="0" shapeId="0">
      <text>
        <r>
          <rPr>
            <b/>
            <sz val="9"/>
            <color rgb="FF000000"/>
            <rFont val="Tahoma"/>
            <family val="2"/>
          </rPr>
          <t>Aclaración:</t>
        </r>
        <r>
          <rPr>
            <sz val="9"/>
            <color rgb="FF000000"/>
            <rFont val="Tahoma"/>
            <family val="2"/>
          </rPr>
          <t xml:space="preserve">
Si el gasto previsto va a ser facturado por empresa con domicilio en Navarra.</t>
        </r>
      </text>
    </comment>
  </commentList>
</comments>
</file>

<file path=xl/comments2.xml><?xml version="1.0" encoding="utf-8"?>
<comments xmlns="http://schemas.openxmlformats.org/spreadsheetml/2006/main">
  <authors>
    <author>x080451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 xml:space="preserve">Aclaración:
</t>
        </r>
        <r>
          <rPr>
            <sz val="9"/>
            <color indexed="81"/>
            <rFont val="Tahoma"/>
            <family val="2"/>
          </rPr>
          <t xml:space="preserve">Formato de fecha 01/01/202X
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Gasto navarro según OF 69/2021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 xml:space="preserve">Aclaración:
</t>
        </r>
        <r>
          <rPr>
            <sz val="9"/>
            <color indexed="81"/>
            <rFont val="Tahoma"/>
            <family val="2"/>
          </rPr>
          <t xml:space="preserve">Formato de fecha 01/01/202X
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 xml:space="preserve">Aclaración:
</t>
        </r>
        <r>
          <rPr>
            <sz val="9"/>
            <color indexed="81"/>
            <rFont val="Tahoma"/>
            <family val="2"/>
          </rPr>
          <t xml:space="preserve">Formato de fecha 01/01/202X
</t>
        </r>
      </text>
    </comment>
  </commentList>
</comments>
</file>

<file path=xl/comments3.xml><?xml version="1.0" encoding="utf-8"?>
<comments xmlns="http://schemas.openxmlformats.org/spreadsheetml/2006/main">
  <authors>
    <author>x080451</author>
    <author>X080963</author>
  </authors>
  <commentList>
    <comment ref="G4" authorId="0" shapeId="0">
      <text>
        <r>
          <rPr>
            <b/>
            <sz val="9"/>
            <color rgb="FF000000"/>
            <rFont val="Tahoma"/>
            <family val="2"/>
          </rPr>
          <t>Aclaración:</t>
        </r>
        <r>
          <rPr>
            <sz val="9"/>
            <color rgb="FF000000"/>
            <rFont val="Tahoma"/>
            <family val="2"/>
          </rPr>
          <t xml:space="preserve">
Recoge la suma del salario bruto más la seguridad social a cargo del trabajador y el IRPF
</t>
        </r>
      </text>
    </comment>
    <comment ref="K4" authorId="0" shapeId="0">
      <text>
        <r>
          <rPr>
            <b/>
            <sz val="9"/>
            <color rgb="FF000000"/>
            <rFont val="Tahoma"/>
            <family val="2"/>
          </rPr>
          <t>Aclaración:</t>
        </r>
        <r>
          <rPr>
            <sz val="9"/>
            <color rgb="FF000000"/>
            <rFont val="Tahoma"/>
            <family val="2"/>
          </rPr>
          <t xml:space="preserve">
Indicar el % de la nómina aplicada al proyecto</t>
        </r>
      </text>
    </comment>
    <comment ref="X4" authorId="1" shapeId="0">
      <text>
        <r>
          <rPr>
            <b/>
            <sz val="9"/>
            <color indexed="81"/>
            <rFont val="Tahoma"/>
            <family val="2"/>
          </rPr>
          <t>Poner asterisco siempre y cuando el gasto NO sea navarro (Columna M)</t>
        </r>
      </text>
    </comment>
  </commentList>
</comments>
</file>

<file path=xl/comments4.xml><?xml version="1.0" encoding="utf-8"?>
<comments xmlns="http://schemas.openxmlformats.org/spreadsheetml/2006/main">
  <authors>
    <author>x080451</author>
  </authors>
  <commentList>
    <comment ref="D44" authorId="0" shapeId="0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Una ayuda es minimis si explícitamente se indica en las bases de su convocatoria
</t>
        </r>
      </text>
    </comment>
  </commentList>
</comments>
</file>

<file path=xl/comments5.xml><?xml version="1.0" encoding="utf-8"?>
<comments xmlns="http://schemas.openxmlformats.org/spreadsheetml/2006/main">
  <authors>
    <author>x080451</author>
  </authors>
  <commentList>
    <comment ref="N5" authorId="0" shapeId="0">
      <text>
        <r>
          <rPr>
            <b/>
            <sz val="9"/>
            <color indexed="81"/>
            <rFont val="Tahoma"/>
            <family val="2"/>
          </rPr>
          <t xml:space="preserve">Aclaración:
</t>
        </r>
        <r>
          <rPr>
            <sz val="9"/>
            <color indexed="81"/>
            <rFont val="Tahoma"/>
            <family val="2"/>
          </rPr>
          <t>Esta columna será cumplimentada por el órgano gestor</t>
        </r>
      </text>
    </comment>
    <comment ref="O23" authorId="0" shapeId="0">
      <text>
        <r>
          <rPr>
            <b/>
            <sz val="9"/>
            <color indexed="81"/>
            <rFont val="Tahoma"/>
            <family val="2"/>
          </rPr>
          <t>Aclaración:
Ver Anexo I en presupuesto total</t>
        </r>
      </text>
    </comment>
  </commentList>
</comments>
</file>

<file path=xl/comments6.xml><?xml version="1.0" encoding="utf-8"?>
<comments xmlns="http://schemas.openxmlformats.org/spreadsheetml/2006/main">
  <authors>
    <author>x080451</author>
  </authors>
  <commentList>
    <comment ref="L31" authorId="0" shapeId="0">
      <text>
        <r>
          <rPr>
            <b/>
            <sz val="9"/>
            <color indexed="81"/>
            <rFont val="Tahoma"/>
            <family val="2"/>
          </rPr>
          <t>GASTO QUE CUMPLE CON REQUISITOS DE CONVOCATORIA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</rPr>
          <t xml:space="preserve">GASTO DENTRO DE LOS LÍMITES DEL PTO ACEPTADO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Esta columna será cumplimentada por el órgano gestor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Aclaración:
Ver Anexo I en presupuesto total</t>
        </r>
      </text>
    </comment>
  </commentList>
</comments>
</file>

<file path=xl/sharedStrings.xml><?xml version="1.0" encoding="utf-8"?>
<sst xmlns="http://schemas.openxmlformats.org/spreadsheetml/2006/main" count="2116" uniqueCount="807">
  <si>
    <t>IRPF</t>
  </si>
  <si>
    <t>Nº FACTURA</t>
  </si>
  <si>
    <t>FECHA FACTURA</t>
  </si>
  <si>
    <t>CIF</t>
  </si>
  <si>
    <t>BASE IMPONIBLE</t>
  </si>
  <si>
    <t>IVA</t>
  </si>
  <si>
    <t>OBSERVACIONES</t>
  </si>
  <si>
    <t>PROVEEDOR</t>
  </si>
  <si>
    <t>TIPO DE GASTO</t>
  </si>
  <si>
    <t xml:space="preserve">CONCEPTO </t>
  </si>
  <si>
    <t>IMPORTE
 TOTAL FACTURA</t>
  </si>
  <si>
    <t>ORDEN CORRELATIVO DE FACTURAS Y PAGOS</t>
  </si>
  <si>
    <t>TOTAL</t>
  </si>
  <si>
    <t>TOTALES</t>
  </si>
  <si>
    <t>Total gastos facturados</t>
  </si>
  <si>
    <t>Presupuesto aceptado</t>
  </si>
  <si>
    <t>IMPORTE</t>
  </si>
  <si>
    <t>TIPO GASTO</t>
  </si>
  <si>
    <t>OTROS</t>
  </si>
  <si>
    <t>%</t>
  </si>
  <si>
    <t>El cuadro inferior lo cumplimentará el órgano gestor</t>
  </si>
  <si>
    <t>FECHA PAGO
FACTURA</t>
  </si>
  <si>
    <t>FECHA PAGO
IRPF</t>
  </si>
  <si>
    <t>PAGO FRA.</t>
  </si>
  <si>
    <t>PAGO IRPF</t>
  </si>
  <si>
    <t>Gasto en Navarra</t>
  </si>
  <si>
    <t>GN</t>
  </si>
  <si>
    <t>% DE AYUDA CONCEDIDA</t>
  </si>
  <si>
    <t>GRA</t>
  </si>
  <si>
    <t>TOTAL GRA</t>
  </si>
  <si>
    <t>Nombre de entidad bancaria</t>
  </si>
  <si>
    <t>Importe</t>
  </si>
  <si>
    <t>Total</t>
  </si>
  <si>
    <t xml:space="preserve">Nombre de entidad </t>
  </si>
  <si>
    <t>Aportaciones de entidades privadas</t>
  </si>
  <si>
    <t>Importe
solicitado</t>
  </si>
  <si>
    <t>Importe 
concedido</t>
  </si>
  <si>
    <t/>
  </si>
  <si>
    <t>Aportaciones de entidades públicas</t>
  </si>
  <si>
    <t>Importe
concedido</t>
  </si>
  <si>
    <t>Total otras ayudas</t>
  </si>
  <si>
    <t>EL IMPORTE DE AYUDAS CONCEDIDAS NO PUEDE SUPERAR EL DE AYUDAS SOLICITADAS</t>
  </si>
  <si>
    <t>FINANCIACIÓN TOTAL</t>
  </si>
  <si>
    <t>Se debe utilizar la aplicación EXCEL y rellenar el documento siguiendo el orden en el que aparecen las pestañas.</t>
  </si>
  <si>
    <t>GASTO EN NAVARRA</t>
  </si>
  <si>
    <t>SI</t>
  </si>
  <si>
    <t>NO</t>
  </si>
  <si>
    <t>AYUDA CONCEDIDA (según resolución de concesión)</t>
  </si>
  <si>
    <t>PRESUPUESTO ACEPTADO (según resolución de concesión)</t>
  </si>
  <si>
    <t>DGRPA</t>
  </si>
  <si>
    <t>RECURSOS AJENOS (PRÉSTAMOS, CRÉDITOS, AVALES, APORTACIOINES DE INVERSORES PRIVADOS</t>
  </si>
  <si>
    <t>RECURSOS PROPIOS</t>
  </si>
  <si>
    <r>
      <t xml:space="preserve">DECLARACIÓN DE AYUDAS Y SUBVENCIONES
</t>
    </r>
    <r>
      <rPr>
        <sz val="8"/>
        <rFont val="Arial"/>
        <family val="2"/>
      </rPr>
      <t>Declarar las solicitadas aunque no estén resueltas y concedidas.</t>
    </r>
  </si>
  <si>
    <t>Ayuda minimis</t>
  </si>
  <si>
    <t>FUENTES DE FINANCIACIÓN Y DECLARACIÓN DE AYUDAS</t>
  </si>
  <si>
    <r>
      <t xml:space="preserve">TOTAL DECLARACIÓN DE AYUDAS Y SUBVENCIONES
</t>
    </r>
    <r>
      <rPr>
        <sz val="8"/>
        <rFont val="Arial"/>
        <family val="2"/>
      </rPr>
      <t>Declarar las solicitadas aunque no estén resueltas y concedidas.</t>
    </r>
  </si>
  <si>
    <t>Aportaciones de entidades PÚBLICAS</t>
  </si>
  <si>
    <t>AYUDAS PÚBLICAS Y PRIVADAS</t>
  </si>
  <si>
    <t>Aportaciones de entidades PRIVADAS</t>
  </si>
  <si>
    <t>Los cuadros inferiores los cumplimentará el órgano gestor</t>
  </si>
  <si>
    <t>Fijo</t>
  </si>
  <si>
    <t>Temporal</t>
  </si>
  <si>
    <t>FECHA</t>
  </si>
  <si>
    <t>NOMBRE EMPLEADX</t>
  </si>
  <si>
    <t>TIPO DE CONTRATO</t>
  </si>
  <si>
    <t>TAREA DESARROLLADA
Trabajos que impliquen la puesta en marcha y ejecución del proyecto</t>
  </si>
  <si>
    <t>TOTAL DEVENGADO
MENSUAL
(BRUTO)</t>
  </si>
  <si>
    <t>% DE GASTO APLICADO AL PROYECTO SEGÚN MEMORIA EXPLICATIVA</t>
  </si>
  <si>
    <t>TOTAL IMPORTE DEDICADO AL PROYECTO (1)</t>
  </si>
  <si>
    <t>TOTAL GASTOS DECLARADOS DE PERSONAL APLICADOS AL PROYECTO</t>
  </si>
  <si>
    <t>….</t>
  </si>
  <si>
    <t>PATROCINIO Y /O MECENAZGO</t>
  </si>
  <si>
    <t>OTROS INGRESOS</t>
  </si>
  <si>
    <t>TIPO IAE</t>
  </si>
  <si>
    <t>Grupo 961</t>
  </si>
  <si>
    <t>PERSONALIDAD DEL SOLICITANTE</t>
  </si>
  <si>
    <t>Física</t>
  </si>
  <si>
    <t>NOMBRE REPRESENTANTE</t>
  </si>
  <si>
    <t>DNI</t>
  </si>
  <si>
    <t>LOCALIDAD</t>
  </si>
  <si>
    <t>CP</t>
  </si>
  <si>
    <t>CALLE</t>
  </si>
  <si>
    <t>TELEFONO</t>
  </si>
  <si>
    <t>EMAIL</t>
  </si>
  <si>
    <t>Jurídica</t>
  </si>
  <si>
    <t>S.L.</t>
  </si>
  <si>
    <t>S.A.</t>
  </si>
  <si>
    <t>S.Coop.</t>
  </si>
  <si>
    <t>Com. Bienes</t>
  </si>
  <si>
    <t>Sin Áni. Lucro</t>
  </si>
  <si>
    <t>Colectiva</t>
  </si>
  <si>
    <t>Comanditaria</t>
  </si>
  <si>
    <t>EMPRESA</t>
  </si>
  <si>
    <t>NIF</t>
  </si>
  <si>
    <t>TITULO PROYECTO</t>
  </si>
  <si>
    <t>AÑO PRESENTACIÓN</t>
  </si>
  <si>
    <t>GASTO PRESENTADO</t>
  </si>
  <si>
    <t>GASTO REALIZADO</t>
  </si>
  <si>
    <t>GASTO ACEPTADO</t>
  </si>
  <si>
    <t>PATROCINIO Y/O MECENAZGO</t>
  </si>
  <si>
    <t>Gasto Total</t>
  </si>
  <si>
    <t>Gasto Navarra</t>
  </si>
  <si>
    <t>BASE DE CÁLCULO PARA DETERMINAR IMPORTE MÁXIMO DE COSTES LIMITADOS</t>
  </si>
  <si>
    <t>Limitado al 15% de la base de cálculo</t>
  </si>
  <si>
    <t>Limitado al 5% de la base de cálculo</t>
  </si>
  <si>
    <t>Limitado al 20% de la base de cálculo</t>
  </si>
  <si>
    <t>CORRECCIÓN COSTES LIMITADOS</t>
  </si>
  <si>
    <t xml:space="preserve">HOMBRES </t>
  </si>
  <si>
    <t>MUJERES</t>
  </si>
  <si>
    <t>OTROS/NC/NS</t>
  </si>
  <si>
    <t>&lt;15 años</t>
  </si>
  <si>
    <t>15 a 25 años</t>
  </si>
  <si>
    <t>26 a 45 años</t>
  </si>
  <si>
    <t>Otros</t>
  </si>
  <si>
    <t>&gt; 65 años</t>
  </si>
  <si>
    <t>46 a  65 años</t>
  </si>
  <si>
    <t>3. DATOS RELATIVOS AL EQUIPO</t>
  </si>
  <si>
    <t xml:space="preserve">En el punto 11.1.1. de las bases de la convocatoria se establece que es necesario presentar, además de la Memoria explicativa de la actividad ejecutada y una Memoria de género, los DATOS DE LAS MEMORIAS FINALES (que recogen los datos específicos), para lo que se debe proporcionar la información solicitada a continuación. </t>
  </si>
  <si>
    <t>2. DATOS RELATIVOS A LA ASISTENCIA</t>
  </si>
  <si>
    <t>Hombre</t>
  </si>
  <si>
    <t>Mujer</t>
  </si>
  <si>
    <t>Nº de acciones en euskera</t>
  </si>
  <si>
    <t>Nº de acciones de accesibilidad, sostenibilidad, conciliación, de contribución al reto demográfico</t>
  </si>
  <si>
    <t>INVITADOS/AS</t>
  </si>
  <si>
    <t xml:space="preserve">TOTAL </t>
  </si>
  <si>
    <t>Perfil productor/a</t>
  </si>
  <si>
    <t>ACCIONES</t>
  </si>
  <si>
    <t>Cursos, talleres</t>
  </si>
  <si>
    <t>Número de medidas de accesibilidad</t>
  </si>
  <si>
    <t>Número de medidas de conciliación</t>
  </si>
  <si>
    <t>Número de medidas de sostenibilidad</t>
  </si>
  <si>
    <t>Número de medidas de contribución al reto demográfico</t>
  </si>
  <si>
    <t xml:space="preserve">Perfil
 director/a, </t>
  </si>
  <si>
    <t>Generazinema FESTIVALES</t>
  </si>
  <si>
    <t>Grupo 962</t>
  </si>
  <si>
    <t>Grupo 963</t>
  </si>
  <si>
    <t>Grupo 01</t>
  </si>
  <si>
    <t>Asociación o fundación</t>
  </si>
  <si>
    <t>% DE GASTO APLICADO AL PROYECTO</t>
  </si>
  <si>
    <t>SEG. SOCIAL  TRABAJADOR</t>
  </si>
  <si>
    <t>IRPF  TRABAJADOR</t>
  </si>
  <si>
    <t>SEG. SOCIAL EMPRESA</t>
  </si>
  <si>
    <t>TIPO TAREA</t>
  </si>
  <si>
    <t>GASSTO NAVARRA</t>
  </si>
  <si>
    <t>GJ</t>
  </si>
  <si>
    <t>IMPORTE IRPF SIN JUSTIFICAR</t>
  </si>
  <si>
    <t>IMPORTE SS SIN JUSTIFICAR</t>
  </si>
  <si>
    <t>TOTAL GJ</t>
  </si>
  <si>
    <r>
      <t xml:space="preserve">        Además, </t>
    </r>
    <r>
      <rPr>
        <b/>
        <sz val="10"/>
        <color rgb="FF0070C0"/>
        <rFont val="Arial"/>
        <family val="2"/>
      </rPr>
      <t>en el caso de facturas</t>
    </r>
    <r>
      <rPr>
        <sz val="10"/>
        <rFont val="Arial"/>
        <family val="2"/>
      </rPr>
      <t xml:space="preserve"> (o documentos equivalentes): se deberá presentar la factura, justificante de pago de la factura y, en el caso del IRPF, se deben 
        presentar las correspondientes declaraciones trimestrales de IRPF (modelo 715) y los justificantes de pago, salvo lo correspondiente al 4º trimestre del año 
        2023, que deberán presentarse antes del 31 de enero</t>
    </r>
    <r>
      <rPr>
        <sz val="10"/>
        <rFont val="Arial"/>
        <family val="2"/>
      </rPr>
      <t xml:space="preserve"> de 2024.</t>
    </r>
    <r>
      <rPr>
        <b/>
        <sz val="10"/>
        <color rgb="FF0070C0"/>
        <rFont val="Arial"/>
        <family val="2"/>
      </rPr>
      <t/>
    </r>
  </si>
  <si>
    <r>
      <rPr>
        <b/>
        <sz val="10"/>
        <rFont val="Arial"/>
        <family val="2"/>
      </rPr>
      <t>2. RELACIÓN FACTURAS</t>
    </r>
    <r>
      <rPr>
        <sz val="10"/>
        <rFont val="Arial"/>
        <family val="2"/>
      </rPr>
      <t>: Se deben cumplimentar estas pestañas con los datos de las facturas y documentos de pago requeridos, con el fin de justificar el importe correspondiente a la solicitud del abono.</t>
    </r>
  </si>
  <si>
    <r>
      <rPr>
        <b/>
        <sz val="10"/>
        <rFont val="Arial"/>
        <family val="2"/>
      </rPr>
      <t>3. RELACIÓN NÓMINAS:</t>
    </r>
    <r>
      <rPr>
        <sz val="10"/>
        <rFont val="Arial"/>
        <family val="2"/>
      </rPr>
      <t xml:space="preserve"> Se deben cumplimentar estas pestañas con los datos de las nóminas y documentos de pago requeridos, con el fin de justificar el importe correspondiente a la solicitud del abono.</t>
    </r>
  </si>
  <si>
    <r>
      <rPr>
        <b/>
        <sz val="10"/>
        <rFont val="Arial"/>
        <family val="2"/>
      </rPr>
      <t>6. DATOS DE LAS MEMORIAS FINALES:</t>
    </r>
    <r>
      <rPr>
        <sz val="10"/>
        <rFont val="Arial"/>
        <family val="2"/>
      </rPr>
      <t xml:space="preserve"> Los datos consignados en esta pestaña son datos básicos que también aparecen en la Memoria explicativa de la actividad ejecutada y en la Memoria de género.</t>
    </r>
  </si>
  <si>
    <t>BASE IMPONIBLE APLICADA AL PROYECTO</t>
  </si>
  <si>
    <t>FECHA NÓMINA</t>
  </si>
  <si>
    <t>PAGO NÓMINA</t>
  </si>
  <si>
    <t>PAGO SS</t>
  </si>
  <si>
    <t>Pamplona/Iruñea</t>
  </si>
  <si>
    <t>Tierra Estella/Lizarraldea</t>
  </si>
  <si>
    <t>Larraun-Leitzaldea</t>
  </si>
  <si>
    <t>Pirineo</t>
  </si>
  <si>
    <t>Prepirineo</t>
  </si>
  <si>
    <t>Ribera</t>
  </si>
  <si>
    <t>Ribera Alta</t>
  </si>
  <si>
    <t>Sakana</t>
  </si>
  <si>
    <t>Zona Media</t>
  </si>
  <si>
    <t>España</t>
  </si>
  <si>
    <t>No me identifico con las opciones anteriores</t>
  </si>
  <si>
    <t>Navarra</t>
  </si>
  <si>
    <t>Extranjero</t>
  </si>
  <si>
    <t xml:space="preserve">Perfil actor/actriz </t>
  </si>
  <si>
    <t>Nº de acciones de difusión y comunicación</t>
  </si>
  <si>
    <t>Elaboración propia de blogs, podcast, webs…</t>
  </si>
  <si>
    <t>Nacionalidad</t>
  </si>
  <si>
    <t>CANADÁ</t>
  </si>
  <si>
    <t>REINO UNIDO</t>
  </si>
  <si>
    <t>FRANCIA</t>
  </si>
  <si>
    <t>CONTINENTE</t>
  </si>
  <si>
    <t>PAÍS</t>
  </si>
  <si>
    <t>ÁFRICA</t>
  </si>
  <si>
    <t>ANGOLA</t>
  </si>
  <si>
    <t>ARGELIA</t>
  </si>
  <si>
    <t>BENIN</t>
  </si>
  <si>
    <t>BOTSUANA</t>
  </si>
  <si>
    <t>BURKINA FASO</t>
  </si>
  <si>
    <t>BURUNDI</t>
  </si>
  <si>
    <t>CABO VERDE</t>
  </si>
  <si>
    <t>CAMERÚN</t>
  </si>
  <si>
    <t>CHAD</t>
  </si>
  <si>
    <t>COMORAS</t>
  </si>
  <si>
    <t>COSTA DE MARFIL</t>
  </si>
  <si>
    <t>EGIPTO</t>
  </si>
  <si>
    <t>ERITREA</t>
  </si>
  <si>
    <t>ETIOPÍA</t>
  </si>
  <si>
    <t>GABÓN</t>
  </si>
  <si>
    <t>GAMBIA</t>
  </si>
  <si>
    <t>GHANA</t>
  </si>
  <si>
    <t>GUINEA</t>
  </si>
  <si>
    <t>GUINEA ECUATORIAL</t>
  </si>
  <si>
    <t>GUINEA-BISSAU</t>
  </si>
  <si>
    <t>KENIA</t>
  </si>
  <si>
    <t>LESOTO</t>
  </si>
  <si>
    <t>LIBERIA</t>
  </si>
  <si>
    <t>LIBIA</t>
  </si>
  <si>
    <t>MADAGASCAR</t>
  </si>
  <si>
    <t>MALAUI</t>
  </si>
  <si>
    <t>MALI</t>
  </si>
  <si>
    <t>MARRUECOS</t>
  </si>
  <si>
    <t>MAURICIO</t>
  </si>
  <si>
    <t>MAURITANIA</t>
  </si>
  <si>
    <t>MOZAMBIQUE</t>
  </si>
  <si>
    <t>NAMIBIA</t>
  </si>
  <si>
    <t>NÍGER</t>
  </si>
  <si>
    <t>NIGERIA</t>
  </si>
  <si>
    <t>REPÚBLICA CENTROAFRICANA</t>
  </si>
  <si>
    <t>REPÚBLICA DEL CONGO</t>
  </si>
  <si>
    <t>REPÚBLICA DEMOCRÁTICA DEL CONGO</t>
  </si>
  <si>
    <t>REPÚBLICA SAHARAUI</t>
  </si>
  <si>
    <t>RUANDA</t>
  </si>
  <si>
    <t>SANTO TOMÉ Y PRÍNCIPE</t>
  </si>
  <si>
    <t>SENEGAL</t>
  </si>
  <si>
    <t>SEYCHELLES</t>
  </si>
  <si>
    <t>SIERRA LEONA</t>
  </si>
  <si>
    <t>SOMALIA</t>
  </si>
  <si>
    <t>SUAZILANDIA</t>
  </si>
  <si>
    <t>SUDÁFRICA</t>
  </si>
  <si>
    <t>SUDÁN DEL NORTE</t>
  </si>
  <si>
    <t>SUDÁN DEL SUR</t>
  </si>
  <si>
    <t>TANZANIA</t>
  </si>
  <si>
    <t>TOGO</t>
  </si>
  <si>
    <t>TÚNEZ</t>
  </si>
  <si>
    <t>UGANDA</t>
  </si>
  <si>
    <t>YIBUTI</t>
  </si>
  <si>
    <t>ZAMBIA</t>
  </si>
  <si>
    <t>ZIMBABUE</t>
  </si>
  <si>
    <t>AMÉRICA</t>
  </si>
  <si>
    <t>ANTIGUA Y BARBUDA</t>
  </si>
  <si>
    <t>ARGENTINA</t>
  </si>
  <si>
    <t>BAHAMAS</t>
  </si>
  <si>
    <t>BARBADOS</t>
  </si>
  <si>
    <t>BELICE</t>
  </si>
  <si>
    <t>BOLIVIA</t>
  </si>
  <si>
    <t>BRASIL</t>
  </si>
  <si>
    <t>CHILE</t>
  </si>
  <si>
    <t>COLOMBIA</t>
  </si>
  <si>
    <t>COSTA RICA</t>
  </si>
  <si>
    <t>CUBA</t>
  </si>
  <si>
    <t>DOMINICA</t>
  </si>
  <si>
    <t>ECUADOR</t>
  </si>
  <si>
    <t>EL SALVADOR</t>
  </si>
  <si>
    <t>ESTADOS UNIDOS</t>
  </si>
  <si>
    <t>GRANADA</t>
  </si>
  <si>
    <t>GUATEMALA</t>
  </si>
  <si>
    <t>GUYANA</t>
  </si>
  <si>
    <t>HAITÍ</t>
  </si>
  <si>
    <t>HONDURAS</t>
  </si>
  <si>
    <t>JAMAICA</t>
  </si>
  <si>
    <t>MÉXICO</t>
  </si>
  <si>
    <t>NICARAGUA</t>
  </si>
  <si>
    <t>PANAMÁ</t>
  </si>
  <si>
    <t>PARAGUAY</t>
  </si>
  <si>
    <t>PERÚ</t>
  </si>
  <si>
    <t>PUERTO RICO</t>
  </si>
  <si>
    <t>REPÚBLICA DOMINICANA</t>
  </si>
  <si>
    <t>SAN CRISTÓBAL Y NIEVES</t>
  </si>
  <si>
    <t>SAN VICENTE Y LAS GRANADINAS</t>
  </si>
  <si>
    <t>SANTA LUCÍA</t>
  </si>
  <si>
    <t>SURINAM</t>
  </si>
  <si>
    <t>TRINIDAD Y TOBAGO</t>
  </si>
  <si>
    <t>URUGUAY</t>
  </si>
  <si>
    <t>VENEZUELA</t>
  </si>
  <si>
    <t>ASIA</t>
  </si>
  <si>
    <t>AFGANISTÁN</t>
  </si>
  <si>
    <t>ARABIA SAUDITA</t>
  </si>
  <si>
    <t>BANGLADÉS</t>
  </si>
  <si>
    <t>BARÉIN</t>
  </si>
  <si>
    <t>BRUNEI</t>
  </si>
  <si>
    <t>BUTÁN</t>
  </si>
  <si>
    <t>CAMBOYA</t>
  </si>
  <si>
    <t>CATAR</t>
  </si>
  <si>
    <t>CHINA</t>
  </si>
  <si>
    <t>CHIPRE</t>
  </si>
  <si>
    <t>COREA DEL NORTE</t>
  </si>
  <si>
    <t>COREA DEL SUR</t>
  </si>
  <si>
    <t>EMIRATOS ARABES UNIDOS</t>
  </si>
  <si>
    <t>FILIPINAS</t>
  </si>
  <si>
    <t>INDIA</t>
  </si>
  <si>
    <t>INDONESIA</t>
  </si>
  <si>
    <t>IRÁN</t>
  </si>
  <si>
    <t>IRAQ</t>
  </si>
  <si>
    <t>ISRAEL</t>
  </si>
  <si>
    <t>JAPÓN</t>
  </si>
  <si>
    <t>JORDANIA</t>
  </si>
  <si>
    <t>KAZAJISTÁN</t>
  </si>
  <si>
    <t>KIRGUISTÁN</t>
  </si>
  <si>
    <t>KUWAIT</t>
  </si>
  <si>
    <t>LAOS</t>
  </si>
  <si>
    <t>LÍBANO</t>
  </si>
  <si>
    <t>MALASIA</t>
  </si>
  <si>
    <t>MALDIVAS</t>
  </si>
  <si>
    <t>MONGOLIA</t>
  </si>
  <si>
    <t>MYANMAR (BIRMANIA)</t>
  </si>
  <si>
    <t>NEPAL</t>
  </si>
  <si>
    <t>OMÁN</t>
  </si>
  <si>
    <t>PAKISTÁN</t>
  </si>
  <si>
    <t>PALESTINA</t>
  </si>
  <si>
    <t>SINGAPUR</t>
  </si>
  <si>
    <t>SIRIA</t>
  </si>
  <si>
    <t>SRI LANKA</t>
  </si>
  <si>
    <t>TAILANDIA</t>
  </si>
  <si>
    <t>TAIWAN</t>
  </si>
  <si>
    <t>TAYIKISTÁN</t>
  </si>
  <si>
    <t>TIMOR ORIENTAL</t>
  </si>
  <si>
    <t>TURKMENISTÁN</t>
  </si>
  <si>
    <t>TURQUÍA</t>
  </si>
  <si>
    <t>UZBEKISTÁN</t>
  </si>
  <si>
    <t>VIETNAM</t>
  </si>
  <si>
    <t>YEMEN</t>
  </si>
  <si>
    <t>EUROPA</t>
  </si>
  <si>
    <t>ALBANIA</t>
  </si>
  <si>
    <t>ALEMANIA</t>
  </si>
  <si>
    <t>ANDORRA</t>
  </si>
  <si>
    <t>ARMENIA</t>
  </si>
  <si>
    <t>AUSTRIA</t>
  </si>
  <si>
    <t>AZERBAIYÁN</t>
  </si>
  <si>
    <t>BÉLGICA</t>
  </si>
  <si>
    <t>BIELORRUSIA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</si>
  <si>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</si>
  <si>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</si>
  <si>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</si>
  <si>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</si>
  <si>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</si>
  <si>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</si>
  <si>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</si>
  <si>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</si>
  <si>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</si>
  <si>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GEORGIA</t>
  </si>
  <si>
    <t>GRECIA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</si>
  <si>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</si>
  <si>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</si>
  <si>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</si>
  <si>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</si>
  <si>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</si>
  <si>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</si>
  <si>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</si>
  <si>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</si>
  <si>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MALTA</t>
  </si>
  <si>
    <t>MOLDAVIA</t>
  </si>
  <si>
    <t>MÓNACO</t>
  </si>
  <si>
    <t>MONTENEGRO</t>
  </si>
  <si>
    <t>NORUEGA</t>
  </si>
  <si>
    <t>PAÍSES BAJOS</t>
  </si>
  <si>
    <t>POLONIA</t>
  </si>
  <si>
    <t>PORTUGAL</t>
  </si>
  <si>
    <t>REPÚBLICA CHECA</t>
  </si>
  <si>
    <t>REPÚBLICA DE MACEDONIA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</si>
  <si>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</si>
  <si>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</si>
  <si>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</si>
  <si>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</si>
  <si>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</si>
  <si>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</si>
  <si>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</si>
  <si>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</si>
  <si>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OCEANÍA</t>
  </si>
  <si>
    <t>AUSTRALIA</t>
  </si>
  <si>
    <t>FIYI</t>
  </si>
  <si>
    <t>ISLAS MARSHALL</t>
  </si>
  <si>
    <t>ISLAS SALOMÓN</t>
  </si>
  <si>
    <t>KIRIBATI</t>
  </si>
  <si>
    <t>MICRONESIA</t>
  </si>
  <si>
    <t>NAURU</t>
  </si>
  <si>
    <t>NUEVA ZELANDA</t>
  </si>
  <si>
    <t>PALAOS</t>
  </si>
  <si>
    <t>PAPÚA NUEVA GUINEA</t>
  </si>
  <si>
    <t>SAMOA</t>
  </si>
  <si>
    <t>TONGA</t>
  </si>
  <si>
    <t>TUVALU</t>
  </si>
  <si>
    <t>VANUATU</t>
  </si>
  <si>
    <t>ZONA</t>
  </si>
  <si>
    <t>OTRAS PROCEDENCIAS</t>
  </si>
  <si>
    <t>IBEROAMÉRICA</t>
  </si>
  <si>
    <t>Localidad</t>
  </si>
  <si>
    <t>Zona geográfica</t>
  </si>
  <si>
    <t>Abáigar</t>
  </si>
  <si>
    <t>Abárzuza</t>
  </si>
  <si>
    <t>Sangüesa</t>
  </si>
  <si>
    <t>Aberin</t>
  </si>
  <si>
    <t>Ablitas</t>
  </si>
  <si>
    <t>Tudela</t>
  </si>
  <si>
    <t>Adiós</t>
  </si>
  <si>
    <t>Aguilar de Codés</t>
  </si>
  <si>
    <t>Aibar</t>
  </si>
  <si>
    <t>Allín</t>
  </si>
  <si>
    <t>Allo</t>
  </si>
  <si>
    <t>Altsasu/Alsasu</t>
  </si>
  <si>
    <t>Améscoa Baja</t>
  </si>
  <si>
    <t>Ancín</t>
  </si>
  <si>
    <t>Andosilla</t>
  </si>
  <si>
    <t>Ansoáin</t>
  </si>
  <si>
    <t>Anué</t>
  </si>
  <si>
    <t>Añorbe</t>
  </si>
  <si>
    <t>Aoiz/Agoitz</t>
  </si>
  <si>
    <t>Aranarache</t>
  </si>
  <si>
    <t>Aranguren</t>
  </si>
  <si>
    <t>Arantza</t>
  </si>
  <si>
    <t>Arano</t>
  </si>
  <si>
    <t>Arakil</t>
  </si>
  <si>
    <t>Aras</t>
  </si>
  <si>
    <t>Arbizu</t>
  </si>
  <si>
    <t>Arce</t>
  </si>
  <si>
    <t>Arellano</t>
  </si>
  <si>
    <t>Areso</t>
  </si>
  <si>
    <t>Arguedas</t>
  </si>
  <si>
    <t>Aria</t>
  </si>
  <si>
    <t>Armañanzas</t>
  </si>
  <si>
    <t>Arróniz</t>
  </si>
  <si>
    <t>Arruazu</t>
  </si>
  <si>
    <t>Artajona</t>
  </si>
  <si>
    <t>Olite</t>
  </si>
  <si>
    <t>Artazu</t>
  </si>
  <si>
    <t>Atetz/Atez</t>
  </si>
  <si>
    <t>Auritz/Burguete</t>
  </si>
  <si>
    <t>Ayegui</t>
  </si>
  <si>
    <t>Azagra</t>
  </si>
  <si>
    <t>Azuelo</t>
  </si>
  <si>
    <t>Bakaiku</t>
  </si>
  <si>
    <t>Barañáin</t>
  </si>
  <si>
    <t>Barásoain</t>
  </si>
  <si>
    <t>Barbarin</t>
  </si>
  <si>
    <t>Bargota</t>
  </si>
  <si>
    <t>Barillas</t>
  </si>
  <si>
    <t>Baztan</t>
  </si>
  <si>
    <t>Beintza-Labaien</t>
  </si>
  <si>
    <t>Beire</t>
  </si>
  <si>
    <t>Belascoáin</t>
  </si>
  <si>
    <t>Bera</t>
  </si>
  <si>
    <t>Berbinzana</t>
  </si>
  <si>
    <t>Beriáin</t>
  </si>
  <si>
    <t>Berrioplano</t>
  </si>
  <si>
    <t>Berriozar</t>
  </si>
  <si>
    <t>Bertizarana</t>
  </si>
  <si>
    <t>Betelu</t>
  </si>
  <si>
    <t>Biurrun-Olcoz</t>
  </si>
  <si>
    <t>Buñuel</t>
  </si>
  <si>
    <t>Burgui</t>
  </si>
  <si>
    <t>Burlada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</si>
  <si>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</si>
  <si>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</si>
  <si>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</si>
  <si>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</si>
  <si>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</si>
  <si>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</si>
  <si>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</si>
  <si>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</si>
  <si>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Castejón</t>
  </si>
  <si>
    <t>Castillonuevo</t>
  </si>
  <si>
    <t>Cendea de Olza</t>
  </si>
  <si>
    <t>Cintruénigo</t>
  </si>
  <si>
    <t>Cirauqui</t>
  </si>
  <si>
    <t>Ciriza</t>
  </si>
  <si>
    <t>Cizur</t>
  </si>
  <si>
    <t>Corella</t>
  </si>
  <si>
    <t>Cortes</t>
  </si>
  <si>
    <t>Desojo</t>
  </si>
  <si>
    <t>Dicastillo</t>
  </si>
  <si>
    <t>Donamaría</t>
  </si>
  <si>
    <t>Doneztebe/Santesteban</t>
  </si>
  <si>
    <t>Echarri/Etxarri</t>
  </si>
  <si>
    <t>El Busto</t>
  </si>
  <si>
    <t>Elgorriaga</t>
  </si>
  <si>
    <t>Enériz</t>
  </si>
  <si>
    <t>Eratsun</t>
  </si>
  <si>
    <t>Ergoiena</t>
  </si>
  <si>
    <t>Erro</t>
  </si>
  <si>
    <t>Eslava</t>
  </si>
  <si>
    <t>Esparza de Salazar</t>
  </si>
  <si>
    <t>Espronceda</t>
  </si>
  <si>
    <t>Estella-Lizarra</t>
  </si>
  <si>
    <t>Esteríbar</t>
  </si>
  <si>
    <t>Etayo</t>
  </si>
  <si>
    <t>Etxalar</t>
  </si>
  <si>
    <t>Etxarri Aranatz</t>
  </si>
  <si>
    <t>Etxauri</t>
  </si>
  <si>
    <t>Eulate</t>
  </si>
  <si>
    <t>Ezcabarte</t>
  </si>
  <si>
    <t>Ezcároz</t>
  </si>
  <si>
    <t>Ezcurra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</si>
  <si>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</si>
  <si>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</si>
  <si>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</si>
  <si>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</si>
  <si>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</si>
  <si>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</si>
  <si>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</si>
  <si>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</t>
  </si>
  <si>
    <t>Gallués</t>
  </si>
  <si>
    <t>Garaioa</t>
  </si>
  <si>
    <t>Garde</t>
  </si>
  <si>
    <t>Garínoain</t>
  </si>
  <si>
    <t>Garralda</t>
  </si>
  <si>
    <t>Genevilla</t>
  </si>
  <si>
    <t>Goizueta</t>
  </si>
  <si>
    <t>Goñi</t>
  </si>
  <si>
    <t>Güesa</t>
  </si>
  <si>
    <t>Guesálaz</t>
  </si>
  <si>
    <t>Guirguillano</t>
  </si>
  <si>
    <t>Hiriberri/Villanueva de Aezkoa</t>
  </si>
  <si>
    <t>Huarte-Uharte</t>
  </si>
  <si>
    <t>Ibargoiti</t>
  </si>
  <si>
    <t>Igúzquiza</t>
  </si>
  <si>
    <t>Imotz</t>
  </si>
  <si>
    <t>Irañeta</t>
  </si>
  <si>
    <t>Irurtzun</t>
  </si>
  <si>
    <t>Isaba</t>
  </si>
  <si>
    <t>Ituren</t>
  </si>
  <si>
    <t>Iturmendi</t>
  </si>
  <si>
    <t>Iza</t>
  </si>
  <si>
    <t>Izagaondoa</t>
  </si>
  <si>
    <t>Izalzu</t>
  </si>
  <si>
    <t>Jaurrieta</t>
  </si>
  <si>
    <t>Javier</t>
  </si>
  <si>
    <t>Juslapeña</t>
  </si>
  <si>
    <t>Lakuntza</t>
  </si>
  <si>
    <t>Lana</t>
  </si>
  <si>
    <t>Lantz</t>
  </si>
  <si>
    <t>Lapoblación</t>
  </si>
  <si>
    <t>Larraga</t>
  </si>
  <si>
    <t>Larraona</t>
  </si>
  <si>
    <t>Larráun</t>
  </si>
  <si>
    <t>Lazagurría</t>
  </si>
  <si>
    <t>Leache</t>
  </si>
  <si>
    <t>Legarda</t>
  </si>
  <si>
    <t>Legaria</t>
  </si>
  <si>
    <t>Leitza</t>
  </si>
  <si>
    <t>Lekunberri</t>
  </si>
  <si>
    <t>Leoz</t>
  </si>
  <si>
    <t>Lerga</t>
  </si>
  <si>
    <t>Lerín</t>
  </si>
  <si>
    <t>Lesaka</t>
  </si>
  <si>
    <t>Liédena</t>
  </si>
  <si>
    <t>Lizoáin-Arriasgoiti</t>
  </si>
  <si>
    <t>Lodosa</t>
  </si>
  <si>
    <t>Lónguida</t>
  </si>
  <si>
    <t>Los Arcos</t>
  </si>
  <si>
    <t>Lumbier</t>
  </si>
  <si>
    <t>Luquin</t>
  </si>
  <si>
    <t>Luzaide/Valcarlos</t>
  </si>
  <si>
    <t>Mañeru</t>
  </si>
  <si>
    <t>Marañón</t>
  </si>
  <si>
    <t>Marcilla</t>
  </si>
  <si>
    <t>Mélida</t>
  </si>
  <si>
    <t>Mendavia</t>
  </si>
  <si>
    <t>Mendaza</t>
  </si>
  <si>
    <t>Mendigorría</t>
  </si>
  <si>
    <t>Metauten</t>
  </si>
  <si>
    <t>Milagro</t>
  </si>
  <si>
    <t>Mirafuentes</t>
  </si>
  <si>
    <t>Miranda de Arga</t>
  </si>
  <si>
    <t>Monreal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</si>
  <si>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</si>
  <si>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</si>
  <si>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</si>
  <si>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</si>
  <si>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</si>
  <si>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</si>
  <si>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</si>
  <si>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</si>
  <si>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</t>
  </si>
  <si>
    <t>Nazar</t>
  </si>
  <si>
    <t>Noáin (Valle de Elorz)</t>
  </si>
  <si>
    <t>Obanos</t>
  </si>
  <si>
    <t>Ochagavía</t>
  </si>
  <si>
    <t>Oco</t>
  </si>
  <si>
    <t>Odieta</t>
  </si>
  <si>
    <t>Oiz</t>
  </si>
  <si>
    <t>Oláibar</t>
  </si>
  <si>
    <t>Olazti/Olazagutía</t>
  </si>
  <si>
    <t>Olejua</t>
  </si>
  <si>
    <t>Olóriz</t>
  </si>
  <si>
    <t>Orbaiceta</t>
  </si>
  <si>
    <t>Orbara</t>
  </si>
  <si>
    <t>Orísoain</t>
  </si>
  <si>
    <t>Orkoien</t>
  </si>
  <si>
    <t>Oronz</t>
  </si>
  <si>
    <t>Oroz-Betelu</t>
  </si>
  <si>
    <t>Orreaga/Roncesvalles</t>
  </si>
  <si>
    <t>Oteiza</t>
  </si>
  <si>
    <t>Pamplona/Iruña</t>
  </si>
  <si>
    <t>Peralta</t>
  </si>
  <si>
    <t>Petilla de Aragón</t>
  </si>
  <si>
    <t>Piedramillera</t>
  </si>
  <si>
    <t>Pitillas</t>
  </si>
  <si>
    <t>Puente la Reina</t>
  </si>
  <si>
    <t>Pueyo</t>
  </si>
  <si>
    <t>Ribaforada</t>
  </si>
  <si>
    <t>Romanzado</t>
  </si>
  <si>
    <t>Roncal</t>
  </si>
  <si>
    <t>Sada</t>
  </si>
  <si>
    <t>Saldías</t>
  </si>
  <si>
    <t>Salinas de Oro</t>
  </si>
  <si>
    <t>San Adrián</t>
  </si>
  <si>
    <t>San Martín de Unx</t>
  </si>
  <si>
    <t>Sansol</t>
  </si>
  <si>
    <t>Santacara</t>
  </si>
  <si>
    <t>Sarriés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</si>
  <si>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</si>
  <si>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</si>
  <si>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</si>
  <si>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</si>
  <si>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</si>
  <si>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</si>
  <si>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</si>
  <si>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</si>
  <si>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</si>
  <si>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Tulebras</t>
  </si>
  <si>
    <t>Úcar</t>
  </si>
  <si>
    <t>Uharte-Arakil</t>
  </si>
  <si>
    <t>Ujué</t>
  </si>
  <si>
    <t>Ultzama</t>
  </si>
  <si>
    <t>Unciti</t>
  </si>
  <si>
    <t>Unzué</t>
  </si>
  <si>
    <t>Urdazubi/Urdax</t>
  </si>
  <si>
    <t>Urdiáin</t>
  </si>
  <si>
    <t>Urraúl Alto</t>
  </si>
  <si>
    <t>Urraúl Bajo</t>
  </si>
  <si>
    <t>Urroz de Santesteban</t>
  </si>
  <si>
    <t>Urroz-Villa</t>
  </si>
  <si>
    <t>Urzainqui</t>
  </si>
  <si>
    <t>Uterga</t>
  </si>
  <si>
    <t>Uztárroz</t>
  </si>
  <si>
    <t>Valle de Egüés</t>
  </si>
  <si>
    <t>Valtierra</t>
  </si>
  <si>
    <t>Viana</t>
  </si>
  <si>
    <t>Vidángoz</t>
  </si>
  <si>
    <t>Villafranca</t>
  </si>
  <si>
    <t>Villamayor de Monjardín</t>
  </si>
  <si>
    <t>Villatuerta</t>
  </si>
  <si>
    <t>Villava</t>
  </si>
  <si>
    <t>Yesa</t>
  </si>
  <si>
    <t>Zabalza</t>
  </si>
  <si>
    <t>Ziordia</t>
  </si>
  <si>
    <t>Zizur Mayor</t>
  </si>
  <si>
    <t>Zubieta</t>
  </si>
  <si>
    <t>Zugarramurdi</t>
  </si>
  <si>
    <t>Zúñiga</t>
  </si>
  <si>
    <t>Comarca</t>
  </si>
  <si>
    <t>Abaurregaina/Abaurrea Alta</t>
  </si>
  <si>
    <t>Abaurrepea/Abaurrea Baja</t>
  </si>
  <si>
    <t>Valdizarbe-Novenera</t>
  </si>
  <si>
    <t>Araitz</t>
  </si>
  <si>
    <t>Baztan-Bidasoa</t>
  </si>
  <si>
    <t>Aribe</t>
  </si>
  <si>
    <t>Basaburúa</t>
  </si>
  <si>
    <t>Bidaurreta</t>
  </si>
  <si>
    <t>Igantzi</t>
  </si>
  <si>
    <t>Lezáun</t>
  </si>
  <si>
    <t>Valle de Ollo/Ollaran</t>
  </si>
  <si>
    <t>Valle de Yerri</t>
  </si>
  <si>
    <t xml:space="preserve"> Ley Foral 4/2019, de 4 de febrero, de reforma de la Administración Local de Navarra</t>
  </si>
  <si>
    <t>https://www.boe.es/boe/dias/2019/02/26/pdfs/BOE-A-2019-2642.pdf</t>
  </si>
  <si>
    <t>En los Anexos II y III</t>
  </si>
  <si>
    <t>COMUNIDAD ECONÓMICA EUROPEA (EXCEPTUANDO ESPAÑA)</t>
  </si>
  <si>
    <t>Estructura fija de la empresa</t>
  </si>
  <si>
    <t>Nuevas contrataciones</t>
  </si>
  <si>
    <t>TOTAL HOMBRES</t>
  </si>
  <si>
    <t>TOTAL MUJERES</t>
  </si>
  <si>
    <t>TOTAL EMPLEADOS CON ALGÚN TIPO DE DISCAPACIDAD (*)</t>
  </si>
  <si>
    <t>TOTAL EMPLEADOS CON CONTRATO EN PRÁCTICAS</t>
  </si>
  <si>
    <t>(*) Discapacidad igual o superior al 33% reconocido por organismos competente</t>
  </si>
  <si>
    <t>Nº de empleos asociados al proyecto (personal con contrato mercantil/autónomos)</t>
  </si>
  <si>
    <t>Número de personas</t>
  </si>
  <si>
    <t>% respecto al total de personas</t>
  </si>
  <si>
    <t>Solicitante</t>
  </si>
  <si>
    <t>Título del Proyecto</t>
  </si>
  <si>
    <t>Gastos</t>
  </si>
  <si>
    <t>Concepto</t>
  </si>
  <si>
    <t>Nombre</t>
  </si>
  <si>
    <t xml:space="preserve">Total Gastos: </t>
  </si>
  <si>
    <t>COSTE REAL TOTAL</t>
  </si>
  <si>
    <t xml:space="preserve">COSTE REAL TOTAL </t>
  </si>
  <si>
    <t>GASTO TOTAL Y GASTO EN NAVARRA DECLARADO SUBVENCIONABLE</t>
  </si>
  <si>
    <t>GASTO DECLARADO DENTRO DE LOS LÍMITES SUBVENCIONABLES</t>
  </si>
  <si>
    <t>Gasto total</t>
  </si>
  <si>
    <t>PA</t>
  </si>
  <si>
    <t>GASTO JUSTIFICADO ACEPTADO DENTRO DE LOS LÍMITES SUBVENCIONABLES</t>
  </si>
  <si>
    <t>Estudio sobrefinanciación</t>
  </si>
  <si>
    <t>% DE GASTO NAVARRO SEGÚN PRESUPUESTO ACEPTADO</t>
  </si>
  <si>
    <t>GASTO JUSTIFICADO ACEPTADO</t>
  </si>
  <si>
    <t>GASTO NAVARRO JUSTIFICADO ACEPTADO</t>
  </si>
  <si>
    <t>% DE GASTO NAVARRO ACEPTADO</t>
  </si>
  <si>
    <t>AYUDA TOTAL QUE CORRESPONDE AL PROYECTO</t>
  </si>
  <si>
    <t>ANTICIPO</t>
  </si>
  <si>
    <t>PAGO A CUENTA</t>
  </si>
  <si>
    <t>ABONOS 2023</t>
  </si>
  <si>
    <t>ABONO FINAL</t>
  </si>
  <si>
    <r>
      <t xml:space="preserve">      · Manutención: </t>
    </r>
    <r>
      <rPr>
        <sz val="10"/>
        <rFont val="Arial"/>
        <family val="2"/>
      </rPr>
      <t xml:space="preserve">tipo de gasto, quienes son las personas (nombre y apellidos), puesto/cargo y tipo de manutención (comida/cena).
        </t>
    </r>
    <r>
      <rPr>
        <i/>
        <u/>
        <sz val="10"/>
        <rFont val="Arial"/>
        <family val="2"/>
      </rPr>
      <t>Ejemplo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Manutención, María García Olaso, Directora, Cena.</t>
    </r>
  </si>
  <si>
    <r>
      <rPr>
        <b/>
        <sz val="10"/>
        <rFont val="Arial"/>
        <family val="2"/>
      </rPr>
      <t xml:space="preserve">      · Alojamiento:</t>
    </r>
    <r>
      <rPr>
        <sz val="10"/>
        <rFont val="Arial"/>
        <family val="2"/>
      </rPr>
      <t xml:space="preserve"> tipo de gasto, quién/quienes se aloja/n (nombre y apellidos), puesto/cargo, fechas de la estancia, e indicar el nombre y ubicación del festival, feria o 
        evento profesional al que corresponda dicho gasto.
        </t>
    </r>
    <r>
      <rPr>
        <i/>
        <u/>
        <sz val="10"/>
        <rFont val="Arial"/>
        <family val="2"/>
      </rPr>
      <t>Ejemplo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Alojamiento, María García Olaso, Directora, del 12 al 14 de junio, Mendi Film Festival, Bilbao.</t>
    </r>
  </si>
  <si>
    <t>Otras 
acciones</t>
  </si>
  <si>
    <t>ZONA GEOGRÁFICA</t>
  </si>
  <si>
    <r>
      <rPr>
        <b/>
        <sz val="11"/>
        <color rgb="FF040C28"/>
        <rFont val="Arial"/>
        <family val="2"/>
      </rPr>
      <t>Países de la Unión Europea</t>
    </r>
    <r>
      <rPr>
        <b/>
        <sz val="11"/>
        <color rgb="FF202124"/>
        <rFont val="Arial"/>
        <family val="2"/>
      </rPr>
      <t> 27 Estados miembro (</t>
    </r>
    <r>
      <rPr>
        <b/>
        <sz val="11"/>
        <color rgb="FF040C28"/>
        <rFont val="Arial"/>
        <family val="2"/>
      </rPr>
      <t>UE</t>
    </r>
    <r>
      <rPr>
        <b/>
        <sz val="11"/>
        <color rgb="FF202124"/>
        <rFont val="Arial"/>
        <family val="2"/>
      </rPr>
      <t>):</t>
    </r>
    <r>
      <rPr>
        <sz val="11"/>
        <color rgb="FF202124"/>
        <rFont val="Arial"/>
        <family val="2"/>
      </rPr>
      <t xml:space="preserve"> Alemania, Bélgica, Croacia, Dinamarca, España, Francia, Irlanda, Letonia, Luxemburgo, </t>
    </r>
    <r>
      <rPr>
        <sz val="11"/>
        <color rgb="FF040C28"/>
        <rFont val="Arial"/>
        <family val="2"/>
      </rPr>
      <t>Países</t>
    </r>
    <r>
      <rPr>
        <sz val="11"/>
        <color rgb="FF202124"/>
        <rFont val="Arial"/>
        <family val="2"/>
      </rPr>
      <t> Bajos, Suecia, Bulgaria, Eslovaquia, Estonia, Grecia, Malta, Polonia, República Checa, Austria, Chipre, Eslovenia, Finlandia, Hungría, Italia, Lituania, Portugal y Rumanía.</t>
    </r>
  </si>
  <si>
    <r>
      <rPr>
        <b/>
        <sz val="11"/>
        <color rgb="FF040C28"/>
        <rFont val="Arial"/>
        <family val="2"/>
      </rPr>
      <t>Países</t>
    </r>
    <r>
      <rPr>
        <b/>
        <sz val="11"/>
        <color rgb="FF202124"/>
        <rFont val="Arial"/>
        <family val="2"/>
      </rPr>
      <t> Miembros: 22 Estados de América y Europa, de lengua española y portuguesa:</t>
    </r>
    <r>
      <rPr>
        <sz val="11"/>
        <color rgb="FF202124"/>
        <rFont val="Arial"/>
        <family val="2"/>
      </rPr>
      <t xml:space="preserve"> Andorra, Argentina, Bolivia, Brasil, Colombia, Costa Rica, Cuba Chile, República Dominicana, Ecuador, El Salvador, España, Guatemala, Honduras, México, Nicaragua, Panamá, Paraguay, Perú, Portugal, Uruguay y Venezuela.</t>
    </r>
  </si>
  <si>
    <t>Nº de empleos asociados al proyecto (personal con contrato laboral)</t>
  </si>
  <si>
    <t>USA</t>
  </si>
  <si>
    <t>Tamaño localidad</t>
  </si>
  <si>
    <t>Menos de 20.000 habitantes</t>
  </si>
  <si>
    <t>Entre 20.000 y 30.000 habitantes</t>
  </si>
  <si>
    <t>Más de 30.000 habitantes</t>
  </si>
  <si>
    <t>Estudio intensidad de ayuda</t>
  </si>
  <si>
    <t>Ayudas públicas sin considerar mínimis</t>
  </si>
  <si>
    <t>% de intensidad de obra audiovisual</t>
  </si>
  <si>
    <t>% de intensidad máx. de obra audiovisual</t>
  </si>
  <si>
    <t>ins</t>
  </si>
  <si>
    <r>
      <rPr>
        <b/>
        <sz val="10"/>
        <rFont val="Arial"/>
        <family val="2"/>
      </rPr>
      <t>5. FUENTES DE FINANCIACIÓN:</t>
    </r>
    <r>
      <rPr>
        <sz val="10"/>
        <rFont val="Arial"/>
        <family val="2"/>
      </rPr>
      <t xml:space="preserve"> Los datos consignados en esta pestaña servirán para determinar si se produce sobrefinanciación.</t>
    </r>
  </si>
  <si>
    <t>(1) Estos datos pasarán directamente a la pestaña de 4. GASTO DECLARADO SUBVENC.</t>
  </si>
  <si>
    <r>
      <rPr>
        <b/>
        <sz val="10"/>
        <rFont val="Arial"/>
        <family val="2"/>
      </rPr>
      <t xml:space="preserve">      · Desplazamiento</t>
    </r>
    <r>
      <rPr>
        <sz val="10"/>
        <rFont val="Arial"/>
        <family val="2"/>
      </rPr>
      <t xml:space="preserve"> en vehículo propio: tipo de gasto, quién se desplaza (nombre y apellidos), puesto/cargo, datos del viaje (origen, destino, fecha), kilómetros, y 
        €/km. Además, en la documentación a presentar podrán descargarse el anexo "</t>
    </r>
    <r>
      <rPr>
        <u/>
        <sz val="10"/>
        <rFont val="Arial"/>
        <family val="2"/>
      </rPr>
      <t>Declaración responsable kilometraje</t>
    </r>
    <r>
      <rPr>
        <sz val="10"/>
        <rFont val="Arial"/>
        <family val="2"/>
      </rPr>
      <t xml:space="preserve">".
        </t>
    </r>
    <r>
      <rPr>
        <i/>
        <u/>
        <sz val="10"/>
        <rFont val="Arial"/>
        <family val="2"/>
      </rPr>
      <t>Ejemplo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Kilometraje, María García Olaso, Directora, Madrid-Pamplona 12 de junio, 396 km, 0,35 €/km.</t>
    </r>
  </si>
  <si>
    <t>a. Gastos vinculados a la actividad presencial</t>
  </si>
  <si>
    <t>3. Alquileres de locales o salas (excluido el alquiler de la sede social de la entidad beneficiaria)</t>
  </si>
  <si>
    <t>b. Gastos vinculados a actividades online y procesos de digitalización</t>
  </si>
  <si>
    <t>1. Gastos de desarrollo o por el alquiler de uso de plataformas virtuales para actividades online</t>
  </si>
  <si>
    <t>5. Alquiler de tecnología VR o inmersiva u otra justificada por su interés para el desarrollo de la actividad</t>
  </si>
  <si>
    <t>7. Estudios relacionados con la comunicación, promoción y distribución de las obras en el entorno digital</t>
  </si>
  <si>
    <t>c. Gastos vinculados a sostenibilidad</t>
  </si>
  <si>
    <t>1. Análisis o estudios de medición de la huella de carbono o del impacto ambiental de la actividad</t>
  </si>
  <si>
    <t>2. Contratación de agentes de sostenibilidad (ecomanager o green runner) para el desarrollo de la actividad</t>
  </si>
  <si>
    <t>3. Actividades de formación en materia de sostenibilidad</t>
  </si>
  <si>
    <t>4. Obtención de certificaciones de sostenibilidad por organismos reconocidos</t>
  </si>
  <si>
    <t>5. Contratación de proveedores de servicios de mensajería certificados como ecológicos</t>
  </si>
  <si>
    <t>6. Instalación de contenedores y puntos limpios que favorezcan el reciclaje y la reutilización</t>
  </si>
  <si>
    <t>7. Contribución a proyectos para la compensación de la huella de carbono o del impacto ambiental de la actividad</t>
  </si>
  <si>
    <t>d. Gastos en comunicación, prensa y publicidad</t>
  </si>
  <si>
    <t>1. Gastos de contratación específica de agentes de prensa y de comunicación</t>
  </si>
  <si>
    <t>2. Edición de publicaciones en diferentes soportes</t>
  </si>
  <si>
    <t>3. Gastos de materiales para los medios de comunicación</t>
  </si>
  <si>
    <t>4. Gastos de campañas publicitarias</t>
  </si>
  <si>
    <t>5. Gastos de diseño gráfico para elementos de difusión o comunicación</t>
  </si>
  <si>
    <t>6. Gastos de edición de vídeo o piezas audiovisuales de difusión o comunicación</t>
  </si>
  <si>
    <t>7. Gastos de cartelería y material promocional, elementos de difusión, así como soportes de señalética y decoración</t>
  </si>
  <si>
    <t>1. Gastos de desplazamiento en medio de transporte colectivo</t>
  </si>
  <si>
    <t>2. Gastos de desplazamiento en vehículo propio</t>
  </si>
  <si>
    <t>3. Gastos de alojamiento</t>
  </si>
  <si>
    <t>4. Gastos de manutención</t>
  </si>
  <si>
    <t>f. Premios y becas</t>
  </si>
  <si>
    <t>1. Gasto por el premio/beca, monetario o en especie</t>
  </si>
  <si>
    <t>2. Gastos por la fabricación de estatuillas, galardones o trofeos similares que se entreguen</t>
  </si>
  <si>
    <t>Total personal fijo</t>
  </si>
  <si>
    <t>total personal eventual</t>
  </si>
  <si>
    <t>6.3. Los gastos de gestión y administración</t>
  </si>
  <si>
    <t>6.3. Los gastos ordinarios de la entidad (alquiler de la sede social de la entidad, material de oficina, teléfono, energía eléctrica, comunicaciones postales, mensajería, gastos de gestoría, etc.)</t>
  </si>
  <si>
    <t xml:space="preserve">NOMBRE DEL BENEFICIARIO </t>
  </si>
  <si>
    <t>NOMBRE DEL PROYECTO</t>
  </si>
  <si>
    <r>
      <t xml:space="preserve">b. Gastos vinculados a actividades </t>
    </r>
    <r>
      <rPr>
        <b/>
        <i/>
        <sz val="10"/>
        <rFont val="Calibri"/>
        <family val="2"/>
      </rPr>
      <t>online</t>
    </r>
    <r>
      <rPr>
        <b/>
        <sz val="10"/>
        <rFont val="Calibri"/>
        <family val="2"/>
      </rPr>
      <t xml:space="preserve"> y procesos de digitalización</t>
    </r>
  </si>
  <si>
    <t>e. Gastos de desplazamientos, alojamiento y manutención</t>
  </si>
  <si>
    <t>6.3. Retribuciones del personal laboral fijo o eventual dependiente</t>
  </si>
  <si>
    <t>6.3. Los gastos protocolarios y de representación (catering para eventos, regalos, etc.)</t>
  </si>
  <si>
    <r>
      <t xml:space="preserve">b. Gastos vinculados a actividades </t>
    </r>
    <r>
      <rPr>
        <b/>
        <i/>
        <sz val="12"/>
        <rFont val="Calibri"/>
        <family val="2"/>
      </rPr>
      <t>online</t>
    </r>
    <r>
      <rPr>
        <b/>
        <sz val="12"/>
        <rFont val="Calibri"/>
        <family val="2"/>
      </rPr>
      <t xml:space="preserve"> y procesos de digitalización</t>
    </r>
  </si>
  <si>
    <t>Generazinema Incubadoras</t>
  </si>
  <si>
    <t xml:space="preserve">En el punto 12.1.1. de las bases de la convocatoria se establece que es necesario presentar, además de la Memoria explicativa de la actividad ejecutada y una Memoria de género, los DATOS DE LAS MEMORIAS FINALES (que recogen los datos específicos), para lo que se debe proporcionar la información solicitada a continuación. </t>
  </si>
  <si>
    <t>1. DATOS RELATIVOS AL PORYECTO REALIZADO</t>
  </si>
  <si>
    <t>UBICACIÓN DE LA ACTIVIDAD PRINCIPAL: ZONA GEOGRÁFICA</t>
  </si>
  <si>
    <t>Nº de acciones (debates, mesas redondas, cursos, talleres, acciones formativas)</t>
  </si>
  <si>
    <t>Debates</t>
  </si>
  <si>
    <t>Mesas redondas</t>
  </si>
  <si>
    <t>GENERAZINEMA INCUBADORAS</t>
  </si>
  <si>
    <t>PAGO A CUENTA justificado</t>
  </si>
  <si>
    <t>JUSTIFICACIÓN ABONO PRESENTADA</t>
  </si>
  <si>
    <t>JUSTIFICACIÓN ACEPTADA</t>
  </si>
  <si>
    <t>Limitado al 40% de la base de cálculo</t>
  </si>
  <si>
    <t>Presencia del evento en medios generalistas (prensa, radio y televisión) (entrevistas, artículos, críticas...)</t>
  </si>
  <si>
    <t>Presencia del evento en medios especializados (entrevistas, artículos, críticas...)</t>
  </si>
  <si>
    <t>Presencia del evento en redes sociales</t>
  </si>
  <si>
    <t>Nº de acciones colaborativas del evento o certamen con otros festivales, asociaciones o entidades que aseguren su presencia y continuidad en su área de influencia más allá de las fechas estrictas de celebración de los eventos</t>
  </si>
  <si>
    <t>NETO</t>
  </si>
  <si>
    <t xml:space="preserve">             INSTRUCCIONES PARA CUMPLIMENTAR ESTE DOCUMENTO</t>
  </si>
  <si>
    <r>
      <rPr>
        <b/>
        <sz val="10"/>
        <rFont val="Arial"/>
        <family val="2"/>
      </rPr>
      <t>1. COSTE REAL TOTAL</t>
    </r>
    <r>
      <rPr>
        <sz val="10"/>
        <rFont val="Arial"/>
        <family val="2"/>
      </rPr>
      <t>: En esta pestaña se recoge el importe total de los gastos relacionados con el proyecto sean subvencionables o no y los gastos gastos fuera del periodo subvencionable.</t>
    </r>
  </si>
  <si>
    <r>
      <rPr>
        <b/>
        <sz val="10"/>
        <color rgb="FF0070C0"/>
        <rFont val="Arial"/>
        <family val="2"/>
      </rPr>
      <t xml:space="preserve">        En el caso de las nóminas</t>
    </r>
    <r>
      <rPr>
        <sz val="10"/>
        <rFont val="Arial"/>
        <family val="2"/>
      </rPr>
      <t>: Se deberán presentar las nóminas, justificante de pago de las nóminas, RLC (antiguo TC1) / RNT (antiguo TC2), justificante de pago a la seguridad social, declaración trimestral de IRPF, justificante de pago del IRPF, salvo lo corespondiente a las nóminas del mes de octubre de 2024 (si las hubiere), cuyos gastos a la Seguridad Social se deberán presentar a finales del mes de noviembre del año 2024, y los gastos correspondientes al 4º trimestre de IRPF del año 2024, deberán presentarse antes del 31 de enero de 2025 (declaraciones trimestrales según modelo 715 y justificantes de pago).</t>
    </r>
  </si>
  <si>
    <r>
      <rPr>
        <b/>
        <sz val="10"/>
        <rFont val="Arial"/>
        <family val="2"/>
      </rPr>
      <t xml:space="preserve">4. GASTO DECLARADO SUBVENCIONABLE: </t>
    </r>
    <r>
      <rPr>
        <sz val="10"/>
        <rFont val="Arial"/>
        <family val="2"/>
      </rPr>
      <t>Esta pestaña devolverá de forma automática, la suma de los gastos consignados en las pestañas anteriores, agrupados por epígrafes. También ofrecerá que parte del gasto corresponde a proveedores navarros.</t>
    </r>
  </si>
  <si>
    <t>IMPORTANTE: Este archivo se entregará en formato EXCEL y se acompañará de un PDF que recoja las facturas y justificantes de pago tal como se señala en la base 12.1.1. b) de la convocatoria.</t>
  </si>
  <si>
    <r>
      <t>En referencia a los gastos de alojamiento, manutención y desplazamiento en vehículo propio, se deberá indicar en la correspondiente celda de “Observaciones” la información que a continuación de señala: (</t>
    </r>
    <r>
      <rPr>
        <b/>
        <sz val="10"/>
        <rFont val="Arial"/>
        <family val="2"/>
      </rPr>
      <t>Ver los límites en la base 6ª de la convocatoria</t>
    </r>
    <r>
      <rPr>
        <sz val="10"/>
        <rFont val="Arial"/>
        <family val="2"/>
      </rPr>
      <t>)</t>
    </r>
  </si>
  <si>
    <t>ORDEN CORRELATIVO DE NÓMINAS Y PAGOS</t>
  </si>
  <si>
    <t>INS</t>
  </si>
  <si>
    <r>
      <rPr>
        <b/>
        <sz val="10"/>
        <color rgb="FFFFFFFF"/>
        <rFont val="Verdana"/>
        <family val="2"/>
      </rPr>
      <t>ANEXO  IV</t>
    </r>
    <r>
      <rPr>
        <b/>
        <sz val="14"/>
        <color rgb="FFFFFFFF"/>
        <rFont val="Verdana"/>
        <family val="2"/>
      </rPr>
      <t xml:space="preserve">
</t>
    </r>
    <r>
      <rPr>
        <b/>
        <sz val="12"/>
        <color rgb="FFFFFFFF"/>
        <rFont val="Verdana"/>
        <family val="2"/>
      </rPr>
      <t>DECLARACIÓN DE COSTE Y FINANCIACIÓN</t>
    </r>
  </si>
  <si>
    <r>
      <t xml:space="preserve">ANEXO IV
</t>
    </r>
    <r>
      <rPr>
        <b/>
        <sz val="14"/>
        <color indexed="9"/>
        <rFont val="Verdana"/>
        <family val="2"/>
      </rPr>
      <t>DECLARACIÓN DE COSTE Y FINANCIACIÓN</t>
    </r>
    <r>
      <rPr>
        <b/>
        <sz val="12"/>
        <color indexed="9"/>
        <rFont val="Verdana"/>
        <family val="2"/>
      </rPr>
      <t xml:space="preserve">
GENERAZINEMA INCUBADORAS 2025</t>
    </r>
  </si>
  <si>
    <t>Hay que cumplimentar únicamente las casillas en color amarillo y en rojo.</t>
  </si>
  <si>
    <t>GENERAZINEMA INCUBADORAS 2025</t>
  </si>
  <si>
    <t>6. Aplicación de tecnología IA a las actividades, estudios de marketing, testeo con el público asistente y detección
     de nuevos públicos</t>
  </si>
  <si>
    <t>1. Servicios de profesionales para la dirección y coordinación, tareas auxiliares, presentadores o moderadores,
     conferenciantes, ponentes, tutores/as y mentores/as y profesores/as</t>
  </si>
  <si>
    <t>2. Arrendamiento de servicios de intérpretes y empresas de traducción simultánea</t>
  </si>
  <si>
    <t>4. Servicios técnicos y alquiler de equipos para la realización de actividades</t>
  </si>
  <si>
    <t>2. Gastos por el alojamiento virtual de contenidos relacionados con los proyectos o profesionales seleccionados en las
     actividades programadas</t>
  </si>
  <si>
    <t>3. Contratación de personal dinamizador para eventos online</t>
  </si>
  <si>
    <t>4. Desarrollo o alquiler de aplicaciones para móvil, aplicaciones 3D/4D y similares</t>
  </si>
  <si>
    <r>
      <rPr>
        <b/>
        <sz val="12"/>
        <color theme="1" tint="0.34998626667073579"/>
        <rFont val="Verdana"/>
        <family val="2"/>
      </rPr>
      <t>RELACIÓN DE FACTURAS</t>
    </r>
    <r>
      <rPr>
        <b/>
        <sz val="12"/>
        <color theme="0"/>
        <rFont val="Verdana"/>
        <family val="2"/>
      </rPr>
      <t xml:space="preserve">
</t>
    </r>
  </si>
  <si>
    <t>DECLARACIÓN DE COSTE Y FINANCIACIÓN</t>
  </si>
  <si>
    <t>ANEXO  IV</t>
  </si>
  <si>
    <r>
      <rPr>
        <b/>
        <sz val="12"/>
        <color theme="1" tint="0.34998626667073579"/>
        <rFont val="Verdana"/>
        <family val="2"/>
      </rPr>
      <t>GASTOS DE PERSONAL</t>
    </r>
    <r>
      <rPr>
        <b/>
        <sz val="10"/>
        <color rgb="FFFFFFFF"/>
        <rFont val="Verdana"/>
        <family val="2"/>
      </rPr>
      <t xml:space="preserve">
GENERAZINEMA INCUBADORAS 2025</t>
    </r>
  </si>
  <si>
    <t>6.3. Los gastos ordinarios de la entidad (alquiler de la sede social de la entidad, material de oficina, teléfono,
       energía eléctrica, comunicaciones postales, mensajería, gastos de gestoría, etc.)</t>
  </si>
  <si>
    <r>
      <t xml:space="preserve">RESUMEN </t>
    </r>
    <r>
      <rPr>
        <b/>
        <sz val="14"/>
        <color indexed="9"/>
        <rFont val="Verdana"/>
        <family val="2"/>
      </rPr>
      <t xml:space="preserve">POR EPÍGRAFES
</t>
    </r>
    <r>
      <rPr>
        <b/>
        <sz val="12"/>
        <color indexed="9"/>
        <rFont val="Verdana"/>
        <family val="2"/>
      </rPr>
      <t>GENERAZINEMA INCUBADORAS 2025</t>
    </r>
  </si>
  <si>
    <r>
      <t xml:space="preserve">FUENTES DE FINANCIACIÓN
DECLARACIÓN DE OTRAS AYUDAS Y SUBVENCIONES
</t>
    </r>
    <r>
      <rPr>
        <b/>
        <sz val="12"/>
        <color theme="0"/>
        <rFont val="Verdana"/>
        <family val="2"/>
      </rPr>
      <t>GENERAZINEMA INCUBADORAS 2025</t>
    </r>
  </si>
  <si>
    <r>
      <t xml:space="preserve">RESUMEN DATOS MEMORIA
</t>
    </r>
    <r>
      <rPr>
        <b/>
        <sz val="12"/>
        <color rgb="FFFFFFFF"/>
        <rFont val="Verdana"/>
        <family val="2"/>
      </rPr>
      <t>GENERAZINEMA INCUBADORAS 2025</t>
    </r>
  </si>
  <si>
    <r>
      <t xml:space="preserve">DATOS DE LAS MEMORIAS FINALES
</t>
    </r>
    <r>
      <rPr>
        <b/>
        <sz val="12"/>
        <color indexed="9"/>
        <rFont val="Arial"/>
        <family val="2"/>
      </rPr>
      <t>GENERAZINEMA INCUBADORAS 2025</t>
    </r>
  </si>
  <si>
    <r>
      <t xml:space="preserve">RESUMEN </t>
    </r>
    <r>
      <rPr>
        <b/>
        <sz val="14"/>
        <color indexed="9"/>
        <rFont val="Arial"/>
        <family val="2"/>
      </rPr>
      <t xml:space="preserve">POR EPÍGRAFES
</t>
    </r>
    <r>
      <rPr>
        <b/>
        <sz val="12"/>
        <color theme="0"/>
        <rFont val="Arial"/>
        <family val="2"/>
      </rPr>
      <t>GENERAZINEMA INCUBADORAS 2025</t>
    </r>
  </si>
  <si>
    <t>GASTO REAL (BENEFICIARIO)</t>
  </si>
  <si>
    <t>DATOS DE LAS MEMORIAS FINALES
GENERAZINEMA INCUBADORAS 2025</t>
  </si>
  <si>
    <r>
      <t xml:space="preserve">RESUMEN </t>
    </r>
    <r>
      <rPr>
        <b/>
        <sz val="12"/>
        <color indexed="9"/>
        <rFont val="Verdana"/>
        <family val="2"/>
      </rPr>
      <t>DECLARACIÓN DE COSTE POR EPÍGRAFES
INCUBADORAS</t>
    </r>
  </si>
  <si>
    <t>(Este cuadro lo cumplimentará el órgano gestor)</t>
  </si>
  <si>
    <r>
      <t>GASTO JUSTIFICADO</t>
    </r>
    <r>
      <rPr>
        <b/>
        <i/>
        <sz val="10"/>
        <color indexed="9"/>
        <rFont val="Calibri"/>
        <family val="2"/>
      </rPr>
      <t/>
    </r>
  </si>
  <si>
    <t>El documento debe presentarse íntegro, es decir, no eliminando ninguna pestaña aunque ésta no deba cumplimentarse.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</si>
</sst>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\-mm\-yy;@"/>
    <numFmt numFmtId="165" formatCode="d\-m\-yy;@"/>
    <numFmt numFmtId="166" formatCode="#,##0.00_ ;\-#,##0.00\ "/>
  </numFmts>
  <fonts count="14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2"/>
      <color indexed="9"/>
      <name val="Verdana"/>
      <family val="2"/>
    </font>
    <font>
      <b/>
      <sz val="10"/>
      <color rgb="FF7030A0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</font>
    <font>
      <b/>
      <sz val="14"/>
      <color rgb="FFFFFFFF"/>
      <name val="Verdana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i/>
      <sz val="13"/>
      <color rgb="FF5D2884"/>
      <name val="Calibri"/>
      <family val="2"/>
    </font>
    <font>
      <b/>
      <sz val="10"/>
      <name val="Calibri"/>
      <family val="2"/>
      <scheme val="minor"/>
    </font>
    <font>
      <sz val="12"/>
      <color indexed="9"/>
      <name val="Calibri"/>
      <family val="2"/>
    </font>
    <font>
      <sz val="12"/>
      <name val="Calibri"/>
      <family val="2"/>
    </font>
    <font>
      <sz val="11"/>
      <name val="Arial"/>
      <family val="2"/>
    </font>
    <font>
      <i/>
      <sz val="12"/>
      <color theme="0"/>
      <name val="Calibri"/>
      <family val="2"/>
    </font>
    <font>
      <i/>
      <sz val="13"/>
      <color theme="0"/>
      <name val="Calibri"/>
      <family val="2"/>
    </font>
    <font>
      <sz val="12"/>
      <color rgb="FFFF0000"/>
      <name val="Calibri"/>
      <family val="2"/>
    </font>
    <font>
      <sz val="10"/>
      <color indexed="12"/>
      <name val="Calibri"/>
      <family val="2"/>
    </font>
    <font>
      <sz val="10"/>
      <color indexed="9"/>
      <name val="Calibri"/>
      <family val="2"/>
    </font>
    <font>
      <b/>
      <sz val="14"/>
      <name val="Calibri"/>
      <family val="2"/>
    </font>
    <font>
      <b/>
      <sz val="13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2"/>
      <color rgb="FFFF0000"/>
      <name val="Calibri"/>
      <family val="2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0"/>
      <name val="Arial"/>
      <family val="2"/>
    </font>
    <font>
      <i/>
      <sz val="13"/>
      <color theme="0" tint="-4.9989318521683403E-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</font>
    <font>
      <b/>
      <sz val="14"/>
      <color rgb="FFFFFFFF"/>
      <name val="Arial"/>
      <family val="2"/>
    </font>
    <font>
      <b/>
      <sz val="14"/>
      <color indexed="9"/>
      <name val="Arial"/>
      <family val="2"/>
    </font>
    <font>
      <b/>
      <sz val="14"/>
      <color theme="0"/>
      <name val="Verdana"/>
      <family val="2"/>
    </font>
    <font>
      <b/>
      <sz val="12"/>
      <name val="Arial"/>
      <family val="2"/>
    </font>
    <font>
      <sz val="8"/>
      <name val="Arial"/>
      <family val="2"/>
    </font>
    <font>
      <sz val="14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"/>
      <color rgb="FFC00000"/>
      <name val="Arial"/>
      <family val="2"/>
    </font>
    <font>
      <b/>
      <sz val="8"/>
      <name val="Arial"/>
      <family val="2"/>
    </font>
    <font>
      <sz val="9"/>
      <color rgb="FFFF0000"/>
      <name val="Arial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color rgb="FFFF0000"/>
      <name val="Calibri"/>
      <family val="2"/>
    </font>
    <font>
      <b/>
      <sz val="10"/>
      <color theme="0"/>
      <name val="Calibri"/>
      <family val="2"/>
    </font>
    <font>
      <sz val="10"/>
      <color rgb="FFE4DFEC"/>
      <name val="Calibri"/>
      <family val="2"/>
    </font>
    <font>
      <sz val="12"/>
      <color rgb="FF403151"/>
      <name val="Calibri"/>
      <family val="2"/>
    </font>
    <font>
      <sz val="10"/>
      <color rgb="FFFFFFFF"/>
      <name val="Calibri"/>
      <family val="2"/>
    </font>
    <font>
      <sz val="12"/>
      <color theme="0"/>
      <name val="Calibri"/>
      <family val="2"/>
    </font>
    <font>
      <sz val="10"/>
      <color rgb="FF000000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7"/>
      <color theme="1"/>
      <name val="Verdana"/>
      <family val="2"/>
    </font>
    <font>
      <sz val="11"/>
      <name val="Verdana"/>
      <family val="2"/>
    </font>
    <font>
      <sz val="10"/>
      <color theme="1"/>
      <name val="Verdana"/>
      <family val="2"/>
    </font>
    <font>
      <b/>
      <sz val="12"/>
      <name val="Arial Narrow"/>
      <family val="2"/>
    </font>
    <font>
      <b/>
      <sz val="11"/>
      <color rgb="FF808080"/>
      <name val="Verdana"/>
      <family val="2"/>
    </font>
    <font>
      <b/>
      <sz val="12"/>
      <color theme="9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1"/>
      <name val="Verdana"/>
      <family val="2"/>
    </font>
    <font>
      <b/>
      <sz val="10"/>
      <name val="Calibri"/>
      <family val="2"/>
    </font>
    <font>
      <b/>
      <i/>
      <sz val="12"/>
      <color theme="0"/>
      <name val="Calibri"/>
      <family val="2"/>
    </font>
    <font>
      <sz val="12"/>
      <color theme="7" tint="0.79998168889431442"/>
      <name val="Calibri"/>
      <family val="2"/>
    </font>
    <font>
      <vertAlign val="superscript"/>
      <sz val="8"/>
      <color rgb="FF000000"/>
      <name val="Verdana"/>
      <family val="2"/>
    </font>
    <font>
      <b/>
      <sz val="10"/>
      <color rgb="FF0070C0"/>
      <name val="Arial"/>
      <family val="2"/>
    </font>
    <font>
      <i/>
      <u/>
      <sz val="10"/>
      <name val="Arial"/>
      <family val="2"/>
    </font>
    <font>
      <u/>
      <sz val="10"/>
      <name val="Arial"/>
      <family val="2"/>
    </font>
    <font>
      <b/>
      <sz val="10"/>
      <color rgb="FFFFFFFF"/>
      <name val="Verdana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</font>
    <font>
      <b/>
      <sz val="12"/>
      <color rgb="FFFFFFFF"/>
      <name val="Calibri"/>
      <family val="2"/>
    </font>
    <font>
      <b/>
      <sz val="10"/>
      <color rgb="FFFFFFFF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12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Verdana"/>
      <family val="2"/>
    </font>
    <font>
      <b/>
      <sz val="14"/>
      <color rgb="FF000000"/>
      <name val="Calibri"/>
      <family val="2"/>
    </font>
    <font>
      <b/>
      <sz val="11"/>
      <name val="Calibri"/>
      <family val="2"/>
    </font>
    <font>
      <i/>
      <sz val="11"/>
      <color rgb="FF000000"/>
      <name val="Verdana"/>
      <family val="2"/>
    </font>
    <font>
      <b/>
      <sz val="11"/>
      <color theme="1"/>
      <name val="Calibri"/>
      <family val="2"/>
    </font>
    <font>
      <b/>
      <sz val="10"/>
      <name val="Verdana"/>
      <family val="2"/>
    </font>
    <font>
      <b/>
      <u/>
      <sz val="12"/>
      <color theme="1"/>
      <name val="Verdana"/>
      <family val="2"/>
    </font>
    <font>
      <b/>
      <u/>
      <sz val="12"/>
      <color rgb="FF000000"/>
      <name val="Verdana"/>
      <family val="2"/>
    </font>
    <font>
      <sz val="10"/>
      <name val="Verdana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sz val="16"/>
      <color rgb="FFFF0000"/>
      <name val="Calibri"/>
      <family val="2"/>
    </font>
    <font>
      <vertAlign val="superscript"/>
      <sz val="10"/>
      <name val="Calibri"/>
      <family val="2"/>
    </font>
    <font>
      <b/>
      <sz val="12"/>
      <color rgb="FFFFFFFF"/>
      <name val="Verdana"/>
      <family val="2"/>
    </font>
    <font>
      <b/>
      <sz val="8"/>
      <color rgb="FFFFFFFF"/>
      <name val="Calibri"/>
      <family val="2"/>
    </font>
    <font>
      <b/>
      <sz val="16"/>
      <color rgb="FFFFFFFF"/>
      <name val="Calibri"/>
      <family val="2"/>
    </font>
    <font>
      <sz val="12"/>
      <color rgb="FFFFFFFF"/>
      <name val="Calibri"/>
      <family val="2"/>
    </font>
    <font>
      <sz val="10"/>
      <color rgb="FF0000FF"/>
      <name val="Calibri"/>
      <family val="2"/>
    </font>
    <font>
      <i/>
      <sz val="14"/>
      <color rgb="FF000000"/>
      <name val="Calibri"/>
      <family val="2"/>
    </font>
    <font>
      <b/>
      <i/>
      <sz val="9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040C28"/>
      <name val="Arial"/>
      <family val="2"/>
    </font>
    <font>
      <sz val="11"/>
      <color rgb="FF202124"/>
      <name val="Arial"/>
      <family val="2"/>
    </font>
    <font>
      <b/>
      <sz val="11"/>
      <color rgb="FF040C28"/>
      <name val="Arial"/>
      <family val="2"/>
    </font>
    <font>
      <b/>
      <sz val="11"/>
      <color rgb="FF202124"/>
      <name val="Arial"/>
      <family val="2"/>
    </font>
    <font>
      <b/>
      <i/>
      <sz val="10"/>
      <name val="Calibri"/>
      <family val="2"/>
    </font>
    <font>
      <sz val="10"/>
      <color theme="1"/>
      <name val="Calibri"/>
      <family val="2"/>
      <scheme val="minor"/>
    </font>
    <font>
      <b/>
      <i/>
      <sz val="12"/>
      <name val="Calibri"/>
      <family val="2"/>
    </font>
    <font>
      <sz val="10"/>
      <color rgb="FFC00000"/>
      <name val="Arial"/>
      <family val="2"/>
    </font>
    <font>
      <b/>
      <sz val="8"/>
      <name val="Calibri"/>
      <family val="2"/>
    </font>
    <font>
      <b/>
      <sz val="12"/>
      <color theme="1" tint="0.34998626667073579"/>
      <name val="Verdana"/>
      <family val="2"/>
    </font>
    <font>
      <b/>
      <sz val="14"/>
      <color indexed="9"/>
      <name val="Verdana"/>
      <family val="2"/>
    </font>
    <font>
      <b/>
      <sz val="12"/>
      <color indexed="9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i/>
      <sz val="11"/>
      <color theme="1"/>
      <name val="Calibri"/>
      <family val="2"/>
      <scheme val="minor"/>
    </font>
    <font>
      <b/>
      <i/>
      <sz val="10"/>
      <color indexed="9"/>
      <name val="Calibri"/>
      <family val="2"/>
    </font>
    <font>
      <b/>
      <u/>
      <sz val="12"/>
      <color theme="7" tint="-0.499984740745262"/>
      <name val="Verdana"/>
      <family val="2"/>
    </font>
    <font>
      <b/>
      <sz val="10"/>
      <color rgb="FFC00000"/>
      <name val="Calibri"/>
      <family val="2"/>
    </font>
    <font>
      <b/>
      <sz val="11"/>
      <color rgb="FFC00000"/>
      <name val="Arial"/>
      <family val="2"/>
    </font>
    <font>
      <b/>
      <i/>
      <sz val="10"/>
      <color rgb="FFFFFFFF"/>
      <name val="Verdana"/>
      <family val="2"/>
    </font>
    <font>
      <b/>
      <sz val="10"/>
      <color rgb="FFC0000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8D8D8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FFFFCC"/>
        <bgColor rgb="FFFFFFFF"/>
      </patternFill>
    </fill>
    <fill>
      <patternFill patternType="solid">
        <fgColor rgb="FFE6E6FF"/>
        <bgColor rgb="FF000000"/>
      </patternFill>
    </fill>
    <fill>
      <patternFill patternType="solid">
        <fgColor rgb="FFE1E1E1"/>
        <bgColor rgb="FF000000"/>
      </patternFill>
    </fill>
    <fill>
      <patternFill patternType="solid">
        <fgColor rgb="FF666699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DEBF7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FFCDCD"/>
        <bgColor rgb="FF000000"/>
      </patternFill>
    </fill>
    <fill>
      <patternFill patternType="solid">
        <fgColor rgb="FFFFE1E1"/>
        <bgColor indexed="64"/>
      </patternFill>
    </fill>
    <fill>
      <patternFill patternType="solid">
        <fgColor rgb="FFFFB7B7"/>
        <bgColor rgb="FF000000"/>
      </patternFill>
    </fill>
    <fill>
      <patternFill patternType="solid">
        <fgColor rgb="FFFFB9B9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8439BD"/>
        <bgColor indexed="64"/>
      </patternFill>
    </fill>
  </fills>
  <borders count="1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/>
      <top/>
      <bottom/>
      <diagonal/>
    </border>
    <border>
      <left/>
      <right style="medium">
        <color theme="7" tint="-0.499984740745262"/>
      </right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indexed="64"/>
      </top>
      <bottom style="thin">
        <color theme="7" tint="-0.499984740745262"/>
      </bottom>
      <diagonal/>
    </border>
    <border>
      <left/>
      <right/>
      <top/>
      <bottom style="thin">
        <color theme="7" tint="-0.499984740745262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7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403151"/>
      </left>
      <right style="thin">
        <color rgb="FF403151"/>
      </right>
      <top style="thin">
        <color rgb="FF403151"/>
      </top>
      <bottom style="thin">
        <color rgb="FF40315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666699"/>
      </right>
      <top style="thin">
        <color rgb="FF666699"/>
      </top>
      <bottom/>
      <diagonal/>
    </border>
    <border>
      <left/>
      <right style="thin">
        <color rgb="FF666699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54"/>
      </left>
      <right/>
      <top style="thin">
        <color indexed="64"/>
      </top>
      <bottom style="thin">
        <color indexed="54"/>
      </bottom>
      <diagonal/>
    </border>
    <border>
      <left/>
      <right/>
      <top style="thin">
        <color indexed="64"/>
      </top>
      <bottom style="thin">
        <color indexed="54"/>
      </bottom>
      <diagonal/>
    </border>
    <border>
      <left/>
      <right style="thin">
        <color indexed="64"/>
      </right>
      <top style="thin">
        <color indexed="64"/>
      </top>
      <bottom style="thin">
        <color indexed="5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7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3" fontId="12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5">
    <xf numFmtId="0" fontId="0" fillId="0" borderId="0" xfId="0"/>
    <xf numFmtId="0" fontId="4" fillId="0" borderId="0" xfId="0" applyFont="1" applyFill="1" applyBorder="1" applyProtection="1"/>
    <xf numFmtId="0" fontId="4" fillId="4" borderId="0" xfId="0" applyFont="1" applyFill="1" applyBorder="1" applyProtection="1"/>
    <xf numFmtId="0" fontId="4" fillId="4" borderId="0" xfId="0" applyFont="1" applyFill="1" applyBorder="1" applyAlignment="1" applyProtection="1">
      <alignment horizontal="left" indent="3"/>
    </xf>
    <xf numFmtId="0" fontId="6" fillId="4" borderId="0" xfId="0" applyFont="1" applyFill="1" applyBorder="1" applyProtection="1"/>
    <xf numFmtId="0" fontId="0" fillId="4" borderId="0" xfId="0" applyFill="1"/>
    <xf numFmtId="0" fontId="8" fillId="4" borderId="0" xfId="0" quotePrefix="1" applyFont="1" applyFill="1" applyBorder="1" applyAlignment="1"/>
    <xf numFmtId="0" fontId="8" fillId="4" borderId="0" xfId="0" applyFont="1" applyFill="1" applyBorder="1"/>
    <xf numFmtId="0" fontId="4" fillId="4" borderId="0" xfId="0" applyFont="1" applyFill="1" applyBorder="1" applyAlignment="1" applyProtection="1">
      <alignment horizontal="left" wrapText="1"/>
    </xf>
    <xf numFmtId="0" fontId="0" fillId="4" borderId="0" xfId="0" applyFill="1" applyBorder="1"/>
    <xf numFmtId="0" fontId="1" fillId="4" borderId="0" xfId="0" applyFont="1" applyFill="1" applyBorder="1" applyAlignment="1" applyProtection="1">
      <alignment horizontal="left"/>
      <protection hidden="1"/>
    </xf>
    <xf numFmtId="0" fontId="1" fillId="4" borderId="0" xfId="0" applyFont="1" applyFill="1" applyBorder="1" applyProtection="1">
      <protection hidden="1"/>
    </xf>
    <xf numFmtId="9" fontId="1" fillId="4" borderId="0" xfId="0" applyNumberFormat="1" applyFont="1" applyFill="1" applyBorder="1" applyProtection="1">
      <protection hidden="1"/>
    </xf>
    <xf numFmtId="0" fontId="3" fillId="4" borderId="0" xfId="0" applyFont="1" applyFill="1" applyBorder="1" applyProtection="1">
      <protection hidden="1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 wrapText="1"/>
    </xf>
    <xf numFmtId="3" fontId="5" fillId="4" borderId="0" xfId="0" applyNumberFormat="1" applyFont="1" applyFill="1" applyBorder="1" applyProtection="1"/>
    <xf numFmtId="0" fontId="6" fillId="4" borderId="0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vertical="center" wrapText="1"/>
    </xf>
    <xf numFmtId="0" fontId="9" fillId="4" borderId="0" xfId="0" applyFont="1" applyFill="1" applyBorder="1"/>
    <xf numFmtId="0" fontId="9" fillId="4" borderId="0" xfId="0" applyFont="1" applyFill="1" applyBorder="1" applyAlignment="1">
      <alignment horizontal="center"/>
    </xf>
    <xf numFmtId="0" fontId="0" fillId="4" borderId="0" xfId="0" applyFill="1" applyProtection="1">
      <protection hidden="1"/>
    </xf>
    <xf numFmtId="0" fontId="16" fillId="4" borderId="0" xfId="0" applyFont="1" applyFill="1" applyProtection="1">
      <protection hidden="1"/>
    </xf>
    <xf numFmtId="0" fontId="18" fillId="4" borderId="0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9" fillId="4" borderId="0" xfId="0" applyFont="1" applyFill="1" applyBorder="1" applyAlignment="1" applyProtection="1">
      <alignment vertical="center"/>
      <protection hidden="1"/>
    </xf>
    <xf numFmtId="0" fontId="20" fillId="4" borderId="0" xfId="0" applyFont="1" applyFill="1" applyBorder="1" applyAlignment="1" applyProtection="1">
      <alignment horizontal="left" vertical="center"/>
      <protection hidden="1"/>
    </xf>
    <xf numFmtId="0" fontId="18" fillId="4" borderId="0" xfId="0" applyFont="1" applyFill="1" applyAlignment="1" applyProtection="1">
      <alignment vertical="center"/>
      <protection hidden="1"/>
    </xf>
    <xf numFmtId="0" fontId="19" fillId="4" borderId="0" xfId="0" applyFont="1" applyFill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22" fillId="4" borderId="0" xfId="0" applyFont="1" applyFill="1" applyAlignment="1" applyProtection="1">
      <alignment vertical="center"/>
      <protection hidden="1"/>
    </xf>
    <xf numFmtId="0" fontId="23" fillId="4" borderId="0" xfId="0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8" fillId="4" borderId="0" xfId="0" applyFont="1" applyFill="1" applyAlignment="1" applyProtection="1">
      <alignment vertical="center"/>
      <protection hidden="1"/>
    </xf>
    <xf numFmtId="0" fontId="16" fillId="4" borderId="0" xfId="0" applyFont="1" applyFill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4" borderId="0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6" fillId="0" borderId="0" xfId="0" applyFont="1" applyFill="1" applyAlignment="1" applyProtection="1">
      <alignment vertical="center"/>
      <protection hidden="1"/>
    </xf>
    <xf numFmtId="0" fontId="29" fillId="4" borderId="0" xfId="0" applyFont="1" applyFill="1" applyAlignment="1" applyProtection="1">
      <alignment vertical="center"/>
      <protection hidden="1"/>
    </xf>
    <xf numFmtId="4" fontId="19" fillId="4" borderId="0" xfId="0" applyNumberFormat="1" applyFont="1" applyFill="1" applyBorder="1" applyAlignment="1" applyProtection="1">
      <alignment vertical="center"/>
      <protection hidden="1"/>
    </xf>
    <xf numFmtId="0" fontId="29" fillId="4" borderId="0" xfId="0" applyFont="1" applyFill="1" applyBorder="1" applyAlignment="1" applyProtection="1">
      <alignment vertical="center"/>
      <protection hidden="1"/>
    </xf>
    <xf numFmtId="0" fontId="23" fillId="4" borderId="0" xfId="0" applyFont="1" applyFill="1" applyBorder="1" applyAlignment="1" applyProtection="1">
      <alignment vertical="center"/>
      <protection hidden="1"/>
    </xf>
    <xf numFmtId="0" fontId="31" fillId="4" borderId="0" xfId="0" applyFont="1" applyFill="1" applyBorder="1" applyAlignment="1" applyProtection="1">
      <alignment vertical="center"/>
      <protection hidden="1"/>
    </xf>
    <xf numFmtId="0" fontId="20" fillId="4" borderId="0" xfId="0" applyFont="1" applyFill="1" applyBorder="1" applyAlignment="1" applyProtection="1">
      <alignment vertical="center"/>
      <protection hidden="1"/>
    </xf>
    <xf numFmtId="0" fontId="18" fillId="6" borderId="0" xfId="0" applyFont="1" applyFill="1" applyBorder="1" applyAlignment="1" applyProtection="1">
      <alignment horizontal="left" vertical="center"/>
      <protection hidden="1"/>
    </xf>
    <xf numFmtId="0" fontId="20" fillId="6" borderId="0" xfId="0" applyFont="1" applyFill="1" applyBorder="1" applyAlignment="1" applyProtection="1">
      <alignment horizontal="left" vertical="center"/>
      <protection hidden="1"/>
    </xf>
    <xf numFmtId="10" fontId="19" fillId="6" borderId="0" xfId="0" applyNumberFormat="1" applyFont="1" applyFill="1" applyBorder="1" applyAlignment="1" applyProtection="1">
      <alignment vertical="center"/>
      <protection hidden="1"/>
    </xf>
    <xf numFmtId="4" fontId="24" fillId="6" borderId="0" xfId="0" applyNumberFormat="1" applyFont="1" applyFill="1" applyBorder="1" applyAlignment="1" applyProtection="1">
      <alignment vertical="center"/>
      <protection hidden="1"/>
    </xf>
    <xf numFmtId="0" fontId="26" fillId="4" borderId="0" xfId="0" applyFont="1" applyFill="1" applyBorder="1" applyAlignment="1" applyProtection="1">
      <alignment vertical="center"/>
      <protection hidden="1"/>
    </xf>
    <xf numFmtId="4" fontId="23" fillId="4" borderId="1" xfId="0" applyNumberFormat="1" applyFont="1" applyFill="1" applyBorder="1" applyAlignment="1" applyProtection="1">
      <alignment vertical="center"/>
      <protection hidden="1"/>
    </xf>
    <xf numFmtId="0" fontId="12" fillId="4" borderId="5" xfId="0" applyFont="1" applyFill="1" applyBorder="1" applyAlignment="1" applyProtection="1">
      <alignment vertical="center" wrapText="1"/>
      <protection hidden="1"/>
    </xf>
    <xf numFmtId="0" fontId="12" fillId="4" borderId="0" xfId="0" applyFont="1" applyFill="1" applyAlignment="1" applyProtection="1">
      <alignment vertical="center" wrapText="1"/>
      <protection hidden="1"/>
    </xf>
    <xf numFmtId="0" fontId="0" fillId="4" borderId="0" xfId="0" applyFont="1" applyFill="1" applyProtection="1">
      <protection hidden="1"/>
    </xf>
    <xf numFmtId="0" fontId="0" fillId="4" borderId="0" xfId="0" applyFont="1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12" fillId="4" borderId="0" xfId="0" applyFont="1" applyFill="1" applyBorder="1" applyAlignment="1" applyProtection="1">
      <alignment vertical="center" wrapText="1"/>
      <protection hidden="1"/>
    </xf>
    <xf numFmtId="0" fontId="0" fillId="4" borderId="0" xfId="0" applyFont="1" applyFill="1" applyBorder="1" applyAlignment="1" applyProtection="1">
      <alignment horizontal="center"/>
      <protection hidden="1"/>
    </xf>
    <xf numFmtId="14" fontId="0" fillId="4" borderId="0" xfId="0" applyNumberFormat="1" applyFill="1" applyBorder="1" applyProtection="1">
      <protection hidden="1"/>
    </xf>
    <xf numFmtId="14" fontId="0" fillId="0" borderId="0" xfId="0" applyNumberFormat="1" applyBorder="1" applyProtection="1">
      <protection hidden="1"/>
    </xf>
    <xf numFmtId="0" fontId="0" fillId="6" borderId="1" xfId="0" applyFont="1" applyFill="1" applyBorder="1" applyAlignment="1" applyProtection="1">
      <alignment horizontal="center" vertical="center" wrapText="1"/>
      <protection hidden="1"/>
    </xf>
    <xf numFmtId="164" fontId="0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6" borderId="19" xfId="0" applyFont="1" applyFill="1" applyBorder="1" applyAlignment="1" applyProtection="1">
      <alignment horizontal="center" vertical="center" wrapText="1"/>
      <protection hidden="1"/>
    </xf>
    <xf numFmtId="0" fontId="0" fillId="4" borderId="24" xfId="0" applyFont="1" applyFill="1" applyBorder="1" applyAlignment="1" applyProtection="1">
      <alignment horizontal="center" vertical="center" wrapText="1"/>
      <protection hidden="1"/>
    </xf>
    <xf numFmtId="0" fontId="0" fillId="4" borderId="1" xfId="0" applyFont="1" applyFill="1" applyBorder="1" applyAlignment="1" applyProtection="1">
      <alignment textRotation="90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4" borderId="0" xfId="0" applyFont="1" applyFill="1" applyBorder="1" applyAlignment="1" applyProtection="1">
      <alignment textRotation="90" wrapText="1"/>
      <protection hidden="1"/>
    </xf>
    <xf numFmtId="0" fontId="0" fillId="4" borderId="0" xfId="0" applyFont="1" applyFill="1" applyBorder="1" applyAlignment="1" applyProtection="1">
      <alignment wrapText="1"/>
      <protection hidden="1"/>
    </xf>
    <xf numFmtId="0" fontId="0" fillId="4" borderId="0" xfId="0" applyFill="1" applyBorder="1" applyAlignment="1" applyProtection="1">
      <alignment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15" fillId="4" borderId="24" xfId="0" applyFont="1" applyFill="1" applyBorder="1" applyAlignment="1" applyProtection="1">
      <alignment horizontal="left" wrapText="1"/>
      <protection hidden="1"/>
    </xf>
    <xf numFmtId="4" fontId="0" fillId="4" borderId="0" xfId="0" applyNumberFormat="1" applyFill="1" applyBorder="1" applyProtection="1">
      <protection hidden="1"/>
    </xf>
    <xf numFmtId="4" fontId="0" fillId="0" borderId="0" xfId="0" applyNumberFormat="1" applyBorder="1" applyProtection="1">
      <protection hidden="1"/>
    </xf>
    <xf numFmtId="2" fontId="0" fillId="4" borderId="0" xfId="0" applyNumberFormat="1" applyFill="1" applyBorder="1" applyProtection="1">
      <protection hidden="1"/>
    </xf>
    <xf numFmtId="164" fontId="0" fillId="4" borderId="0" xfId="0" applyNumberFormat="1" applyFont="1" applyFill="1" applyProtection="1">
      <protection hidden="1"/>
    </xf>
    <xf numFmtId="0" fontId="0" fillId="0" borderId="0" xfId="0" applyFont="1" applyProtection="1">
      <protection hidden="1"/>
    </xf>
    <xf numFmtId="164" fontId="0" fillId="0" borderId="0" xfId="0" applyNumberFormat="1" applyFont="1" applyProtection="1">
      <protection hidden="1"/>
    </xf>
    <xf numFmtId="4" fontId="0" fillId="5" borderId="1" xfId="0" applyNumberFormat="1" applyFont="1" applyFill="1" applyBorder="1" applyAlignment="1" applyProtection="1">
      <alignment horizontal="right" vertical="center"/>
      <protection hidden="1"/>
    </xf>
    <xf numFmtId="0" fontId="17" fillId="4" borderId="0" xfId="0" applyFont="1" applyFill="1" applyBorder="1" applyAlignment="1" applyProtection="1">
      <alignment horizontal="center" vertical="center" wrapText="1"/>
      <protection hidden="1"/>
    </xf>
    <xf numFmtId="0" fontId="18" fillId="6" borderId="10" xfId="0" applyFont="1" applyFill="1" applyBorder="1" applyAlignment="1" applyProtection="1">
      <alignment vertical="center"/>
      <protection hidden="1"/>
    </xf>
    <xf numFmtId="0" fontId="18" fillId="6" borderId="11" xfId="0" applyFont="1" applyFill="1" applyBorder="1" applyAlignment="1" applyProtection="1">
      <alignment vertical="center"/>
      <protection hidden="1"/>
    </xf>
    <xf numFmtId="0" fontId="20" fillId="6" borderId="11" xfId="0" applyFont="1" applyFill="1" applyBorder="1" applyAlignment="1" applyProtection="1">
      <alignment horizontal="left" vertical="center"/>
      <protection hidden="1"/>
    </xf>
    <xf numFmtId="0" fontId="18" fillId="6" borderId="13" xfId="0" applyFont="1" applyFill="1" applyBorder="1" applyAlignment="1" applyProtection="1">
      <alignment vertical="center"/>
      <protection hidden="1"/>
    </xf>
    <xf numFmtId="0" fontId="20" fillId="6" borderId="0" xfId="0" applyFont="1" applyFill="1" applyBorder="1" applyAlignment="1" applyProtection="1">
      <alignment vertical="center"/>
      <protection hidden="1"/>
    </xf>
    <xf numFmtId="0" fontId="18" fillId="6" borderId="0" xfId="0" applyFont="1" applyFill="1" applyBorder="1" applyAlignment="1" applyProtection="1">
      <alignment vertical="center"/>
      <protection hidden="1"/>
    </xf>
    <xf numFmtId="0" fontId="21" fillId="6" borderId="0" xfId="0" applyFont="1" applyFill="1" applyBorder="1" applyAlignment="1" applyProtection="1">
      <alignment vertical="center"/>
      <protection hidden="1"/>
    </xf>
    <xf numFmtId="0" fontId="21" fillId="6" borderId="22" xfId="0" applyFont="1" applyFill="1" applyBorder="1" applyAlignment="1" applyProtection="1">
      <alignment horizontal="center" vertical="center"/>
      <protection hidden="1"/>
    </xf>
    <xf numFmtId="0" fontId="23" fillId="6" borderId="13" xfId="0" applyFont="1" applyFill="1" applyBorder="1" applyAlignment="1" applyProtection="1">
      <alignment vertical="center"/>
      <protection hidden="1"/>
    </xf>
    <xf numFmtId="4" fontId="24" fillId="6" borderId="15" xfId="0" applyNumberFormat="1" applyFont="1" applyFill="1" applyBorder="1" applyAlignment="1" applyProtection="1">
      <alignment vertical="center"/>
      <protection hidden="1"/>
    </xf>
    <xf numFmtId="0" fontId="16" fillId="6" borderId="0" xfId="0" applyFont="1" applyFill="1" applyBorder="1" applyAlignment="1" applyProtection="1">
      <alignment horizontal="left" vertical="center"/>
      <protection hidden="1"/>
    </xf>
    <xf numFmtId="0" fontId="27" fillId="6" borderId="0" xfId="0" applyFont="1" applyFill="1" applyBorder="1" applyAlignment="1" applyProtection="1">
      <alignment horizontal="left" vertical="center"/>
      <protection hidden="1"/>
    </xf>
    <xf numFmtId="0" fontId="23" fillId="6" borderId="0" xfId="0" applyFont="1" applyFill="1" applyBorder="1" applyAlignment="1" applyProtection="1">
      <alignment horizontal="left" vertical="center"/>
      <protection hidden="1"/>
    </xf>
    <xf numFmtId="0" fontId="25" fillId="6" borderId="13" xfId="0" applyFont="1" applyFill="1" applyBorder="1" applyAlignment="1" applyProtection="1">
      <alignment vertical="center"/>
      <protection hidden="1"/>
    </xf>
    <xf numFmtId="0" fontId="16" fillId="6" borderId="16" xfId="0" applyFont="1" applyFill="1" applyBorder="1" applyAlignment="1" applyProtection="1">
      <alignment vertical="center"/>
      <protection hidden="1"/>
    </xf>
    <xf numFmtId="0" fontId="20" fillId="6" borderId="14" xfId="0" applyFont="1" applyFill="1" applyBorder="1" applyAlignment="1" applyProtection="1">
      <alignment vertical="center"/>
      <protection hidden="1"/>
    </xf>
    <xf numFmtId="0" fontId="16" fillId="6" borderId="17" xfId="0" applyFont="1" applyFill="1" applyBorder="1" applyAlignment="1" applyProtection="1">
      <alignment vertical="center"/>
      <protection hidden="1"/>
    </xf>
    <xf numFmtId="0" fontId="20" fillId="6" borderId="18" xfId="0" applyFont="1" applyFill="1" applyBorder="1" applyAlignment="1" applyProtection="1">
      <alignment horizontal="left" vertical="center"/>
      <protection hidden="1"/>
    </xf>
    <xf numFmtId="0" fontId="23" fillId="6" borderId="0" xfId="0" applyFont="1" applyFill="1" applyAlignment="1" applyProtection="1">
      <alignment vertical="center"/>
      <protection hidden="1"/>
    </xf>
    <xf numFmtId="0" fontId="20" fillId="6" borderId="12" xfId="0" applyFont="1" applyFill="1" applyBorder="1" applyAlignment="1" applyProtection="1">
      <alignment horizontal="left" vertical="center"/>
      <protection hidden="1"/>
    </xf>
    <xf numFmtId="0" fontId="21" fillId="6" borderId="14" xfId="0" applyFont="1" applyFill="1" applyBorder="1" applyAlignment="1" applyProtection="1">
      <alignment horizontal="center" vertical="center"/>
      <protection hidden="1"/>
    </xf>
    <xf numFmtId="0" fontId="36" fillId="6" borderId="14" xfId="0" applyFont="1" applyFill="1" applyBorder="1" applyAlignment="1" applyProtection="1">
      <alignment horizontal="center" vertical="center"/>
      <protection hidden="1"/>
    </xf>
    <xf numFmtId="4" fontId="38" fillId="10" borderId="1" xfId="0" applyNumberFormat="1" applyFont="1" applyFill="1" applyBorder="1" applyAlignment="1" applyProtection="1">
      <alignment vertical="center"/>
      <protection hidden="1"/>
    </xf>
    <xf numFmtId="0" fontId="39" fillId="6" borderId="14" xfId="0" applyFont="1" applyFill="1" applyBorder="1" applyAlignment="1" applyProtection="1">
      <alignment vertical="center"/>
      <protection hidden="1"/>
    </xf>
    <xf numFmtId="10" fontId="34" fillId="6" borderId="0" xfId="0" applyNumberFormat="1" applyFont="1" applyFill="1" applyBorder="1" applyAlignment="1" applyProtection="1">
      <alignment vertical="center"/>
      <protection hidden="1"/>
    </xf>
    <xf numFmtId="0" fontId="37" fillId="4" borderId="0" xfId="0" applyFont="1" applyFill="1" applyBorder="1" applyAlignment="1" applyProtection="1">
      <alignment vertical="center"/>
      <protection hidden="1"/>
    </xf>
    <xf numFmtId="0" fontId="33" fillId="6" borderId="0" xfId="0" applyFont="1" applyFill="1" applyBorder="1" applyAlignment="1" applyProtection="1">
      <alignment horizontal="left" vertical="center"/>
      <protection hidden="1"/>
    </xf>
    <xf numFmtId="4" fontId="27" fillId="6" borderId="0" xfId="0" applyNumberFormat="1" applyFont="1" applyFill="1" applyBorder="1" applyAlignment="1" applyProtection="1">
      <alignment horizontal="right" vertical="center"/>
      <protection hidden="1"/>
    </xf>
    <xf numFmtId="0" fontId="44" fillId="6" borderId="17" xfId="0" applyFont="1" applyFill="1" applyBorder="1" applyAlignment="1" applyProtection="1">
      <alignment vertical="top"/>
      <protection hidden="1"/>
    </xf>
    <xf numFmtId="0" fontId="0" fillId="4" borderId="5" xfId="0" applyFill="1" applyBorder="1" applyAlignment="1" applyProtection="1">
      <alignment wrapText="1"/>
      <protection hidden="1"/>
    </xf>
    <xf numFmtId="4" fontId="42" fillId="4" borderId="19" xfId="0" applyNumberFormat="1" applyFont="1" applyFill="1" applyBorder="1" applyAlignment="1" applyProtection="1">
      <alignment vertical="center"/>
      <protection hidden="1"/>
    </xf>
    <xf numFmtId="4" fontId="42" fillId="4" borderId="20" xfId="0" applyNumberFormat="1" applyFont="1" applyFill="1" applyBorder="1" applyAlignment="1" applyProtection="1">
      <alignment vertical="center"/>
      <protection hidden="1"/>
    </xf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6" fillId="4" borderId="0" xfId="0" applyFont="1" applyFill="1" applyProtection="1">
      <protection hidden="1"/>
    </xf>
    <xf numFmtId="0" fontId="4" fillId="3" borderId="1" xfId="0" applyFont="1" applyFill="1" applyBorder="1" applyProtection="1">
      <protection hidden="1"/>
    </xf>
    <xf numFmtId="4" fontId="0" fillId="2" borderId="1" xfId="0" applyNumberFormat="1" applyFill="1" applyBorder="1" applyProtection="1">
      <protection locked="0"/>
    </xf>
    <xf numFmtId="4" fontId="0" fillId="7" borderId="1" xfId="0" applyNumberFormat="1" applyFill="1" applyBorder="1" applyProtection="1">
      <protection hidden="1"/>
    </xf>
    <xf numFmtId="0" fontId="48" fillId="4" borderId="0" xfId="0" applyFont="1" applyFill="1" applyBorder="1" applyAlignment="1" applyProtection="1">
      <alignment horizontal="right" wrapText="1"/>
      <protection hidden="1"/>
    </xf>
    <xf numFmtId="0" fontId="50" fillId="4" borderId="0" xfId="0" applyFont="1" applyFill="1" applyProtection="1">
      <protection hidden="1"/>
    </xf>
    <xf numFmtId="0" fontId="51" fillId="3" borderId="19" xfId="0" applyFont="1" applyFill="1" applyBorder="1" applyAlignment="1" applyProtection="1">
      <alignment horizontal="left" vertical="center"/>
      <protection hidden="1"/>
    </xf>
    <xf numFmtId="0" fontId="51" fillId="3" borderId="20" xfId="0" applyFont="1" applyFill="1" applyBorder="1" applyAlignment="1" applyProtection="1">
      <alignment horizontal="center" vertical="center"/>
      <protection hidden="1"/>
    </xf>
    <xf numFmtId="0" fontId="51" fillId="3" borderId="1" xfId="0" applyFont="1" applyFill="1" applyBorder="1" applyAlignment="1" applyProtection="1">
      <alignment horizontal="center" vertical="center" wrapText="1"/>
      <protection hidden="1"/>
    </xf>
    <xf numFmtId="0" fontId="52" fillId="4" borderId="6" xfId="0" applyFont="1" applyFill="1" applyBorder="1" applyProtection="1">
      <protection hidden="1"/>
    </xf>
    <xf numFmtId="0" fontId="0" fillId="4" borderId="0" xfId="0" applyFill="1" applyAlignment="1" applyProtection="1">
      <alignment horizontal="center" vertical="center"/>
      <protection hidden="1"/>
    </xf>
    <xf numFmtId="4" fontId="54" fillId="7" borderId="1" xfId="0" applyNumberFormat="1" applyFont="1" applyFill="1" applyBorder="1" applyProtection="1">
      <protection hidden="1"/>
    </xf>
    <xf numFmtId="0" fontId="53" fillId="12" borderId="19" xfId="0" applyFont="1" applyFill="1" applyBorder="1" applyAlignment="1" applyProtection="1">
      <alignment horizontal="right"/>
      <protection hidden="1"/>
    </xf>
    <xf numFmtId="0" fontId="53" fillId="12" borderId="20" xfId="0" applyFont="1" applyFill="1" applyBorder="1" applyAlignment="1" applyProtection="1">
      <alignment horizontal="right"/>
      <protection hidden="1"/>
    </xf>
    <xf numFmtId="2" fontId="54" fillId="12" borderId="1" xfId="0" applyNumberFormat="1" applyFont="1" applyFill="1" applyBorder="1" applyProtection="1"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4" fontId="54" fillId="7" borderId="1" xfId="0" applyNumberFormat="1" applyFont="1" applyFill="1" applyBorder="1" applyAlignment="1" applyProtection="1">
      <alignment horizontal="right" vertical="center"/>
      <protection hidden="1"/>
    </xf>
    <xf numFmtId="0" fontId="6" fillId="4" borderId="6" xfId="0" applyFont="1" applyFill="1" applyBorder="1" applyProtection="1">
      <protection hidden="1"/>
    </xf>
    <xf numFmtId="4" fontId="54" fillId="7" borderId="1" xfId="0" applyNumberFormat="1" applyFont="1" applyFill="1" applyBorder="1" applyAlignment="1" applyProtection="1">
      <alignment vertical="center"/>
      <protection hidden="1"/>
    </xf>
    <xf numFmtId="0" fontId="56" fillId="4" borderId="0" xfId="0" applyFont="1" applyFill="1" applyProtection="1">
      <protection hidden="1"/>
    </xf>
    <xf numFmtId="4" fontId="4" fillId="2" borderId="1" xfId="0" applyNumberFormat="1" applyFont="1" applyFill="1" applyBorder="1" applyProtection="1">
      <protection locked="0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9" xfId="0" applyFill="1" applyBorder="1" applyProtection="1">
      <protection hidden="1"/>
    </xf>
    <xf numFmtId="0" fontId="3" fillId="4" borderId="0" xfId="0" applyFont="1" applyFill="1" applyBorder="1" applyAlignment="1" applyProtection="1">
      <alignment horizontal="left"/>
      <protection hidden="1"/>
    </xf>
    <xf numFmtId="4" fontId="24" fillId="4" borderId="0" xfId="0" applyNumberFormat="1" applyFont="1" applyFill="1" applyBorder="1" applyAlignment="1" applyProtection="1">
      <alignment vertical="center"/>
      <protection hidden="1"/>
    </xf>
    <xf numFmtId="10" fontId="24" fillId="4" borderId="23" xfId="0" applyNumberFormat="1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55" fillId="3" borderId="19" xfId="0" applyFont="1" applyFill="1" applyBorder="1" applyAlignment="1" applyProtection="1">
      <alignment vertical="center"/>
      <protection hidden="1"/>
    </xf>
    <xf numFmtId="0" fontId="55" fillId="3" borderId="1" xfId="0" applyFont="1" applyFill="1" applyBorder="1" applyAlignment="1" applyProtection="1">
      <alignment horizontal="right" vertical="center"/>
      <protection hidden="1"/>
    </xf>
    <xf numFmtId="0" fontId="59" fillId="2" borderId="1" xfId="0" applyFont="1" applyFill="1" applyBorder="1" applyAlignment="1" applyProtection="1">
      <alignment horizontal="right" vertical="center"/>
      <protection locked="0"/>
    </xf>
    <xf numFmtId="0" fontId="15" fillId="4" borderId="0" xfId="0" applyFont="1" applyFill="1" applyProtection="1">
      <protection hidden="1"/>
    </xf>
    <xf numFmtId="0" fontId="55" fillId="3" borderId="26" xfId="0" applyFont="1" applyFill="1" applyBorder="1" applyAlignment="1" applyProtection="1">
      <alignment horizontal="right" vertical="center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60" fillId="4" borderId="0" xfId="0" applyFont="1" applyFill="1" applyProtection="1">
      <protection hidden="1"/>
    </xf>
    <xf numFmtId="4" fontId="0" fillId="3" borderId="1" xfId="0" applyNumberFormat="1" applyFill="1" applyBorder="1" applyProtection="1">
      <protection hidden="1"/>
    </xf>
    <xf numFmtId="0" fontId="16" fillId="14" borderId="0" xfId="0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164" fontId="16" fillId="16" borderId="26" xfId="0" applyNumberFormat="1" applyFont="1" applyFill="1" applyBorder="1" applyAlignment="1" applyProtection="1">
      <protection locked="0"/>
    </xf>
    <xf numFmtId="2" fontId="16" fillId="16" borderId="26" xfId="0" applyNumberFormat="1" applyFont="1" applyFill="1" applyBorder="1" applyAlignment="1" applyProtection="1">
      <alignment horizontal="left"/>
      <protection locked="0"/>
    </xf>
    <xf numFmtId="4" fontId="16" fillId="16" borderId="26" xfId="0" applyNumberFormat="1" applyFont="1" applyFill="1" applyBorder="1" applyAlignment="1" applyProtection="1">
      <protection locked="0"/>
    </xf>
    <xf numFmtId="10" fontId="16" fillId="16" borderId="26" xfId="0" applyNumberFormat="1" applyFont="1" applyFill="1" applyBorder="1" applyAlignment="1" applyProtection="1">
      <alignment horizontal="right"/>
      <protection locked="0"/>
    </xf>
    <xf numFmtId="0" fontId="67" fillId="14" borderId="0" xfId="0" applyFont="1" applyFill="1" applyBorder="1" applyProtection="1">
      <protection hidden="1"/>
    </xf>
    <xf numFmtId="0" fontId="68" fillId="14" borderId="0" xfId="0" applyFont="1" applyFill="1" applyBorder="1" applyProtection="1">
      <protection hidden="1"/>
    </xf>
    <xf numFmtId="0" fontId="64" fillId="14" borderId="0" xfId="0" applyFont="1" applyFill="1" applyBorder="1" applyProtection="1">
      <protection hidden="1"/>
    </xf>
    <xf numFmtId="0" fontId="69" fillId="4" borderId="0" xfId="0" applyFont="1" applyFill="1" applyBorder="1" applyAlignment="1" applyProtection="1">
      <alignment vertical="center"/>
      <protection hidden="1"/>
    </xf>
    <xf numFmtId="0" fontId="23" fillId="4" borderId="0" xfId="0" applyFont="1" applyFill="1" applyBorder="1" applyAlignment="1" applyProtection="1">
      <alignment horizontal="left" vertical="center"/>
      <protection hidden="1"/>
    </xf>
    <xf numFmtId="4" fontId="24" fillId="4" borderId="15" xfId="0" applyNumberFormat="1" applyFont="1" applyFill="1" applyBorder="1" applyAlignment="1" applyProtection="1">
      <alignment vertical="center"/>
      <protection hidden="1"/>
    </xf>
    <xf numFmtId="0" fontId="0" fillId="2" borderId="19" xfId="0" applyFill="1" applyBorder="1" applyAlignment="1" applyProtection="1">
      <alignment horizontal="left" vertical="center"/>
      <protection locked="0"/>
    </xf>
    <xf numFmtId="0" fontId="21" fillId="4" borderId="0" xfId="0" applyFont="1" applyFill="1" applyBorder="1" applyAlignment="1" applyProtection="1">
      <alignment horizontal="center" vertical="center"/>
      <protection hidden="1"/>
    </xf>
    <xf numFmtId="0" fontId="48" fillId="4" borderId="21" xfId="0" applyFont="1" applyFill="1" applyBorder="1" applyAlignment="1" applyProtection="1">
      <alignment horizontal="right" wrapText="1"/>
      <protection hidden="1"/>
    </xf>
    <xf numFmtId="4" fontId="0" fillId="4" borderId="21" xfId="0" applyNumberFormat="1" applyFill="1" applyBorder="1" applyProtection="1">
      <protection hidden="1"/>
    </xf>
    <xf numFmtId="0" fontId="17" fillId="4" borderId="0" xfId="0" applyFont="1" applyFill="1" applyBorder="1" applyAlignment="1" applyProtection="1">
      <alignment vertical="center" wrapText="1"/>
      <protection hidden="1"/>
    </xf>
    <xf numFmtId="0" fontId="71" fillId="5" borderId="1" xfId="0" applyFont="1" applyFill="1" applyBorder="1" applyAlignment="1" applyProtection="1">
      <alignment vertical="top"/>
      <protection hidden="1"/>
    </xf>
    <xf numFmtId="0" fontId="75" fillId="5" borderId="1" xfId="0" applyFont="1" applyFill="1" applyBorder="1" applyAlignment="1" applyProtection="1">
      <alignment vertical="top"/>
      <protection hidden="1"/>
    </xf>
    <xf numFmtId="0" fontId="72" fillId="18" borderId="1" xfId="0" applyFont="1" applyFill="1" applyBorder="1" applyAlignment="1" applyProtection="1">
      <alignment vertical="center"/>
      <protection hidden="1"/>
    </xf>
    <xf numFmtId="0" fontId="12" fillId="4" borderId="0" xfId="0" applyFont="1" applyFill="1" applyBorder="1" applyAlignment="1" applyProtection="1">
      <alignment horizontal="center" vertical="center" wrapText="1"/>
      <protection hidden="1"/>
    </xf>
    <xf numFmtId="0" fontId="72" fillId="18" borderId="1" xfId="0" applyFont="1" applyFill="1" applyBorder="1" applyAlignment="1" applyProtection="1">
      <protection hidden="1"/>
    </xf>
    <xf numFmtId="0" fontId="0" fillId="4" borderId="0" xfId="0" applyFill="1" applyBorder="1" applyAlignment="1" applyProtection="1">
      <alignment horizontal="center" wrapText="1"/>
      <protection hidden="1"/>
    </xf>
    <xf numFmtId="0" fontId="0" fillId="4" borderId="0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79" fillId="4" borderId="0" xfId="0" applyFont="1" applyFill="1" applyBorder="1" applyAlignment="1" applyProtection="1">
      <alignment horizontal="center" vertical="center" wrapText="1"/>
      <protection hidden="1"/>
    </xf>
    <xf numFmtId="0" fontId="65" fillId="4" borderId="0" xfId="0" applyFont="1" applyFill="1" applyBorder="1" applyAlignment="1" applyProtection="1">
      <alignment horizontal="left" vertical="center"/>
      <protection hidden="1"/>
    </xf>
    <xf numFmtId="0" fontId="16" fillId="4" borderId="0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76" fillId="4" borderId="0" xfId="0" applyFont="1" applyFill="1" applyBorder="1" applyAlignment="1" applyProtection="1">
      <alignment horizontal="center" vertical="center" wrapText="1"/>
      <protection hidden="1"/>
    </xf>
    <xf numFmtId="0" fontId="64" fillId="4" borderId="0" xfId="0" applyFont="1" applyFill="1" applyAlignment="1" applyProtection="1">
      <alignment vertical="center"/>
      <protection hidden="1"/>
    </xf>
    <xf numFmtId="0" fontId="34" fillId="4" borderId="0" xfId="0" applyFont="1" applyFill="1" applyBorder="1" applyAlignment="1" applyProtection="1">
      <alignment vertical="center"/>
      <protection hidden="1"/>
    </xf>
    <xf numFmtId="0" fontId="21" fillId="6" borderId="1" xfId="0" applyFont="1" applyFill="1" applyBorder="1" applyAlignment="1" applyProtection="1">
      <alignment horizontal="center" vertical="center" wrapText="1"/>
      <protection hidden="1"/>
    </xf>
    <xf numFmtId="4" fontId="0" fillId="2" borderId="26" xfId="0" applyNumberFormat="1" applyFill="1" applyBorder="1" applyProtection="1">
      <protection hidden="1"/>
    </xf>
    <xf numFmtId="0" fontId="59" fillId="2" borderId="1" xfId="0" applyFont="1" applyFill="1" applyBorder="1" applyAlignment="1" applyProtection="1">
      <alignment horizontal="right" vertical="center"/>
      <protection hidden="1"/>
    </xf>
    <xf numFmtId="0" fontId="25" fillId="19" borderId="13" xfId="0" applyFont="1" applyFill="1" applyBorder="1" applyAlignment="1" applyProtection="1">
      <alignment vertical="center"/>
      <protection hidden="1"/>
    </xf>
    <xf numFmtId="0" fontId="26" fillId="19" borderId="0" xfId="0" applyFont="1" applyFill="1" applyBorder="1" applyAlignment="1" applyProtection="1">
      <alignment horizontal="left" vertical="center"/>
      <protection hidden="1"/>
    </xf>
    <xf numFmtId="0" fontId="18" fillId="4" borderId="13" xfId="0" applyFont="1" applyFill="1" applyBorder="1" applyAlignment="1" applyProtection="1">
      <alignment vertical="center"/>
      <protection hidden="1"/>
    </xf>
    <xf numFmtId="0" fontId="21" fillId="4" borderId="14" xfId="0" applyFont="1" applyFill="1" applyBorder="1" applyAlignment="1" applyProtection="1">
      <alignment horizontal="center" vertical="center"/>
      <protection hidden="1"/>
    </xf>
    <xf numFmtId="0" fontId="21" fillId="4" borderId="15" xfId="0" applyFont="1" applyFill="1" applyBorder="1" applyAlignment="1" applyProtection="1">
      <alignment horizontal="center" vertical="center"/>
      <protection hidden="1"/>
    </xf>
    <xf numFmtId="0" fontId="23" fillId="4" borderId="13" xfId="0" applyFont="1" applyFill="1" applyBorder="1" applyAlignment="1" applyProtection="1">
      <alignment vertical="center"/>
      <protection hidden="1"/>
    </xf>
    <xf numFmtId="0" fontId="20" fillId="4" borderId="14" xfId="0" applyFont="1" applyFill="1" applyBorder="1" applyAlignment="1" applyProtection="1">
      <alignment vertical="center"/>
      <protection hidden="1"/>
    </xf>
    <xf numFmtId="0" fontId="18" fillId="4" borderId="28" xfId="0" applyFont="1" applyFill="1" applyBorder="1" applyAlignment="1" applyProtection="1">
      <alignment horizontal="left" vertical="center"/>
      <protection hidden="1"/>
    </xf>
    <xf numFmtId="0" fontId="16" fillId="4" borderId="30" xfId="0" applyFont="1" applyFill="1" applyBorder="1" applyAlignment="1" applyProtection="1">
      <alignment horizontal="left" vertical="center"/>
      <protection hidden="1"/>
    </xf>
    <xf numFmtId="0" fontId="27" fillId="4" borderId="30" xfId="0" applyFont="1" applyFill="1" applyBorder="1" applyAlignment="1" applyProtection="1">
      <alignment horizontal="left" vertical="center"/>
      <protection hidden="1"/>
    </xf>
    <xf numFmtId="0" fontId="23" fillId="4" borderId="30" xfId="0" applyFont="1" applyFill="1" applyBorder="1" applyAlignment="1" applyProtection="1">
      <alignment horizontal="left" vertical="center"/>
      <protection hidden="1"/>
    </xf>
    <xf numFmtId="0" fontId="20" fillId="4" borderId="29" xfId="0" applyFont="1" applyFill="1" applyBorder="1" applyAlignment="1" applyProtection="1">
      <alignment horizontal="left" vertical="center"/>
      <protection hidden="1"/>
    </xf>
    <xf numFmtId="4" fontId="24" fillId="4" borderId="27" xfId="0" applyNumberFormat="1" applyFont="1" applyFill="1" applyBorder="1" applyAlignment="1" applyProtection="1">
      <alignment vertical="center"/>
      <protection hidden="1"/>
    </xf>
    <xf numFmtId="0" fontId="18" fillId="4" borderId="0" xfId="0" applyFont="1" applyFill="1" applyBorder="1" applyAlignment="1" applyProtection="1">
      <alignment horizontal="left" vertical="center"/>
      <protection hidden="1"/>
    </xf>
    <xf numFmtId="0" fontId="27" fillId="4" borderId="0" xfId="0" applyFont="1" applyFill="1" applyBorder="1" applyAlignment="1" applyProtection="1">
      <alignment horizontal="left" vertical="center"/>
      <protection hidden="1"/>
    </xf>
    <xf numFmtId="0" fontId="64" fillId="4" borderId="30" xfId="0" applyFont="1" applyFill="1" applyBorder="1" applyAlignment="1" applyProtection="1">
      <alignment horizontal="left" vertical="center"/>
      <protection hidden="1"/>
    </xf>
    <xf numFmtId="0" fontId="64" fillId="4" borderId="0" xfId="0" applyFont="1" applyFill="1" applyBorder="1" applyAlignment="1" applyProtection="1">
      <alignment horizontal="left" vertical="center"/>
      <protection hidden="1"/>
    </xf>
    <xf numFmtId="0" fontId="83" fillId="4" borderId="0" xfId="0" applyFont="1" applyFill="1" applyBorder="1" applyAlignment="1" applyProtection="1">
      <alignment horizontal="left" vertical="center"/>
      <protection hidden="1"/>
    </xf>
    <xf numFmtId="0" fontId="16" fillId="4" borderId="16" xfId="0" applyFont="1" applyFill="1" applyBorder="1" applyAlignment="1" applyProtection="1">
      <alignment vertical="center"/>
      <protection hidden="1"/>
    </xf>
    <xf numFmtId="0" fontId="20" fillId="4" borderId="18" xfId="0" applyFont="1" applyFill="1" applyBorder="1" applyAlignment="1" applyProtection="1">
      <alignment horizontal="left" vertical="center"/>
      <protection hidden="1"/>
    </xf>
    <xf numFmtId="0" fontId="69" fillId="4" borderId="30" xfId="0" applyFont="1" applyFill="1" applyBorder="1" applyAlignment="1" applyProtection="1">
      <alignment horizontal="left" vertical="center"/>
      <protection hidden="1"/>
    </xf>
    <xf numFmtId="0" fontId="75" fillId="4" borderId="0" xfId="0" applyFont="1" applyFill="1" applyProtection="1">
      <protection hidden="1"/>
    </xf>
    <xf numFmtId="0" fontId="75" fillId="4" borderId="0" xfId="0" applyFont="1" applyFill="1" applyBorder="1" applyProtection="1">
      <protection hidden="1"/>
    </xf>
    <xf numFmtId="0" fontId="72" fillId="4" borderId="0" xfId="0" applyFont="1" applyFill="1" applyProtection="1">
      <protection hidden="1"/>
    </xf>
    <xf numFmtId="0" fontId="84" fillId="4" borderId="0" xfId="0" applyFont="1" applyFill="1" applyAlignment="1" applyProtection="1">
      <alignment horizontal="left" vertical="top"/>
      <protection hidden="1"/>
    </xf>
    <xf numFmtId="4" fontId="21" fillId="6" borderId="1" xfId="0" applyNumberFormat="1" applyFont="1" applyFill="1" applyBorder="1" applyAlignment="1" applyProtection="1">
      <alignment horizontal="right" vertical="center" wrapText="1"/>
      <protection hidden="1"/>
    </xf>
    <xf numFmtId="0" fontId="16" fillId="4" borderId="13" xfId="0" applyFont="1" applyFill="1" applyBorder="1" applyAlignment="1" applyProtection="1">
      <alignment vertical="center"/>
      <protection hidden="1"/>
    </xf>
    <xf numFmtId="0" fontId="18" fillId="4" borderId="17" xfId="0" applyFont="1" applyFill="1" applyBorder="1" applyAlignment="1" applyProtection="1">
      <alignment vertical="center"/>
      <protection hidden="1"/>
    </xf>
    <xf numFmtId="4" fontId="24" fillId="4" borderId="33" xfId="0" applyNumberFormat="1" applyFont="1" applyFill="1" applyBorder="1" applyAlignment="1" applyProtection="1">
      <alignment vertical="center"/>
      <protection hidden="1"/>
    </xf>
    <xf numFmtId="4" fontId="42" fillId="20" borderId="34" xfId="0" applyNumberFormat="1" applyFont="1" applyFill="1" applyBorder="1" applyAlignment="1" applyProtection="1">
      <alignment vertical="center"/>
      <protection hidden="1"/>
    </xf>
    <xf numFmtId="4" fontId="42" fillId="20" borderId="32" xfId="0" applyNumberFormat="1" applyFont="1" applyFill="1" applyBorder="1" applyAlignment="1" applyProtection="1">
      <alignment vertical="center"/>
      <protection hidden="1"/>
    </xf>
    <xf numFmtId="4" fontId="18" fillId="20" borderId="34" xfId="0" applyNumberFormat="1" applyFont="1" applyFill="1" applyBorder="1" applyAlignment="1" applyProtection="1">
      <alignment vertical="center"/>
      <protection hidden="1"/>
    </xf>
    <xf numFmtId="4" fontId="18" fillId="20" borderId="32" xfId="0" applyNumberFormat="1" applyFont="1" applyFill="1" applyBorder="1" applyAlignment="1" applyProtection="1">
      <alignment vertical="center"/>
      <protection hidden="1"/>
    </xf>
    <xf numFmtId="0" fontId="75" fillId="4" borderId="0" xfId="0" applyFont="1" applyFill="1" applyBorder="1" applyAlignment="1" applyProtection="1">
      <alignment wrapText="1"/>
      <protection hidden="1"/>
    </xf>
    <xf numFmtId="0" fontId="80" fillId="4" borderId="0" xfId="0" applyFont="1" applyFill="1" applyBorder="1" applyAlignment="1" applyProtection="1">
      <alignment vertical="top"/>
      <protection hidden="1"/>
    </xf>
    <xf numFmtId="0" fontId="0" fillId="5" borderId="1" xfId="0" applyFill="1" applyBorder="1" applyProtection="1">
      <protection hidden="1"/>
    </xf>
    <xf numFmtId="0" fontId="74" fillId="18" borderId="1" xfId="0" applyFont="1" applyFill="1" applyBorder="1" applyAlignment="1" applyProtection="1">
      <alignment vertical="center" wrapText="1"/>
      <protection hidden="1"/>
    </xf>
    <xf numFmtId="0" fontId="12" fillId="0" borderId="8" xfId="0" applyFont="1" applyFill="1" applyBorder="1" applyAlignment="1" applyProtection="1">
      <alignment horizontal="left" vertical="center" wrapText="1"/>
      <protection hidden="1"/>
    </xf>
    <xf numFmtId="0" fontId="12" fillId="0" borderId="8" xfId="0" applyFont="1" applyFill="1" applyBorder="1" applyAlignment="1" applyProtection="1">
      <alignment vertical="center" wrapText="1"/>
      <protection hidden="1"/>
    </xf>
    <xf numFmtId="0" fontId="12" fillId="0" borderId="5" xfId="0" applyFont="1" applyFill="1" applyBorder="1" applyAlignment="1" applyProtection="1">
      <alignment vertical="center" wrapText="1"/>
      <protection hidden="1"/>
    </xf>
    <xf numFmtId="0" fontId="0" fillId="0" borderId="0" xfId="0" applyFill="1" applyProtection="1">
      <protection hidden="1"/>
    </xf>
    <xf numFmtId="0" fontId="12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Font="1" applyFill="1" applyProtection="1">
      <protection hidden="1"/>
    </xf>
    <xf numFmtId="0" fontId="0" fillId="0" borderId="0" xfId="0" applyFont="1" applyFill="1" applyBorder="1" applyAlignment="1" applyProtection="1">
      <alignment horizontal="center"/>
      <protection hidden="1"/>
    </xf>
    <xf numFmtId="0" fontId="0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14" fontId="0" fillId="0" borderId="0" xfId="0" applyNumberFormat="1" applyFill="1" applyBorder="1" applyProtection="1">
      <protection hidden="1"/>
    </xf>
    <xf numFmtId="4" fontId="16" fillId="21" borderId="0" xfId="0" applyNumberFormat="1" applyFont="1" applyFill="1" applyBorder="1" applyAlignment="1" applyProtection="1">
      <alignment vertical="center"/>
      <protection hidden="1"/>
    </xf>
    <xf numFmtId="4" fontId="16" fillId="21" borderId="3" xfId="0" applyNumberFormat="1" applyFont="1" applyFill="1" applyBorder="1" applyAlignment="1" applyProtection="1">
      <alignment vertical="center"/>
      <protection hidden="1"/>
    </xf>
    <xf numFmtId="0" fontId="88" fillId="21" borderId="0" xfId="0" applyFont="1" applyFill="1" applyBorder="1" applyAlignment="1" applyProtection="1">
      <alignment vertical="center" wrapText="1"/>
      <protection hidden="1"/>
    </xf>
    <xf numFmtId="4" fontId="61" fillId="21" borderId="0" xfId="0" applyNumberFormat="1" applyFont="1" applyFill="1" applyBorder="1" applyAlignment="1" applyProtection="1">
      <alignment vertical="center"/>
      <protection hidden="1"/>
    </xf>
    <xf numFmtId="0" fontId="89" fillId="14" borderId="0" xfId="0" applyFont="1" applyFill="1" applyBorder="1" applyAlignment="1" applyProtection="1">
      <alignment vertical="top"/>
      <protection hidden="1"/>
    </xf>
    <xf numFmtId="4" fontId="16" fillId="21" borderId="1" xfId="0" applyNumberFormat="1" applyFont="1" applyFill="1" applyBorder="1" applyAlignment="1" applyProtection="1">
      <alignment horizontal="center" vertical="center"/>
      <protection hidden="1"/>
    </xf>
    <xf numFmtId="0" fontId="16" fillId="21" borderId="1" xfId="0" applyFont="1" applyFill="1" applyBorder="1" applyAlignment="1" applyProtection="1">
      <alignment horizontal="center" vertical="center"/>
      <protection hidden="1"/>
    </xf>
    <xf numFmtId="0" fontId="16" fillId="21" borderId="1" xfId="0" applyFont="1" applyFill="1" applyBorder="1" applyAlignment="1" applyProtection="1">
      <alignment horizontal="center" vertical="center" wrapText="1"/>
      <protection hidden="1"/>
    </xf>
    <xf numFmtId="0" fontId="63" fillId="21" borderId="1" xfId="0" applyFont="1" applyFill="1" applyBorder="1" applyAlignment="1" applyProtection="1">
      <alignment horizontal="center" vertical="center" wrapText="1"/>
      <protection hidden="1"/>
    </xf>
    <xf numFmtId="0" fontId="16" fillId="21" borderId="19" xfId="0" applyFont="1" applyFill="1" applyBorder="1" applyAlignment="1" applyProtection="1">
      <alignment horizontal="center" vertical="center" wrapText="1"/>
      <protection hidden="1"/>
    </xf>
    <xf numFmtId="0" fontId="89" fillId="14" borderId="1" xfId="0" applyFont="1" applyFill="1" applyBorder="1" applyAlignment="1" applyProtection="1">
      <alignment horizontal="center" textRotation="90" wrapText="1"/>
      <protection hidden="1"/>
    </xf>
    <xf numFmtId="0" fontId="90" fillId="14" borderId="1" xfId="0" applyFont="1" applyFill="1" applyBorder="1" applyAlignment="1" applyProtection="1">
      <alignment horizontal="center" textRotation="90" wrapText="1"/>
      <protection hidden="1"/>
    </xf>
    <xf numFmtId="0" fontId="62" fillId="0" borderId="1" xfId="0" applyFont="1" applyFill="1" applyBorder="1" applyAlignment="1" applyProtection="1">
      <alignment horizontal="center" vertical="center" wrapText="1"/>
      <protection hidden="1"/>
    </xf>
    <xf numFmtId="0" fontId="89" fillId="0" borderId="1" xfId="0" applyFont="1" applyFill="1" applyBorder="1" applyAlignment="1" applyProtection="1">
      <alignment horizontal="center" vertical="center" wrapText="1"/>
      <protection hidden="1"/>
    </xf>
    <xf numFmtId="0" fontId="16" fillId="14" borderId="1" xfId="0" applyFont="1" applyFill="1" applyBorder="1" applyAlignment="1" applyProtection="1">
      <alignment horizontal="center" wrapText="1"/>
      <protection hidden="1"/>
    </xf>
    <xf numFmtId="4" fontId="16" fillId="17" borderId="26" xfId="0" applyNumberFormat="1" applyFont="1" applyFill="1" applyBorder="1" applyAlignment="1" applyProtection="1">
      <alignment horizontal="right"/>
      <protection hidden="1"/>
    </xf>
    <xf numFmtId="0" fontId="64" fillId="21" borderId="0" xfId="0" applyFont="1" applyFill="1" applyBorder="1" applyAlignment="1" applyProtection="1">
      <alignment vertical="center"/>
      <protection hidden="1"/>
    </xf>
    <xf numFmtId="0" fontId="91" fillId="14" borderId="6" xfId="0" applyFont="1" applyFill="1" applyBorder="1" applyAlignment="1" applyProtection="1">
      <alignment horizontal="left" wrapText="1"/>
      <protection hidden="1"/>
    </xf>
    <xf numFmtId="0" fontId="89" fillId="17" borderId="26" xfId="0" applyFont="1" applyFill="1" applyBorder="1" applyAlignment="1" applyProtection="1">
      <alignment horizontal="left" wrapText="1"/>
      <protection hidden="1"/>
    </xf>
    <xf numFmtId="4" fontId="89" fillId="14" borderId="26" xfId="0" applyNumberFormat="1" applyFont="1" applyFill="1" applyBorder="1" applyProtection="1">
      <protection hidden="1"/>
    </xf>
    <xf numFmtId="0" fontId="89" fillId="14" borderId="26" xfId="0" applyFont="1" applyFill="1" applyBorder="1" applyProtection="1">
      <protection hidden="1"/>
    </xf>
    <xf numFmtId="4" fontId="93" fillId="15" borderId="1" xfId="0" applyNumberFormat="1" applyFont="1" applyFill="1" applyBorder="1" applyAlignment="1" applyProtection="1">
      <alignment horizontal="right"/>
      <protection hidden="1"/>
    </xf>
    <xf numFmtId="0" fontId="16" fillId="21" borderId="35" xfId="0" applyFont="1" applyFill="1" applyBorder="1" applyAlignment="1" applyProtection="1">
      <alignment vertical="center"/>
      <protection hidden="1"/>
    </xf>
    <xf numFmtId="4" fontId="66" fillId="21" borderId="0" xfId="0" applyNumberFormat="1" applyFont="1" applyFill="1" applyBorder="1" applyAlignment="1" applyProtection="1">
      <alignment vertical="center"/>
      <protection hidden="1"/>
    </xf>
    <xf numFmtId="0" fontId="91" fillId="14" borderId="0" xfId="0" applyFont="1" applyFill="1" applyBorder="1" applyAlignment="1" applyProtection="1">
      <alignment horizontal="left" wrapText="1"/>
      <protection hidden="1"/>
    </xf>
    <xf numFmtId="0" fontId="89" fillId="14" borderId="6" xfId="0" applyFont="1" applyFill="1" applyBorder="1" applyAlignment="1" applyProtection="1">
      <protection hidden="1"/>
    </xf>
    <xf numFmtId="4" fontId="93" fillId="15" borderId="19" xfId="0" applyNumberFormat="1" applyFont="1" applyFill="1" applyBorder="1" applyAlignment="1" applyProtection="1">
      <alignment horizontal="right"/>
      <protection hidden="1"/>
    </xf>
    <xf numFmtId="0" fontId="16" fillId="14" borderId="1" xfId="0" applyFont="1" applyFill="1" applyBorder="1" applyAlignment="1" applyProtection="1">
      <alignment horizontal="right"/>
      <protection hidden="1"/>
    </xf>
    <xf numFmtId="0" fontId="33" fillId="21" borderId="0" xfId="0" applyFont="1" applyFill="1" applyBorder="1" applyAlignment="1" applyProtection="1">
      <alignment vertical="center"/>
      <protection hidden="1"/>
    </xf>
    <xf numFmtId="0" fontId="16" fillId="16" borderId="26" xfId="0" applyFont="1" applyFill="1" applyBorder="1" applyAlignment="1" applyProtection="1">
      <alignment horizontal="left"/>
      <protection locked="0"/>
    </xf>
    <xf numFmtId="0" fontId="16" fillId="16" borderId="26" xfId="0" applyFont="1" applyFill="1" applyBorder="1" applyAlignment="1" applyProtection="1">
      <alignment horizontal="left" wrapText="1"/>
      <protection locked="0"/>
    </xf>
    <xf numFmtId="0" fontId="3" fillId="4" borderId="0" xfId="0" applyFont="1" applyFill="1" applyBorder="1" applyAlignment="1" applyProtection="1">
      <alignment horizontal="left"/>
      <protection hidden="1"/>
    </xf>
    <xf numFmtId="4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Border="1" applyAlignment="1" applyProtection="1">
      <alignment horizontal="center" vertical="center"/>
      <protection hidden="1"/>
    </xf>
    <xf numFmtId="0" fontId="18" fillId="4" borderId="30" xfId="0" applyFont="1" applyFill="1" applyBorder="1" applyAlignment="1" applyProtection="1">
      <alignment horizontal="left" vertical="center"/>
      <protection hidden="1"/>
    </xf>
    <xf numFmtId="0" fontId="43" fillId="4" borderId="1" xfId="0" applyFont="1" applyFill="1" applyBorder="1" applyAlignment="1" applyProtection="1">
      <alignment horizontal="center" textRotation="90" wrapText="1"/>
      <protection hidden="1"/>
    </xf>
    <xf numFmtId="0" fontId="0" fillId="3" borderId="26" xfId="0" applyFont="1" applyFill="1" applyBorder="1" applyAlignment="1" applyProtection="1">
      <alignment horizontal="left" wrapText="1"/>
      <protection hidden="1"/>
    </xf>
    <xf numFmtId="0" fontId="0" fillId="3" borderId="1" xfId="0" applyFont="1" applyFill="1" applyBorder="1" applyAlignment="1" applyProtection="1">
      <alignment horizontal="left" wrapText="1"/>
      <protection hidden="1"/>
    </xf>
    <xf numFmtId="4" fontId="18" fillId="3" borderId="1" xfId="0" applyNumberFormat="1" applyFont="1" applyFill="1" applyBorder="1" applyAlignment="1" applyProtection="1">
      <alignment vertical="center"/>
      <protection hidden="1"/>
    </xf>
    <xf numFmtId="0" fontId="75" fillId="3" borderId="1" xfId="0" applyFont="1" applyFill="1" applyBorder="1" applyAlignment="1" applyProtection="1">
      <alignment horizontal="center" vertical="center" wrapText="1"/>
      <protection hidden="1"/>
    </xf>
    <xf numFmtId="0" fontId="89" fillId="0" borderId="0" xfId="0" applyFont="1" applyFill="1" applyBorder="1"/>
    <xf numFmtId="0" fontId="97" fillId="3" borderId="34" xfId="0" applyFont="1" applyFill="1" applyBorder="1" applyAlignment="1">
      <alignment horizontal="center" vertical="center"/>
    </xf>
    <xf numFmtId="0" fontId="89" fillId="0" borderId="39" xfId="0" applyFont="1" applyFill="1" applyBorder="1"/>
    <xf numFmtId="0" fontId="89" fillId="0" borderId="40" xfId="0" applyFont="1" applyFill="1" applyBorder="1"/>
    <xf numFmtId="0" fontId="89" fillId="0" borderId="41" xfId="0" applyFont="1" applyFill="1" applyBorder="1"/>
    <xf numFmtId="0" fontId="89" fillId="0" borderId="43" xfId="0" applyFont="1" applyFill="1" applyBorder="1"/>
    <xf numFmtId="0" fontId="89" fillId="0" borderId="44" xfId="0" applyFont="1" applyFill="1" applyBorder="1"/>
    <xf numFmtId="0" fontId="89" fillId="0" borderId="45" xfId="0" applyFont="1" applyFill="1" applyBorder="1"/>
    <xf numFmtId="0" fontId="97" fillId="3" borderId="42" xfId="0" applyFont="1" applyFill="1" applyBorder="1" applyAlignment="1">
      <alignment horizontal="center" vertical="center"/>
    </xf>
    <xf numFmtId="0" fontId="99" fillId="15" borderId="46" xfId="0" applyFont="1" applyFill="1" applyBorder="1" applyAlignment="1">
      <alignment horizontal="center"/>
    </xf>
    <xf numFmtId="0" fontId="99" fillId="15" borderId="47" xfId="0" applyFont="1" applyFill="1" applyBorder="1" applyAlignment="1">
      <alignment horizontal="center"/>
    </xf>
    <xf numFmtId="0" fontId="98" fillId="14" borderId="0" xfId="0" applyFont="1" applyFill="1" applyBorder="1"/>
    <xf numFmtId="0" fontId="4" fillId="14" borderId="48" xfId="0" applyFont="1" applyFill="1" applyBorder="1"/>
    <xf numFmtId="0" fontId="4" fillId="14" borderId="49" xfId="0" applyFont="1" applyFill="1" applyBorder="1"/>
    <xf numFmtId="0" fontId="9" fillId="14" borderId="0" xfId="0" applyFont="1" applyFill="1" applyBorder="1"/>
    <xf numFmtId="0" fontId="4" fillId="14" borderId="0" xfId="0" applyFont="1" applyFill="1" applyBorder="1"/>
    <xf numFmtId="0" fontId="20" fillId="6" borderId="17" xfId="0" applyFont="1" applyFill="1" applyBorder="1" applyAlignment="1" applyProtection="1">
      <alignment horizontal="left" vertical="center"/>
      <protection hidden="1"/>
    </xf>
    <xf numFmtId="0" fontId="30" fillId="4" borderId="0" xfId="0" applyFont="1" applyFill="1" applyBorder="1" applyAlignment="1" applyProtection="1">
      <alignment horizontal="right" vertical="center"/>
      <protection hidden="1"/>
    </xf>
    <xf numFmtId="0" fontId="89" fillId="0" borderId="0" xfId="0" applyFont="1" applyFill="1" applyBorder="1" applyProtection="1">
      <protection hidden="1"/>
    </xf>
    <xf numFmtId="0" fontId="75" fillId="4" borderId="8" xfId="0" applyFont="1" applyFill="1" applyBorder="1" applyAlignment="1" applyProtection="1">
      <alignment wrapText="1"/>
      <protection hidden="1"/>
    </xf>
    <xf numFmtId="0" fontId="75" fillId="4" borderId="8" xfId="0" applyFont="1" applyFill="1" applyBorder="1" applyProtection="1">
      <protection hidden="1"/>
    </xf>
    <xf numFmtId="0" fontId="80" fillId="4" borderId="8" xfId="0" applyFont="1" applyFill="1" applyBorder="1" applyProtection="1">
      <protection hidden="1"/>
    </xf>
    <xf numFmtId="0" fontId="107" fillId="4" borderId="0" xfId="0" applyFont="1" applyFill="1" applyBorder="1" applyProtection="1">
      <protection hidden="1"/>
    </xf>
    <xf numFmtId="0" fontId="18" fillId="0" borderId="0" xfId="0" applyFont="1" applyFill="1" applyBorder="1" applyAlignment="1" applyProtection="1">
      <alignment vertical="center"/>
      <protection hidden="1"/>
    </xf>
    <xf numFmtId="0" fontId="111" fillId="0" borderId="0" xfId="0" applyFont="1" applyFill="1" applyBorder="1" applyAlignment="1" applyProtection="1">
      <alignment vertical="center"/>
      <protection hidden="1"/>
    </xf>
    <xf numFmtId="0" fontId="68" fillId="14" borderId="0" xfId="0" applyFont="1" applyFill="1" applyBorder="1" applyAlignment="1" applyProtection="1">
      <alignment vertical="center"/>
      <protection hidden="1"/>
    </xf>
    <xf numFmtId="0" fontId="64" fillId="14" borderId="0" xfId="0" applyFont="1" applyFill="1" applyBorder="1" applyAlignment="1" applyProtection="1">
      <alignment vertical="center"/>
      <protection hidden="1"/>
    </xf>
    <xf numFmtId="0" fontId="16" fillId="14" borderId="0" xfId="0" applyFont="1" applyFill="1" applyBorder="1" applyAlignment="1" applyProtection="1">
      <alignment vertical="center"/>
      <protection hidden="1"/>
    </xf>
    <xf numFmtId="0" fontId="92" fillId="14" borderId="0" xfId="0" applyFont="1" applyFill="1" applyBorder="1" applyAlignment="1" applyProtection="1">
      <alignment vertical="center"/>
      <protection hidden="1"/>
    </xf>
    <xf numFmtId="0" fontId="18" fillId="31" borderId="2" xfId="0" applyFont="1" applyFill="1" applyBorder="1" applyAlignment="1" applyProtection="1">
      <alignment vertical="center"/>
      <protection hidden="1"/>
    </xf>
    <xf numFmtId="0" fontId="18" fillId="31" borderId="3" xfId="0" applyFont="1" applyFill="1" applyBorder="1" applyAlignment="1" applyProtection="1">
      <alignment vertical="center"/>
      <protection hidden="1"/>
    </xf>
    <xf numFmtId="0" fontId="18" fillId="31" borderId="4" xfId="0" applyFont="1" applyFill="1" applyBorder="1" applyAlignment="1" applyProtection="1">
      <alignment vertical="center"/>
      <protection hidden="1"/>
    </xf>
    <xf numFmtId="0" fontId="34" fillId="14" borderId="0" xfId="0" applyFont="1" applyFill="1" applyBorder="1" applyAlignment="1" applyProtection="1">
      <alignment vertical="center"/>
      <protection hidden="1"/>
    </xf>
    <xf numFmtId="0" fontId="16" fillId="31" borderId="5" xfId="0" applyFont="1" applyFill="1" applyBorder="1" applyAlignment="1" applyProtection="1">
      <alignment vertical="center"/>
      <protection hidden="1"/>
    </xf>
    <xf numFmtId="0" fontId="18" fillId="31" borderId="6" xfId="0" applyFont="1" applyFill="1" applyBorder="1" applyAlignment="1" applyProtection="1">
      <alignment vertical="center"/>
      <protection hidden="1"/>
    </xf>
    <xf numFmtId="0" fontId="81" fillId="31" borderId="0" xfId="0" applyFont="1" applyFill="1" applyBorder="1" applyAlignment="1" applyProtection="1">
      <alignment horizontal="left" vertical="center"/>
      <protection hidden="1"/>
    </xf>
    <xf numFmtId="0" fontId="81" fillId="31" borderId="6" xfId="0" applyFont="1" applyFill="1" applyBorder="1" applyAlignment="1" applyProtection="1">
      <alignment horizontal="left" vertical="center"/>
      <protection hidden="1"/>
    </xf>
    <xf numFmtId="0" fontId="16" fillId="31" borderId="7" xfId="0" applyFont="1" applyFill="1" applyBorder="1" applyAlignment="1" applyProtection="1">
      <alignment vertical="center"/>
      <protection hidden="1"/>
    </xf>
    <xf numFmtId="0" fontId="16" fillId="31" borderId="8" xfId="0" applyFont="1" applyFill="1" applyBorder="1" applyAlignment="1" applyProtection="1">
      <alignment vertical="center"/>
      <protection hidden="1"/>
    </xf>
    <xf numFmtId="0" fontId="16" fillId="31" borderId="9" xfId="0" applyFont="1" applyFill="1" applyBorder="1" applyAlignment="1" applyProtection="1">
      <alignment vertical="center"/>
      <protection hidden="1"/>
    </xf>
    <xf numFmtId="0" fontId="115" fillId="14" borderId="0" xfId="0" applyFont="1" applyFill="1" applyBorder="1" applyAlignment="1" applyProtection="1">
      <alignment vertical="center"/>
      <protection hidden="1"/>
    </xf>
    <xf numFmtId="0" fontId="18" fillId="14" borderId="0" xfId="0" applyFont="1" applyFill="1" applyBorder="1" applyAlignment="1" applyProtection="1">
      <alignment vertical="center"/>
      <protection hidden="1"/>
    </xf>
    <xf numFmtId="0" fontId="16" fillId="14" borderId="0" xfId="0" applyFont="1" applyFill="1" applyBorder="1" applyAlignment="1" applyProtection="1">
      <alignment horizontal="center" vertical="center"/>
      <protection hidden="1"/>
    </xf>
    <xf numFmtId="0" fontId="116" fillId="14" borderId="0" xfId="0" applyFont="1" applyFill="1" applyBorder="1" applyAlignment="1" applyProtection="1">
      <alignment vertical="center"/>
      <protection hidden="1"/>
    </xf>
    <xf numFmtId="0" fontId="111" fillId="14" borderId="0" xfId="0" applyFont="1" applyFill="1" applyBorder="1" applyAlignment="1" applyProtection="1">
      <alignment vertical="center"/>
      <protection hidden="1"/>
    </xf>
    <xf numFmtId="0" fontId="112" fillId="14" borderId="0" xfId="0" applyFont="1" applyFill="1" applyBorder="1" applyAlignment="1" applyProtection="1">
      <alignment vertical="center"/>
      <protection hidden="1"/>
    </xf>
    <xf numFmtId="4" fontId="16" fillId="31" borderId="4" xfId="0" applyNumberFormat="1" applyFont="1" applyFill="1" applyBorder="1" applyAlignment="1" applyProtection="1">
      <alignment vertical="center"/>
      <protection hidden="1"/>
    </xf>
    <xf numFmtId="0" fontId="18" fillId="31" borderId="5" xfId="0" applyFont="1" applyFill="1" applyBorder="1" applyAlignment="1" applyProtection="1">
      <alignment vertical="center"/>
      <protection hidden="1"/>
    </xf>
    <xf numFmtId="0" fontId="20" fillId="31" borderId="0" xfId="0" applyFont="1" applyFill="1" applyBorder="1" applyAlignment="1" applyProtection="1">
      <alignment vertical="center"/>
      <protection hidden="1"/>
    </xf>
    <xf numFmtId="4" fontId="16" fillId="31" borderId="6" xfId="0" applyNumberFormat="1" applyFont="1" applyFill="1" applyBorder="1" applyAlignment="1" applyProtection="1">
      <alignment vertical="center"/>
      <protection hidden="1"/>
    </xf>
    <xf numFmtId="0" fontId="117" fillId="14" borderId="0" xfId="0" applyFont="1" applyFill="1" applyBorder="1" applyAlignment="1" applyProtection="1">
      <alignment vertical="center"/>
      <protection hidden="1"/>
    </xf>
    <xf numFmtId="0" fontId="23" fillId="31" borderId="5" xfId="0" applyFont="1" applyFill="1" applyBorder="1" applyAlignment="1" applyProtection="1">
      <alignment vertical="center"/>
      <protection hidden="1"/>
    </xf>
    <xf numFmtId="0" fontId="18" fillId="31" borderId="0" xfId="0" applyFont="1" applyFill="1" applyBorder="1" applyAlignment="1" applyProtection="1">
      <alignment horizontal="left" vertical="center"/>
      <protection hidden="1"/>
    </xf>
    <xf numFmtId="0" fontId="23" fillId="0" borderId="0" xfId="0" applyFont="1" applyFill="1" applyBorder="1" applyAlignment="1" applyProtection="1">
      <alignment vertical="center"/>
      <protection hidden="1"/>
    </xf>
    <xf numFmtId="4" fontId="64" fillId="31" borderId="6" xfId="0" applyNumberFormat="1" applyFont="1" applyFill="1" applyBorder="1" applyAlignment="1" applyProtection="1">
      <alignment vertical="center"/>
      <protection hidden="1"/>
    </xf>
    <xf numFmtId="0" fontId="118" fillId="14" borderId="0" xfId="0" applyFont="1" applyFill="1" applyBorder="1" applyAlignment="1" applyProtection="1">
      <alignment vertical="center"/>
      <protection hidden="1"/>
    </xf>
    <xf numFmtId="0" fontId="118" fillId="31" borderId="5" xfId="0" applyFont="1" applyFill="1" applyBorder="1" applyAlignment="1" applyProtection="1">
      <alignment vertical="center"/>
      <protection hidden="1"/>
    </xf>
    <xf numFmtId="0" fontId="118" fillId="0" borderId="0" xfId="0" applyFont="1" applyFill="1" applyBorder="1" applyAlignment="1" applyProtection="1">
      <alignment vertical="center"/>
      <protection hidden="1"/>
    </xf>
    <xf numFmtId="0" fontId="16" fillId="31" borderId="0" xfId="0" applyFont="1" applyFill="1" applyBorder="1" applyAlignment="1" applyProtection="1">
      <alignment vertical="center"/>
      <protection hidden="1"/>
    </xf>
    <xf numFmtId="0" fontId="18" fillId="31" borderId="0" xfId="0" applyFont="1" applyFill="1" applyBorder="1" applyAlignment="1" applyProtection="1">
      <alignment vertical="center"/>
      <protection hidden="1"/>
    </xf>
    <xf numFmtId="0" fontId="23" fillId="31" borderId="0" xfId="0" applyFont="1" applyFill="1" applyBorder="1" applyAlignment="1" applyProtection="1">
      <alignment vertical="center"/>
      <protection hidden="1"/>
    </xf>
    <xf numFmtId="0" fontId="23" fillId="14" borderId="0" xfId="0" applyFont="1" applyFill="1" applyBorder="1" applyAlignment="1" applyProtection="1">
      <alignment vertical="center"/>
      <protection hidden="1"/>
    </xf>
    <xf numFmtId="0" fontId="118" fillId="31" borderId="7" xfId="0" applyFont="1" applyFill="1" applyBorder="1" applyAlignment="1" applyProtection="1">
      <alignment vertical="center"/>
      <protection hidden="1"/>
    </xf>
    <xf numFmtId="4" fontId="64" fillId="31" borderId="9" xfId="0" applyNumberFormat="1" applyFont="1" applyFill="1" applyBorder="1" applyAlignment="1" applyProtection="1">
      <alignment vertical="center"/>
      <protection hidden="1"/>
    </xf>
    <xf numFmtId="0" fontId="33" fillId="14" borderId="0" xfId="0" applyFont="1" applyFill="1" applyBorder="1" applyAlignment="1" applyProtection="1">
      <alignment vertical="center"/>
      <protection hidden="1"/>
    </xf>
    <xf numFmtId="4" fontId="68" fillId="14" borderId="0" xfId="0" applyNumberFormat="1" applyFont="1" applyFill="1" applyBorder="1" applyAlignment="1" applyProtection="1">
      <alignment vertical="center"/>
      <protection hidden="1"/>
    </xf>
    <xf numFmtId="0" fontId="113" fillId="14" borderId="0" xfId="0" applyFont="1" applyFill="1" applyBorder="1" applyAlignment="1" applyProtection="1">
      <alignment horizontal="left" vertical="center"/>
      <protection hidden="1"/>
    </xf>
    <xf numFmtId="0" fontId="30" fillId="14" borderId="0" xfId="0" applyFont="1" applyFill="1" applyBorder="1" applyAlignment="1" applyProtection="1">
      <alignment horizontal="right" vertical="center"/>
      <protection hidden="1"/>
    </xf>
    <xf numFmtId="4" fontId="92" fillId="33" borderId="59" xfId="0" applyNumberFormat="1" applyFont="1" applyFill="1" applyBorder="1" applyAlignment="1" applyProtection="1">
      <alignment vertical="center"/>
      <protection hidden="1"/>
    </xf>
    <xf numFmtId="0" fontId="68" fillId="0" borderId="0" xfId="0" applyFont="1" applyFill="1" applyBorder="1" applyAlignment="1" applyProtection="1">
      <alignment vertical="center"/>
      <protection hidden="1"/>
    </xf>
    <xf numFmtId="4" fontId="58" fillId="6" borderId="0" xfId="0" applyNumberFormat="1" applyFont="1" applyFill="1" applyBorder="1" applyAlignment="1" applyProtection="1">
      <alignment vertical="center" wrapText="1"/>
      <protection hidden="1"/>
    </xf>
    <xf numFmtId="0" fontId="18" fillId="4" borderId="6" xfId="0" applyFont="1" applyFill="1" applyBorder="1" applyAlignment="1" applyProtection="1">
      <alignment vertical="center"/>
      <protection hidden="1"/>
    </xf>
    <xf numFmtId="0" fontId="4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4" fontId="42" fillId="34" borderId="1" xfId="1" applyNumberFormat="1" applyFont="1" applyFill="1" applyBorder="1" applyAlignment="1" applyProtection="1">
      <alignment vertical="center"/>
      <protection locked="0"/>
    </xf>
    <xf numFmtId="10" fontId="42" fillId="34" borderId="1" xfId="0" applyNumberFormat="1" applyFont="1" applyFill="1" applyBorder="1" applyAlignment="1" applyProtection="1">
      <alignment vertical="center"/>
      <protection locked="0"/>
    </xf>
    <xf numFmtId="166" fontId="42" fillId="34" borderId="1" xfId="1" applyNumberFormat="1" applyFont="1" applyFill="1" applyBorder="1" applyAlignment="1" applyProtection="1">
      <alignment vertical="center"/>
      <protection locked="0"/>
    </xf>
    <xf numFmtId="0" fontId="72" fillId="2" borderId="1" xfId="0" applyFont="1" applyFill="1" applyBorder="1" applyAlignment="1" applyProtection="1">
      <alignment horizontal="center" vertical="center" wrapText="1"/>
      <protection locked="0"/>
    </xf>
    <xf numFmtId="0" fontId="77" fillId="2" borderId="1" xfId="0" applyFont="1" applyFill="1" applyBorder="1" applyAlignment="1" applyProtection="1">
      <alignment horizontal="center" vertical="center" wrapText="1"/>
      <protection locked="0"/>
    </xf>
    <xf numFmtId="0" fontId="89" fillId="0" borderId="66" xfId="0" applyFont="1" applyFill="1" applyBorder="1"/>
    <xf numFmtId="0" fontId="89" fillId="0" borderId="6" xfId="0" applyFont="1" applyFill="1" applyBorder="1"/>
    <xf numFmtId="0" fontId="89" fillId="0" borderId="67" xfId="0" applyFont="1" applyFill="1" applyBorder="1"/>
    <xf numFmtId="0" fontId="72" fillId="3" borderId="1" xfId="0" applyFont="1" applyFill="1" applyBorder="1" applyAlignment="1" applyProtection="1">
      <alignment horizontal="center" vertical="center" wrapText="1"/>
      <protection hidden="1"/>
    </xf>
    <xf numFmtId="0" fontId="76" fillId="5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4" fontId="81" fillId="32" borderId="68" xfId="0" applyNumberFormat="1" applyFont="1" applyFill="1" applyBorder="1" applyAlignment="1" applyProtection="1">
      <alignment vertical="center"/>
      <protection hidden="1"/>
    </xf>
    <xf numFmtId="4" fontId="81" fillId="32" borderId="69" xfId="0" applyNumberFormat="1" applyFont="1" applyFill="1" applyBorder="1" applyAlignment="1" applyProtection="1">
      <alignment vertical="center"/>
      <protection hidden="1"/>
    </xf>
    <xf numFmtId="4" fontId="16" fillId="2" borderId="1" xfId="0" applyNumberFormat="1" applyFont="1" applyFill="1" applyBorder="1" applyAlignment="1" applyProtection="1">
      <alignment horizontal="right" vertical="center"/>
      <protection locked="0"/>
    </xf>
    <xf numFmtId="0" fontId="4" fillId="14" borderId="1" xfId="0" applyFont="1" applyFill="1" applyBorder="1"/>
    <xf numFmtId="1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5" xfId="0" applyNumberFormat="1" applyFont="1" applyFill="1" applyBorder="1" applyAlignment="1" applyProtection="1">
      <alignment vertical="center"/>
      <protection hidden="1"/>
    </xf>
    <xf numFmtId="4" fontId="23" fillId="4" borderId="1" xfId="0" applyNumberFormat="1" applyFont="1" applyFill="1" applyBorder="1" applyAlignment="1" applyProtection="1">
      <alignment horizontal="right" vertical="center"/>
      <protection locked="0"/>
    </xf>
    <xf numFmtId="10" fontId="42" fillId="4" borderId="1" xfId="0" applyNumberFormat="1" applyFont="1" applyFill="1" applyBorder="1" applyAlignment="1" applyProtection="1">
      <alignment vertical="center"/>
      <protection locked="0"/>
    </xf>
    <xf numFmtId="0" fontId="4" fillId="34" borderId="1" xfId="0" applyFont="1" applyFill="1" applyBorder="1" applyProtection="1">
      <protection hidden="1"/>
    </xf>
    <xf numFmtId="0" fontId="6" fillId="34" borderId="1" xfId="0" applyFont="1" applyFill="1" applyBorder="1" applyProtection="1">
      <protection hidden="1"/>
    </xf>
    <xf numFmtId="0" fontId="10" fillId="4" borderId="1" xfId="0" applyFont="1" applyFill="1" applyBorder="1" applyProtection="1">
      <protection hidden="1"/>
    </xf>
    <xf numFmtId="9" fontId="4" fillId="4" borderId="1" xfId="2" applyFon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6" xfId="0" applyBorder="1" applyProtection="1">
      <protection hidden="1"/>
    </xf>
    <xf numFmtId="0" fontId="104" fillId="3" borderId="1" xfId="0" applyFont="1" applyFill="1" applyBorder="1" applyAlignment="1" applyProtection="1">
      <alignment horizontal="center" vertical="center" wrapText="1"/>
      <protection hidden="1"/>
    </xf>
    <xf numFmtId="0" fontId="96" fillId="0" borderId="0" xfId="0" applyFont="1" applyBorder="1" applyAlignment="1" applyProtection="1">
      <alignment horizontal="center" vertical="center" wrapText="1"/>
      <protection hidden="1"/>
    </xf>
    <xf numFmtId="0" fontId="96" fillId="0" borderId="8" xfId="0" applyFont="1" applyBorder="1" applyAlignment="1" applyProtection="1">
      <alignment horizontal="right" vertical="center" wrapText="1"/>
      <protection hidden="1"/>
    </xf>
    <xf numFmtId="0" fontId="101" fillId="23" borderId="3" xfId="0" applyFont="1" applyFill="1" applyBorder="1" applyProtection="1">
      <protection hidden="1"/>
    </xf>
    <xf numFmtId="0" fontId="96" fillId="0" borderId="0" xfId="0" applyFont="1" applyBorder="1" applyAlignment="1" applyProtection="1">
      <alignment horizontal="right" vertical="center" wrapText="1"/>
      <protection hidden="1"/>
    </xf>
    <xf numFmtId="0" fontId="70" fillId="23" borderId="0" xfId="0" applyFont="1" applyFill="1" applyBorder="1" applyProtection="1">
      <protection hidden="1"/>
    </xf>
    <xf numFmtId="0" fontId="70" fillId="24" borderId="81" xfId="0" applyFont="1" applyFill="1" applyBorder="1" applyAlignment="1" applyProtection="1">
      <alignment horizontal="center" vertical="center"/>
      <protection hidden="1"/>
    </xf>
    <xf numFmtId="0" fontId="70" fillId="24" borderId="78" xfId="0" applyFont="1" applyFill="1" applyBorder="1" applyAlignment="1" applyProtection="1">
      <alignment horizontal="center" vertical="center"/>
      <protection hidden="1"/>
    </xf>
    <xf numFmtId="0" fontId="70" fillId="24" borderId="79" xfId="0" applyFont="1" applyFill="1" applyBorder="1" applyAlignment="1" applyProtection="1">
      <alignment horizontal="center" vertical="center"/>
      <protection hidden="1"/>
    </xf>
    <xf numFmtId="0" fontId="70" fillId="24" borderId="80" xfId="0" applyFont="1" applyFill="1" applyBorder="1" applyAlignment="1" applyProtection="1">
      <alignment horizontal="center" vertical="center" wrapText="1"/>
      <protection hidden="1"/>
    </xf>
    <xf numFmtId="0" fontId="70" fillId="24" borderId="73" xfId="0" applyFont="1" applyFill="1" applyBorder="1" applyAlignment="1" applyProtection="1">
      <alignment horizontal="center" vertical="center" wrapText="1"/>
      <protection hidden="1"/>
    </xf>
    <xf numFmtId="0" fontId="70" fillId="24" borderId="52" xfId="0" applyFont="1" applyFill="1" applyBorder="1" applyAlignment="1" applyProtection="1">
      <alignment horizontal="center" vertical="center" wrapText="1"/>
      <protection hidden="1"/>
    </xf>
    <xf numFmtId="0" fontId="70" fillId="24" borderId="74" xfId="0" applyFont="1" applyFill="1" applyBorder="1" applyAlignment="1" applyProtection="1">
      <alignment horizontal="center" vertical="center" wrapText="1"/>
      <protection hidden="1"/>
    </xf>
    <xf numFmtId="0" fontId="70" fillId="24" borderId="78" xfId="0" applyFont="1" applyFill="1" applyBorder="1" applyAlignment="1" applyProtection="1">
      <alignment horizontal="center" vertical="center" wrapText="1"/>
      <protection hidden="1"/>
    </xf>
    <xf numFmtId="0" fontId="70" fillId="24" borderId="79" xfId="0" applyFont="1" applyFill="1" applyBorder="1" applyAlignment="1" applyProtection="1">
      <alignment horizontal="center" vertical="center" wrapText="1"/>
      <protection hidden="1"/>
    </xf>
    <xf numFmtId="0" fontId="70" fillId="24" borderId="80" xfId="0" applyFont="1" applyFill="1" applyBorder="1" applyAlignment="1" applyProtection="1">
      <alignment horizontal="center" vertical="center"/>
      <protection hidden="1"/>
    </xf>
    <xf numFmtId="0" fontId="101" fillId="23" borderId="0" xfId="0" applyFont="1" applyFill="1" applyBorder="1" applyProtection="1">
      <protection hidden="1"/>
    </xf>
    <xf numFmtId="3" fontId="106" fillId="3" borderId="82" xfId="0" applyNumberFormat="1" applyFont="1" applyFill="1" applyBorder="1" applyAlignment="1" applyProtection="1">
      <alignment horizontal="right" vertical="center"/>
      <protection hidden="1"/>
    </xf>
    <xf numFmtId="0" fontId="101" fillId="23" borderId="8" xfId="0" applyFont="1" applyFill="1" applyBorder="1" applyProtection="1">
      <protection hidden="1"/>
    </xf>
    <xf numFmtId="0" fontId="70" fillId="23" borderId="8" xfId="0" applyFont="1" applyFill="1" applyBorder="1" applyProtection="1">
      <protection hidden="1"/>
    </xf>
    <xf numFmtId="0" fontId="100" fillId="23" borderId="0" xfId="0" applyFont="1" applyFill="1" applyBorder="1" applyAlignment="1" applyProtection="1">
      <alignment horizontal="left" vertical="center"/>
      <protection hidden="1"/>
    </xf>
    <xf numFmtId="0" fontId="101" fillId="23" borderId="0" xfId="0" applyFont="1" applyFill="1" applyBorder="1" applyAlignment="1" applyProtection="1">
      <alignment horizontal="left" vertical="top"/>
      <protection hidden="1"/>
    </xf>
    <xf numFmtId="3" fontId="101" fillId="28" borderId="83" xfId="0" applyNumberFormat="1" applyFont="1" applyFill="1" applyBorder="1" applyAlignment="1" applyProtection="1">
      <alignment horizontal="right" vertical="center"/>
      <protection hidden="1"/>
    </xf>
    <xf numFmtId="3" fontId="101" fillId="28" borderId="82" xfId="0" applyNumberFormat="1" applyFont="1" applyFill="1" applyBorder="1" applyAlignment="1" applyProtection="1">
      <alignment horizontal="right" vertical="center"/>
      <protection hidden="1"/>
    </xf>
    <xf numFmtId="3" fontId="101" fillId="28" borderId="82" xfId="0" applyNumberFormat="1" applyFont="1" applyFill="1" applyBorder="1" applyAlignment="1" applyProtection="1">
      <alignment horizontal="right" vertical="center" wrapText="1"/>
      <protection hidden="1"/>
    </xf>
    <xf numFmtId="3" fontId="101" fillId="28" borderId="83" xfId="0" applyNumberFormat="1" applyFont="1" applyFill="1" applyBorder="1" applyAlignment="1" applyProtection="1">
      <alignment horizontal="right" vertical="center" wrapText="1"/>
      <protection hidden="1"/>
    </xf>
    <xf numFmtId="0" fontId="70" fillId="23" borderId="0" xfId="0" applyFont="1" applyFill="1" applyBorder="1" applyAlignment="1" applyProtection="1">
      <alignment vertical="center"/>
      <protection hidden="1"/>
    </xf>
    <xf numFmtId="0" fontId="100" fillId="23" borderId="0" xfId="0" applyFont="1" applyFill="1" applyBorder="1" applyProtection="1">
      <protection hidden="1"/>
    </xf>
    <xf numFmtId="0" fontId="108" fillId="23" borderId="0" xfId="0" applyFont="1" applyFill="1" applyBorder="1" applyProtection="1">
      <protection hidden="1"/>
    </xf>
    <xf numFmtId="0" fontId="100" fillId="24" borderId="78" xfId="0" applyFont="1" applyFill="1" applyBorder="1" applyAlignment="1" applyProtection="1">
      <alignment horizontal="center" vertical="center" wrapText="1"/>
      <protection hidden="1"/>
    </xf>
    <xf numFmtId="0" fontId="100" fillId="24" borderId="95" xfId="0" applyFont="1" applyFill="1" applyBorder="1" applyAlignment="1" applyProtection="1">
      <alignment horizontal="center" vertical="center" wrapText="1"/>
      <protection hidden="1"/>
    </xf>
    <xf numFmtId="0" fontId="100" fillId="24" borderId="92" xfId="0" applyFont="1" applyFill="1" applyBorder="1" applyProtection="1">
      <protection hidden="1"/>
    </xf>
    <xf numFmtId="10" fontId="89" fillId="3" borderId="37" xfId="0" applyNumberFormat="1" applyFont="1" applyFill="1" applyBorder="1" applyAlignment="1" applyProtection="1">
      <alignment horizontal="right" vertical="center"/>
      <protection hidden="1"/>
    </xf>
    <xf numFmtId="0" fontId="100" fillId="24" borderId="70" xfId="0" applyFont="1" applyFill="1" applyBorder="1" applyProtection="1">
      <protection hidden="1"/>
    </xf>
    <xf numFmtId="0" fontId="100" fillId="24" borderId="97" xfId="0" applyFont="1" applyFill="1" applyBorder="1" applyProtection="1">
      <protection hidden="1"/>
    </xf>
    <xf numFmtId="0" fontId="100" fillId="24" borderId="98" xfId="0" applyFont="1" applyFill="1" applyBorder="1" applyProtection="1">
      <protection hidden="1"/>
    </xf>
    <xf numFmtId="0" fontId="100" fillId="24" borderId="83" xfId="0" applyFont="1" applyFill="1" applyBorder="1" applyProtection="1">
      <protection hidden="1"/>
    </xf>
    <xf numFmtId="0" fontId="100" fillId="24" borderId="82" xfId="0" applyFont="1" applyFill="1" applyBorder="1" applyProtection="1">
      <protection hidden="1"/>
    </xf>
    <xf numFmtId="3" fontId="97" fillId="28" borderId="96" xfId="0" applyNumberFormat="1" applyFont="1" applyFill="1" applyBorder="1" applyAlignment="1" applyProtection="1">
      <alignment horizontal="right" vertical="center"/>
      <protection hidden="1"/>
    </xf>
    <xf numFmtId="10" fontId="105" fillId="3" borderId="38" xfId="0" applyNumberFormat="1" applyFont="1" applyFill="1" applyBorder="1" applyAlignment="1" applyProtection="1">
      <alignment horizontal="right" vertical="center"/>
      <protection hidden="1"/>
    </xf>
    <xf numFmtId="0" fontId="100" fillId="24" borderId="91" xfId="0" applyFont="1" applyFill="1" applyBorder="1" applyProtection="1">
      <protection hidden="1"/>
    </xf>
    <xf numFmtId="3" fontId="97" fillId="28" borderId="75" xfId="0" applyNumberFormat="1" applyFont="1" applyFill="1" applyBorder="1" applyAlignment="1" applyProtection="1">
      <alignment horizontal="right" vertical="center"/>
      <protection hidden="1"/>
    </xf>
    <xf numFmtId="0" fontId="108" fillId="23" borderId="0" xfId="0" applyFont="1" applyFill="1" applyBorder="1" applyAlignment="1" applyProtection="1">
      <alignment horizontal="left" vertical="top"/>
      <protection hidden="1"/>
    </xf>
    <xf numFmtId="0" fontId="102" fillId="23" borderId="0" xfId="0" applyFont="1" applyFill="1" applyBorder="1" applyProtection="1">
      <protection hidden="1"/>
    </xf>
    <xf numFmtId="0" fontId="97" fillId="23" borderId="0" xfId="0" applyFont="1" applyFill="1" applyBorder="1" applyProtection="1">
      <protection hidden="1"/>
    </xf>
    <xf numFmtId="0" fontId="101" fillId="25" borderId="78" xfId="0" applyFont="1" applyFill="1" applyBorder="1" applyAlignment="1" applyProtection="1">
      <alignment horizontal="center" vertical="center" wrapText="1"/>
      <protection hidden="1"/>
    </xf>
    <xf numFmtId="0" fontId="101" fillId="25" borderId="80" xfId="0" applyFont="1" applyFill="1" applyBorder="1" applyAlignment="1" applyProtection="1">
      <alignment horizontal="center" vertical="center" wrapText="1"/>
      <protection hidden="1"/>
    </xf>
    <xf numFmtId="0" fontId="70" fillId="23" borderId="31" xfId="0" applyFont="1" applyFill="1" applyBorder="1" applyProtection="1">
      <protection hidden="1"/>
    </xf>
    <xf numFmtId="0" fontId="100" fillId="25" borderId="78" xfId="0" applyFont="1" applyFill="1" applyBorder="1" applyAlignment="1" applyProtection="1">
      <alignment horizontal="left"/>
      <protection hidden="1"/>
    </xf>
    <xf numFmtId="0" fontId="100" fillId="25" borderId="86" xfId="0" applyFont="1" applyFill="1" applyBorder="1" applyAlignment="1" applyProtection="1">
      <alignment horizontal="left"/>
      <protection hidden="1"/>
    </xf>
    <xf numFmtId="0" fontId="97" fillId="25" borderId="86" xfId="0" applyFont="1" applyFill="1" applyBorder="1" applyAlignment="1" applyProtection="1">
      <alignment horizontal="right"/>
      <protection hidden="1"/>
    </xf>
    <xf numFmtId="3" fontId="103" fillId="27" borderId="51" xfId="0" applyNumberFormat="1" applyFont="1" applyFill="1" applyBorder="1" applyAlignment="1" applyProtection="1">
      <alignment horizontal="right" vertical="center"/>
      <protection hidden="1"/>
    </xf>
    <xf numFmtId="3" fontId="103" fillId="27" borderId="99" xfId="0" applyNumberFormat="1" applyFont="1" applyFill="1" applyBorder="1" applyAlignment="1" applyProtection="1">
      <alignment horizontal="right" vertical="center"/>
      <protection hidden="1"/>
    </xf>
    <xf numFmtId="0" fontId="100" fillId="25" borderId="98" xfId="0" applyFont="1" applyFill="1" applyBorder="1" applyAlignment="1" applyProtection="1">
      <alignment horizontal="left" vertical="center" wrapText="1"/>
      <protection hidden="1"/>
    </xf>
    <xf numFmtId="0" fontId="100" fillId="25" borderId="78" xfId="0" applyFont="1" applyFill="1" applyBorder="1" applyAlignment="1" applyProtection="1">
      <alignment horizontal="left" vertical="center"/>
      <protection hidden="1"/>
    </xf>
    <xf numFmtId="0" fontId="100" fillId="25" borderId="86" xfId="0" applyFont="1" applyFill="1" applyBorder="1" applyAlignment="1" applyProtection="1">
      <alignment horizontal="left" vertical="center"/>
      <protection hidden="1"/>
    </xf>
    <xf numFmtId="0" fontId="97" fillId="25" borderId="75" xfId="0" applyFont="1" applyFill="1" applyBorder="1" applyAlignment="1" applyProtection="1">
      <alignment horizontal="right"/>
      <protection hidden="1"/>
    </xf>
    <xf numFmtId="3" fontId="97" fillId="25" borderId="77" xfId="0" applyNumberFormat="1" applyFont="1" applyFill="1" applyBorder="1" applyAlignment="1" applyProtection="1">
      <alignment horizontal="right" vertical="center"/>
      <protection hidden="1"/>
    </xf>
    <xf numFmtId="0" fontId="104" fillId="2" borderId="1" xfId="0" applyFont="1" applyFill="1" applyBorder="1" applyAlignment="1" applyProtection="1">
      <alignment horizontal="center" vertical="center" wrapText="1"/>
      <protection locked="0"/>
    </xf>
    <xf numFmtId="3" fontId="70" fillId="30" borderId="75" xfId="0" applyNumberFormat="1" applyFont="1" applyFill="1" applyBorder="1" applyAlignment="1" applyProtection="1">
      <alignment horizontal="right" vertical="center"/>
      <protection locked="0"/>
    </xf>
    <xf numFmtId="3" fontId="70" fillId="30" borderId="76" xfId="0" applyNumberFormat="1" applyFont="1" applyFill="1" applyBorder="1" applyAlignment="1" applyProtection="1">
      <alignment horizontal="right" vertical="center"/>
      <protection locked="0"/>
    </xf>
    <xf numFmtId="3" fontId="70" fillId="30" borderId="77" xfId="0" applyNumberFormat="1" applyFont="1" applyFill="1" applyBorder="1" applyAlignment="1" applyProtection="1">
      <alignment horizontal="right" vertical="center"/>
      <protection locked="0"/>
    </xf>
    <xf numFmtId="3" fontId="70" fillId="30" borderId="86" xfId="0" applyNumberFormat="1" applyFont="1" applyFill="1" applyBorder="1" applyAlignment="1" applyProtection="1">
      <alignment horizontal="right" vertical="center"/>
      <protection locked="0"/>
    </xf>
    <xf numFmtId="3" fontId="101" fillId="30" borderId="82" xfId="0" applyNumberFormat="1" applyFont="1" applyFill="1" applyBorder="1" applyAlignment="1" applyProtection="1">
      <alignment horizontal="right" vertical="center" wrapText="1"/>
      <protection locked="0"/>
    </xf>
    <xf numFmtId="3" fontId="100" fillId="30" borderId="73" xfId="0" applyNumberFormat="1" applyFont="1" applyFill="1" applyBorder="1" applyAlignment="1" applyProtection="1">
      <alignment horizontal="right" vertical="center"/>
      <protection locked="0"/>
    </xf>
    <xf numFmtId="3" fontId="100" fillId="30" borderId="86" xfId="0" applyNumberFormat="1" applyFont="1" applyFill="1" applyBorder="1" applyAlignment="1" applyProtection="1">
      <alignment horizontal="right" vertical="center"/>
      <protection locked="0"/>
    </xf>
    <xf numFmtId="3" fontId="100" fillId="26" borderId="51" xfId="0" applyNumberFormat="1" applyFont="1" applyFill="1" applyBorder="1" applyAlignment="1" applyProtection="1">
      <alignment horizontal="right" vertical="center"/>
      <protection locked="0"/>
    </xf>
    <xf numFmtId="3" fontId="100" fillId="26" borderId="99" xfId="0" applyNumberFormat="1" applyFont="1" applyFill="1" applyBorder="1" applyAlignment="1" applyProtection="1">
      <alignment horizontal="right" vertical="center"/>
      <protection locked="0"/>
    </xf>
    <xf numFmtId="3" fontId="100" fillId="26" borderId="77" xfId="0" applyNumberFormat="1" applyFont="1" applyFill="1" applyBorder="1" applyAlignment="1" applyProtection="1">
      <alignment horizontal="right" vertical="center"/>
      <protection locked="0"/>
    </xf>
    <xf numFmtId="3" fontId="100" fillId="26" borderId="80" xfId="0" applyNumberFormat="1" applyFont="1" applyFill="1" applyBorder="1" applyAlignment="1" applyProtection="1">
      <alignment horizontal="right" vertical="center"/>
      <protection locked="0"/>
    </xf>
    <xf numFmtId="4" fontId="16" fillId="16" borderId="1" xfId="0" applyNumberFormat="1" applyFont="1" applyFill="1" applyBorder="1" applyProtection="1">
      <protection locked="0"/>
    </xf>
    <xf numFmtId="0" fontId="16" fillId="16" borderId="1" xfId="0" applyFont="1" applyFill="1" applyBorder="1" applyAlignment="1" applyProtection="1">
      <alignment vertical="center"/>
      <protection locked="0"/>
    </xf>
    <xf numFmtId="0" fontId="16" fillId="16" borderId="1" xfId="0" applyFont="1" applyFill="1" applyBorder="1" applyAlignment="1" applyProtection="1">
      <alignment horizontal="center" vertical="center"/>
      <protection locked="0"/>
    </xf>
    <xf numFmtId="0" fontId="16" fillId="16" borderId="25" xfId="0" applyFont="1" applyFill="1" applyBorder="1" applyAlignment="1" applyProtection="1">
      <alignment vertical="center"/>
      <protection locked="0"/>
    </xf>
    <xf numFmtId="165" fontId="0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vertical="center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4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11" borderId="1" xfId="0" applyNumberFormat="1" applyFont="1" applyFill="1" applyBorder="1" applyAlignment="1" applyProtection="1">
      <alignment vertical="center"/>
      <protection hidden="1"/>
    </xf>
    <xf numFmtId="0" fontId="0" fillId="5" borderId="1" xfId="0" applyFont="1" applyFill="1" applyBorder="1" applyAlignment="1" applyProtection="1">
      <alignment horizontal="left" vertical="center"/>
      <protection hidden="1"/>
    </xf>
    <xf numFmtId="0" fontId="0" fillId="2" borderId="19" xfId="0" applyFont="1" applyFill="1" applyBorder="1" applyAlignment="1" applyProtection="1">
      <alignment horizontal="center" vertical="center" wrapText="1"/>
      <protection locked="0"/>
    </xf>
    <xf numFmtId="0" fontId="0" fillId="11" borderId="1" xfId="0" applyNumberFormat="1" applyFont="1" applyFill="1" applyBorder="1" applyAlignment="1" applyProtection="1">
      <alignment vertical="center"/>
      <protection hidden="1"/>
    </xf>
    <xf numFmtId="0" fontId="0" fillId="5" borderId="1" xfId="0" applyNumberFormat="1" applyFont="1" applyFill="1" applyBorder="1" applyAlignment="1" applyProtection="1">
      <alignment vertical="center"/>
      <protection hidden="1"/>
    </xf>
    <xf numFmtId="0" fontId="0" fillId="4" borderId="0" xfId="0" applyFont="1" applyFill="1" applyAlignment="1" applyProtection="1">
      <alignment vertical="center"/>
      <protection hidden="1"/>
    </xf>
    <xf numFmtId="164" fontId="0" fillId="4" borderId="0" xfId="0" applyNumberFormat="1" applyFont="1" applyFill="1" applyAlignment="1" applyProtection="1">
      <alignment vertical="center"/>
      <protection hidden="1"/>
    </xf>
    <xf numFmtId="0" fontId="32" fillId="5" borderId="20" xfId="0" applyFont="1" applyFill="1" applyBorder="1" applyAlignment="1" applyProtection="1">
      <alignment vertical="center"/>
      <protection hidden="1"/>
    </xf>
    <xf numFmtId="4" fontId="2" fillId="5" borderId="1" xfId="0" applyNumberFormat="1" applyFont="1" applyFill="1" applyBorder="1" applyAlignment="1" applyProtection="1">
      <alignment horizontal="right" vertical="center"/>
      <protection hidden="1"/>
    </xf>
    <xf numFmtId="4" fontId="2" fillId="4" borderId="3" xfId="0" applyNumberFormat="1" applyFont="1" applyFill="1" applyBorder="1" applyAlignment="1" applyProtection="1">
      <alignment horizontal="right" vertical="center"/>
      <protection hidden="1"/>
    </xf>
    <xf numFmtId="0" fontId="0" fillId="4" borderId="3" xfId="0" applyFont="1" applyFill="1" applyBorder="1" applyAlignment="1" applyProtection="1">
      <alignment vertical="center"/>
      <protection hidden="1"/>
    </xf>
    <xf numFmtId="0" fontId="0" fillId="4" borderId="3" xfId="0" applyFont="1" applyFill="1" applyBorder="1" applyAlignment="1" applyProtection="1">
      <alignment horizontal="center" vertical="center" wrapText="1"/>
      <protection hidden="1"/>
    </xf>
    <xf numFmtId="0" fontId="0" fillId="4" borderId="3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 wrapText="1"/>
      <protection hidden="1"/>
    </xf>
    <xf numFmtId="0" fontId="0" fillId="4" borderId="0" xfId="0" applyFont="1" applyFill="1" applyBorder="1" applyAlignment="1" applyProtection="1">
      <alignment vertical="center"/>
      <protection hidden="1"/>
    </xf>
    <xf numFmtId="4" fontId="2" fillId="3" borderId="1" xfId="0" applyNumberFormat="1" applyFont="1" applyFill="1" applyBorder="1" applyAlignment="1">
      <alignment horizontal="right" vertical="center"/>
    </xf>
    <xf numFmtId="0" fontId="0" fillId="11" borderId="1" xfId="0" applyFont="1" applyFill="1" applyBorder="1" applyAlignment="1" applyProtection="1">
      <alignment horizontal="left" vertical="center" wrapText="1"/>
      <protection hidden="1"/>
    </xf>
    <xf numFmtId="0" fontId="0" fillId="4" borderId="0" xfId="0" applyFont="1" applyFill="1" applyBorder="1" applyAlignment="1" applyProtection="1">
      <alignment horizontal="left" vertical="center" wrapText="1"/>
      <protection hidden="1"/>
    </xf>
    <xf numFmtId="4" fontId="0" fillId="4" borderId="1" xfId="0" applyNumberFormat="1" applyFont="1" applyFill="1" applyBorder="1" applyAlignment="1" applyProtection="1">
      <alignment vertical="center"/>
      <protection hidden="1"/>
    </xf>
    <xf numFmtId="0" fontId="0" fillId="4" borderId="1" xfId="0" applyFont="1" applyFill="1" applyBorder="1" applyAlignment="1" applyProtection="1">
      <alignment vertical="center"/>
      <protection hidden="1"/>
    </xf>
    <xf numFmtId="0" fontId="0" fillId="11" borderId="1" xfId="0" applyNumberFormat="1" applyFont="1" applyFill="1" applyBorder="1" applyAlignment="1" applyProtection="1">
      <alignment horizontal="left" vertical="center" wrapText="1"/>
      <protection hidden="1"/>
    </xf>
    <xf numFmtId="0" fontId="18" fillId="31" borderId="0" xfId="0" applyFont="1" applyFill="1" applyBorder="1" applyAlignment="1" applyProtection="1">
      <alignment horizontal="left" vertical="center"/>
      <protection hidden="1"/>
    </xf>
    <xf numFmtId="0" fontId="23" fillId="22" borderId="4" xfId="0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Border="1" applyAlignment="1" applyProtection="1">
      <alignment vertical="center"/>
    </xf>
    <xf numFmtId="4" fontId="16" fillId="2" borderId="103" xfId="0" applyNumberFormat="1" applyFont="1" applyFill="1" applyBorder="1" applyAlignment="1" applyProtection="1">
      <alignment horizontal="right" vertical="center"/>
      <protection locked="0"/>
    </xf>
    <xf numFmtId="0" fontId="27" fillId="4" borderId="0" xfId="0" applyFont="1" applyFill="1" applyBorder="1" applyAlignment="1" applyProtection="1">
      <alignment vertical="center"/>
      <protection hidden="1"/>
    </xf>
    <xf numFmtId="0" fontId="81" fillId="0" borderId="0" xfId="0" applyFont="1" applyFill="1" applyBorder="1" applyAlignment="1" applyProtection="1">
      <alignment vertical="center"/>
      <protection hidden="1"/>
    </xf>
    <xf numFmtId="0" fontId="127" fillId="0" borderId="0" xfId="0" applyFont="1" applyFill="1" applyBorder="1" applyProtection="1">
      <protection hidden="1"/>
    </xf>
    <xf numFmtId="0" fontId="78" fillId="4" borderId="0" xfId="0" applyFont="1" applyFill="1" applyBorder="1" applyAlignment="1" applyProtection="1">
      <alignment vertical="center" wrapText="1"/>
      <protection hidden="1"/>
    </xf>
    <xf numFmtId="4" fontId="23" fillId="4" borderId="0" xfId="0" applyNumberFormat="1" applyFont="1" applyFill="1" applyBorder="1" applyAlignment="1" applyProtection="1">
      <alignment horizontal="right" vertical="center"/>
      <protection locked="0"/>
    </xf>
    <xf numFmtId="10" fontId="42" fillId="4" borderId="0" xfId="0" applyNumberFormat="1" applyFont="1" applyFill="1" applyBorder="1" applyAlignment="1" applyProtection="1">
      <alignment vertical="center"/>
      <protection locked="0"/>
    </xf>
    <xf numFmtId="4" fontId="4" fillId="4" borderId="0" xfId="0" applyNumberFormat="1" applyFont="1" applyFill="1" applyBorder="1" applyProtection="1">
      <protection locked="0"/>
    </xf>
    <xf numFmtId="0" fontId="18" fillId="6" borderId="0" xfId="0" applyFont="1" applyFill="1" applyBorder="1" applyAlignment="1" applyProtection="1">
      <alignment horizontal="left" vertical="center"/>
      <protection hidden="1"/>
    </xf>
    <xf numFmtId="0" fontId="76" fillId="5" borderId="1" xfId="0" applyFont="1" applyFill="1" applyBorder="1" applyAlignment="1" applyProtection="1">
      <alignment horizontal="center" vertical="center" wrapText="1"/>
      <protection hidden="1"/>
    </xf>
    <xf numFmtId="0" fontId="5" fillId="35" borderId="1" xfId="0" applyFont="1" applyFill="1" applyBorder="1" applyAlignment="1" applyProtection="1">
      <alignment horizontal="center"/>
      <protection hidden="1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4" borderId="1" xfId="0" applyNumberFormat="1" applyFont="1" applyFill="1" applyBorder="1" applyProtection="1">
      <protection hidden="1"/>
    </xf>
    <xf numFmtId="4" fontId="38" fillId="10" borderId="105" xfId="0" applyNumberFormat="1" applyFont="1" applyFill="1" applyBorder="1" applyAlignment="1" applyProtection="1">
      <alignment vertical="center"/>
      <protection hidden="1"/>
    </xf>
    <xf numFmtId="0" fontId="5" fillId="35" borderId="1" xfId="0" applyFont="1" applyFill="1" applyBorder="1" applyAlignment="1" applyProtection="1">
      <protection hidden="1"/>
    </xf>
    <xf numFmtId="0" fontId="5" fillId="20" borderId="1" xfId="0" applyFont="1" applyFill="1" applyBorder="1" applyAlignment="1" applyProtection="1">
      <alignment horizontal="center"/>
      <protection hidden="1"/>
    </xf>
    <xf numFmtId="4" fontId="18" fillId="4" borderId="0" xfId="0" applyNumberFormat="1" applyFont="1" applyFill="1" applyBorder="1" applyAlignment="1" applyProtection="1">
      <alignment horizontal="right" vertical="center"/>
      <protection locked="0"/>
    </xf>
    <xf numFmtId="4" fontId="42" fillId="4" borderId="0" xfId="1" applyNumberFormat="1" applyFont="1" applyFill="1" applyBorder="1" applyAlignment="1" applyProtection="1">
      <alignment vertical="center"/>
      <protection locked="0"/>
    </xf>
    <xf numFmtId="166" fontId="42" fillId="4" borderId="0" xfId="1" applyNumberFormat="1" applyFont="1" applyFill="1" applyBorder="1" applyAlignment="1" applyProtection="1">
      <alignment vertical="center"/>
      <protection locked="0"/>
    </xf>
    <xf numFmtId="0" fontId="4" fillId="4" borderId="0" xfId="0" applyFont="1" applyFill="1" applyBorder="1" applyProtection="1">
      <protection hidden="1"/>
    </xf>
    <xf numFmtId="0" fontId="25" fillId="4" borderId="0" xfId="0" applyFont="1" applyFill="1" applyBorder="1" applyAlignment="1" applyProtection="1">
      <alignment vertical="center"/>
      <protection hidden="1"/>
    </xf>
    <xf numFmtId="0" fontId="6" fillId="4" borderId="0" xfId="0" applyFont="1" applyFill="1" applyBorder="1" applyProtection="1">
      <protection hidden="1"/>
    </xf>
    <xf numFmtId="0" fontId="10" fillId="4" borderId="0" xfId="0" applyFont="1" applyFill="1" applyBorder="1" applyProtection="1">
      <protection hidden="1"/>
    </xf>
    <xf numFmtId="0" fontId="130" fillId="4" borderId="28" xfId="0" applyFont="1" applyFill="1" applyBorder="1" applyAlignment="1" applyProtection="1">
      <alignment horizontal="left" vertical="center"/>
      <protection hidden="1"/>
    </xf>
    <xf numFmtId="166" fontId="5" fillId="34" borderId="1" xfId="0" applyNumberFormat="1" applyFont="1" applyFill="1" applyBorder="1" applyAlignment="1" applyProtection="1">
      <protection hidden="1"/>
    </xf>
    <xf numFmtId="4" fontId="21" fillId="6" borderId="105" xfId="0" applyNumberFormat="1" applyFont="1" applyFill="1" applyBorder="1" applyAlignment="1" applyProtection="1">
      <alignment vertical="center" wrapText="1"/>
      <protection hidden="1"/>
    </xf>
    <xf numFmtId="4" fontId="37" fillId="10" borderId="105" xfId="0" applyNumberFormat="1" applyFont="1" applyFill="1" applyBorder="1" applyAlignment="1" applyProtection="1">
      <alignment horizontal="right" vertical="center"/>
      <protection hidden="1"/>
    </xf>
    <xf numFmtId="0" fontId="72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4" fontId="23" fillId="4" borderId="1" xfId="0" applyNumberFormat="1" applyFont="1" applyFill="1" applyBorder="1" applyAlignment="1" applyProtection="1">
      <alignment horizontal="right" vertical="center"/>
      <protection hidden="1"/>
    </xf>
    <xf numFmtId="4" fontId="42" fillId="34" borderId="1" xfId="1" applyNumberFormat="1" applyFont="1" applyFill="1" applyBorder="1" applyAlignment="1" applyProtection="1">
      <alignment vertical="center"/>
      <protection hidden="1"/>
    </xf>
    <xf numFmtId="0" fontId="104" fillId="2" borderId="1" xfId="0" applyFont="1" applyFill="1" applyBorder="1" applyAlignment="1" applyProtection="1">
      <alignment horizontal="center" vertical="center" wrapText="1"/>
      <protection hidden="1"/>
    </xf>
    <xf numFmtId="0" fontId="70" fillId="23" borderId="57" xfId="0" applyFont="1" applyFill="1" applyBorder="1" applyProtection="1">
      <protection hidden="1"/>
    </xf>
    <xf numFmtId="0" fontId="70" fillId="23" borderId="58" xfId="0" applyFont="1" applyFill="1" applyBorder="1" applyProtection="1">
      <protection hidden="1"/>
    </xf>
    <xf numFmtId="0" fontId="70" fillId="24" borderId="51" xfId="0" applyFont="1" applyFill="1" applyBorder="1" applyAlignment="1" applyProtection="1">
      <alignment horizontal="center" vertical="center" wrapText="1"/>
      <protection hidden="1"/>
    </xf>
    <xf numFmtId="3" fontId="106" fillId="3" borderId="51" xfId="0" applyNumberFormat="1" applyFont="1" applyFill="1" applyBorder="1" applyAlignment="1" applyProtection="1">
      <alignment horizontal="center" vertical="center"/>
      <protection hidden="1"/>
    </xf>
    <xf numFmtId="3" fontId="70" fillId="30" borderId="51" xfId="0" applyNumberFormat="1" applyFont="1" applyFill="1" applyBorder="1" applyAlignment="1" applyProtection="1">
      <alignment horizontal="center" vertical="center"/>
      <protection hidden="1"/>
    </xf>
    <xf numFmtId="0" fontId="70" fillId="24" borderId="51" xfId="0" applyFont="1" applyFill="1" applyBorder="1" applyAlignment="1" applyProtection="1">
      <alignment horizontal="center" vertical="center"/>
      <protection hidden="1"/>
    </xf>
    <xf numFmtId="3" fontId="101" fillId="28" borderId="51" xfId="0" applyNumberFormat="1" applyFont="1" applyFill="1" applyBorder="1" applyAlignment="1" applyProtection="1">
      <alignment horizontal="center" vertical="center"/>
      <protection hidden="1"/>
    </xf>
    <xf numFmtId="3" fontId="101" fillId="28" borderId="51" xfId="0" applyNumberFormat="1" applyFont="1" applyFill="1" applyBorder="1" applyAlignment="1" applyProtection="1">
      <alignment horizontal="center" vertical="center" wrapText="1"/>
      <protection hidden="1"/>
    </xf>
    <xf numFmtId="3" fontId="101" fillId="30" borderId="51" xfId="0" applyNumberFormat="1" applyFont="1" applyFill="1" applyBorder="1" applyAlignment="1" applyProtection="1">
      <alignment horizontal="center" vertical="center" wrapText="1"/>
      <protection hidden="1"/>
    </xf>
    <xf numFmtId="0" fontId="100" fillId="24" borderId="51" xfId="0" applyFont="1" applyFill="1" applyBorder="1" applyAlignment="1" applyProtection="1">
      <alignment horizontal="center" vertical="center" wrapText="1"/>
      <protection hidden="1"/>
    </xf>
    <xf numFmtId="0" fontId="100" fillId="24" borderId="51" xfId="0" applyFont="1" applyFill="1" applyBorder="1" applyProtection="1">
      <protection hidden="1"/>
    </xf>
    <xf numFmtId="3" fontId="100" fillId="30" borderId="53" xfId="0" applyNumberFormat="1" applyFont="1" applyFill="1" applyBorder="1" applyAlignment="1" applyProtection="1">
      <alignment horizontal="center" vertical="center"/>
      <protection hidden="1"/>
    </xf>
    <xf numFmtId="10" fontId="89" fillId="3" borderId="1" xfId="0" applyNumberFormat="1" applyFont="1" applyFill="1" applyBorder="1" applyAlignment="1" applyProtection="1">
      <alignment horizontal="center" vertical="center"/>
      <protection hidden="1"/>
    </xf>
    <xf numFmtId="3" fontId="100" fillId="30" borderId="51" xfId="0" applyNumberFormat="1" applyFont="1" applyFill="1" applyBorder="1" applyAlignment="1" applyProtection="1">
      <alignment horizontal="center" vertical="center"/>
      <protection hidden="1"/>
    </xf>
    <xf numFmtId="3" fontId="97" fillId="28" borderId="53" xfId="0" applyNumberFormat="1" applyFont="1" applyFill="1" applyBorder="1" applyAlignment="1" applyProtection="1">
      <alignment horizontal="center" vertical="center"/>
      <protection hidden="1"/>
    </xf>
    <xf numFmtId="10" fontId="105" fillId="3" borderId="1" xfId="0" applyNumberFormat="1" applyFont="1" applyFill="1" applyBorder="1" applyAlignment="1" applyProtection="1">
      <alignment horizontal="center" vertical="center"/>
      <protection hidden="1"/>
    </xf>
    <xf numFmtId="3" fontId="97" fillId="28" borderId="51" xfId="0" applyNumberFormat="1" applyFont="1" applyFill="1" applyBorder="1" applyAlignment="1" applyProtection="1">
      <alignment horizontal="center" vertical="center"/>
      <protection hidden="1"/>
    </xf>
    <xf numFmtId="0" fontId="101" fillId="25" borderId="51" xfId="0" applyFont="1" applyFill="1" applyBorder="1" applyAlignment="1" applyProtection="1">
      <alignment horizontal="center" vertical="center" wrapText="1"/>
      <protection hidden="1"/>
    </xf>
    <xf numFmtId="0" fontId="100" fillId="25" borderId="51" xfId="0" applyFont="1" applyFill="1" applyBorder="1" applyAlignment="1" applyProtection="1">
      <alignment horizontal="left"/>
      <protection hidden="1"/>
    </xf>
    <xf numFmtId="3" fontId="100" fillId="26" borderId="51" xfId="0" applyNumberFormat="1" applyFont="1" applyFill="1" applyBorder="1" applyAlignment="1" applyProtection="1">
      <alignment horizontal="center" vertical="center"/>
      <protection hidden="1"/>
    </xf>
    <xf numFmtId="0" fontId="97" fillId="25" borderId="51" xfId="0" applyFont="1" applyFill="1" applyBorder="1" applyAlignment="1" applyProtection="1">
      <alignment horizontal="right"/>
      <protection hidden="1"/>
    </xf>
    <xf numFmtId="0" fontId="97" fillId="25" borderId="51" xfId="0" applyFont="1" applyFill="1" applyBorder="1" applyAlignment="1" applyProtection="1">
      <alignment horizontal="center" vertical="center"/>
      <protection hidden="1"/>
    </xf>
    <xf numFmtId="0" fontId="100" fillId="25" borderId="50" xfId="0" applyFont="1" applyFill="1" applyBorder="1" applyAlignment="1" applyProtection="1">
      <alignment horizontal="left" vertical="center" wrapText="1"/>
      <protection hidden="1"/>
    </xf>
    <xf numFmtId="0" fontId="100" fillId="25" borderId="51" xfId="0" applyFont="1" applyFill="1" applyBorder="1" applyAlignment="1" applyProtection="1">
      <alignment horizontal="left" vertical="center"/>
      <protection hidden="1"/>
    </xf>
    <xf numFmtId="0" fontId="97" fillId="25" borderId="51" xfId="0" applyFont="1" applyFill="1" applyBorder="1" applyAlignment="1" applyProtection="1">
      <alignment horizontal="right" vertical="center"/>
      <protection hidden="1"/>
    </xf>
    <xf numFmtId="3" fontId="97" fillId="25" borderId="51" xfId="0" applyNumberFormat="1" applyFont="1" applyFill="1" applyBorder="1" applyAlignment="1" applyProtection="1">
      <alignment horizontal="center" vertical="center"/>
      <protection hidden="1"/>
    </xf>
    <xf numFmtId="1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22" borderId="25" xfId="0" applyFont="1" applyFill="1" applyBorder="1" applyAlignment="1" applyProtection="1">
      <alignment horizontal="center" vertical="center" wrapText="1"/>
      <protection hidden="1"/>
    </xf>
    <xf numFmtId="0" fontId="17" fillId="15" borderId="0" xfId="0" applyFont="1" applyFill="1" applyBorder="1" applyAlignment="1" applyProtection="1">
      <alignment horizontal="center" vertical="center" wrapText="1"/>
      <protection hidden="1"/>
    </xf>
    <xf numFmtId="0" fontId="20" fillId="6" borderId="17" xfId="0" applyFont="1" applyFill="1" applyBorder="1" applyAlignment="1" applyProtection="1">
      <alignment horizontal="left" vertical="center"/>
      <protection hidden="1"/>
    </xf>
    <xf numFmtId="0" fontId="62" fillId="0" borderId="105" xfId="0" applyFont="1" applyFill="1" applyBorder="1" applyAlignment="1" applyProtection="1">
      <alignment horizontal="center" vertical="center" wrapText="1"/>
      <protection hidden="1"/>
    </xf>
    <xf numFmtId="0" fontId="4" fillId="4" borderId="109" xfId="0" applyFont="1" applyFill="1" applyBorder="1" applyProtection="1"/>
    <xf numFmtId="0" fontId="4" fillId="4" borderId="110" xfId="0" applyFont="1" applyFill="1" applyBorder="1" applyProtection="1"/>
    <xf numFmtId="0" fontId="10" fillId="4" borderId="109" xfId="0" applyFont="1" applyFill="1" applyBorder="1" applyAlignment="1" applyProtection="1">
      <alignment vertical="center"/>
    </xf>
    <xf numFmtId="0" fontId="129" fillId="4" borderId="110" xfId="0" applyFont="1" applyFill="1" applyBorder="1" applyAlignment="1">
      <alignment vertical="center" wrapText="1"/>
    </xf>
    <xf numFmtId="0" fontId="4" fillId="4" borderId="109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vertical="center"/>
    </xf>
    <xf numFmtId="0" fontId="4" fillId="4" borderId="110" xfId="0" applyFont="1" applyFill="1" applyBorder="1" applyAlignment="1" applyProtection="1">
      <alignment vertical="center"/>
    </xf>
    <xf numFmtId="0" fontId="10" fillId="4" borderId="110" xfId="0" applyFont="1" applyFill="1" applyBorder="1" applyAlignment="1">
      <alignment vertical="center" wrapText="1"/>
    </xf>
    <xf numFmtId="0" fontId="4" fillId="34" borderId="109" xfId="0" applyFont="1" applyFill="1" applyBorder="1" applyAlignment="1" applyProtection="1">
      <alignment vertical="center"/>
    </xf>
    <xf numFmtId="0" fontId="4" fillId="34" borderId="110" xfId="0" applyFont="1" applyFill="1" applyBorder="1" applyAlignment="1">
      <alignment vertical="center" wrapText="1"/>
    </xf>
    <xf numFmtId="0" fontId="4" fillId="4" borderId="110" xfId="0" applyFont="1" applyFill="1" applyBorder="1" applyAlignment="1">
      <alignment vertical="center" wrapText="1"/>
    </xf>
    <xf numFmtId="0" fontId="4" fillId="13" borderId="109" xfId="0" applyFont="1" applyFill="1" applyBorder="1" applyAlignment="1" applyProtection="1">
      <alignment vertical="center"/>
    </xf>
    <xf numFmtId="0" fontId="4" fillId="13" borderId="110" xfId="0" applyFont="1" applyFill="1" applyBorder="1" applyAlignment="1">
      <alignment vertical="center" wrapText="1"/>
    </xf>
    <xf numFmtId="0" fontId="4" fillId="4" borderId="111" xfId="0" applyFont="1" applyFill="1" applyBorder="1" applyAlignment="1" applyProtection="1">
      <alignment vertical="center"/>
    </xf>
    <xf numFmtId="0" fontId="4" fillId="4" borderId="113" xfId="0" applyFont="1" applyFill="1" applyBorder="1" applyAlignment="1" applyProtection="1">
      <alignment vertical="center"/>
    </xf>
    <xf numFmtId="0" fontId="4" fillId="37" borderId="109" xfId="0" applyFont="1" applyFill="1" applyBorder="1" applyAlignment="1" applyProtection="1">
      <alignment vertical="center"/>
    </xf>
    <xf numFmtId="0" fontId="4" fillId="37" borderId="0" xfId="0" applyFont="1" applyFill="1" applyBorder="1" applyAlignment="1">
      <alignment horizontal="justify" vertical="center" wrapText="1"/>
    </xf>
    <xf numFmtId="0" fontId="4" fillId="37" borderId="0" xfId="0" applyFont="1" applyFill="1" applyBorder="1" applyAlignment="1" applyProtection="1">
      <alignment horizontal="justify" vertical="center"/>
    </xf>
    <xf numFmtId="0" fontId="4" fillId="37" borderId="110" xfId="0" applyFont="1" applyFill="1" applyBorder="1" applyAlignment="1">
      <alignment vertical="center" wrapText="1"/>
    </xf>
    <xf numFmtId="0" fontId="5" fillId="37" borderId="110" xfId="0" applyFont="1" applyFill="1" applyBorder="1" applyAlignment="1">
      <alignment vertical="center" wrapText="1"/>
    </xf>
    <xf numFmtId="0" fontId="4" fillId="37" borderId="110" xfId="0" applyFont="1" applyFill="1" applyBorder="1" applyAlignment="1" applyProtection="1">
      <alignment vertical="center"/>
    </xf>
    <xf numFmtId="0" fontId="12" fillId="9" borderId="0" xfId="0" applyFont="1" applyFill="1" applyAlignment="1" applyProtection="1">
      <alignment vertical="center" wrapText="1"/>
      <protection hidden="1"/>
    </xf>
    <xf numFmtId="0" fontId="12" fillId="9" borderId="8" xfId="0" applyFont="1" applyFill="1" applyBorder="1" applyAlignment="1" applyProtection="1">
      <alignment vertical="center" wrapText="1"/>
      <protection hidden="1"/>
    </xf>
    <xf numFmtId="0" fontId="43" fillId="6" borderId="105" xfId="0" applyFont="1" applyFill="1" applyBorder="1" applyAlignment="1" applyProtection="1">
      <alignment horizontal="center" vertical="center" wrapText="1"/>
      <protection hidden="1"/>
    </xf>
    <xf numFmtId="0" fontId="17" fillId="15" borderId="0" xfId="0" applyFont="1" applyFill="1" applyBorder="1" applyAlignment="1" applyProtection="1">
      <alignment vertical="center" wrapText="1"/>
      <protection hidden="1"/>
    </xf>
    <xf numFmtId="0" fontId="17" fillId="4" borderId="17" xfId="0" applyFont="1" applyFill="1" applyBorder="1" applyAlignment="1" applyProtection="1">
      <alignment vertical="center" wrapText="1"/>
      <protection hidden="1"/>
    </xf>
    <xf numFmtId="0" fontId="45" fillId="4" borderId="17" xfId="0" applyFont="1" applyFill="1" applyBorder="1" applyAlignment="1" applyProtection="1">
      <alignment vertical="center" wrapText="1"/>
      <protection hidden="1"/>
    </xf>
    <xf numFmtId="0" fontId="45" fillId="4" borderId="0" xfId="0" applyFont="1" applyFill="1" applyBorder="1" applyAlignment="1" applyProtection="1">
      <alignment vertical="center" wrapText="1"/>
      <protection hidden="1"/>
    </xf>
    <xf numFmtId="0" fontId="45" fillId="4" borderId="0" xfId="0" applyFont="1" applyFill="1" applyBorder="1" applyAlignment="1" applyProtection="1">
      <alignment horizontal="center" vertical="center" wrapText="1"/>
      <protection hidden="1"/>
    </xf>
    <xf numFmtId="0" fontId="134" fillId="4" borderId="17" xfId="0" applyFont="1" applyFill="1" applyBorder="1" applyAlignment="1" applyProtection="1">
      <alignment vertical="center" wrapText="1"/>
      <protection hidden="1"/>
    </xf>
    <xf numFmtId="0" fontId="23" fillId="6" borderId="16" xfId="0" applyFont="1" applyFill="1" applyBorder="1" applyAlignment="1" applyProtection="1">
      <alignment vertical="center"/>
      <protection hidden="1"/>
    </xf>
    <xf numFmtId="0" fontId="18" fillId="6" borderId="17" xfId="0" applyFont="1" applyFill="1" applyBorder="1" applyAlignment="1" applyProtection="1">
      <alignment horizontal="left" vertical="center"/>
      <protection hidden="1"/>
    </xf>
    <xf numFmtId="4" fontId="27" fillId="6" borderId="17" xfId="0" applyNumberFormat="1" applyFont="1" applyFill="1" applyBorder="1" applyAlignment="1" applyProtection="1">
      <alignment horizontal="right" vertical="center"/>
      <protection hidden="1"/>
    </xf>
    <xf numFmtId="10" fontId="19" fillId="6" borderId="17" xfId="0" applyNumberFormat="1" applyFont="1" applyFill="1" applyBorder="1" applyAlignment="1" applyProtection="1">
      <alignment vertical="center"/>
      <protection hidden="1"/>
    </xf>
    <xf numFmtId="4" fontId="24" fillId="6" borderId="17" xfId="0" applyNumberFormat="1" applyFont="1" applyFill="1" applyBorder="1" applyAlignment="1" applyProtection="1">
      <alignment vertical="center"/>
      <protection hidden="1"/>
    </xf>
    <xf numFmtId="0" fontId="136" fillId="4" borderId="0" xfId="0" applyFont="1" applyFill="1" applyProtection="1">
      <protection hidden="1"/>
    </xf>
    <xf numFmtId="0" fontId="138" fillId="4" borderId="0" xfId="0" applyFont="1" applyFill="1" applyBorder="1" applyProtection="1">
      <protection hidden="1"/>
    </xf>
    <xf numFmtId="0" fontId="138" fillId="23" borderId="0" xfId="0" applyFont="1" applyFill="1" applyBorder="1" applyProtection="1">
      <protection hidden="1"/>
    </xf>
    <xf numFmtId="0" fontId="138" fillId="23" borderId="0" xfId="0" applyFont="1" applyFill="1" applyBorder="1" applyAlignment="1" applyProtection="1">
      <alignment horizontal="left" vertical="top"/>
      <protection hidden="1"/>
    </xf>
    <xf numFmtId="4" fontId="16" fillId="40" borderId="1" xfId="0" applyNumberFormat="1" applyFont="1" applyFill="1" applyBorder="1" applyAlignment="1" applyProtection="1">
      <alignment vertical="center"/>
      <protection locked="0"/>
    </xf>
    <xf numFmtId="4" fontId="16" fillId="40" borderId="103" xfId="0" applyNumberFormat="1" applyFont="1" applyFill="1" applyBorder="1" applyAlignment="1" applyProtection="1">
      <alignment vertical="center"/>
      <protection locked="0"/>
    </xf>
    <xf numFmtId="4" fontId="139" fillId="41" borderId="69" xfId="0" applyNumberFormat="1" applyFont="1" applyFill="1" applyBorder="1" applyAlignment="1" applyProtection="1">
      <alignment vertical="center"/>
      <protection hidden="1"/>
    </xf>
    <xf numFmtId="4" fontId="139" fillId="41" borderId="68" xfId="0" applyNumberFormat="1" applyFont="1" applyFill="1" applyBorder="1" applyAlignment="1" applyProtection="1">
      <alignment vertical="center"/>
      <protection hidden="1"/>
    </xf>
    <xf numFmtId="4" fontId="61" fillId="41" borderId="59" xfId="0" applyNumberFormat="1" applyFont="1" applyFill="1" applyBorder="1" applyAlignment="1" applyProtection="1">
      <alignment vertical="center"/>
      <protection hidden="1"/>
    </xf>
    <xf numFmtId="0" fontId="12" fillId="7" borderId="0" xfId="0" applyFont="1" applyFill="1" applyAlignment="1" applyProtection="1">
      <alignment vertical="center" wrapText="1"/>
      <protection hidden="1"/>
    </xf>
    <xf numFmtId="0" fontId="12" fillId="7" borderId="8" xfId="0" applyFont="1" applyFill="1" applyBorder="1" applyAlignment="1" applyProtection="1">
      <alignment vertical="center" wrapText="1"/>
      <protection hidden="1"/>
    </xf>
    <xf numFmtId="0" fontId="12" fillId="7" borderId="0" xfId="0" applyFont="1" applyFill="1" applyAlignment="1" applyProtection="1">
      <protection hidden="1"/>
    </xf>
    <xf numFmtId="0" fontId="11" fillId="7" borderId="8" xfId="0" applyFont="1" applyFill="1" applyBorder="1" applyAlignment="1" applyProtection="1">
      <alignment vertical="top"/>
      <protection hidden="1"/>
    </xf>
    <xf numFmtId="0" fontId="12" fillId="9" borderId="6" xfId="0" applyFont="1" applyFill="1" applyBorder="1" applyAlignment="1" applyProtection="1">
      <alignment vertical="center" wrapText="1"/>
      <protection hidden="1"/>
    </xf>
    <xf numFmtId="0" fontId="12" fillId="9" borderId="9" xfId="0" applyFont="1" applyFill="1" applyBorder="1" applyAlignment="1" applyProtection="1">
      <alignment vertical="center" wrapText="1"/>
      <protection hidden="1"/>
    </xf>
    <xf numFmtId="0" fontId="0" fillId="3" borderId="114" xfId="0" applyFont="1" applyFill="1" applyBorder="1" applyAlignment="1">
      <alignment horizontal="left" indent="5"/>
    </xf>
    <xf numFmtId="0" fontId="2" fillId="3" borderId="116" xfId="0" applyNumberFormat="1" applyFont="1" applyFill="1" applyBorder="1" applyAlignment="1" applyProtection="1">
      <protection hidden="1"/>
    </xf>
    <xf numFmtId="0" fontId="2" fillId="3" borderId="115" xfId="0" applyNumberFormat="1" applyFont="1" applyFill="1" applyBorder="1" applyAlignment="1" applyProtection="1">
      <protection hidden="1"/>
    </xf>
    <xf numFmtId="0" fontId="2" fillId="3" borderId="117" xfId="0" applyNumberFormat="1" applyFont="1" applyFill="1" applyBorder="1" applyAlignment="1" applyProtection="1">
      <alignment horizontal="left"/>
      <protection hidden="1"/>
    </xf>
    <xf numFmtId="0" fontId="2" fillId="3" borderId="117" xfId="0" applyNumberFormat="1" applyFont="1" applyFill="1" applyBorder="1" applyAlignment="1" applyProtection="1">
      <protection hidden="1"/>
    </xf>
    <xf numFmtId="0" fontId="0" fillId="3" borderId="118" xfId="0" applyFont="1" applyFill="1" applyBorder="1" applyAlignment="1">
      <alignment horizontal="left" indent="5"/>
    </xf>
    <xf numFmtId="0" fontId="0" fillId="3" borderId="119" xfId="0" applyFont="1" applyFill="1" applyBorder="1"/>
    <xf numFmtId="0" fontId="2" fillId="3" borderId="120" xfId="0" applyNumberFormat="1" applyFont="1" applyFill="1" applyBorder="1" applyAlignment="1" applyProtection="1">
      <protection hidden="1"/>
    </xf>
    <xf numFmtId="0" fontId="2" fillId="3" borderId="121" xfId="0" applyNumberFormat="1" applyFont="1" applyFill="1" applyBorder="1" applyAlignment="1" applyProtection="1">
      <protection hidden="1"/>
    </xf>
    <xf numFmtId="0" fontId="2" fillId="3" borderId="120" xfId="0" applyNumberFormat="1" applyFont="1" applyFill="1" applyBorder="1" applyAlignment="1" applyProtection="1">
      <alignment horizontal="left"/>
      <protection hidden="1"/>
    </xf>
    <xf numFmtId="0" fontId="0" fillId="3" borderId="115" xfId="0" applyFont="1" applyFill="1" applyBorder="1" applyAlignment="1">
      <alignment vertical="center"/>
    </xf>
    <xf numFmtId="4" fontId="0" fillId="2" borderId="1" xfId="0" applyNumberFormat="1" applyFont="1" applyFill="1" applyBorder="1" applyAlignment="1" applyProtection="1">
      <alignment horizontal="right" vertical="distributed" wrapText="1"/>
      <protection locked="0"/>
    </xf>
    <xf numFmtId="4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6" fillId="16" borderId="1" xfId="0" applyNumberFormat="1" applyFont="1" applyFill="1" applyBorder="1" applyAlignment="1" applyProtection="1">
      <alignment horizontal="center"/>
      <protection locked="0"/>
    </xf>
    <xf numFmtId="0" fontId="21" fillId="42" borderId="22" xfId="0" applyFont="1" applyFill="1" applyBorder="1" applyAlignment="1" applyProtection="1">
      <alignment horizontal="center" vertical="center"/>
      <protection hidden="1"/>
    </xf>
    <xf numFmtId="4" fontId="140" fillId="43" borderId="1" xfId="0" applyNumberFormat="1" applyFont="1" applyFill="1" applyBorder="1" applyAlignment="1" applyProtection="1">
      <alignment vertical="center"/>
      <protection hidden="1"/>
    </xf>
    <xf numFmtId="0" fontId="21" fillId="42" borderId="15" xfId="0" applyFont="1" applyFill="1" applyBorder="1" applyAlignment="1" applyProtection="1">
      <alignment horizontal="center" vertical="center"/>
      <protection hidden="1"/>
    </xf>
    <xf numFmtId="4" fontId="24" fillId="40" borderId="15" xfId="0" applyNumberFormat="1" applyFont="1" applyFill="1" applyBorder="1" applyAlignment="1" applyProtection="1">
      <alignment vertical="center"/>
      <protection hidden="1"/>
    </xf>
    <xf numFmtId="4" fontId="24" fillId="40" borderId="27" xfId="0" applyNumberFormat="1" applyFont="1" applyFill="1" applyBorder="1" applyAlignment="1" applyProtection="1">
      <alignment vertical="center"/>
      <protection hidden="1"/>
    </xf>
    <xf numFmtId="4" fontId="140" fillId="43" borderId="105" xfId="0" applyNumberFormat="1" applyFont="1" applyFill="1" applyBorder="1" applyAlignment="1" applyProtection="1">
      <alignment vertical="center"/>
      <protection hidden="1"/>
    </xf>
    <xf numFmtId="4" fontId="140" fillId="43" borderId="34" xfId="0" applyNumberFormat="1" applyFont="1" applyFill="1" applyBorder="1" applyAlignment="1" applyProtection="1">
      <alignment vertical="center"/>
      <protection hidden="1"/>
    </xf>
    <xf numFmtId="4" fontId="61" fillId="43" borderId="34" xfId="0" applyNumberFormat="1" applyFont="1" applyFill="1" applyBorder="1" applyAlignment="1" applyProtection="1">
      <alignment horizontal="right" vertical="center"/>
      <protection hidden="1"/>
    </xf>
    <xf numFmtId="0" fontId="21" fillId="42" borderId="1" xfId="0" applyFont="1" applyFill="1" applyBorder="1" applyAlignment="1" applyProtection="1">
      <alignment horizontal="center" vertical="center" wrapText="1"/>
      <protection hidden="1"/>
    </xf>
    <xf numFmtId="4" fontId="21" fillId="40" borderId="105" xfId="0" applyNumberFormat="1" applyFont="1" applyFill="1" applyBorder="1" applyAlignment="1" applyProtection="1">
      <alignment vertical="center" wrapText="1"/>
      <protection hidden="1"/>
    </xf>
    <xf numFmtId="4" fontId="21" fillId="40" borderId="1" xfId="0" applyNumberFormat="1" applyFont="1" applyFill="1" applyBorder="1" applyAlignment="1" applyProtection="1">
      <alignment horizontal="right" vertical="center" wrapText="1"/>
      <protection hidden="1"/>
    </xf>
    <xf numFmtId="4" fontId="61" fillId="43" borderId="105" xfId="0" applyNumberFormat="1" applyFont="1" applyFill="1" applyBorder="1" applyAlignment="1" applyProtection="1">
      <alignment horizontal="right" vertical="center"/>
      <protection hidden="1"/>
    </xf>
    <xf numFmtId="0" fontId="11" fillId="9" borderId="0" xfId="0" applyFont="1" applyFill="1" applyAlignment="1" applyProtection="1">
      <alignment horizontal="left" wrapText="1"/>
      <protection hidden="1"/>
    </xf>
    <xf numFmtId="0" fontId="2" fillId="3" borderId="115" xfId="0" applyNumberFormat="1" applyFont="1" applyFill="1" applyBorder="1" applyAlignment="1" applyProtection="1">
      <alignment horizontal="left"/>
      <protection hidden="1"/>
    </xf>
    <xf numFmtId="0" fontId="2" fillId="3" borderId="119" xfId="0" applyNumberFormat="1" applyFont="1" applyFill="1" applyBorder="1" applyAlignment="1" applyProtection="1">
      <alignment horizontal="left"/>
      <protection hidden="1"/>
    </xf>
    <xf numFmtId="0" fontId="43" fillId="2" borderId="1" xfId="0" applyFont="1" applyFill="1" applyBorder="1" applyAlignment="1" applyProtection="1">
      <alignment horizontal="left" vertical="center" wrapText="1"/>
      <protection locked="0"/>
    </xf>
    <xf numFmtId="0" fontId="32" fillId="5" borderId="19" xfId="0" applyFont="1" applyFill="1" applyBorder="1" applyAlignment="1" applyProtection="1">
      <alignment horizontal="left" vertical="center"/>
      <protection hidden="1"/>
    </xf>
    <xf numFmtId="0" fontId="0" fillId="4" borderId="0" xfId="0" applyFont="1" applyFill="1" applyAlignment="1" applyProtection="1">
      <alignment horizontal="left" vertical="center"/>
      <protection hidden="1"/>
    </xf>
    <xf numFmtId="0" fontId="0" fillId="4" borderId="0" xfId="0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12" fillId="9" borderId="8" xfId="0" applyFont="1" applyFill="1" applyBorder="1" applyAlignment="1" applyProtection="1">
      <alignment horizontal="left" vertical="top"/>
      <protection hidden="1"/>
    </xf>
    <xf numFmtId="0" fontId="6" fillId="4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 wrapText="1"/>
    </xf>
    <xf numFmtId="0" fontId="8" fillId="4" borderId="0" xfId="0" quotePrefix="1" applyFont="1" applyFill="1" applyBorder="1" applyAlignment="1">
      <alignment horizontal="left" wrapText="1"/>
    </xf>
    <xf numFmtId="0" fontId="4" fillId="4" borderId="0" xfId="0" applyFont="1" applyFill="1" applyBorder="1" applyAlignment="1">
      <alignment horizontal="left" wrapText="1"/>
    </xf>
    <xf numFmtId="0" fontId="4" fillId="37" borderId="0" xfId="0" applyFont="1" applyFill="1" applyBorder="1" applyAlignment="1">
      <alignment horizontal="justify" vertical="center" wrapText="1"/>
    </xf>
    <xf numFmtId="0" fontId="5" fillId="4" borderId="0" xfId="0" applyFont="1" applyFill="1" applyBorder="1" applyAlignment="1">
      <alignment horizontal="left" wrapText="1"/>
    </xf>
    <xf numFmtId="0" fontId="4" fillId="4" borderId="0" xfId="0" applyFont="1" applyFill="1" applyBorder="1" applyAlignment="1" applyProtection="1">
      <alignment horizontal="left" wrapText="1"/>
    </xf>
    <xf numFmtId="0" fontId="5" fillId="4" borderId="112" xfId="0" applyFont="1" applyFill="1" applyBorder="1" applyAlignment="1" applyProtection="1">
      <alignment horizontal="justify" vertical="center" wrapText="1"/>
    </xf>
    <xf numFmtId="0" fontId="4" fillId="37" borderId="0" xfId="0" applyFont="1" applyFill="1" applyBorder="1" applyAlignment="1">
      <alignment horizontal="left" vertical="center" wrapText="1"/>
    </xf>
    <xf numFmtId="0" fontId="5" fillId="37" borderId="0" xfId="0" applyFont="1" applyFill="1" applyBorder="1" applyAlignment="1">
      <alignment horizontal="left" vertical="center" wrapText="1"/>
    </xf>
    <xf numFmtId="0" fontId="11" fillId="9" borderId="106" xfId="0" applyFont="1" applyFill="1" applyBorder="1" applyAlignment="1" applyProtection="1">
      <alignment horizontal="center" vertical="center" wrapText="1"/>
    </xf>
    <xf numFmtId="0" fontId="11" fillId="9" borderId="107" xfId="0" applyFont="1" applyFill="1" applyBorder="1" applyAlignment="1" applyProtection="1">
      <alignment horizontal="center" vertical="center" wrapText="1"/>
    </xf>
    <xf numFmtId="0" fontId="11" fillId="9" borderId="108" xfId="0" applyFont="1" applyFill="1" applyBorder="1" applyAlignment="1" applyProtection="1">
      <alignment horizontal="center" vertical="center" wrapText="1"/>
    </xf>
    <xf numFmtId="0" fontId="14" fillId="8" borderId="109" xfId="0" applyFont="1" applyFill="1" applyBorder="1" applyAlignment="1">
      <alignment horizontal="left" vertical="center"/>
    </xf>
    <xf numFmtId="0" fontId="14" fillId="8" borderId="0" xfId="0" applyFont="1" applyFill="1" applyBorder="1" applyAlignment="1">
      <alignment horizontal="left" vertical="center"/>
    </xf>
    <xf numFmtId="0" fontId="14" fillId="8" borderId="110" xfId="0" applyFont="1" applyFill="1" applyBorder="1" applyAlignment="1">
      <alignment horizontal="left" vertical="center"/>
    </xf>
    <xf numFmtId="0" fontId="142" fillId="4" borderId="0" xfId="0" applyFont="1" applyFill="1" applyBorder="1" applyAlignment="1">
      <alignment horizontal="justify" vertical="center" wrapText="1"/>
    </xf>
    <xf numFmtId="0" fontId="10" fillId="4" borderId="0" xfId="0" applyFont="1" applyFill="1" applyBorder="1" applyAlignment="1">
      <alignment horizontal="justify" vertical="center" wrapText="1"/>
    </xf>
    <xf numFmtId="0" fontId="4" fillId="34" borderId="0" xfId="0" applyFont="1" applyFill="1" applyBorder="1" applyAlignment="1">
      <alignment horizontal="justify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129" fillId="4" borderId="0" xfId="0" applyFont="1" applyFill="1" applyBorder="1" applyAlignment="1">
      <alignment horizontal="justify" vertical="center" wrapText="1"/>
    </xf>
    <xf numFmtId="0" fontId="4" fillId="13" borderId="0" xfId="0" applyFont="1" applyFill="1" applyBorder="1" applyAlignment="1">
      <alignment horizontal="justify" vertical="center" wrapText="1"/>
    </xf>
    <xf numFmtId="0" fontId="4" fillId="4" borderId="0" xfId="0" applyFont="1" applyFill="1" applyBorder="1" applyAlignment="1">
      <alignment horizontal="justify" vertical="center" wrapText="1"/>
    </xf>
    <xf numFmtId="0" fontId="16" fillId="2" borderId="100" xfId="0" applyFont="1" applyFill="1" applyBorder="1" applyAlignment="1" applyProtection="1">
      <alignment horizontal="left" vertical="center"/>
      <protection locked="0"/>
    </xf>
    <xf numFmtId="0" fontId="16" fillId="2" borderId="101" xfId="0" applyFont="1" applyFill="1" applyBorder="1" applyAlignment="1" applyProtection="1">
      <alignment horizontal="left" vertical="center"/>
      <protection locked="0"/>
    </xf>
    <xf numFmtId="0" fontId="16" fillId="2" borderId="102" xfId="0" applyFont="1" applyFill="1" applyBorder="1" applyAlignment="1" applyProtection="1">
      <alignment horizontal="left" vertical="center"/>
      <protection locked="0"/>
    </xf>
    <xf numFmtId="0" fontId="16" fillId="0" borderId="100" xfId="0" applyFont="1" applyFill="1" applyBorder="1" applyAlignment="1" applyProtection="1">
      <alignment horizontal="left" vertical="center"/>
      <protection hidden="1"/>
    </xf>
    <xf numFmtId="0" fontId="16" fillId="0" borderId="101" xfId="0" applyFont="1" applyFill="1" applyBorder="1" applyAlignment="1" applyProtection="1">
      <alignment horizontal="left" vertical="center"/>
      <protection hidden="1"/>
    </xf>
    <xf numFmtId="0" fontId="16" fillId="0" borderId="102" xfId="0" applyFont="1" applyFill="1" applyBorder="1" applyAlignment="1" applyProtection="1">
      <alignment horizontal="left" vertical="center"/>
      <protection hidden="1"/>
    </xf>
    <xf numFmtId="4" fontId="81" fillId="32" borderId="19" xfId="0" applyNumberFormat="1" applyFont="1" applyFill="1" applyBorder="1" applyAlignment="1" applyProtection="1">
      <alignment horizontal="left" vertical="center"/>
      <protection hidden="1"/>
    </xf>
    <xf numFmtId="4" fontId="81" fillId="32" borderId="21" xfId="0" applyNumberFormat="1" applyFont="1" applyFill="1" applyBorder="1" applyAlignment="1" applyProtection="1">
      <alignment horizontal="left" vertical="center"/>
      <protection hidden="1"/>
    </xf>
    <xf numFmtId="4" fontId="81" fillId="32" borderId="20" xfId="0" applyNumberFormat="1" applyFont="1" applyFill="1" applyBorder="1" applyAlignment="1" applyProtection="1">
      <alignment horizontal="left" vertical="center"/>
      <protection hidden="1"/>
    </xf>
    <xf numFmtId="0" fontId="16" fillId="0" borderId="100" xfId="0" applyFont="1" applyFill="1" applyBorder="1" applyAlignment="1" applyProtection="1">
      <alignment horizontal="left" vertical="center" wrapText="1"/>
      <protection hidden="1"/>
    </xf>
    <xf numFmtId="0" fontId="16" fillId="0" borderId="101" xfId="0" applyFont="1" applyFill="1" applyBorder="1" applyAlignment="1" applyProtection="1">
      <alignment horizontal="left" vertical="center" wrapText="1"/>
      <protection hidden="1"/>
    </xf>
    <xf numFmtId="0" fontId="16" fillId="0" borderId="102" xfId="0" applyFont="1" applyFill="1" applyBorder="1" applyAlignment="1" applyProtection="1">
      <alignment horizontal="left" vertical="center" wrapText="1"/>
      <protection hidden="1"/>
    </xf>
    <xf numFmtId="0" fontId="17" fillId="15" borderId="0" xfId="0" applyFont="1" applyFill="1" applyBorder="1" applyAlignment="1" applyProtection="1">
      <alignment horizontal="center" vertical="center" wrapText="1"/>
      <protection hidden="1"/>
    </xf>
    <xf numFmtId="0" fontId="114" fillId="15" borderId="0" xfId="0" applyFont="1" applyFill="1" applyBorder="1" applyAlignment="1" applyProtection="1">
      <alignment horizontal="center" vertical="center" wrapText="1"/>
      <protection hidden="1"/>
    </xf>
    <xf numFmtId="0" fontId="16" fillId="31" borderId="0" xfId="0" applyFont="1" applyFill="1" applyBorder="1" applyAlignment="1" applyProtection="1">
      <alignment horizontal="left" vertical="center"/>
      <protection hidden="1"/>
    </xf>
    <xf numFmtId="0" fontId="16" fillId="31" borderId="6" xfId="0" applyFont="1" applyFill="1" applyBorder="1" applyAlignment="1" applyProtection="1">
      <alignment horizontal="left" vertical="center"/>
      <protection hidden="1"/>
    </xf>
    <xf numFmtId="0" fontId="109" fillId="16" borderId="19" xfId="0" applyFont="1" applyFill="1" applyBorder="1" applyAlignment="1" applyProtection="1">
      <alignment horizontal="left" vertical="center"/>
      <protection locked="0"/>
    </xf>
    <xf numFmtId="0" fontId="109" fillId="16" borderId="21" xfId="0" applyFont="1" applyFill="1" applyBorder="1" applyAlignment="1" applyProtection="1">
      <alignment horizontal="left" vertical="center"/>
      <protection locked="0"/>
    </xf>
    <xf numFmtId="0" fontId="109" fillId="16" borderId="20" xfId="0" applyFont="1" applyFill="1" applyBorder="1" applyAlignment="1" applyProtection="1">
      <alignment horizontal="left" vertical="center"/>
      <protection locked="0"/>
    </xf>
    <xf numFmtId="0" fontId="110" fillId="14" borderId="0" xfId="0" applyFont="1" applyFill="1" applyBorder="1" applyAlignment="1" applyProtection="1">
      <alignment horizontal="left" vertical="center"/>
      <protection hidden="1"/>
    </xf>
    <xf numFmtId="0" fontId="81" fillId="39" borderId="1" xfId="0" applyFont="1" applyFill="1" applyBorder="1" applyAlignment="1" applyProtection="1">
      <alignment horizontal="center" vertical="center" wrapText="1"/>
      <protection hidden="1"/>
    </xf>
    <xf numFmtId="0" fontId="81" fillId="31" borderId="1" xfId="0" applyFont="1" applyFill="1" applyBorder="1" applyAlignment="1" applyProtection="1">
      <alignment horizontal="center" vertical="center" wrapText="1"/>
      <protection hidden="1"/>
    </xf>
    <xf numFmtId="0" fontId="119" fillId="0" borderId="0" xfId="0" applyFont="1" applyFill="1" applyBorder="1" applyAlignment="1" applyProtection="1">
      <alignment horizontal="left" wrapText="1"/>
      <protection hidden="1"/>
    </xf>
    <xf numFmtId="0" fontId="30" fillId="14" borderId="0" xfId="0" applyFont="1" applyFill="1" applyBorder="1" applyAlignment="1" applyProtection="1">
      <alignment horizontal="right" vertical="center"/>
      <protection hidden="1"/>
    </xf>
    <xf numFmtId="0" fontId="18" fillId="31" borderId="0" xfId="0" applyFont="1" applyFill="1" applyBorder="1" applyAlignment="1" applyProtection="1">
      <alignment horizontal="left" vertical="center" wrapText="1"/>
      <protection hidden="1"/>
    </xf>
    <xf numFmtId="10" fontId="0" fillId="0" borderId="0" xfId="0" applyNumberFormat="1" applyBorder="1" applyAlignment="1" applyProtection="1">
      <alignment horizontal="right"/>
      <protection hidden="1"/>
    </xf>
    <xf numFmtId="0" fontId="3" fillId="4" borderId="0" xfId="0" applyFont="1" applyFill="1" applyBorder="1" applyAlignment="1" applyProtection="1">
      <alignment horizontal="left"/>
      <protection hidden="1"/>
    </xf>
    <xf numFmtId="0" fontId="0" fillId="4" borderId="19" xfId="0" applyFont="1" applyFill="1" applyBorder="1" applyAlignment="1" applyProtection="1">
      <alignment horizontal="left" vertical="center" wrapText="1"/>
      <protection hidden="1"/>
    </xf>
    <xf numFmtId="0" fontId="0" fillId="4" borderId="21" xfId="0" applyFont="1" applyFill="1" applyBorder="1" applyAlignment="1" applyProtection="1">
      <alignment horizontal="left" vertical="center" wrapText="1"/>
      <protection hidden="1"/>
    </xf>
    <xf numFmtId="0" fontId="0" fillId="4" borderId="20" xfId="0" applyFont="1" applyFill="1" applyBorder="1" applyAlignment="1" applyProtection="1">
      <alignment horizontal="left" vertical="center" wrapText="1"/>
      <protection hidden="1"/>
    </xf>
    <xf numFmtId="0" fontId="0" fillId="4" borderId="0" xfId="0" applyFont="1" applyFill="1" applyBorder="1" applyAlignment="1" applyProtection="1">
      <alignment horizontal="center"/>
      <protection hidden="1"/>
    </xf>
    <xf numFmtId="0" fontId="92" fillId="15" borderId="19" xfId="0" applyFont="1" applyFill="1" applyBorder="1" applyAlignment="1" applyProtection="1">
      <alignment horizontal="right"/>
      <protection hidden="1"/>
    </xf>
    <xf numFmtId="0" fontId="92" fillId="15" borderId="21" xfId="0" applyFont="1" applyFill="1" applyBorder="1" applyAlignment="1" applyProtection="1">
      <alignment horizontal="right"/>
      <protection hidden="1"/>
    </xf>
    <xf numFmtId="0" fontId="92" fillId="15" borderId="20" xfId="0" applyFont="1" applyFill="1" applyBorder="1" applyAlignment="1" applyProtection="1">
      <alignment horizontal="right"/>
      <protection hidden="1"/>
    </xf>
    <xf numFmtId="0" fontId="89" fillId="14" borderId="19" xfId="0" applyFont="1" applyFill="1" applyBorder="1" applyAlignment="1" applyProtection="1">
      <alignment horizontal="right" wrapText="1"/>
      <protection hidden="1"/>
    </xf>
    <xf numFmtId="0" fontId="89" fillId="14" borderId="21" xfId="0" applyFont="1" applyFill="1" applyBorder="1" applyAlignment="1" applyProtection="1">
      <alignment horizontal="right" wrapText="1"/>
      <protection hidden="1"/>
    </xf>
    <xf numFmtId="0" fontId="89" fillId="14" borderId="20" xfId="0" applyFont="1" applyFill="1" applyBorder="1" applyAlignment="1" applyProtection="1">
      <alignment horizontal="right" wrapText="1"/>
      <protection hidden="1"/>
    </xf>
    <xf numFmtId="0" fontId="88" fillId="38" borderId="0" xfId="0" applyFont="1" applyFill="1" applyBorder="1" applyAlignment="1" applyProtection="1">
      <alignment horizontal="left" vertical="center" wrapText="1"/>
      <protection hidden="1"/>
    </xf>
    <xf numFmtId="0" fontId="17" fillId="15" borderId="0" xfId="0" applyFont="1" applyFill="1" applyBorder="1" applyAlignment="1" applyProtection="1">
      <alignment horizontal="left" vertical="center" wrapText="1"/>
      <protection hidden="1"/>
    </xf>
    <xf numFmtId="0" fontId="18" fillId="6" borderId="0" xfId="0" applyFont="1" applyFill="1" applyBorder="1" applyAlignment="1" applyProtection="1">
      <alignment horizontal="left" vertical="center" indent="2"/>
      <protection hidden="1"/>
    </xf>
    <xf numFmtId="0" fontId="18" fillId="6" borderId="104" xfId="0" applyFont="1" applyFill="1" applyBorder="1" applyAlignment="1" applyProtection="1">
      <alignment horizontal="left" vertical="center" indent="2"/>
      <protection hidden="1"/>
    </xf>
    <xf numFmtId="0" fontId="18" fillId="4" borderId="15" xfId="0" applyFont="1" applyFill="1" applyBorder="1" applyAlignment="1" applyProtection="1">
      <alignment horizontal="left" vertical="center"/>
      <protection hidden="1"/>
    </xf>
    <xf numFmtId="0" fontId="17" fillId="9" borderId="0" xfId="0" applyFont="1" applyFill="1" applyBorder="1" applyAlignment="1" applyProtection="1">
      <alignment horizontal="center" vertical="center" wrapText="1"/>
      <protection hidden="1"/>
    </xf>
    <xf numFmtId="0" fontId="20" fillId="6" borderId="17" xfId="0" applyFont="1" applyFill="1" applyBorder="1" applyAlignment="1" applyProtection="1">
      <alignment horizontal="left" vertical="center"/>
      <protection hidden="1"/>
    </xf>
    <xf numFmtId="0" fontId="30" fillId="4" borderId="0" xfId="0" applyFont="1" applyFill="1" applyBorder="1" applyAlignment="1" applyProtection="1">
      <alignment horizontal="right" vertical="center"/>
      <protection hidden="1"/>
    </xf>
    <xf numFmtId="0" fontId="120" fillId="12" borderId="60" xfId="0" applyFont="1" applyFill="1" applyBorder="1" applyAlignment="1" applyProtection="1">
      <alignment horizontal="right"/>
      <protection hidden="1"/>
    </xf>
    <xf numFmtId="0" fontId="120" fillId="12" borderId="61" xfId="0" applyFont="1" applyFill="1" applyBorder="1" applyAlignment="1" applyProtection="1">
      <alignment horizontal="right"/>
      <protection hidden="1"/>
    </xf>
    <xf numFmtId="0" fontId="18" fillId="6" borderId="0" xfId="0" applyFont="1" applyFill="1" applyBorder="1" applyAlignment="1" applyProtection="1">
      <alignment horizontal="left" vertical="center" wrapText="1"/>
      <protection hidden="1"/>
    </xf>
    <xf numFmtId="0" fontId="18" fillId="6" borderId="104" xfId="0" applyFont="1" applyFill="1" applyBorder="1" applyAlignment="1" applyProtection="1">
      <alignment horizontal="left" vertical="center" wrapText="1"/>
      <protection hidden="1"/>
    </xf>
    <xf numFmtId="0" fontId="82" fillId="19" borderId="0" xfId="0" applyFont="1" applyFill="1" applyBorder="1" applyAlignment="1" applyProtection="1">
      <alignment horizontal="right" vertical="center"/>
      <protection hidden="1"/>
    </xf>
    <xf numFmtId="0" fontId="37" fillId="10" borderId="19" xfId="0" applyFont="1" applyFill="1" applyBorder="1" applyAlignment="1" applyProtection="1">
      <alignment horizontal="right" vertical="center"/>
      <protection hidden="1"/>
    </xf>
    <xf numFmtId="0" fontId="37" fillId="10" borderId="21" xfId="0" applyFont="1" applyFill="1" applyBorder="1" applyAlignment="1" applyProtection="1">
      <alignment horizontal="right" vertical="center"/>
      <protection hidden="1"/>
    </xf>
    <xf numFmtId="0" fontId="37" fillId="10" borderId="20" xfId="0" applyFont="1" applyFill="1" applyBorder="1" applyAlignment="1" applyProtection="1">
      <alignment horizontal="right" vertical="center"/>
      <protection hidden="1"/>
    </xf>
    <xf numFmtId="0" fontId="18" fillId="6" borderId="0" xfId="0" applyFont="1" applyFill="1" applyBorder="1" applyAlignment="1" applyProtection="1">
      <alignment horizontal="left" vertical="center"/>
      <protection hidden="1"/>
    </xf>
    <xf numFmtId="0" fontId="18" fillId="6" borderId="104" xfId="0" applyFont="1" applyFill="1" applyBorder="1" applyAlignment="1" applyProtection="1">
      <alignment horizontal="left" vertical="center"/>
      <protection hidden="1"/>
    </xf>
    <xf numFmtId="0" fontId="21" fillId="4" borderId="28" xfId="0" applyFont="1" applyFill="1" applyBorder="1" applyAlignment="1" applyProtection="1">
      <alignment horizontal="center" vertical="center"/>
      <protection hidden="1"/>
    </xf>
    <xf numFmtId="0" fontId="21" fillId="4" borderId="29" xfId="0" applyFont="1" applyFill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left" wrapText="1"/>
      <protection locked="0"/>
    </xf>
    <xf numFmtId="0" fontId="4" fillId="2" borderId="21" xfId="0" applyFont="1" applyFill="1" applyBorder="1" applyAlignment="1" applyProtection="1">
      <alignment horizontal="left" wrapText="1"/>
      <protection locked="0"/>
    </xf>
    <xf numFmtId="0" fontId="4" fillId="2" borderId="20" xfId="0" applyFont="1" applyFill="1" applyBorder="1" applyAlignment="1" applyProtection="1">
      <alignment horizontal="left" wrapText="1"/>
      <protection locked="0"/>
    </xf>
    <xf numFmtId="0" fontId="48" fillId="7" borderId="19" xfId="0" applyFont="1" applyFill="1" applyBorder="1" applyAlignment="1" applyProtection="1">
      <alignment horizontal="right" wrapText="1"/>
      <protection hidden="1"/>
    </xf>
    <xf numFmtId="0" fontId="48" fillId="7" borderId="21" xfId="0" applyFont="1" applyFill="1" applyBorder="1" applyAlignment="1" applyProtection="1">
      <alignment horizontal="right" wrapText="1"/>
      <protection hidden="1"/>
    </xf>
    <xf numFmtId="0" fontId="48" fillId="7" borderId="20" xfId="0" applyFont="1" applyFill="1" applyBorder="1" applyAlignment="1" applyProtection="1">
      <alignment horizontal="right" wrapText="1"/>
      <protection hidden="1"/>
    </xf>
    <xf numFmtId="0" fontId="4" fillId="3" borderId="19" xfId="0" applyFont="1" applyFill="1" applyBorder="1" applyAlignment="1" applyProtection="1">
      <alignment horizontal="left" wrapText="1"/>
      <protection hidden="1"/>
    </xf>
    <xf numFmtId="0" fontId="0" fillId="3" borderId="21" xfId="0" applyFill="1" applyBorder="1" applyAlignment="1" applyProtection="1">
      <alignment horizontal="left" wrapText="1"/>
      <protection hidden="1"/>
    </xf>
    <xf numFmtId="0" fontId="0" fillId="3" borderId="20" xfId="0" applyFill="1" applyBorder="1" applyAlignment="1" applyProtection="1">
      <alignment horizontal="left" wrapText="1"/>
      <protection hidden="1"/>
    </xf>
    <xf numFmtId="0" fontId="53" fillId="7" borderId="19" xfId="0" applyFont="1" applyFill="1" applyBorder="1" applyAlignment="1" applyProtection="1">
      <alignment horizontal="right" vertical="center"/>
      <protection hidden="1"/>
    </xf>
    <xf numFmtId="0" fontId="53" fillId="7" borderId="20" xfId="0" applyFont="1" applyFill="1" applyBorder="1" applyAlignment="1" applyProtection="1">
      <alignment horizontal="right" vertical="center"/>
      <protection hidden="1"/>
    </xf>
    <xf numFmtId="0" fontId="57" fillId="3" borderId="19" xfId="0" applyFont="1" applyFill="1" applyBorder="1" applyAlignment="1" applyProtection="1">
      <alignment horizontal="left" vertical="center" wrapText="1"/>
      <protection hidden="1"/>
    </xf>
    <xf numFmtId="0" fontId="57" fillId="3" borderId="21" xfId="0" applyFont="1" applyFill="1" applyBorder="1" applyAlignment="1" applyProtection="1">
      <alignment horizontal="left" vertical="center"/>
      <protection hidden="1"/>
    </xf>
    <xf numFmtId="0" fontId="57" fillId="3" borderId="20" xfId="0" applyFont="1" applyFill="1" applyBorder="1" applyAlignment="1" applyProtection="1">
      <alignment horizontal="left" vertical="center"/>
      <protection hidden="1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53" fillId="7" borderId="19" xfId="0" applyFont="1" applyFill="1" applyBorder="1" applyAlignment="1" applyProtection="1">
      <alignment horizontal="right"/>
      <protection hidden="1"/>
    </xf>
    <xf numFmtId="0" fontId="53" fillId="7" borderId="20" xfId="0" applyFont="1" applyFill="1" applyBorder="1" applyAlignment="1" applyProtection="1">
      <alignment horizontal="right"/>
      <protection hidden="1"/>
    </xf>
    <xf numFmtId="0" fontId="5" fillId="3" borderId="19" xfId="0" applyFont="1" applyFill="1" applyBorder="1" applyAlignment="1" applyProtection="1">
      <alignment horizontal="left" vertical="center" wrapText="1"/>
      <protection hidden="1"/>
    </xf>
    <xf numFmtId="0" fontId="5" fillId="3" borderId="21" xfId="0" applyFont="1" applyFill="1" applyBorder="1" applyAlignment="1" applyProtection="1">
      <alignment horizontal="left" vertical="center"/>
      <protection hidden="1"/>
    </xf>
    <xf numFmtId="0" fontId="5" fillId="3" borderId="20" xfId="0" applyFont="1" applyFill="1" applyBorder="1" applyAlignment="1" applyProtection="1">
      <alignment horizontal="left" vertical="center"/>
      <protection hidden="1"/>
    </xf>
    <xf numFmtId="0" fontId="47" fillId="7" borderId="0" xfId="0" applyFont="1" applyFill="1" applyBorder="1" applyAlignment="1" applyProtection="1">
      <alignment horizontal="center" vertical="center" wrapText="1"/>
      <protection hidden="1"/>
    </xf>
    <xf numFmtId="0" fontId="47" fillId="7" borderId="0" xfId="0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 applyProtection="1">
      <alignment horizontal="left"/>
      <protection hidden="1"/>
    </xf>
    <xf numFmtId="0" fontId="0" fillId="3" borderId="21" xfId="0" applyFill="1" applyBorder="1" applyAlignment="1" applyProtection="1">
      <alignment horizontal="left"/>
      <protection hidden="1"/>
    </xf>
    <xf numFmtId="0" fontId="0" fillId="3" borderId="20" xfId="0" applyFill="1" applyBorder="1" applyAlignment="1" applyProtection="1">
      <alignment horizontal="left"/>
      <protection hidden="1"/>
    </xf>
    <xf numFmtId="0" fontId="0" fillId="2" borderId="19" xfId="0" applyFill="1" applyBorder="1" applyAlignment="1" applyProtection="1">
      <alignment horizontal="left" wrapText="1"/>
      <protection locked="0"/>
    </xf>
    <xf numFmtId="0" fontId="0" fillId="2" borderId="21" xfId="0" applyFill="1" applyBorder="1" applyAlignment="1" applyProtection="1">
      <alignment horizontal="left" wrapText="1"/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3" fontId="70" fillId="30" borderId="88" xfId="0" applyNumberFormat="1" applyFont="1" applyFill="1" applyBorder="1" applyAlignment="1" applyProtection="1">
      <alignment horizontal="right" vertical="center"/>
      <protection locked="0"/>
    </xf>
    <xf numFmtId="3" fontId="70" fillId="30" borderId="89" xfId="0" applyNumberFormat="1" applyFont="1" applyFill="1" applyBorder="1" applyAlignment="1" applyProtection="1">
      <alignment horizontal="right" vertical="center"/>
      <protection locked="0"/>
    </xf>
    <xf numFmtId="3" fontId="70" fillId="30" borderId="90" xfId="0" applyNumberFormat="1" applyFont="1" applyFill="1" applyBorder="1" applyAlignment="1" applyProtection="1">
      <alignment horizontal="right" vertical="center"/>
      <protection locked="0"/>
    </xf>
    <xf numFmtId="0" fontId="70" fillId="24" borderId="84" xfId="0" applyFont="1" applyFill="1" applyBorder="1" applyAlignment="1" applyProtection="1">
      <alignment horizontal="center" vertical="center" wrapText="1"/>
      <protection hidden="1"/>
    </xf>
    <xf numFmtId="0" fontId="70" fillId="24" borderId="85" xfId="0" applyFont="1" applyFill="1" applyBorder="1" applyAlignment="1" applyProtection="1">
      <alignment horizontal="center" vertical="center" wrapText="1"/>
      <protection hidden="1"/>
    </xf>
    <xf numFmtId="0" fontId="70" fillId="24" borderId="72" xfId="0" applyFont="1" applyFill="1" applyBorder="1" applyAlignment="1" applyProtection="1">
      <alignment horizontal="center" vertical="center" wrapText="1"/>
      <protection hidden="1"/>
    </xf>
    <xf numFmtId="0" fontId="100" fillId="25" borderId="91" xfId="0" applyFont="1" applyFill="1" applyBorder="1" applyAlignment="1" applyProtection="1">
      <alignment horizontal="left" vertical="center" wrapText="1"/>
      <protection hidden="1"/>
    </xf>
    <xf numFmtId="0" fontId="100" fillId="25" borderId="89" xfId="0" applyFont="1" applyFill="1" applyBorder="1" applyAlignment="1" applyProtection="1">
      <alignment horizontal="left" vertical="center" wrapText="1"/>
      <protection hidden="1"/>
    </xf>
    <xf numFmtId="0" fontId="70" fillId="24" borderId="93" xfId="0" applyFont="1" applyFill="1" applyBorder="1" applyAlignment="1" applyProtection="1">
      <alignment horizontal="left" wrapText="1"/>
      <protection hidden="1"/>
    </xf>
    <xf numFmtId="0" fontId="70" fillId="24" borderId="94" xfId="0" applyFont="1" applyFill="1" applyBorder="1" applyAlignment="1" applyProtection="1">
      <alignment horizontal="left" wrapText="1"/>
      <protection hidden="1"/>
    </xf>
    <xf numFmtId="0" fontId="70" fillId="29" borderId="64" xfId="0" applyFont="1" applyFill="1" applyBorder="1" applyAlignment="1" applyProtection="1">
      <alignment horizontal="left" vertical="top"/>
      <protection hidden="1"/>
    </xf>
    <xf numFmtId="0" fontId="70" fillId="29" borderId="41" xfId="0" applyFont="1" applyFill="1" applyBorder="1" applyAlignment="1" applyProtection="1">
      <alignment horizontal="left" vertical="top"/>
      <protection hidden="1"/>
    </xf>
    <xf numFmtId="0" fontId="70" fillId="24" borderId="60" xfId="0" applyFont="1" applyFill="1" applyBorder="1" applyAlignment="1" applyProtection="1">
      <protection hidden="1"/>
    </xf>
    <xf numFmtId="0" fontId="70" fillId="24" borderId="34" xfId="0" applyFont="1" applyFill="1" applyBorder="1" applyAlignment="1" applyProtection="1">
      <protection hidden="1"/>
    </xf>
    <xf numFmtId="0" fontId="70" fillId="24" borderId="91" xfId="0" applyFont="1" applyFill="1" applyBorder="1" applyAlignment="1" applyProtection="1">
      <alignment horizontal="left" vertical="top" wrapText="1"/>
      <protection hidden="1"/>
    </xf>
    <xf numFmtId="0" fontId="62" fillId="0" borderId="90" xfId="0" applyFont="1" applyFill="1" applyBorder="1" applyProtection="1">
      <protection hidden="1"/>
    </xf>
    <xf numFmtId="0" fontId="70" fillId="24" borderId="70" xfId="0" applyFont="1" applyFill="1" applyBorder="1" applyAlignment="1" applyProtection="1">
      <alignment horizontal="center" wrapText="1"/>
      <protection hidden="1"/>
    </xf>
    <xf numFmtId="0" fontId="62" fillId="0" borderId="72" xfId="0" applyFont="1" applyFill="1" applyBorder="1" applyProtection="1">
      <protection hidden="1"/>
    </xf>
    <xf numFmtId="0" fontId="70" fillId="24" borderId="71" xfId="0" applyFont="1" applyFill="1" applyBorder="1" applyAlignment="1" applyProtection="1">
      <alignment horizontal="center" wrapText="1"/>
      <protection hidden="1"/>
    </xf>
    <xf numFmtId="0" fontId="70" fillId="24" borderId="72" xfId="0" applyFont="1" applyFill="1" applyBorder="1" applyAlignment="1" applyProtection="1">
      <alignment horizontal="center" wrapText="1"/>
      <protection hidden="1"/>
    </xf>
    <xf numFmtId="3" fontId="70" fillId="30" borderId="50" xfId="0" applyNumberFormat="1" applyFont="1" applyFill="1" applyBorder="1" applyAlignment="1" applyProtection="1">
      <alignment horizontal="right" vertical="center"/>
      <protection locked="0"/>
    </xf>
    <xf numFmtId="3" fontId="70" fillId="30" borderId="87" xfId="0" applyNumberFormat="1" applyFont="1" applyFill="1" applyBorder="1" applyAlignment="1" applyProtection="1">
      <alignment horizontal="right" vertical="center"/>
      <protection locked="0"/>
    </xf>
    <xf numFmtId="3" fontId="70" fillId="30" borderId="36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46" fillId="9" borderId="0" xfId="0" applyFont="1" applyFill="1" applyBorder="1" applyAlignment="1" applyProtection="1">
      <alignment horizontal="center" vertical="center" wrapText="1"/>
      <protection hidden="1"/>
    </xf>
    <xf numFmtId="0" fontId="0" fillId="4" borderId="0" xfId="0" applyFill="1" applyAlignment="1" applyProtection="1">
      <alignment horizontal="left" vertical="center" wrapText="1"/>
      <protection hidden="1"/>
    </xf>
    <xf numFmtId="0" fontId="76" fillId="5" borderId="1" xfId="0" applyFont="1" applyFill="1" applyBorder="1" applyAlignment="1" applyProtection="1">
      <alignment horizontal="center" vertical="center" wrapText="1"/>
      <protection hidden="1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0" fontId="73" fillId="18" borderId="1" xfId="0" applyFont="1" applyFill="1" applyBorder="1" applyAlignment="1" applyProtection="1">
      <alignment horizontal="center" vertical="center" wrapText="1"/>
      <protection hidden="1"/>
    </xf>
    <xf numFmtId="0" fontId="17" fillId="44" borderId="0" xfId="0" applyFont="1" applyFill="1" applyBorder="1" applyAlignment="1" applyProtection="1">
      <alignment horizontal="center" vertical="center" wrapText="1"/>
      <protection hidden="1"/>
    </xf>
    <xf numFmtId="0" fontId="70" fillId="5" borderId="25" xfId="0" applyFont="1" applyFill="1" applyBorder="1" applyAlignment="1" applyProtection="1">
      <alignment horizontal="center" vertical="center"/>
      <protection hidden="1"/>
    </xf>
    <xf numFmtId="0" fontId="70" fillId="5" borderId="24" xfId="0" applyFont="1" applyFill="1" applyBorder="1" applyAlignment="1" applyProtection="1">
      <alignment horizontal="center" vertical="center"/>
      <protection hidden="1"/>
    </xf>
    <xf numFmtId="0" fontId="70" fillId="5" borderId="26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18" fillId="3" borderId="105" xfId="0" applyFont="1" applyFill="1" applyBorder="1" applyAlignment="1" applyProtection="1">
      <alignment horizontal="left" vertical="center"/>
      <protection hidden="1"/>
    </xf>
    <xf numFmtId="0" fontId="18" fillId="34" borderId="105" xfId="0" applyFont="1" applyFill="1" applyBorder="1" applyAlignment="1" applyProtection="1">
      <alignment horizontal="left" vertical="center"/>
      <protection hidden="1"/>
    </xf>
    <xf numFmtId="0" fontId="4" fillId="3" borderId="19" xfId="0" applyFont="1" applyFill="1" applyBorder="1" applyAlignment="1" applyProtection="1">
      <alignment horizontal="center"/>
      <protection hidden="1"/>
    </xf>
    <xf numFmtId="0" fontId="4" fillId="3" borderId="21" xfId="0" applyFont="1" applyFill="1" applyBorder="1" applyAlignment="1" applyProtection="1">
      <alignment horizontal="center"/>
      <protection hidden="1"/>
    </xf>
    <xf numFmtId="0" fontId="4" fillId="3" borderId="20" xfId="0" applyFont="1" applyFill="1" applyBorder="1" applyAlignment="1" applyProtection="1">
      <alignment horizontal="center"/>
      <protection hidden="1"/>
    </xf>
    <xf numFmtId="0" fontId="5" fillId="35" borderId="2" xfId="0" applyFont="1" applyFill="1" applyBorder="1" applyAlignment="1" applyProtection="1">
      <alignment horizontal="center" vertical="center"/>
      <protection hidden="1"/>
    </xf>
    <xf numFmtId="0" fontId="5" fillId="35" borderId="3" xfId="0" applyFont="1" applyFill="1" applyBorder="1" applyAlignment="1" applyProtection="1">
      <alignment horizontal="center" vertical="center"/>
      <protection hidden="1"/>
    </xf>
    <xf numFmtId="0" fontId="5" fillId="35" borderId="5" xfId="0" applyFont="1" applyFill="1" applyBorder="1" applyAlignment="1" applyProtection="1">
      <alignment horizontal="center" vertical="center"/>
      <protection hidden="1"/>
    </xf>
    <xf numFmtId="0" fontId="5" fillId="35" borderId="0" xfId="0" applyFont="1" applyFill="1" applyBorder="1" applyAlignment="1" applyProtection="1">
      <alignment horizontal="center" vertical="center"/>
      <protection hidden="1"/>
    </xf>
    <xf numFmtId="0" fontId="5" fillId="35" borderId="7" xfId="0" applyFont="1" applyFill="1" applyBorder="1" applyAlignment="1" applyProtection="1">
      <alignment horizontal="center" vertical="center"/>
      <protection hidden="1"/>
    </xf>
    <xf numFmtId="0" fontId="5" fillId="35" borderId="8" xfId="0" applyFont="1" applyFill="1" applyBorder="1" applyAlignment="1" applyProtection="1">
      <alignment horizontal="center" vertical="center"/>
      <protection hidden="1"/>
    </xf>
    <xf numFmtId="0" fontId="21" fillId="4" borderId="19" xfId="0" applyFont="1" applyFill="1" applyBorder="1" applyAlignment="1" applyProtection="1">
      <alignment horizontal="center" vertical="center" wrapText="1"/>
      <protection hidden="1"/>
    </xf>
    <xf numFmtId="0" fontId="21" fillId="4" borderId="20" xfId="0" applyFont="1" applyFill="1" applyBorder="1" applyAlignment="1" applyProtection="1">
      <alignment horizontal="center" vertical="center" wrapText="1"/>
      <protection hidden="1"/>
    </xf>
    <xf numFmtId="0" fontId="21" fillId="4" borderId="1" xfId="0" applyFont="1" applyFill="1" applyBorder="1" applyAlignment="1" applyProtection="1">
      <alignment horizontal="center" vertical="center" wrapText="1"/>
      <protection hidden="1"/>
    </xf>
    <xf numFmtId="0" fontId="45" fillId="44" borderId="0" xfId="0" applyFont="1" applyFill="1" applyBorder="1" applyAlignment="1" applyProtection="1">
      <alignment horizontal="center" vertical="center" wrapText="1"/>
      <protection hidden="1"/>
    </xf>
    <xf numFmtId="0" fontId="5" fillId="34" borderId="19" xfId="0" applyFont="1" applyFill="1" applyBorder="1" applyAlignment="1" applyProtection="1">
      <alignment horizontal="center"/>
      <protection hidden="1"/>
    </xf>
    <xf numFmtId="0" fontId="5" fillId="34" borderId="21" xfId="0" applyFont="1" applyFill="1" applyBorder="1" applyAlignment="1" applyProtection="1">
      <alignment horizontal="center"/>
      <protection hidden="1"/>
    </xf>
    <xf numFmtId="0" fontId="5" fillId="34" borderId="20" xfId="0" applyFont="1" applyFill="1" applyBorder="1" applyAlignment="1" applyProtection="1">
      <alignment horizontal="center"/>
      <protection hidden="1"/>
    </xf>
    <xf numFmtId="0" fontId="31" fillId="6" borderId="105" xfId="0" applyFont="1" applyFill="1" applyBorder="1" applyAlignment="1" applyProtection="1">
      <alignment horizontal="center" vertical="center"/>
      <protection hidden="1"/>
    </xf>
    <xf numFmtId="0" fontId="18" fillId="6" borderId="105" xfId="0" applyFont="1" applyFill="1" applyBorder="1" applyAlignment="1" applyProtection="1">
      <alignment horizontal="center" vertical="center"/>
      <protection hidden="1"/>
    </xf>
    <xf numFmtId="0" fontId="0" fillId="6" borderId="105" xfId="0" applyFill="1" applyBorder="1" applyAlignment="1" applyProtection="1">
      <alignment horizontal="center"/>
      <protection hidden="1"/>
    </xf>
    <xf numFmtId="0" fontId="18" fillId="4" borderId="19" xfId="0" applyFont="1" applyFill="1" applyBorder="1" applyAlignment="1" applyProtection="1">
      <alignment horizontal="center" vertical="center"/>
      <protection hidden="1"/>
    </xf>
    <xf numFmtId="0" fontId="18" fillId="4" borderId="20" xfId="0" applyFont="1" applyFill="1" applyBorder="1" applyAlignment="1" applyProtection="1">
      <alignment horizontal="center" vertical="center"/>
      <protection hidden="1"/>
    </xf>
    <xf numFmtId="0" fontId="35" fillId="4" borderId="1" xfId="0" applyFont="1" applyFill="1" applyBorder="1" applyAlignment="1" applyProtection="1">
      <alignment horizontal="center" vertical="center" wrapText="1"/>
      <protection hidden="1"/>
    </xf>
    <xf numFmtId="0" fontId="18" fillId="0" borderId="19" xfId="0" applyFont="1" applyFill="1" applyBorder="1" applyAlignment="1" applyProtection="1">
      <alignment horizontal="center" vertical="center"/>
      <protection hidden="1"/>
    </xf>
    <xf numFmtId="0" fontId="18" fillId="0" borderId="20" xfId="0" applyFont="1" applyFill="1" applyBorder="1" applyAlignment="1" applyProtection="1">
      <alignment horizontal="center" vertical="center"/>
      <protection hidden="1"/>
    </xf>
    <xf numFmtId="0" fontId="17" fillId="9" borderId="0" xfId="0" applyFont="1" applyFill="1" applyBorder="1" applyAlignment="1" applyProtection="1">
      <alignment horizontal="center" wrapText="1"/>
      <protection hidden="1"/>
    </xf>
    <xf numFmtId="0" fontId="114" fillId="9" borderId="0" xfId="0" applyFont="1" applyFill="1" applyBorder="1" applyAlignment="1" applyProtection="1">
      <alignment horizontal="center" vertical="center" wrapText="1"/>
      <protection hidden="1"/>
    </xf>
    <xf numFmtId="0" fontId="141" fillId="9" borderId="0" xfId="0" applyFont="1" applyFill="1" applyBorder="1" applyAlignment="1" applyProtection="1">
      <alignment horizontal="left" vertical="center" wrapText="1" indent="8"/>
      <protection hidden="1"/>
    </xf>
    <xf numFmtId="0" fontId="48" fillId="7" borderId="1" xfId="0" applyFont="1" applyFill="1" applyBorder="1" applyAlignment="1" applyProtection="1">
      <alignment horizontal="right" wrapText="1"/>
      <protection hidden="1"/>
    </xf>
    <xf numFmtId="0" fontId="0" fillId="2" borderId="19" xfId="0" applyFill="1" applyBorder="1" applyAlignment="1" applyProtection="1">
      <alignment horizontal="left" vertical="center"/>
      <protection hidden="1"/>
    </xf>
    <xf numFmtId="0" fontId="0" fillId="2" borderId="21" xfId="0" applyFill="1" applyBorder="1" applyAlignment="1" applyProtection="1">
      <alignment horizontal="left" vertical="center"/>
      <protection hidden="1"/>
    </xf>
    <xf numFmtId="0" fontId="0" fillId="2" borderId="20" xfId="0" applyFill="1" applyBorder="1" applyAlignment="1" applyProtection="1">
      <alignment horizontal="left" vertical="center"/>
      <protection hidden="1"/>
    </xf>
    <xf numFmtId="0" fontId="100" fillId="25" borderId="50" xfId="0" applyFont="1" applyFill="1" applyBorder="1" applyAlignment="1" applyProtection="1">
      <alignment horizontal="left" vertical="center" wrapText="1"/>
      <protection hidden="1"/>
    </xf>
    <xf numFmtId="0" fontId="100" fillId="25" borderId="36" xfId="0" applyFont="1" applyFill="1" applyBorder="1" applyAlignment="1" applyProtection="1">
      <alignment horizontal="left" vertical="center" wrapText="1"/>
      <protection hidden="1"/>
    </xf>
    <xf numFmtId="0" fontId="5" fillId="3" borderId="1" xfId="0" applyFont="1" applyFill="1" applyBorder="1" applyAlignment="1" applyProtection="1">
      <alignment horizontal="left" vertical="center" wrapText="1"/>
      <protection hidden="1"/>
    </xf>
    <xf numFmtId="0" fontId="5" fillId="3" borderId="21" xfId="0" applyFont="1" applyFill="1" applyBorder="1" applyAlignment="1" applyProtection="1">
      <alignment horizontal="left" vertical="center" wrapText="1"/>
      <protection hidden="1"/>
    </xf>
    <xf numFmtId="0" fontId="5" fillId="3" borderId="20" xfId="0" applyFont="1" applyFill="1" applyBorder="1" applyAlignment="1" applyProtection="1">
      <alignment horizontal="left" vertical="center" wrapText="1"/>
      <protection hidden="1"/>
    </xf>
    <xf numFmtId="0" fontId="70" fillId="24" borderId="54" xfId="0" applyFont="1" applyFill="1" applyBorder="1" applyAlignment="1" applyProtection="1">
      <alignment horizontal="center" wrapText="1"/>
      <protection hidden="1"/>
    </xf>
    <xf numFmtId="0" fontId="70" fillId="24" borderId="55" xfId="0" applyFont="1" applyFill="1" applyBorder="1" applyAlignment="1" applyProtection="1">
      <alignment horizontal="center" wrapText="1"/>
      <protection hidden="1"/>
    </xf>
    <xf numFmtId="0" fontId="70" fillId="24" borderId="56" xfId="0" applyFont="1" applyFill="1" applyBorder="1" applyAlignment="1" applyProtection="1">
      <alignment horizontal="center" wrapText="1"/>
      <protection hidden="1"/>
    </xf>
    <xf numFmtId="0" fontId="70" fillId="24" borderId="50" xfId="0" applyFont="1" applyFill="1" applyBorder="1" applyAlignment="1" applyProtection="1">
      <alignment horizontal="center" vertical="center" wrapText="1"/>
      <protection hidden="1"/>
    </xf>
    <xf numFmtId="0" fontId="70" fillId="24" borderId="36" xfId="0" applyFont="1" applyFill="1" applyBorder="1" applyAlignment="1" applyProtection="1">
      <alignment horizontal="center" vertical="center" wrapText="1"/>
      <protection hidden="1"/>
    </xf>
    <xf numFmtId="0" fontId="70" fillId="24" borderId="50" xfId="0" applyFont="1" applyFill="1" applyBorder="1" applyAlignment="1" applyProtection="1">
      <alignment horizontal="center" wrapText="1"/>
      <protection hidden="1"/>
    </xf>
    <xf numFmtId="0" fontId="62" fillId="0" borderId="36" xfId="0" applyFont="1" applyFill="1" applyBorder="1" applyProtection="1">
      <protection hidden="1"/>
    </xf>
    <xf numFmtId="0" fontId="70" fillId="24" borderId="50" xfId="0" applyFont="1" applyFill="1" applyBorder="1" applyAlignment="1" applyProtection="1">
      <alignment horizontal="left" wrapText="1"/>
      <protection hidden="1"/>
    </xf>
    <xf numFmtId="0" fontId="70" fillId="24" borderId="36" xfId="0" applyFont="1" applyFill="1" applyBorder="1" applyAlignment="1" applyProtection="1">
      <alignment horizontal="left" wrapText="1"/>
      <protection hidden="1"/>
    </xf>
    <xf numFmtId="0" fontId="21" fillId="6" borderId="19" xfId="0" applyFont="1" applyFill="1" applyBorder="1" applyAlignment="1" applyProtection="1">
      <alignment horizontal="center" vertical="center"/>
      <protection hidden="1"/>
    </xf>
    <xf numFmtId="0" fontId="21" fillId="6" borderId="20" xfId="0" applyFont="1" applyFill="1" applyBorder="1" applyAlignment="1" applyProtection="1">
      <alignment horizontal="center" vertical="center"/>
      <protection hidden="1"/>
    </xf>
    <xf numFmtId="0" fontId="18" fillId="6" borderId="15" xfId="0" applyFont="1" applyFill="1" applyBorder="1" applyAlignment="1" applyProtection="1">
      <alignment horizontal="left" vertical="center"/>
      <protection hidden="1"/>
    </xf>
    <xf numFmtId="0" fontId="18" fillId="6" borderId="28" xfId="0" applyFont="1" applyFill="1" applyBorder="1" applyAlignment="1" applyProtection="1">
      <alignment horizontal="left" vertical="center"/>
      <protection hidden="1"/>
    </xf>
    <xf numFmtId="0" fontId="0" fillId="2" borderId="19" xfId="0" applyFill="1" applyBorder="1" applyAlignment="1" applyProtection="1">
      <alignment horizontal="center" vertical="center" wrapText="1"/>
      <protection hidden="1"/>
    </xf>
    <xf numFmtId="0" fontId="0" fillId="2" borderId="20" xfId="0" applyFill="1" applyBorder="1" applyAlignment="1" applyProtection="1">
      <alignment horizontal="center" vertical="center" wrapText="1"/>
      <protection hidden="1"/>
    </xf>
    <xf numFmtId="0" fontId="78" fillId="4" borderId="4" xfId="0" applyFont="1" applyFill="1" applyBorder="1" applyAlignment="1" applyProtection="1">
      <alignment horizontal="left" vertical="center" wrapText="1"/>
      <protection hidden="1"/>
    </xf>
    <xf numFmtId="0" fontId="78" fillId="4" borderId="25" xfId="0" applyFont="1" applyFill="1" applyBorder="1" applyAlignment="1" applyProtection="1">
      <alignment horizontal="left" vertical="center" wrapText="1"/>
      <protection hidden="1"/>
    </xf>
    <xf numFmtId="0" fontId="78" fillId="4" borderId="2" xfId="0" applyFont="1" applyFill="1" applyBorder="1" applyAlignment="1" applyProtection="1">
      <alignment horizontal="left" vertical="center" wrapText="1"/>
      <protection hidden="1"/>
    </xf>
    <xf numFmtId="0" fontId="17" fillId="45" borderId="0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21" fillId="6" borderId="19" xfId="0" applyFont="1" applyFill="1" applyBorder="1" applyAlignment="1" applyProtection="1">
      <alignment horizontal="center" vertical="center" wrapText="1"/>
      <protection hidden="1"/>
    </xf>
    <xf numFmtId="0" fontId="21" fillId="6" borderId="20" xfId="0" applyFont="1" applyFill="1" applyBorder="1" applyAlignment="1" applyProtection="1">
      <alignment horizontal="center" vertical="center" wrapText="1"/>
      <protection hidden="1"/>
    </xf>
    <xf numFmtId="0" fontId="109" fillId="36" borderId="19" xfId="0" applyFont="1" applyFill="1" applyBorder="1" applyAlignment="1" applyProtection="1">
      <alignment horizontal="left" vertical="center"/>
      <protection hidden="1"/>
    </xf>
    <xf numFmtId="0" fontId="109" fillId="36" borderId="21" xfId="0" applyFont="1" applyFill="1" applyBorder="1" applyAlignment="1" applyProtection="1">
      <alignment horizontal="left" vertical="center"/>
      <protection hidden="1"/>
    </xf>
    <xf numFmtId="0" fontId="109" fillId="36" borderId="20" xfId="0" applyFont="1" applyFill="1" applyBorder="1" applyAlignment="1" applyProtection="1">
      <alignment horizontal="left" vertical="center"/>
      <protection hidden="1"/>
    </xf>
    <xf numFmtId="0" fontId="37" fillId="10" borderId="1" xfId="0" applyFont="1" applyFill="1" applyBorder="1" applyAlignment="1" applyProtection="1">
      <alignment horizontal="right" vertical="center"/>
      <protection hidden="1"/>
    </xf>
    <xf numFmtId="0" fontId="55" fillId="3" borderId="19" xfId="0" applyFont="1" applyFill="1" applyBorder="1" applyAlignment="1" applyProtection="1">
      <alignment horizontal="left" vertical="center"/>
      <protection hidden="1"/>
    </xf>
    <xf numFmtId="0" fontId="55" fillId="3" borderId="21" xfId="0" applyFont="1" applyFill="1" applyBorder="1" applyAlignment="1" applyProtection="1">
      <alignment horizontal="left" vertical="center"/>
      <protection hidden="1"/>
    </xf>
    <xf numFmtId="0" fontId="55" fillId="3" borderId="20" xfId="0" applyFont="1" applyFill="1" applyBorder="1" applyAlignment="1" applyProtection="1">
      <alignment horizontal="left" vertical="center"/>
      <protection hidden="1"/>
    </xf>
    <xf numFmtId="3" fontId="70" fillId="30" borderId="50" xfId="0" applyNumberFormat="1" applyFont="1" applyFill="1" applyBorder="1" applyAlignment="1" applyProtection="1">
      <alignment horizontal="center" vertical="center"/>
      <protection hidden="1"/>
    </xf>
    <xf numFmtId="3" fontId="70" fillId="30" borderId="36" xfId="0" applyNumberFormat="1" applyFont="1" applyFill="1" applyBorder="1" applyAlignment="1" applyProtection="1">
      <alignment horizontal="center" vertical="center"/>
      <protection hidden="1"/>
    </xf>
    <xf numFmtId="0" fontId="70" fillId="24" borderId="50" xfId="0" applyFont="1" applyFill="1" applyBorder="1" applyAlignment="1" applyProtection="1">
      <protection hidden="1"/>
    </xf>
    <xf numFmtId="0" fontId="70" fillId="24" borderId="36" xfId="0" applyFont="1" applyFill="1" applyBorder="1" applyAlignment="1" applyProtection="1">
      <protection hidden="1"/>
    </xf>
    <xf numFmtId="0" fontId="81" fillId="0" borderId="0" xfId="0" applyFont="1" applyFill="1" applyBorder="1" applyAlignment="1" applyProtection="1">
      <alignment horizontal="left" vertical="center"/>
      <protection hidden="1"/>
    </xf>
    <xf numFmtId="0" fontId="122" fillId="0" borderId="62" xfId="0" applyFont="1" applyBorder="1" applyAlignment="1">
      <alignment horizontal="center" wrapText="1"/>
    </xf>
    <xf numFmtId="0" fontId="122" fillId="0" borderId="35" xfId="0" applyFont="1" applyBorder="1" applyAlignment="1">
      <alignment horizontal="center" wrapText="1"/>
    </xf>
    <xf numFmtId="0" fontId="122" fillId="0" borderId="39" xfId="0" applyFont="1" applyBorder="1" applyAlignment="1">
      <alignment horizontal="center" wrapText="1"/>
    </xf>
    <xf numFmtId="0" fontId="122" fillId="0" borderId="63" xfId="0" applyFont="1" applyBorder="1" applyAlignment="1">
      <alignment horizontal="center" wrapText="1"/>
    </xf>
    <xf numFmtId="0" fontId="122" fillId="0" borderId="0" xfId="0" applyFont="1" applyBorder="1" applyAlignment="1">
      <alignment horizontal="center" wrapText="1"/>
    </xf>
    <xf numFmtId="0" fontId="122" fillId="0" borderId="40" xfId="0" applyFont="1" applyBorder="1" applyAlignment="1">
      <alignment horizontal="center" wrapText="1"/>
    </xf>
    <xf numFmtId="0" fontId="122" fillId="0" borderId="64" xfId="0" applyFont="1" applyBorder="1" applyAlignment="1">
      <alignment horizontal="center" wrapText="1"/>
    </xf>
    <xf numFmtId="0" fontId="122" fillId="0" borderId="65" xfId="0" applyFont="1" applyBorder="1" applyAlignment="1">
      <alignment horizontal="center" wrapText="1"/>
    </xf>
    <xf numFmtId="0" fontId="122" fillId="0" borderId="41" xfId="0" applyFont="1" applyBorder="1" applyAlignment="1">
      <alignment horizontal="center" wrapText="1"/>
    </xf>
  </cellXfs>
  <cellStyles count="3">
    <cellStyle name="Millares" xfId="1" builtinId="3"/>
    <cellStyle name="Normal" xfId="0" builtinId="0"/>
    <cellStyle name="Porcentaje 3" xfId="2"/>
  </cellStyles>
  <dxfs count="0"/>
  <tableStyles count="0" defaultTableStyle="TableStyleMedium2" defaultPivotStyle="PivotStyleLight16"/>
  <colors>
    <mruColors>
      <color rgb="FFFFE1E1"/>
      <color rgb="FFFFB7B7"/>
      <color rgb="FFFFB9B9"/>
      <color rgb="FF8439B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I193"/>
  <sheetViews>
    <sheetView showGridLines="0" tabSelected="1" zoomScaleNormal="100" workbookViewId="0">
      <selection activeCell="A3" sqref="A3:J3"/>
    </sheetView>
  </sheetViews>
  <sheetFormatPr baseColWidth="10" defaultColWidth="11.42578125" defaultRowHeight="39" customHeight="1" x14ac:dyDescent="0.2"/>
  <cols>
    <col min="1" max="1" width="6.28515625" style="1" customWidth="1"/>
    <col min="2" max="2" width="59.42578125" style="1" customWidth="1"/>
    <col min="3" max="7" width="11.42578125" style="1"/>
    <col min="8" max="8" width="13.28515625" style="1" customWidth="1"/>
    <col min="9" max="9" width="9.85546875" style="2" customWidth="1"/>
    <col min="10" max="10" width="5.28515625" style="2" customWidth="1"/>
    <col min="11" max="11" width="13.85546875" style="2" customWidth="1"/>
    <col min="12" max="35" width="11.42578125" style="2"/>
    <col min="36" max="16384" width="11.42578125" style="1"/>
  </cols>
  <sheetData>
    <row r="1" spans="1:27" s="2" customFormat="1" ht="49.5" customHeight="1" thickTop="1" x14ac:dyDescent="0.2">
      <c r="A1" s="639" t="s">
        <v>781</v>
      </c>
      <c r="B1" s="640"/>
      <c r="C1" s="640"/>
      <c r="D1" s="640"/>
      <c r="E1" s="640"/>
      <c r="F1" s="640"/>
      <c r="G1" s="640"/>
      <c r="H1" s="640"/>
      <c r="I1" s="640"/>
      <c r="J1" s="641"/>
    </row>
    <row r="2" spans="1:27" s="2" customFormat="1" ht="12.75" x14ac:dyDescent="0.2">
      <c r="A2" s="543"/>
      <c r="J2" s="544"/>
    </row>
    <row r="3" spans="1:27" s="2" customFormat="1" ht="15" customHeight="1" x14ac:dyDescent="0.2">
      <c r="A3" s="642" t="s">
        <v>772</v>
      </c>
      <c r="B3" s="643"/>
      <c r="C3" s="643"/>
      <c r="D3" s="643"/>
      <c r="E3" s="643"/>
      <c r="F3" s="643"/>
      <c r="G3" s="643"/>
      <c r="H3" s="643"/>
      <c r="I3" s="643"/>
      <c r="J3" s="644"/>
    </row>
    <row r="4" spans="1:27" s="2" customFormat="1" ht="12.75" x14ac:dyDescent="0.2">
      <c r="A4" s="547"/>
      <c r="B4" s="548"/>
      <c r="C4" s="549"/>
      <c r="D4" s="549"/>
      <c r="E4" s="549"/>
      <c r="F4" s="549"/>
      <c r="G4" s="549"/>
      <c r="H4" s="549"/>
      <c r="I4" s="549"/>
      <c r="J4" s="550"/>
    </row>
    <row r="5" spans="1:27" s="2" customFormat="1" ht="15" customHeight="1" x14ac:dyDescent="0.2">
      <c r="A5" s="547"/>
      <c r="B5" s="648" t="s">
        <v>782</v>
      </c>
      <c r="C5" s="648"/>
      <c r="D5" s="648"/>
      <c r="E5" s="648"/>
      <c r="F5" s="648"/>
      <c r="G5" s="648"/>
      <c r="H5" s="648"/>
      <c r="I5" s="648"/>
      <c r="J5" s="550"/>
    </row>
    <row r="6" spans="1:27" s="2" customFormat="1" ht="12.75" customHeight="1" x14ac:dyDescent="0.2">
      <c r="A6" s="547"/>
      <c r="B6" s="645" t="s">
        <v>43</v>
      </c>
      <c r="C6" s="645"/>
      <c r="D6" s="645"/>
      <c r="E6" s="645"/>
      <c r="F6" s="645"/>
      <c r="G6" s="645"/>
      <c r="H6" s="645"/>
      <c r="I6" s="645"/>
      <c r="J6" s="550"/>
    </row>
    <row r="7" spans="1:27" s="2" customFormat="1" ht="22.5" customHeight="1" x14ac:dyDescent="0.2">
      <c r="A7" s="547"/>
      <c r="B7" s="645" t="s">
        <v>806</v>
      </c>
      <c r="C7" s="645"/>
      <c r="D7" s="645"/>
      <c r="E7" s="645"/>
      <c r="F7" s="645"/>
      <c r="G7" s="645"/>
      <c r="H7" s="645"/>
      <c r="I7" s="645"/>
      <c r="J7" s="550"/>
    </row>
    <row r="8" spans="1:27" s="2" customFormat="1" ht="6" customHeight="1" x14ac:dyDescent="0.2">
      <c r="A8" s="547"/>
      <c r="B8" s="646"/>
      <c r="C8" s="646"/>
      <c r="D8" s="646"/>
      <c r="E8" s="646"/>
      <c r="F8" s="646"/>
      <c r="G8" s="646"/>
      <c r="H8" s="646"/>
      <c r="I8" s="646"/>
      <c r="J8" s="551"/>
    </row>
    <row r="9" spans="1:27" s="2" customFormat="1" ht="51.75" customHeight="1" x14ac:dyDescent="0.2">
      <c r="A9" s="552"/>
      <c r="B9" s="647" t="s">
        <v>773</v>
      </c>
      <c r="C9" s="647"/>
      <c r="D9" s="647"/>
      <c r="E9" s="647"/>
      <c r="F9" s="647"/>
      <c r="G9" s="647"/>
      <c r="H9" s="647"/>
      <c r="I9" s="647"/>
      <c r="J9" s="553"/>
    </row>
    <row r="10" spans="1:27" s="2" customFormat="1" ht="48" customHeight="1" x14ac:dyDescent="0.2">
      <c r="A10" s="559"/>
      <c r="B10" s="633" t="s">
        <v>149</v>
      </c>
      <c r="C10" s="633"/>
      <c r="D10" s="633"/>
      <c r="E10" s="633"/>
      <c r="F10" s="633"/>
      <c r="G10" s="633"/>
      <c r="H10" s="633"/>
      <c r="I10" s="633"/>
      <c r="J10" s="562"/>
    </row>
    <row r="11" spans="1:27" s="2" customFormat="1" ht="38.25" customHeight="1" x14ac:dyDescent="0.25">
      <c r="A11" s="559"/>
      <c r="B11" s="633" t="s">
        <v>777</v>
      </c>
      <c r="C11" s="633"/>
      <c r="D11" s="633"/>
      <c r="E11" s="633"/>
      <c r="F11" s="633"/>
      <c r="G11" s="633"/>
      <c r="H11" s="633"/>
      <c r="I11" s="633"/>
      <c r="J11" s="562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2" customFormat="1" ht="38.25" customHeight="1" x14ac:dyDescent="0.25">
      <c r="A12" s="559"/>
      <c r="B12" s="637" t="s">
        <v>696</v>
      </c>
      <c r="C12" s="637"/>
      <c r="D12" s="637"/>
      <c r="E12" s="637"/>
      <c r="F12" s="637"/>
      <c r="G12" s="637"/>
      <c r="H12" s="637"/>
      <c r="I12" s="637"/>
      <c r="J12" s="56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2" customFormat="1" ht="35.25" customHeight="1" x14ac:dyDescent="0.25">
      <c r="A13" s="559"/>
      <c r="B13" s="638" t="s">
        <v>695</v>
      </c>
      <c r="C13" s="638"/>
      <c r="D13" s="638"/>
      <c r="E13" s="638"/>
      <c r="F13" s="638"/>
      <c r="G13" s="638"/>
      <c r="H13" s="638"/>
      <c r="I13" s="638"/>
      <c r="J13" s="56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2" customFormat="1" ht="47.25" customHeight="1" x14ac:dyDescent="0.25">
      <c r="A14" s="559"/>
      <c r="B14" s="637" t="s">
        <v>714</v>
      </c>
      <c r="C14" s="637"/>
      <c r="D14" s="637"/>
      <c r="E14" s="637"/>
      <c r="F14" s="637"/>
      <c r="G14" s="637"/>
      <c r="H14" s="637"/>
      <c r="I14" s="637"/>
      <c r="J14" s="562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2" customFormat="1" ht="45" customHeight="1" x14ac:dyDescent="0.2">
      <c r="A15" s="559"/>
      <c r="B15" s="637" t="s">
        <v>148</v>
      </c>
      <c r="C15" s="637"/>
      <c r="D15" s="637"/>
      <c r="E15" s="637"/>
      <c r="F15" s="637"/>
      <c r="G15" s="637"/>
      <c r="H15" s="637"/>
      <c r="I15" s="637"/>
      <c r="J15" s="562"/>
      <c r="K15" s="452"/>
    </row>
    <row r="16" spans="1:27" s="2" customFormat="1" ht="46.5" customHeight="1" x14ac:dyDescent="0.2">
      <c r="A16" s="559"/>
      <c r="B16" s="633" t="s">
        <v>150</v>
      </c>
      <c r="C16" s="633"/>
      <c r="D16" s="633"/>
      <c r="E16" s="633"/>
      <c r="F16" s="633"/>
      <c r="G16" s="633"/>
      <c r="H16" s="633"/>
      <c r="I16" s="633"/>
      <c r="J16" s="562"/>
    </row>
    <row r="17" spans="1:11" s="2" customFormat="1" ht="68.25" customHeight="1" x14ac:dyDescent="0.2">
      <c r="A17" s="559"/>
      <c r="B17" s="637" t="s">
        <v>774</v>
      </c>
      <c r="C17" s="637"/>
      <c r="D17" s="637"/>
      <c r="E17" s="637"/>
      <c r="F17" s="637"/>
      <c r="G17" s="637"/>
      <c r="H17" s="637"/>
      <c r="I17" s="637"/>
      <c r="J17" s="562"/>
      <c r="K17" s="452"/>
    </row>
    <row r="18" spans="1:11" s="2" customFormat="1" ht="12.75" customHeight="1" x14ac:dyDescent="0.2">
      <c r="A18" s="559"/>
      <c r="B18" s="560"/>
      <c r="C18" s="560"/>
      <c r="D18" s="560"/>
      <c r="E18" s="560"/>
      <c r="F18" s="560"/>
      <c r="G18" s="560"/>
      <c r="H18" s="560"/>
      <c r="I18" s="561"/>
      <c r="J18" s="564"/>
    </row>
    <row r="19" spans="1:11" s="2" customFormat="1" ht="57.75" customHeight="1" x14ac:dyDescent="0.2">
      <c r="A19" s="555"/>
      <c r="B19" s="650" t="s">
        <v>775</v>
      </c>
      <c r="C19" s="650"/>
      <c r="D19" s="650"/>
      <c r="E19" s="650"/>
      <c r="F19" s="650"/>
      <c r="G19" s="650"/>
      <c r="H19" s="650"/>
      <c r="I19" s="650"/>
      <c r="J19" s="556"/>
    </row>
    <row r="20" spans="1:11" s="2" customFormat="1" ht="43.5" customHeight="1" x14ac:dyDescent="0.2">
      <c r="A20" s="559"/>
      <c r="B20" s="633" t="s">
        <v>712</v>
      </c>
      <c r="C20" s="633"/>
      <c r="D20" s="633"/>
      <c r="E20" s="633"/>
      <c r="F20" s="633"/>
      <c r="G20" s="633"/>
      <c r="H20" s="633"/>
      <c r="I20" s="633"/>
      <c r="J20" s="562"/>
    </row>
    <row r="21" spans="1:11" s="2" customFormat="1" ht="45" customHeight="1" x14ac:dyDescent="0.2">
      <c r="A21" s="547"/>
      <c r="B21" s="651" t="s">
        <v>151</v>
      </c>
      <c r="C21" s="651"/>
      <c r="D21" s="651"/>
      <c r="E21" s="651"/>
      <c r="F21" s="651"/>
      <c r="G21" s="651"/>
      <c r="H21" s="651"/>
      <c r="I21" s="651"/>
      <c r="J21" s="554"/>
    </row>
    <row r="22" spans="1:11" s="478" customFormat="1" ht="54.75" customHeight="1" x14ac:dyDescent="0.25">
      <c r="A22" s="545"/>
      <c r="B22" s="649" t="s">
        <v>776</v>
      </c>
      <c r="C22" s="649"/>
      <c r="D22" s="649"/>
      <c r="E22" s="649"/>
      <c r="F22" s="649"/>
      <c r="G22" s="649"/>
      <c r="H22" s="649"/>
      <c r="I22" s="649"/>
      <c r="J22" s="546"/>
    </row>
    <row r="23" spans="1:11" s="2" customFormat="1" ht="8.25" customHeight="1" thickBot="1" x14ac:dyDescent="0.25">
      <c r="A23" s="557"/>
      <c r="B23" s="636"/>
      <c r="C23" s="636"/>
      <c r="D23" s="636"/>
      <c r="E23" s="636"/>
      <c r="F23" s="636"/>
      <c r="G23" s="636"/>
      <c r="H23" s="636"/>
      <c r="I23" s="636"/>
      <c r="J23" s="558"/>
    </row>
    <row r="24" spans="1:11" s="2" customFormat="1" ht="13.5" thickTop="1" x14ac:dyDescent="0.2">
      <c r="B24" s="634"/>
      <c r="C24" s="634"/>
      <c r="D24" s="634"/>
      <c r="E24" s="634"/>
      <c r="F24" s="634"/>
      <c r="G24" s="634"/>
      <c r="H24" s="634"/>
    </row>
    <row r="25" spans="1:11" s="2" customFormat="1" ht="15" x14ac:dyDescent="0.25">
      <c r="B25" s="14"/>
      <c r="C25" s="9"/>
      <c r="D25" s="9"/>
      <c r="E25" s="9"/>
      <c r="F25" s="9"/>
      <c r="G25" s="9"/>
      <c r="H25" s="9"/>
    </row>
    <row r="26" spans="1:11" s="2" customFormat="1" ht="12.75" x14ac:dyDescent="0.2">
      <c r="B26" s="635"/>
      <c r="C26" s="635"/>
      <c r="D26" s="635"/>
      <c r="E26" s="635"/>
      <c r="F26" s="635"/>
      <c r="G26" s="635"/>
      <c r="H26" s="635"/>
    </row>
    <row r="27" spans="1:11" s="2" customFormat="1" ht="12.75" x14ac:dyDescent="0.2">
      <c r="B27" s="14"/>
      <c r="C27" s="15"/>
      <c r="D27" s="15"/>
      <c r="E27" s="15"/>
      <c r="F27" s="15"/>
      <c r="G27" s="15"/>
      <c r="H27" s="15"/>
    </row>
    <row r="28" spans="1:11" s="2" customFormat="1" ht="12.75" x14ac:dyDescent="0.2">
      <c r="B28" s="632"/>
      <c r="C28" s="632"/>
      <c r="D28" s="632"/>
      <c r="E28" s="632"/>
      <c r="F28" s="632"/>
      <c r="G28" s="632"/>
      <c r="H28" s="632"/>
    </row>
    <row r="29" spans="1:11" s="2" customFormat="1" ht="12.75" x14ac:dyDescent="0.2">
      <c r="B29" s="635"/>
      <c r="C29" s="635"/>
      <c r="D29" s="635"/>
      <c r="E29" s="635"/>
      <c r="F29" s="635"/>
      <c r="G29" s="635"/>
      <c r="H29" s="635"/>
    </row>
    <row r="30" spans="1:11" s="2" customFormat="1" ht="12.75" x14ac:dyDescent="0.2">
      <c r="B30" s="635"/>
      <c r="C30" s="635"/>
      <c r="D30" s="635"/>
      <c r="E30" s="635"/>
      <c r="F30" s="635"/>
      <c r="G30" s="635"/>
      <c r="H30" s="635"/>
    </row>
    <row r="31" spans="1:11" s="2" customFormat="1" ht="12.75" x14ac:dyDescent="0.2">
      <c r="B31" s="16"/>
      <c r="C31" s="8"/>
      <c r="D31" s="8"/>
      <c r="E31" s="8"/>
      <c r="F31" s="8"/>
      <c r="G31" s="8"/>
      <c r="H31" s="8"/>
    </row>
    <row r="32" spans="1:11" s="2" customFormat="1" ht="12.75" x14ac:dyDescent="0.2">
      <c r="B32" s="16"/>
      <c r="C32" s="8"/>
      <c r="D32" s="8"/>
      <c r="E32" s="8"/>
      <c r="F32" s="8"/>
      <c r="G32" s="8"/>
      <c r="H32" s="8"/>
    </row>
    <row r="33" spans="1:11" s="2" customFormat="1" ht="12.75" x14ac:dyDescent="0.2">
      <c r="B33" s="635"/>
      <c r="C33" s="635"/>
      <c r="D33" s="635"/>
      <c r="E33" s="635"/>
      <c r="F33" s="635"/>
      <c r="G33" s="635"/>
      <c r="H33" s="635"/>
    </row>
    <row r="34" spans="1:11" s="2" customFormat="1" ht="12.75" x14ac:dyDescent="0.2">
      <c r="B34" s="632"/>
      <c r="C34" s="632"/>
      <c r="D34" s="632"/>
      <c r="E34" s="632"/>
      <c r="F34" s="632"/>
      <c r="G34" s="632"/>
      <c r="H34" s="632"/>
    </row>
    <row r="35" spans="1:11" s="2" customFormat="1" ht="12.75" x14ac:dyDescent="0.2">
      <c r="B35" s="8"/>
      <c r="C35" s="8"/>
      <c r="D35" s="8"/>
      <c r="E35" s="8"/>
      <c r="F35" s="8"/>
      <c r="G35" s="8"/>
      <c r="H35" s="8"/>
    </row>
    <row r="36" spans="1:11" s="2" customFormat="1" ht="12.75" x14ac:dyDescent="0.2">
      <c r="B36" s="632"/>
      <c r="C36" s="632"/>
      <c r="D36" s="632"/>
      <c r="E36" s="632"/>
      <c r="F36" s="632"/>
      <c r="G36" s="632"/>
      <c r="H36" s="632"/>
      <c r="J36" s="4"/>
      <c r="K36" s="4"/>
    </row>
    <row r="37" spans="1:11" s="2" customFormat="1" ht="12.75" x14ac:dyDescent="0.2">
      <c r="B37" s="632"/>
      <c r="C37" s="632"/>
      <c r="D37" s="632"/>
      <c r="E37" s="632"/>
      <c r="F37" s="632"/>
      <c r="G37" s="632"/>
      <c r="H37" s="632"/>
      <c r="J37" s="4"/>
      <c r="K37" s="4"/>
    </row>
    <row r="38" spans="1:11" s="2" customFormat="1" ht="12.75" x14ac:dyDescent="0.2">
      <c r="B38" s="8"/>
      <c r="C38" s="8"/>
      <c r="D38" s="8"/>
      <c r="E38" s="8"/>
      <c r="F38" s="8"/>
      <c r="G38" s="8"/>
      <c r="H38" s="8"/>
      <c r="J38" s="4"/>
      <c r="K38" s="4"/>
    </row>
    <row r="39" spans="1:11" s="2" customFormat="1" ht="15" x14ac:dyDescent="0.25">
      <c r="A39" s="9"/>
      <c r="B39" s="632"/>
      <c r="C39" s="632"/>
      <c r="D39" s="632"/>
      <c r="E39" s="632"/>
      <c r="F39" s="632"/>
      <c r="G39" s="632"/>
      <c r="H39" s="632"/>
      <c r="J39" s="4"/>
      <c r="K39" s="4"/>
    </row>
    <row r="40" spans="1:11" s="2" customFormat="1" ht="15" x14ac:dyDescent="0.25">
      <c r="A40" s="9"/>
      <c r="B40" s="632"/>
      <c r="C40" s="632"/>
      <c r="D40" s="632"/>
      <c r="E40" s="632"/>
      <c r="F40" s="632"/>
      <c r="G40" s="632"/>
      <c r="H40" s="632"/>
      <c r="J40" s="4"/>
      <c r="K40" s="4"/>
    </row>
    <row r="41" spans="1:11" s="2" customFormat="1" ht="15" x14ac:dyDescent="0.25">
      <c r="A41" s="9"/>
      <c r="B41" s="632"/>
      <c r="C41" s="632"/>
      <c r="D41" s="632"/>
      <c r="E41" s="632"/>
      <c r="F41" s="632"/>
      <c r="G41" s="632"/>
      <c r="H41" s="632"/>
    </row>
    <row r="42" spans="1:11" s="2" customFormat="1" ht="15" x14ac:dyDescent="0.25">
      <c r="A42" s="9"/>
      <c r="B42" s="15"/>
      <c r="C42" s="15"/>
      <c r="D42" s="15"/>
      <c r="E42" s="15"/>
      <c r="F42" s="15"/>
      <c r="G42" s="15"/>
      <c r="H42" s="15"/>
    </row>
    <row r="43" spans="1:11" s="2" customFormat="1" ht="15" x14ac:dyDescent="0.25">
      <c r="A43" s="9"/>
      <c r="B43" s="629"/>
      <c r="C43" s="629"/>
      <c r="D43" s="629"/>
      <c r="E43" s="629"/>
      <c r="F43" s="629"/>
      <c r="G43" s="629"/>
      <c r="H43" s="629"/>
    </row>
    <row r="44" spans="1:11" s="2" customFormat="1" ht="15" x14ac:dyDescent="0.25">
      <c r="A44" s="9"/>
      <c r="B44" s="629"/>
      <c r="C44" s="629"/>
      <c r="D44" s="629"/>
      <c r="E44" s="629"/>
      <c r="F44" s="629"/>
      <c r="G44" s="629"/>
      <c r="H44" s="629"/>
    </row>
    <row r="45" spans="1:11" s="2" customFormat="1" ht="15" x14ac:dyDescent="0.25">
      <c r="A45" s="9"/>
      <c r="B45" s="17"/>
      <c r="C45" s="18"/>
      <c r="D45" s="18"/>
      <c r="E45" s="15"/>
      <c r="F45" s="15"/>
      <c r="G45" s="15"/>
      <c r="H45" s="15"/>
    </row>
    <row r="46" spans="1:11" s="5" customFormat="1" ht="15" x14ac:dyDescent="0.25">
      <c r="A46" s="9"/>
      <c r="B46" s="630"/>
      <c r="C46" s="630"/>
      <c r="D46" s="630"/>
      <c r="E46" s="630"/>
      <c r="F46" s="630"/>
      <c r="G46" s="630"/>
      <c r="H46" s="630"/>
      <c r="I46" s="9"/>
    </row>
    <row r="47" spans="1:11" s="5" customFormat="1" ht="15" x14ac:dyDescent="0.25">
      <c r="A47" s="9"/>
      <c r="B47" s="6"/>
      <c r="C47" s="7"/>
      <c r="D47" s="7"/>
      <c r="E47" s="7"/>
      <c r="F47" s="7"/>
      <c r="G47" s="7"/>
      <c r="H47" s="7"/>
      <c r="I47" s="9"/>
    </row>
    <row r="48" spans="1:11" s="5" customFormat="1" ht="15" x14ac:dyDescent="0.25">
      <c r="A48" s="9"/>
      <c r="B48" s="631"/>
      <c r="C48" s="631"/>
      <c r="D48" s="631"/>
      <c r="E48" s="631"/>
      <c r="F48" s="631"/>
      <c r="G48" s="631"/>
      <c r="H48" s="631"/>
      <c r="I48" s="9"/>
    </row>
    <row r="49" spans="1:9" s="5" customFormat="1" ht="15" x14ac:dyDescent="0.25">
      <c r="A49" s="9"/>
      <c r="B49" s="19"/>
      <c r="C49" s="20"/>
      <c r="D49" s="19"/>
      <c r="E49" s="19"/>
      <c r="F49" s="19"/>
      <c r="G49" s="19"/>
      <c r="H49" s="19"/>
      <c r="I49" s="9"/>
    </row>
    <row r="50" spans="1:9" s="2" customFormat="1" ht="12.75" x14ac:dyDescent="0.2">
      <c r="B50" s="8"/>
      <c r="C50" s="8"/>
      <c r="D50" s="8"/>
      <c r="E50" s="8"/>
      <c r="F50" s="8"/>
      <c r="G50" s="8"/>
      <c r="H50" s="8"/>
    </row>
    <row r="51" spans="1:9" s="2" customFormat="1" ht="12.75" x14ac:dyDescent="0.2"/>
    <row r="52" spans="1:9" s="2" customFormat="1" ht="12.75" x14ac:dyDescent="0.2">
      <c r="B52" s="3"/>
    </row>
    <row r="53" spans="1:9" s="2" customFormat="1" ht="39" customHeight="1" x14ac:dyDescent="0.2"/>
    <row r="54" spans="1:9" s="2" customFormat="1" ht="39" customHeight="1" x14ac:dyDescent="0.2"/>
    <row r="55" spans="1:9" s="2" customFormat="1" ht="39" customHeight="1" x14ac:dyDescent="0.2"/>
    <row r="56" spans="1:9" s="2" customFormat="1" ht="39" customHeight="1" x14ac:dyDescent="0.2"/>
    <row r="57" spans="1:9" s="2" customFormat="1" ht="39" customHeight="1" x14ac:dyDescent="0.2"/>
    <row r="58" spans="1:9" s="2" customFormat="1" ht="39" customHeight="1" x14ac:dyDescent="0.2"/>
    <row r="59" spans="1:9" s="2" customFormat="1" ht="39" customHeight="1" x14ac:dyDescent="0.2"/>
    <row r="60" spans="1:9" s="2" customFormat="1" ht="39" customHeight="1" x14ac:dyDescent="0.2"/>
    <row r="61" spans="1:9" s="2" customFormat="1" ht="39" customHeight="1" x14ac:dyDescent="0.2"/>
    <row r="62" spans="1:9" s="2" customFormat="1" ht="39" customHeight="1" x14ac:dyDescent="0.2"/>
    <row r="63" spans="1:9" s="2" customFormat="1" ht="39" customHeight="1" x14ac:dyDescent="0.2"/>
    <row r="64" spans="1:9" s="2" customFormat="1" ht="39" customHeight="1" x14ac:dyDescent="0.2"/>
    <row r="65" s="2" customFormat="1" ht="39" customHeight="1" x14ac:dyDescent="0.2"/>
    <row r="66" s="2" customFormat="1" ht="39" customHeight="1" x14ac:dyDescent="0.2"/>
    <row r="67" s="2" customFormat="1" ht="39" customHeight="1" x14ac:dyDescent="0.2"/>
    <row r="68" s="2" customFormat="1" ht="39" customHeight="1" x14ac:dyDescent="0.2"/>
    <row r="69" s="2" customFormat="1" ht="39" customHeight="1" x14ac:dyDescent="0.2"/>
    <row r="70" s="2" customFormat="1" ht="39" customHeight="1" x14ac:dyDescent="0.2"/>
    <row r="71" s="2" customFormat="1" ht="39" customHeight="1" x14ac:dyDescent="0.2"/>
    <row r="72" s="2" customFormat="1" ht="39" customHeight="1" x14ac:dyDescent="0.2"/>
    <row r="73" s="2" customFormat="1" ht="39" customHeight="1" x14ac:dyDescent="0.2"/>
    <row r="74" s="2" customFormat="1" ht="39" customHeight="1" x14ac:dyDescent="0.2"/>
    <row r="75" s="2" customFormat="1" ht="39" customHeight="1" x14ac:dyDescent="0.2"/>
    <row r="76" s="2" customFormat="1" ht="39" customHeight="1" x14ac:dyDescent="0.2"/>
    <row r="77" s="2" customFormat="1" ht="39" customHeight="1" x14ac:dyDescent="0.2"/>
    <row r="78" s="2" customFormat="1" ht="39" customHeight="1" x14ac:dyDescent="0.2"/>
    <row r="79" s="2" customFormat="1" ht="39" customHeight="1" x14ac:dyDescent="0.2"/>
    <row r="80" s="2" customFormat="1" ht="39" customHeight="1" x14ac:dyDescent="0.2"/>
    <row r="81" s="2" customFormat="1" ht="39" customHeight="1" x14ac:dyDescent="0.2"/>
    <row r="82" s="2" customFormat="1" ht="39" customHeight="1" x14ac:dyDescent="0.2"/>
    <row r="83" s="2" customFormat="1" ht="39" customHeight="1" x14ac:dyDescent="0.2"/>
    <row r="84" s="2" customFormat="1" ht="39" customHeight="1" x14ac:dyDescent="0.2"/>
    <row r="85" s="2" customFormat="1" ht="39" customHeight="1" x14ac:dyDescent="0.2"/>
    <row r="86" s="2" customFormat="1" ht="39" customHeight="1" x14ac:dyDescent="0.2"/>
    <row r="87" s="2" customFormat="1" ht="39" customHeight="1" x14ac:dyDescent="0.2"/>
    <row r="88" s="2" customFormat="1" ht="39" customHeight="1" x14ac:dyDescent="0.2"/>
    <row r="89" s="2" customFormat="1" ht="39" customHeight="1" x14ac:dyDescent="0.2"/>
    <row r="90" s="2" customFormat="1" ht="39" customHeight="1" x14ac:dyDescent="0.2"/>
    <row r="91" s="2" customFormat="1" ht="39" customHeight="1" x14ac:dyDescent="0.2"/>
    <row r="92" s="2" customFormat="1" ht="39" customHeight="1" x14ac:dyDescent="0.2"/>
    <row r="93" s="2" customFormat="1" ht="39" customHeight="1" x14ac:dyDescent="0.2"/>
    <row r="94" s="2" customFormat="1" ht="39" customHeight="1" x14ac:dyDescent="0.2"/>
    <row r="95" s="2" customFormat="1" ht="39" customHeight="1" x14ac:dyDescent="0.2"/>
    <row r="96" s="2" customFormat="1" ht="39" customHeight="1" x14ac:dyDescent="0.2"/>
    <row r="97" s="2" customFormat="1" ht="39" customHeight="1" x14ac:dyDescent="0.2"/>
    <row r="98" s="2" customFormat="1" ht="39" customHeight="1" x14ac:dyDescent="0.2"/>
    <row r="99" s="2" customFormat="1" ht="39" customHeight="1" x14ac:dyDescent="0.2"/>
    <row r="100" s="2" customFormat="1" ht="39" customHeight="1" x14ac:dyDescent="0.2"/>
    <row r="101" s="2" customFormat="1" ht="39" customHeight="1" x14ac:dyDescent="0.2"/>
    <row r="102" s="2" customFormat="1" ht="39" customHeight="1" x14ac:dyDescent="0.2"/>
    <row r="103" s="2" customFormat="1" ht="39" customHeight="1" x14ac:dyDescent="0.2"/>
    <row r="104" s="2" customFormat="1" ht="39" customHeight="1" x14ac:dyDescent="0.2"/>
    <row r="105" s="2" customFormat="1" ht="39" customHeight="1" x14ac:dyDescent="0.2"/>
    <row r="106" s="2" customFormat="1" ht="39" customHeight="1" x14ac:dyDescent="0.2"/>
    <row r="107" s="2" customFormat="1" ht="39" customHeight="1" x14ac:dyDescent="0.2"/>
    <row r="108" s="2" customFormat="1" ht="39" customHeight="1" x14ac:dyDescent="0.2"/>
    <row r="109" s="2" customFormat="1" ht="39" customHeight="1" x14ac:dyDescent="0.2"/>
    <row r="110" s="2" customFormat="1" ht="39" customHeight="1" x14ac:dyDescent="0.2"/>
    <row r="111" s="2" customFormat="1" ht="39" customHeight="1" x14ac:dyDescent="0.2"/>
    <row r="112" s="2" customFormat="1" ht="39" customHeight="1" x14ac:dyDescent="0.2"/>
    <row r="113" s="2" customFormat="1" ht="39" customHeight="1" x14ac:dyDescent="0.2"/>
    <row r="114" s="2" customFormat="1" ht="39" customHeight="1" x14ac:dyDescent="0.2"/>
    <row r="115" s="2" customFormat="1" ht="39" customHeight="1" x14ac:dyDescent="0.2"/>
    <row r="116" s="2" customFormat="1" ht="39" customHeight="1" x14ac:dyDescent="0.2"/>
    <row r="117" s="2" customFormat="1" ht="39" customHeight="1" x14ac:dyDescent="0.2"/>
    <row r="118" s="2" customFormat="1" ht="39" customHeight="1" x14ac:dyDescent="0.2"/>
    <row r="119" s="2" customFormat="1" ht="39" customHeight="1" x14ac:dyDescent="0.2"/>
    <row r="120" s="2" customFormat="1" ht="39" customHeight="1" x14ac:dyDescent="0.2"/>
    <row r="121" s="2" customFormat="1" ht="39" customHeight="1" x14ac:dyDescent="0.2"/>
    <row r="122" s="2" customFormat="1" ht="39" customHeight="1" x14ac:dyDescent="0.2"/>
    <row r="123" s="2" customFormat="1" ht="39" customHeight="1" x14ac:dyDescent="0.2"/>
    <row r="124" s="2" customFormat="1" ht="39" customHeight="1" x14ac:dyDescent="0.2"/>
    <row r="125" s="2" customFormat="1" ht="39" customHeight="1" x14ac:dyDescent="0.2"/>
    <row r="126" s="2" customFormat="1" ht="39" customHeight="1" x14ac:dyDescent="0.2"/>
    <row r="127" s="2" customFormat="1" ht="39" customHeight="1" x14ac:dyDescent="0.2"/>
    <row r="128" s="2" customFormat="1" ht="39" customHeight="1" x14ac:dyDescent="0.2"/>
    <row r="129" s="2" customFormat="1" ht="39" customHeight="1" x14ac:dyDescent="0.2"/>
    <row r="130" s="2" customFormat="1" ht="39" customHeight="1" x14ac:dyDescent="0.2"/>
    <row r="131" s="2" customFormat="1" ht="39" customHeight="1" x14ac:dyDescent="0.2"/>
    <row r="132" s="2" customFormat="1" ht="39" customHeight="1" x14ac:dyDescent="0.2"/>
    <row r="133" s="2" customFormat="1" ht="39" customHeight="1" x14ac:dyDescent="0.2"/>
    <row r="134" s="2" customFormat="1" ht="39" customHeight="1" x14ac:dyDescent="0.2"/>
    <row r="135" s="2" customFormat="1" ht="39" customHeight="1" x14ac:dyDescent="0.2"/>
    <row r="136" s="2" customFormat="1" ht="39" customHeight="1" x14ac:dyDescent="0.2"/>
    <row r="137" s="2" customFormat="1" ht="39" customHeight="1" x14ac:dyDescent="0.2"/>
    <row r="138" s="2" customFormat="1" ht="39" customHeight="1" x14ac:dyDescent="0.2"/>
    <row r="139" s="2" customFormat="1" ht="39" customHeight="1" x14ac:dyDescent="0.2"/>
    <row r="140" s="2" customFormat="1" ht="39" customHeight="1" x14ac:dyDescent="0.2"/>
    <row r="141" s="2" customFormat="1" ht="39" customHeight="1" x14ac:dyDescent="0.2"/>
    <row r="142" s="2" customFormat="1" ht="39" customHeight="1" x14ac:dyDescent="0.2"/>
    <row r="143" s="2" customFormat="1" ht="39" customHeight="1" x14ac:dyDescent="0.2"/>
    <row r="144" s="2" customFormat="1" ht="39" customHeight="1" x14ac:dyDescent="0.2"/>
    <row r="145" s="2" customFormat="1" ht="39" customHeight="1" x14ac:dyDescent="0.2"/>
    <row r="146" s="2" customFormat="1" ht="39" customHeight="1" x14ac:dyDescent="0.2"/>
    <row r="147" s="2" customFormat="1" ht="39" customHeight="1" x14ac:dyDescent="0.2"/>
    <row r="148" s="2" customFormat="1" ht="39" customHeight="1" x14ac:dyDescent="0.2"/>
    <row r="149" s="2" customFormat="1" ht="39" customHeight="1" x14ac:dyDescent="0.2"/>
    <row r="150" s="2" customFormat="1" ht="39" customHeight="1" x14ac:dyDescent="0.2"/>
    <row r="151" s="2" customFormat="1" ht="39" customHeight="1" x14ac:dyDescent="0.2"/>
    <row r="152" s="2" customFormat="1" ht="39" customHeight="1" x14ac:dyDescent="0.2"/>
    <row r="153" s="2" customFormat="1" ht="39" customHeight="1" x14ac:dyDescent="0.2"/>
    <row r="154" s="2" customFormat="1" ht="39" customHeight="1" x14ac:dyDescent="0.2"/>
    <row r="155" s="2" customFormat="1" ht="39" customHeight="1" x14ac:dyDescent="0.2"/>
    <row r="156" s="2" customFormat="1" ht="39" customHeight="1" x14ac:dyDescent="0.2"/>
    <row r="157" s="2" customFormat="1" ht="39" customHeight="1" x14ac:dyDescent="0.2"/>
    <row r="158" s="2" customFormat="1" ht="39" customHeight="1" x14ac:dyDescent="0.2"/>
    <row r="159" s="2" customFormat="1" ht="39" customHeight="1" x14ac:dyDescent="0.2"/>
    <row r="160" s="2" customFormat="1" ht="39" customHeight="1" x14ac:dyDescent="0.2"/>
    <row r="161" s="2" customFormat="1" ht="39" customHeight="1" x14ac:dyDescent="0.2"/>
    <row r="162" s="2" customFormat="1" ht="39" customHeight="1" x14ac:dyDescent="0.2"/>
    <row r="163" s="2" customFormat="1" ht="39" customHeight="1" x14ac:dyDescent="0.2"/>
    <row r="164" s="2" customFormat="1" ht="39" customHeight="1" x14ac:dyDescent="0.2"/>
    <row r="165" s="2" customFormat="1" ht="39" customHeight="1" x14ac:dyDescent="0.2"/>
    <row r="166" s="2" customFormat="1" ht="39" customHeight="1" x14ac:dyDescent="0.2"/>
    <row r="167" s="2" customFormat="1" ht="39" customHeight="1" x14ac:dyDescent="0.2"/>
    <row r="168" s="2" customFormat="1" ht="39" customHeight="1" x14ac:dyDescent="0.2"/>
    <row r="169" s="2" customFormat="1" ht="39" customHeight="1" x14ac:dyDescent="0.2"/>
    <row r="170" s="2" customFormat="1" ht="39" customHeight="1" x14ac:dyDescent="0.2"/>
    <row r="171" s="2" customFormat="1" ht="39" customHeight="1" x14ac:dyDescent="0.2"/>
    <row r="172" s="2" customFormat="1" ht="39" customHeight="1" x14ac:dyDescent="0.2"/>
    <row r="173" s="2" customFormat="1" ht="39" customHeight="1" x14ac:dyDescent="0.2"/>
    <row r="174" s="2" customFormat="1" ht="39" customHeight="1" x14ac:dyDescent="0.2"/>
    <row r="175" s="2" customFormat="1" ht="39" customHeight="1" x14ac:dyDescent="0.2"/>
    <row r="176" s="2" customFormat="1" ht="39" customHeight="1" x14ac:dyDescent="0.2"/>
    <row r="177" s="2" customFormat="1" ht="39" customHeight="1" x14ac:dyDescent="0.2"/>
    <row r="178" s="2" customFormat="1" ht="39" customHeight="1" x14ac:dyDescent="0.2"/>
    <row r="179" s="2" customFormat="1" ht="39" customHeight="1" x14ac:dyDescent="0.2"/>
    <row r="180" s="2" customFormat="1" ht="39" customHeight="1" x14ac:dyDescent="0.2"/>
    <row r="181" s="2" customFormat="1" ht="39" customHeight="1" x14ac:dyDescent="0.2"/>
    <row r="182" s="2" customFormat="1" ht="39" customHeight="1" x14ac:dyDescent="0.2"/>
    <row r="183" s="2" customFormat="1" ht="39" customHeight="1" x14ac:dyDescent="0.2"/>
    <row r="184" s="2" customFormat="1" ht="39" customHeight="1" x14ac:dyDescent="0.2"/>
    <row r="185" s="2" customFormat="1" ht="39" customHeight="1" x14ac:dyDescent="0.2"/>
    <row r="186" s="2" customFormat="1" ht="39" customHeight="1" x14ac:dyDescent="0.2"/>
    <row r="187" s="2" customFormat="1" ht="39" customHeight="1" x14ac:dyDescent="0.2"/>
    <row r="188" s="2" customFormat="1" ht="39" customHeight="1" x14ac:dyDescent="0.2"/>
    <row r="189" s="2" customFormat="1" ht="39" customHeight="1" x14ac:dyDescent="0.2"/>
    <row r="190" s="2" customFormat="1" ht="39" customHeight="1" x14ac:dyDescent="0.2"/>
    <row r="191" s="2" customFormat="1" ht="39" customHeight="1" x14ac:dyDescent="0.2"/>
    <row r="192" s="2" customFormat="1" ht="39" customHeight="1" x14ac:dyDescent="0.2"/>
    <row r="193" s="2" customFormat="1" ht="39" customHeight="1" x14ac:dyDescent="0.2"/>
  </sheetData>
  <sheetProtection password="CCBA" sheet="1" objects="1" scenarios="1"/>
  <mergeCells count="36">
    <mergeCell ref="B22:I22"/>
    <mergeCell ref="B17:I17"/>
    <mergeCell ref="B15:I15"/>
    <mergeCell ref="B16:I16"/>
    <mergeCell ref="B19:I19"/>
    <mergeCell ref="B20:I20"/>
    <mergeCell ref="B21:I21"/>
    <mergeCell ref="A1:J1"/>
    <mergeCell ref="A3:J3"/>
    <mergeCell ref="B6:I6"/>
    <mergeCell ref="B8:I8"/>
    <mergeCell ref="B9:I9"/>
    <mergeCell ref="B5:I5"/>
    <mergeCell ref="B7:I7"/>
    <mergeCell ref="B10:I10"/>
    <mergeCell ref="B11:I11"/>
    <mergeCell ref="B37:H37"/>
    <mergeCell ref="B39:H39"/>
    <mergeCell ref="B24:H24"/>
    <mergeCell ref="B26:H26"/>
    <mergeCell ref="B28:H28"/>
    <mergeCell ref="B29:H29"/>
    <mergeCell ref="B30:H30"/>
    <mergeCell ref="B33:H33"/>
    <mergeCell ref="B34:H34"/>
    <mergeCell ref="B36:H36"/>
    <mergeCell ref="B23:I23"/>
    <mergeCell ref="B12:I12"/>
    <mergeCell ref="B13:I13"/>
    <mergeCell ref="B14:I14"/>
    <mergeCell ref="B43:H43"/>
    <mergeCell ref="B44:H44"/>
    <mergeCell ref="B46:H46"/>
    <mergeCell ref="B48:H48"/>
    <mergeCell ref="B40:H40"/>
    <mergeCell ref="B41:H41"/>
  </mergeCells>
  <pageMargins left="0.7" right="0.7" top="0.75" bottom="0.75" header="0.3" footer="0.3"/>
  <pageSetup paperSize="9" scale="63" orientation="landscape" r:id="rId1"/>
  <rowBreaks count="1" manualBreakCount="1">
    <brk id="23" max="9" man="1"/>
  </rowBreaks>
  <colBreaks count="1" manualBreakCount="1">
    <brk id="10" max="6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9" sqref="J29"/>
    </sheetView>
  </sheetViews>
  <sheetFormatPr baseColWidth="10" defaultRowHeight="15" x14ac:dyDescent="0.25"/>
  <cols>
    <col min="1" max="4" width="11.42578125" style="24"/>
    <col min="5" max="5" width="32.5703125" style="24" customWidth="1"/>
    <col min="6" max="16384" width="11.42578125" style="24"/>
  </cols>
  <sheetData>
    <row r="1" spans="1:7" x14ac:dyDescent="0.25">
      <c r="A1" s="481" t="s">
        <v>715</v>
      </c>
      <c r="B1" s="481"/>
      <c r="C1" s="481"/>
      <c r="D1" s="481"/>
      <c r="E1" s="481"/>
      <c r="F1" s="236"/>
      <c r="G1" s="236"/>
    </row>
    <row r="2" spans="1:7" x14ac:dyDescent="0.25">
      <c r="A2" s="481" t="s">
        <v>750</v>
      </c>
      <c r="B2" s="481"/>
      <c r="C2" s="481"/>
      <c r="D2" s="481"/>
      <c r="E2" s="481"/>
      <c r="F2" s="236"/>
      <c r="G2" s="236"/>
    </row>
    <row r="3" spans="1:7" x14ac:dyDescent="0.25">
      <c r="A3" s="481" t="s">
        <v>721</v>
      </c>
      <c r="B3" s="481"/>
      <c r="C3" s="481"/>
      <c r="D3" s="481"/>
      <c r="E3" s="481"/>
      <c r="F3" s="236"/>
      <c r="G3" s="236"/>
    </row>
    <row r="4" spans="1:7" x14ac:dyDescent="0.25">
      <c r="A4" s="481" t="s">
        <v>729</v>
      </c>
      <c r="B4" s="481"/>
      <c r="C4" s="481"/>
      <c r="D4" s="481"/>
      <c r="E4" s="481"/>
      <c r="F4" s="236"/>
      <c r="G4" s="236"/>
    </row>
    <row r="5" spans="1:7" x14ac:dyDescent="0.25">
      <c r="A5" s="481" t="s">
        <v>751</v>
      </c>
      <c r="B5" s="481"/>
      <c r="C5" s="481"/>
      <c r="D5" s="481"/>
      <c r="E5" s="481"/>
      <c r="F5" s="236"/>
      <c r="G5" s="236"/>
    </row>
    <row r="6" spans="1:7" x14ac:dyDescent="0.25">
      <c r="A6" s="481" t="s">
        <v>741</v>
      </c>
      <c r="B6" s="481"/>
      <c r="C6" s="481"/>
      <c r="D6" s="481"/>
      <c r="E6" s="481"/>
      <c r="F6" s="236"/>
      <c r="G6" s="236"/>
    </row>
    <row r="7" spans="1:7" x14ac:dyDescent="0.25">
      <c r="A7" s="481" t="s">
        <v>753</v>
      </c>
      <c r="B7" s="481"/>
      <c r="C7" s="481"/>
      <c r="D7" s="481"/>
      <c r="E7" s="481"/>
      <c r="F7" s="236"/>
      <c r="G7" s="236"/>
    </row>
    <row r="8" spans="1:7" x14ac:dyDescent="0.25">
      <c r="A8" s="481" t="s">
        <v>746</v>
      </c>
      <c r="B8" s="481"/>
      <c r="C8" s="481"/>
      <c r="D8" s="481"/>
      <c r="E8" s="481"/>
      <c r="F8" s="236"/>
      <c r="G8" s="236"/>
    </row>
    <row r="9" spans="1:7" x14ac:dyDescent="0.25">
      <c r="A9" s="481" t="s">
        <v>747</v>
      </c>
      <c r="B9" s="481"/>
      <c r="C9" s="481"/>
      <c r="D9" s="481"/>
      <c r="E9" s="481"/>
      <c r="F9" s="236"/>
      <c r="G9" s="236"/>
    </row>
    <row r="10" spans="1:7" x14ac:dyDescent="0.25">
      <c r="A10" s="845"/>
      <c r="B10" s="845"/>
      <c r="C10" s="845"/>
      <c r="D10" s="845"/>
      <c r="E10" s="845"/>
      <c r="F10" s="236"/>
      <c r="G10" s="236"/>
    </row>
    <row r="11" spans="1:7" x14ac:dyDescent="0.25">
      <c r="A11" s="845"/>
      <c r="B11" s="845"/>
      <c r="C11" s="845"/>
      <c r="D11" s="845"/>
      <c r="E11" s="845"/>
      <c r="F11" s="236"/>
      <c r="G11" s="236"/>
    </row>
    <row r="12" spans="1:7" x14ac:dyDescent="0.25">
      <c r="A12" s="481"/>
      <c r="B12" s="482"/>
      <c r="C12" s="482"/>
      <c r="D12" s="482"/>
      <c r="E12" s="482"/>
      <c r="F12" s="236"/>
      <c r="G12" s="236"/>
    </row>
    <row r="13" spans="1:7" x14ac:dyDescent="0.25">
      <c r="A13" s="481"/>
      <c r="B13" s="236"/>
      <c r="C13" s="236"/>
      <c r="D13" s="236"/>
      <c r="E13" s="236"/>
      <c r="F13" s="236"/>
      <c r="G13" s="236"/>
    </row>
    <row r="14" spans="1:7" x14ac:dyDescent="0.25">
      <c r="A14" s="481"/>
      <c r="B14" s="236"/>
      <c r="C14" s="236"/>
      <c r="D14" s="236"/>
      <c r="E14" s="236"/>
      <c r="F14" s="236"/>
      <c r="G14" s="236"/>
    </row>
    <row r="15" spans="1:7" x14ac:dyDescent="0.25">
      <c r="A15" s="481"/>
    </row>
    <row r="16" spans="1:7" x14ac:dyDescent="0.25">
      <c r="A16" s="481"/>
    </row>
    <row r="17" spans="1:1" x14ac:dyDescent="0.25">
      <c r="A17" s="481"/>
    </row>
    <row r="18" spans="1:1" x14ac:dyDescent="0.25">
      <c r="A18" s="481"/>
    </row>
    <row r="19" spans="1:1" x14ac:dyDescent="0.25">
      <c r="A19" s="481"/>
    </row>
    <row r="20" spans="1:1" x14ac:dyDescent="0.25">
      <c r="A20" s="481"/>
    </row>
    <row r="21" spans="1:1" x14ac:dyDescent="0.25">
      <c r="A21" s="481"/>
    </row>
  </sheetData>
  <mergeCells count="2">
    <mergeCell ref="A10:E10"/>
    <mergeCell ref="A11:E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workbookViewId="0">
      <selection activeCell="E31" sqref="E31"/>
    </sheetView>
  </sheetViews>
  <sheetFormatPr baseColWidth="10" defaultRowHeight="15" x14ac:dyDescent="0.25"/>
  <cols>
    <col min="1" max="1" width="35.28515625" style="278" bestFit="1" customWidth="1"/>
    <col min="2" max="2" width="12.42578125" style="278" bestFit="1" customWidth="1"/>
    <col min="3" max="3" width="56.42578125" style="278" bestFit="1" customWidth="1"/>
    <col min="4" max="16384" width="11.42578125" style="278"/>
  </cols>
  <sheetData>
    <row r="1" spans="1:11" ht="15.75" thickBot="1" x14ac:dyDescent="0.3">
      <c r="A1" s="286" t="s">
        <v>177</v>
      </c>
      <c r="B1" s="286" t="s">
        <v>176</v>
      </c>
      <c r="C1" s="279" t="s">
        <v>378</v>
      </c>
    </row>
    <row r="2" spans="1:11" x14ac:dyDescent="0.25">
      <c r="A2" s="283" t="s">
        <v>271</v>
      </c>
      <c r="B2" s="357" t="s">
        <v>270</v>
      </c>
      <c r="C2" s="280" t="s">
        <v>379</v>
      </c>
    </row>
    <row r="3" spans="1:11" ht="15.75" thickBot="1" x14ac:dyDescent="0.3">
      <c r="A3" s="284" t="s">
        <v>318</v>
      </c>
      <c r="B3" s="358" t="s">
        <v>317</v>
      </c>
      <c r="C3" s="281" t="s">
        <v>379</v>
      </c>
    </row>
    <row r="4" spans="1:11" ht="18.75" customHeight="1" x14ac:dyDescent="0.25">
      <c r="A4" s="284" t="s">
        <v>319</v>
      </c>
      <c r="B4" s="358" t="s">
        <v>317</v>
      </c>
      <c r="C4" s="281" t="s">
        <v>661</v>
      </c>
      <c r="E4" s="846" t="s">
        <v>700</v>
      </c>
      <c r="F4" s="847"/>
      <c r="G4" s="847"/>
      <c r="H4" s="847"/>
      <c r="I4" s="847"/>
      <c r="J4" s="847"/>
      <c r="K4" s="848"/>
    </row>
    <row r="5" spans="1:11" x14ac:dyDescent="0.25">
      <c r="A5" s="284" t="s">
        <v>320</v>
      </c>
      <c r="B5" s="358" t="s">
        <v>317</v>
      </c>
      <c r="C5" s="281" t="s">
        <v>380</v>
      </c>
      <c r="E5" s="849"/>
      <c r="F5" s="850"/>
      <c r="G5" s="850"/>
      <c r="H5" s="850"/>
      <c r="I5" s="850"/>
      <c r="J5" s="850"/>
      <c r="K5" s="851"/>
    </row>
    <row r="6" spans="1:11" x14ac:dyDescent="0.25">
      <c r="A6" s="284" t="s">
        <v>179</v>
      </c>
      <c r="B6" s="358" t="s">
        <v>178</v>
      </c>
      <c r="C6" s="281" t="s">
        <v>379</v>
      </c>
      <c r="E6" s="849"/>
      <c r="F6" s="850"/>
      <c r="G6" s="850"/>
      <c r="H6" s="850"/>
      <c r="I6" s="850"/>
      <c r="J6" s="850"/>
      <c r="K6" s="851"/>
    </row>
    <row r="7" spans="1:11" ht="15.75" thickBot="1" x14ac:dyDescent="0.3">
      <c r="A7" s="284" t="s">
        <v>235</v>
      </c>
      <c r="B7" s="358" t="s">
        <v>234</v>
      </c>
      <c r="C7" s="281" t="s">
        <v>379</v>
      </c>
      <c r="E7" s="852"/>
      <c r="F7" s="853"/>
      <c r="G7" s="853"/>
      <c r="H7" s="853"/>
      <c r="I7" s="853"/>
      <c r="J7" s="853"/>
      <c r="K7" s="854"/>
    </row>
    <row r="8" spans="1:11" ht="15.75" thickBot="1" x14ac:dyDescent="0.3">
      <c r="A8" s="284" t="s">
        <v>272</v>
      </c>
      <c r="B8" s="358" t="s">
        <v>270</v>
      </c>
      <c r="C8" s="281" t="s">
        <v>379</v>
      </c>
      <c r="E8"/>
      <c r="F8"/>
    </row>
    <row r="9" spans="1:11" ht="18.75" customHeight="1" x14ac:dyDescent="0.25">
      <c r="A9" s="284" t="s">
        <v>180</v>
      </c>
      <c r="B9" s="358" t="s">
        <v>178</v>
      </c>
      <c r="C9" s="281" t="s">
        <v>379</v>
      </c>
      <c r="E9" s="846" t="s">
        <v>699</v>
      </c>
      <c r="F9" s="847"/>
      <c r="G9" s="847"/>
      <c r="H9" s="847"/>
      <c r="I9" s="847"/>
      <c r="J9" s="847"/>
      <c r="K9" s="848"/>
    </row>
    <row r="10" spans="1:11" ht="15" customHeight="1" x14ac:dyDescent="0.25">
      <c r="A10" s="284" t="s">
        <v>236</v>
      </c>
      <c r="B10" s="358" t="s">
        <v>234</v>
      </c>
      <c r="C10" s="281" t="s">
        <v>380</v>
      </c>
      <c r="E10" s="849"/>
      <c r="F10" s="850"/>
      <c r="G10" s="850"/>
      <c r="H10" s="850"/>
      <c r="I10" s="850"/>
      <c r="J10" s="850"/>
      <c r="K10" s="851"/>
    </row>
    <row r="11" spans="1:11" ht="15" customHeight="1" x14ac:dyDescent="0.25">
      <c r="A11" s="284" t="s">
        <v>321</v>
      </c>
      <c r="B11" s="358" t="s">
        <v>317</v>
      </c>
      <c r="C11" s="281" t="s">
        <v>379</v>
      </c>
      <c r="E11" s="849"/>
      <c r="F11" s="850"/>
      <c r="G11" s="850"/>
      <c r="H11" s="850"/>
      <c r="I11" s="850"/>
      <c r="J11" s="850"/>
      <c r="K11" s="851"/>
    </row>
    <row r="12" spans="1:11" ht="15" customHeight="1" thickBot="1" x14ac:dyDescent="0.3">
      <c r="A12" s="284" t="s">
        <v>364</v>
      </c>
      <c r="B12" s="358" t="s">
        <v>363</v>
      </c>
      <c r="C12" s="281" t="s">
        <v>379</v>
      </c>
      <c r="E12" s="852"/>
      <c r="F12" s="853"/>
      <c r="G12" s="853"/>
      <c r="H12" s="853"/>
      <c r="I12" s="853"/>
      <c r="J12" s="853"/>
      <c r="K12" s="854"/>
    </row>
    <row r="13" spans="1:11" x14ac:dyDescent="0.25">
      <c r="A13" s="284" t="s">
        <v>322</v>
      </c>
      <c r="B13" s="358" t="s">
        <v>317</v>
      </c>
      <c r="C13" s="281" t="s">
        <v>661</v>
      </c>
      <c r="E13"/>
      <c r="F13"/>
    </row>
    <row r="14" spans="1:11" x14ac:dyDescent="0.25">
      <c r="A14" s="284" t="s">
        <v>323</v>
      </c>
      <c r="B14" s="358" t="s">
        <v>317</v>
      </c>
      <c r="C14" s="281" t="s">
        <v>379</v>
      </c>
      <c r="E14"/>
      <c r="F14"/>
    </row>
    <row r="15" spans="1:11" x14ac:dyDescent="0.25">
      <c r="A15" s="284" t="s">
        <v>237</v>
      </c>
      <c r="B15" s="358" t="s">
        <v>234</v>
      </c>
      <c r="C15" s="281" t="s">
        <v>379</v>
      </c>
    </row>
    <row r="16" spans="1:11" x14ac:dyDescent="0.25">
      <c r="A16" s="284" t="s">
        <v>273</v>
      </c>
      <c r="B16" s="358" t="s">
        <v>270</v>
      </c>
      <c r="C16" s="281" t="s">
        <v>379</v>
      </c>
    </row>
    <row r="17" spans="1:3" x14ac:dyDescent="0.25">
      <c r="A17" s="284" t="s">
        <v>238</v>
      </c>
      <c r="B17" s="358" t="s">
        <v>234</v>
      </c>
      <c r="C17" s="281" t="s">
        <v>379</v>
      </c>
    </row>
    <row r="18" spans="1:3" x14ac:dyDescent="0.25">
      <c r="A18" s="284" t="s">
        <v>274</v>
      </c>
      <c r="B18" s="358" t="s">
        <v>270</v>
      </c>
      <c r="C18" s="281" t="s">
        <v>379</v>
      </c>
    </row>
    <row r="19" spans="1:3" x14ac:dyDescent="0.25">
      <c r="A19" s="284" t="s">
        <v>324</v>
      </c>
      <c r="B19" s="358" t="s">
        <v>317</v>
      </c>
      <c r="C19" s="281" t="s">
        <v>661</v>
      </c>
    </row>
    <row r="20" spans="1:3" x14ac:dyDescent="0.25">
      <c r="A20" s="284" t="s">
        <v>239</v>
      </c>
      <c r="B20" s="358" t="s">
        <v>234</v>
      </c>
      <c r="C20" s="281" t="s">
        <v>379</v>
      </c>
    </row>
    <row r="21" spans="1:3" x14ac:dyDescent="0.25">
      <c r="A21" s="284" t="s">
        <v>181</v>
      </c>
      <c r="B21" s="358" t="s">
        <v>178</v>
      </c>
      <c r="C21" s="281" t="s">
        <v>379</v>
      </c>
    </row>
    <row r="22" spans="1:3" x14ac:dyDescent="0.25">
      <c r="A22" s="284" t="s">
        <v>325</v>
      </c>
      <c r="B22" s="358" t="s">
        <v>317</v>
      </c>
      <c r="C22" s="281" t="s">
        <v>379</v>
      </c>
    </row>
    <row r="23" spans="1:3" x14ac:dyDescent="0.25">
      <c r="A23" s="284" t="s">
        <v>240</v>
      </c>
      <c r="B23" s="358" t="s">
        <v>234</v>
      </c>
      <c r="C23" s="281" t="s">
        <v>380</v>
      </c>
    </row>
    <row r="24" spans="1:3" x14ac:dyDescent="0.25">
      <c r="A24" s="284" t="s">
        <v>326</v>
      </c>
      <c r="B24" s="358" t="s">
        <v>317</v>
      </c>
      <c r="C24" s="281" t="s">
        <v>379</v>
      </c>
    </row>
    <row r="25" spans="1:3" x14ac:dyDescent="0.25">
      <c r="A25" s="284" t="s">
        <v>182</v>
      </c>
      <c r="B25" s="358" t="s">
        <v>178</v>
      </c>
      <c r="C25" s="281" t="s">
        <v>379</v>
      </c>
    </row>
    <row r="26" spans="1:3" x14ac:dyDescent="0.25">
      <c r="A26" s="284" t="s">
        <v>241</v>
      </c>
      <c r="B26" s="358" t="s">
        <v>234</v>
      </c>
      <c r="C26" s="281" t="s">
        <v>380</v>
      </c>
    </row>
    <row r="27" spans="1:3" x14ac:dyDescent="0.25">
      <c r="A27" s="284" t="s">
        <v>275</v>
      </c>
      <c r="B27" s="358" t="s">
        <v>270</v>
      </c>
      <c r="C27" s="281" t="s">
        <v>379</v>
      </c>
    </row>
    <row r="28" spans="1:3" x14ac:dyDescent="0.25">
      <c r="A28" s="284" t="s">
        <v>327</v>
      </c>
      <c r="B28" s="358" t="s">
        <v>317</v>
      </c>
      <c r="C28" s="281" t="s">
        <v>661</v>
      </c>
    </row>
    <row r="29" spans="1:3" x14ac:dyDescent="0.25">
      <c r="A29" s="284" t="s">
        <v>183</v>
      </c>
      <c r="B29" s="358" t="s">
        <v>178</v>
      </c>
      <c r="C29" s="281" t="s">
        <v>379</v>
      </c>
    </row>
    <row r="30" spans="1:3" x14ac:dyDescent="0.25">
      <c r="A30" s="284" t="s">
        <v>184</v>
      </c>
      <c r="B30" s="358" t="s">
        <v>178</v>
      </c>
      <c r="C30" s="281" t="s">
        <v>379</v>
      </c>
    </row>
    <row r="31" spans="1:3" x14ac:dyDescent="0.25">
      <c r="A31" s="284" t="s">
        <v>276</v>
      </c>
      <c r="B31" s="358" t="s">
        <v>270</v>
      </c>
      <c r="C31" s="281" t="s">
        <v>379</v>
      </c>
    </row>
    <row r="32" spans="1:3" x14ac:dyDescent="0.25">
      <c r="A32" s="284" t="s">
        <v>185</v>
      </c>
      <c r="B32" s="358" t="s">
        <v>178</v>
      </c>
      <c r="C32" s="281" t="s">
        <v>379</v>
      </c>
    </row>
    <row r="33" spans="1:3" x14ac:dyDescent="0.25">
      <c r="A33" s="284" t="s">
        <v>277</v>
      </c>
      <c r="B33" s="358" t="s">
        <v>270</v>
      </c>
      <c r="C33" s="281" t="s">
        <v>379</v>
      </c>
    </row>
    <row r="34" spans="1:3" x14ac:dyDescent="0.25">
      <c r="A34" s="284" t="s">
        <v>186</v>
      </c>
      <c r="B34" s="358" t="s">
        <v>178</v>
      </c>
      <c r="C34" s="281" t="s">
        <v>379</v>
      </c>
    </row>
    <row r="35" spans="1:3" x14ac:dyDescent="0.25">
      <c r="A35" s="284" t="s">
        <v>173</v>
      </c>
      <c r="B35" s="358" t="s">
        <v>234</v>
      </c>
      <c r="C35" s="281" t="s">
        <v>379</v>
      </c>
    </row>
    <row r="36" spans="1:3" x14ac:dyDescent="0.25">
      <c r="A36" s="284" t="s">
        <v>278</v>
      </c>
      <c r="B36" s="358" t="s">
        <v>270</v>
      </c>
      <c r="C36" s="281" t="s">
        <v>379</v>
      </c>
    </row>
    <row r="37" spans="1:3" x14ac:dyDescent="0.25">
      <c r="A37" s="284" t="s">
        <v>187</v>
      </c>
      <c r="B37" s="358" t="s">
        <v>178</v>
      </c>
      <c r="C37" s="281" t="s">
        <v>379</v>
      </c>
    </row>
    <row r="38" spans="1:3" x14ac:dyDescent="0.25">
      <c r="A38" s="284" t="s">
        <v>242</v>
      </c>
      <c r="B38" s="358" t="s">
        <v>234</v>
      </c>
      <c r="C38" s="281" t="s">
        <v>380</v>
      </c>
    </row>
    <row r="39" spans="1:3" x14ac:dyDescent="0.25">
      <c r="A39" s="284" t="s">
        <v>279</v>
      </c>
      <c r="B39" s="358" t="s">
        <v>270</v>
      </c>
      <c r="C39" s="281" t="s">
        <v>379</v>
      </c>
    </row>
    <row r="40" spans="1:3" x14ac:dyDescent="0.25">
      <c r="A40" s="284" t="s">
        <v>280</v>
      </c>
      <c r="B40" s="358" t="s">
        <v>270</v>
      </c>
      <c r="C40" s="281" t="s">
        <v>379</v>
      </c>
    </row>
    <row r="41" spans="1:3" x14ac:dyDescent="0.25">
      <c r="A41" s="284" t="s">
        <v>280</v>
      </c>
      <c r="B41" s="358" t="s">
        <v>317</v>
      </c>
      <c r="C41" s="281" t="s">
        <v>661</v>
      </c>
    </row>
    <row r="42" spans="1:3" x14ac:dyDescent="0.25">
      <c r="A42" s="284" t="s">
        <v>243</v>
      </c>
      <c r="B42" s="358" t="s">
        <v>234</v>
      </c>
      <c r="C42" s="281" t="s">
        <v>380</v>
      </c>
    </row>
    <row r="43" spans="1:3" x14ac:dyDescent="0.25">
      <c r="A43" s="284" t="s">
        <v>188</v>
      </c>
      <c r="B43" s="358" t="s">
        <v>178</v>
      </c>
      <c r="C43" s="281" t="s">
        <v>379</v>
      </c>
    </row>
    <row r="44" spans="1:3" x14ac:dyDescent="0.25">
      <c r="A44" s="284" t="s">
        <v>281</v>
      </c>
      <c r="B44" s="358" t="s">
        <v>270</v>
      </c>
      <c r="C44" s="281" t="s">
        <v>379</v>
      </c>
    </row>
    <row r="45" spans="1:3" x14ac:dyDescent="0.25">
      <c r="A45" s="284" t="s">
        <v>282</v>
      </c>
      <c r="B45" s="358" t="s">
        <v>270</v>
      </c>
      <c r="C45" s="281" t="s">
        <v>379</v>
      </c>
    </row>
    <row r="46" spans="1:3" x14ac:dyDescent="0.25">
      <c r="A46" s="284" t="s">
        <v>189</v>
      </c>
      <c r="B46" s="358" t="s">
        <v>178</v>
      </c>
      <c r="C46" s="281" t="s">
        <v>379</v>
      </c>
    </row>
    <row r="47" spans="1:3" x14ac:dyDescent="0.25">
      <c r="A47" s="284" t="s">
        <v>244</v>
      </c>
      <c r="B47" s="358" t="s">
        <v>234</v>
      </c>
      <c r="C47" s="281" t="s">
        <v>380</v>
      </c>
    </row>
    <row r="48" spans="1:3" x14ac:dyDescent="0.25">
      <c r="A48" s="284" t="s">
        <v>328</v>
      </c>
      <c r="B48" s="358" t="s">
        <v>317</v>
      </c>
      <c r="C48" s="281" t="s">
        <v>661</v>
      </c>
    </row>
    <row r="49" spans="1:3" x14ac:dyDescent="0.25">
      <c r="A49" s="284" t="s">
        <v>245</v>
      </c>
      <c r="B49" s="358" t="s">
        <v>234</v>
      </c>
      <c r="C49" s="281" t="s">
        <v>380</v>
      </c>
    </row>
    <row r="50" spans="1:3" x14ac:dyDescent="0.25">
      <c r="A50" s="284" t="s">
        <v>329</v>
      </c>
      <c r="B50" s="358" t="s">
        <v>317</v>
      </c>
      <c r="C50" s="281" t="s">
        <v>661</v>
      </c>
    </row>
    <row r="51" spans="1:3" x14ac:dyDescent="0.25">
      <c r="A51" s="284" t="s">
        <v>246</v>
      </c>
      <c r="B51" s="358" t="s">
        <v>234</v>
      </c>
      <c r="C51" s="281" t="s">
        <v>379</v>
      </c>
    </row>
    <row r="52" spans="1:3" x14ac:dyDescent="0.25">
      <c r="A52" s="284" t="s">
        <v>247</v>
      </c>
      <c r="B52" s="358" t="s">
        <v>234</v>
      </c>
      <c r="C52" s="281" t="s">
        <v>380</v>
      </c>
    </row>
    <row r="53" spans="1:3" x14ac:dyDescent="0.25">
      <c r="A53" s="284" t="s">
        <v>190</v>
      </c>
      <c r="B53" s="358" t="s">
        <v>178</v>
      </c>
      <c r="C53" s="281" t="s">
        <v>379</v>
      </c>
    </row>
    <row r="54" spans="1:3" x14ac:dyDescent="0.25">
      <c r="A54" s="284" t="s">
        <v>248</v>
      </c>
      <c r="B54" s="358" t="s">
        <v>234</v>
      </c>
      <c r="C54" s="281" t="s">
        <v>380</v>
      </c>
    </row>
    <row r="55" spans="1:3" x14ac:dyDescent="0.25">
      <c r="A55" s="284" t="s">
        <v>283</v>
      </c>
      <c r="B55" s="358" t="s">
        <v>270</v>
      </c>
      <c r="C55" s="281" t="s">
        <v>379</v>
      </c>
    </row>
    <row r="56" spans="1:3" x14ac:dyDescent="0.25">
      <c r="A56" s="284" t="s">
        <v>191</v>
      </c>
      <c r="B56" s="358" t="s">
        <v>178</v>
      </c>
      <c r="C56" s="281" t="s">
        <v>379</v>
      </c>
    </row>
    <row r="57" spans="1:3" x14ac:dyDescent="0.25">
      <c r="A57" s="284" t="s">
        <v>330</v>
      </c>
      <c r="B57" s="358" t="s">
        <v>317</v>
      </c>
      <c r="C57" s="281" t="s">
        <v>661</v>
      </c>
    </row>
    <row r="58" spans="1:3" x14ac:dyDescent="0.25">
      <c r="A58" s="284" t="s">
        <v>331</v>
      </c>
      <c r="B58" s="358" t="s">
        <v>317</v>
      </c>
      <c r="C58" s="281" t="s">
        <v>661</v>
      </c>
    </row>
    <row r="59" spans="1:3" x14ac:dyDescent="0.25">
      <c r="A59" s="284" t="s">
        <v>332</v>
      </c>
      <c r="B59" s="358" t="s">
        <v>317</v>
      </c>
      <c r="C59" s="281" t="s">
        <v>332</v>
      </c>
    </row>
    <row r="60" spans="1:3" x14ac:dyDescent="0.25">
      <c r="A60" s="284" t="s">
        <v>249</v>
      </c>
      <c r="B60" s="358" t="s">
        <v>234</v>
      </c>
      <c r="C60" s="281" t="s">
        <v>702</v>
      </c>
    </row>
    <row r="61" spans="1:3" x14ac:dyDescent="0.25">
      <c r="A61" s="284" t="s">
        <v>333</v>
      </c>
      <c r="B61" s="358" t="s">
        <v>317</v>
      </c>
      <c r="C61" s="281" t="s">
        <v>661</v>
      </c>
    </row>
    <row r="62" spans="1:3" x14ac:dyDescent="0.25">
      <c r="A62" s="284" t="s">
        <v>192</v>
      </c>
      <c r="B62" s="358" t="s">
        <v>178</v>
      </c>
      <c r="C62" s="281" t="s">
        <v>379</v>
      </c>
    </row>
    <row r="63" spans="1:3" x14ac:dyDescent="0.25">
      <c r="A63" s="284" t="s">
        <v>284</v>
      </c>
      <c r="B63" s="358" t="s">
        <v>270</v>
      </c>
      <c r="C63" s="281" t="s">
        <v>379</v>
      </c>
    </row>
    <row r="64" spans="1:3" x14ac:dyDescent="0.25">
      <c r="A64" s="284" t="s">
        <v>334</v>
      </c>
      <c r="B64" s="358" t="s">
        <v>317</v>
      </c>
      <c r="C64" s="281" t="s">
        <v>661</v>
      </c>
    </row>
    <row r="65" spans="1:3" x14ac:dyDescent="0.25">
      <c r="A65" s="284" t="s">
        <v>365</v>
      </c>
      <c r="B65" s="358" t="s">
        <v>363</v>
      </c>
      <c r="C65" s="281" t="s">
        <v>379</v>
      </c>
    </row>
    <row r="66" spans="1:3" x14ac:dyDescent="0.25">
      <c r="A66" s="284" t="s">
        <v>175</v>
      </c>
      <c r="B66" s="358" t="s">
        <v>317</v>
      </c>
      <c r="C66" s="281" t="s">
        <v>661</v>
      </c>
    </row>
    <row r="67" spans="1:3" x14ac:dyDescent="0.25">
      <c r="A67" s="284" t="s">
        <v>193</v>
      </c>
      <c r="B67" s="358" t="s">
        <v>178</v>
      </c>
      <c r="C67" s="281" t="s">
        <v>379</v>
      </c>
    </row>
    <row r="68" spans="1:3" x14ac:dyDescent="0.25">
      <c r="A68" s="284" t="s">
        <v>194</v>
      </c>
      <c r="B68" s="358" t="s">
        <v>178</v>
      </c>
      <c r="C68" s="281" t="s">
        <v>379</v>
      </c>
    </row>
    <row r="69" spans="1:3" x14ac:dyDescent="0.25">
      <c r="A69" s="284" t="s">
        <v>335</v>
      </c>
      <c r="B69" s="358" t="s">
        <v>317</v>
      </c>
      <c r="C69" s="281" t="s">
        <v>379</v>
      </c>
    </row>
    <row r="70" spans="1:3" x14ac:dyDescent="0.25">
      <c r="A70" s="284" t="s">
        <v>195</v>
      </c>
      <c r="B70" s="358" t="s">
        <v>178</v>
      </c>
      <c r="C70" s="281" t="s">
        <v>379</v>
      </c>
    </row>
    <row r="71" spans="1:3" x14ac:dyDescent="0.25">
      <c r="A71" s="284" t="s">
        <v>250</v>
      </c>
      <c r="B71" s="358" t="s">
        <v>234</v>
      </c>
      <c r="C71" s="281" t="s">
        <v>379</v>
      </c>
    </row>
    <row r="72" spans="1:3" x14ac:dyDescent="0.25">
      <c r="A72" s="284" t="s">
        <v>336</v>
      </c>
      <c r="B72" s="358" t="s">
        <v>317</v>
      </c>
      <c r="C72" s="281" t="s">
        <v>661</v>
      </c>
    </row>
    <row r="73" spans="1:3" x14ac:dyDescent="0.25">
      <c r="A73" s="284" t="s">
        <v>251</v>
      </c>
      <c r="B73" s="358" t="s">
        <v>234</v>
      </c>
      <c r="C73" s="281" t="s">
        <v>380</v>
      </c>
    </row>
    <row r="74" spans="1:3" x14ac:dyDescent="0.25">
      <c r="A74" s="284" t="s">
        <v>196</v>
      </c>
      <c r="B74" s="358" t="s">
        <v>178</v>
      </c>
      <c r="C74" s="281" t="s">
        <v>379</v>
      </c>
    </row>
    <row r="75" spans="1:3" x14ac:dyDescent="0.25">
      <c r="A75" s="284" t="s">
        <v>197</v>
      </c>
      <c r="B75" s="358" t="s">
        <v>178</v>
      </c>
      <c r="C75" s="281" t="s">
        <v>379</v>
      </c>
    </row>
    <row r="76" spans="1:3" x14ac:dyDescent="0.25">
      <c r="A76" s="284" t="s">
        <v>198</v>
      </c>
      <c r="B76" s="358" t="s">
        <v>178</v>
      </c>
      <c r="C76" s="281" t="s">
        <v>379</v>
      </c>
    </row>
    <row r="77" spans="1:3" x14ac:dyDescent="0.25">
      <c r="A77" s="284" t="s">
        <v>252</v>
      </c>
      <c r="B77" s="358" t="s">
        <v>234</v>
      </c>
      <c r="C77" s="281" t="s">
        <v>379</v>
      </c>
    </row>
    <row r="78" spans="1:3" x14ac:dyDescent="0.25">
      <c r="A78" s="284" t="s">
        <v>253</v>
      </c>
      <c r="B78" s="358" t="s">
        <v>234</v>
      </c>
      <c r="C78" s="281" t="s">
        <v>379</v>
      </c>
    </row>
    <row r="79" spans="1:3" x14ac:dyDescent="0.25">
      <c r="A79" s="284" t="s">
        <v>254</v>
      </c>
      <c r="B79" s="358" t="s">
        <v>234</v>
      </c>
      <c r="C79" s="281" t="s">
        <v>380</v>
      </c>
    </row>
    <row r="80" spans="1:3" x14ac:dyDescent="0.25">
      <c r="A80" s="284" t="s">
        <v>337</v>
      </c>
      <c r="B80" s="358" t="s">
        <v>317</v>
      </c>
      <c r="C80" s="281" t="s">
        <v>661</v>
      </c>
    </row>
    <row r="81" spans="1:3" x14ac:dyDescent="0.25">
      <c r="A81" s="284" t="s">
        <v>285</v>
      </c>
      <c r="B81" s="358" t="s">
        <v>270</v>
      </c>
      <c r="C81" s="281" t="s">
        <v>379</v>
      </c>
    </row>
    <row r="82" spans="1:3" x14ac:dyDescent="0.25">
      <c r="A82" s="284" t="s">
        <v>286</v>
      </c>
      <c r="B82" s="358" t="s">
        <v>270</v>
      </c>
      <c r="C82" s="281" t="s">
        <v>379</v>
      </c>
    </row>
    <row r="83" spans="1:3" x14ac:dyDescent="0.25">
      <c r="A83" s="284" t="s">
        <v>287</v>
      </c>
      <c r="B83" s="358" t="s">
        <v>270</v>
      </c>
      <c r="C83" s="281" t="s">
        <v>379</v>
      </c>
    </row>
    <row r="84" spans="1:3" x14ac:dyDescent="0.25">
      <c r="A84" s="284" t="s">
        <v>288</v>
      </c>
      <c r="B84" s="358" t="s">
        <v>270</v>
      </c>
      <c r="C84" s="281" t="s">
        <v>379</v>
      </c>
    </row>
    <row r="85" spans="1:3" x14ac:dyDescent="0.25">
      <c r="A85" s="284" t="s">
        <v>338</v>
      </c>
      <c r="B85" s="358" t="s">
        <v>317</v>
      </c>
      <c r="C85" s="281" t="s">
        <v>661</v>
      </c>
    </row>
    <row r="86" spans="1:3" x14ac:dyDescent="0.25">
      <c r="A86" s="284" t="s">
        <v>339</v>
      </c>
      <c r="B86" s="358" t="s">
        <v>317</v>
      </c>
      <c r="C86" s="281" t="s">
        <v>379</v>
      </c>
    </row>
    <row r="87" spans="1:3" x14ac:dyDescent="0.25">
      <c r="A87" s="284" t="s">
        <v>366</v>
      </c>
      <c r="B87" s="358" t="s">
        <v>363</v>
      </c>
      <c r="C87" s="281" t="s">
        <v>379</v>
      </c>
    </row>
    <row r="88" spans="1:3" x14ac:dyDescent="0.25">
      <c r="A88" s="284" t="s">
        <v>367</v>
      </c>
      <c r="B88" s="358" t="s">
        <v>363</v>
      </c>
      <c r="C88" s="281" t="s">
        <v>379</v>
      </c>
    </row>
    <row r="89" spans="1:3" x14ac:dyDescent="0.25">
      <c r="A89" s="284" t="s">
        <v>289</v>
      </c>
      <c r="B89" s="358" t="s">
        <v>270</v>
      </c>
      <c r="C89" s="281" t="s">
        <v>379</v>
      </c>
    </row>
    <row r="90" spans="1:3" x14ac:dyDescent="0.25">
      <c r="A90" s="284" t="s">
        <v>340</v>
      </c>
      <c r="B90" s="358" t="s">
        <v>317</v>
      </c>
      <c r="C90" s="281" t="s">
        <v>661</v>
      </c>
    </row>
    <row r="91" spans="1:3" x14ac:dyDescent="0.25">
      <c r="A91" s="284" t="s">
        <v>255</v>
      </c>
      <c r="B91" s="358" t="s">
        <v>234</v>
      </c>
      <c r="C91" s="281" t="s">
        <v>379</v>
      </c>
    </row>
    <row r="92" spans="1:3" x14ac:dyDescent="0.25">
      <c r="A92" s="284" t="s">
        <v>290</v>
      </c>
      <c r="B92" s="358" t="s">
        <v>270</v>
      </c>
      <c r="C92" s="281" t="s">
        <v>379</v>
      </c>
    </row>
    <row r="93" spans="1:3" x14ac:dyDescent="0.25">
      <c r="A93" s="284" t="s">
        <v>291</v>
      </c>
      <c r="B93" s="358" t="s">
        <v>270</v>
      </c>
      <c r="C93" s="281" t="s">
        <v>379</v>
      </c>
    </row>
    <row r="94" spans="1:3" x14ac:dyDescent="0.25">
      <c r="A94" s="284" t="s">
        <v>292</v>
      </c>
      <c r="B94" s="358" t="s">
        <v>270</v>
      </c>
      <c r="C94" s="281" t="s">
        <v>379</v>
      </c>
    </row>
    <row r="95" spans="1:3" x14ac:dyDescent="0.25">
      <c r="A95" s="284" t="s">
        <v>199</v>
      </c>
      <c r="B95" s="358" t="s">
        <v>178</v>
      </c>
      <c r="C95" s="281" t="s">
        <v>379</v>
      </c>
    </row>
    <row r="96" spans="1:3" x14ac:dyDescent="0.25">
      <c r="A96" s="284" t="s">
        <v>293</v>
      </c>
      <c r="B96" s="358" t="s">
        <v>270</v>
      </c>
      <c r="C96" s="281" t="s">
        <v>379</v>
      </c>
    </row>
    <row r="97" spans="1:3" x14ac:dyDescent="0.25">
      <c r="A97" s="284" t="s">
        <v>368</v>
      </c>
      <c r="B97" s="358" t="s">
        <v>363</v>
      </c>
      <c r="C97" s="281" t="s">
        <v>379</v>
      </c>
    </row>
    <row r="98" spans="1:3" x14ac:dyDescent="0.25">
      <c r="A98" s="284" t="s">
        <v>294</v>
      </c>
      <c r="B98" s="358" t="s">
        <v>270</v>
      </c>
      <c r="C98" s="281" t="s">
        <v>379</v>
      </c>
    </row>
    <row r="99" spans="1:3" x14ac:dyDescent="0.25">
      <c r="A99" s="284" t="s">
        <v>295</v>
      </c>
      <c r="B99" s="358" t="s">
        <v>270</v>
      </c>
      <c r="C99" s="281" t="s">
        <v>379</v>
      </c>
    </row>
    <row r="100" spans="1:3" x14ac:dyDescent="0.25">
      <c r="A100" s="284" t="s">
        <v>200</v>
      </c>
      <c r="B100" s="358" t="s">
        <v>178</v>
      </c>
      <c r="C100" s="281" t="s">
        <v>379</v>
      </c>
    </row>
    <row r="101" spans="1:3" x14ac:dyDescent="0.25">
      <c r="A101" s="284" t="s">
        <v>341</v>
      </c>
      <c r="B101" s="358" t="s">
        <v>317</v>
      </c>
      <c r="C101" s="281" t="s">
        <v>661</v>
      </c>
    </row>
    <row r="102" spans="1:3" x14ac:dyDescent="0.25">
      <c r="A102" s="284" t="s">
        <v>296</v>
      </c>
      <c r="B102" s="358" t="s">
        <v>270</v>
      </c>
      <c r="C102" s="281" t="s">
        <v>379</v>
      </c>
    </row>
    <row r="103" spans="1:3" x14ac:dyDescent="0.25">
      <c r="A103" s="284" t="s">
        <v>201</v>
      </c>
      <c r="B103" s="358" t="s">
        <v>178</v>
      </c>
      <c r="C103" s="281" t="s">
        <v>379</v>
      </c>
    </row>
    <row r="104" spans="1:3" x14ac:dyDescent="0.25">
      <c r="A104" s="284" t="s">
        <v>202</v>
      </c>
      <c r="B104" s="358" t="s">
        <v>178</v>
      </c>
      <c r="C104" s="281" t="s">
        <v>379</v>
      </c>
    </row>
    <row r="105" spans="1:3" x14ac:dyDescent="0.25">
      <c r="A105" s="284" t="s">
        <v>342</v>
      </c>
      <c r="B105" s="358" t="s">
        <v>317</v>
      </c>
      <c r="C105" s="281" t="s">
        <v>379</v>
      </c>
    </row>
    <row r="106" spans="1:3" x14ac:dyDescent="0.25">
      <c r="A106" s="284" t="s">
        <v>343</v>
      </c>
      <c r="B106" s="358" t="s">
        <v>317</v>
      </c>
      <c r="C106" s="281" t="s">
        <v>661</v>
      </c>
    </row>
    <row r="107" spans="1:3" x14ac:dyDescent="0.25">
      <c r="A107" s="284" t="s">
        <v>344</v>
      </c>
      <c r="B107" s="358" t="s">
        <v>317</v>
      </c>
      <c r="C107" s="281" t="s">
        <v>661</v>
      </c>
    </row>
    <row r="108" spans="1:3" x14ac:dyDescent="0.25">
      <c r="A108" s="284" t="s">
        <v>203</v>
      </c>
      <c r="B108" s="358" t="s">
        <v>178</v>
      </c>
      <c r="C108" s="281" t="s">
        <v>379</v>
      </c>
    </row>
    <row r="109" spans="1:3" x14ac:dyDescent="0.25">
      <c r="A109" s="284" t="s">
        <v>297</v>
      </c>
      <c r="B109" s="358" t="s">
        <v>270</v>
      </c>
      <c r="C109" s="281" t="s">
        <v>379</v>
      </c>
    </row>
    <row r="110" spans="1:3" x14ac:dyDescent="0.25">
      <c r="A110" s="284" t="s">
        <v>204</v>
      </c>
      <c r="B110" s="358" t="s">
        <v>178</v>
      </c>
      <c r="C110" s="281" t="s">
        <v>379</v>
      </c>
    </row>
    <row r="111" spans="1:3" x14ac:dyDescent="0.25">
      <c r="A111" s="284" t="s">
        <v>298</v>
      </c>
      <c r="B111" s="358" t="s">
        <v>270</v>
      </c>
      <c r="C111" s="281" t="s">
        <v>379</v>
      </c>
    </row>
    <row r="112" spans="1:3" x14ac:dyDescent="0.25">
      <c r="A112" s="284" t="s">
        <v>205</v>
      </c>
      <c r="B112" s="358" t="s">
        <v>178</v>
      </c>
      <c r="C112" s="281" t="s">
        <v>379</v>
      </c>
    </row>
    <row r="113" spans="1:3" x14ac:dyDescent="0.25">
      <c r="A113" s="284" t="s">
        <v>345</v>
      </c>
      <c r="B113" s="358" t="s">
        <v>317</v>
      </c>
      <c r="C113" s="281" t="s">
        <v>661</v>
      </c>
    </row>
    <row r="114" spans="1:3" x14ac:dyDescent="0.25">
      <c r="A114" s="284" t="s">
        <v>206</v>
      </c>
      <c r="B114" s="358" t="s">
        <v>178</v>
      </c>
      <c r="C114" s="281" t="s">
        <v>379</v>
      </c>
    </row>
    <row r="115" spans="1:3" x14ac:dyDescent="0.25">
      <c r="A115" s="284" t="s">
        <v>207</v>
      </c>
      <c r="B115" s="358" t="s">
        <v>178</v>
      </c>
      <c r="C115" s="281" t="s">
        <v>379</v>
      </c>
    </row>
    <row r="116" spans="1:3" x14ac:dyDescent="0.25">
      <c r="A116" s="284" t="s">
        <v>208</v>
      </c>
      <c r="B116" s="358" t="s">
        <v>178</v>
      </c>
      <c r="C116" s="281" t="s">
        <v>379</v>
      </c>
    </row>
    <row r="117" spans="1:3" x14ac:dyDescent="0.25">
      <c r="A117" s="284" t="s">
        <v>256</v>
      </c>
      <c r="B117" s="358" t="s">
        <v>234</v>
      </c>
      <c r="C117" s="281" t="s">
        <v>380</v>
      </c>
    </row>
    <row r="118" spans="1:3" x14ac:dyDescent="0.25">
      <c r="A118" s="284" t="s">
        <v>369</v>
      </c>
      <c r="B118" s="358" t="s">
        <v>363</v>
      </c>
      <c r="C118" s="281" t="s">
        <v>379</v>
      </c>
    </row>
    <row r="119" spans="1:3" x14ac:dyDescent="0.25">
      <c r="A119" s="284" t="s">
        <v>346</v>
      </c>
      <c r="B119" s="358" t="s">
        <v>317</v>
      </c>
      <c r="C119" s="281" t="s">
        <v>379</v>
      </c>
    </row>
    <row r="120" spans="1:3" x14ac:dyDescent="0.25">
      <c r="A120" s="284" t="s">
        <v>347</v>
      </c>
      <c r="B120" s="358" t="s">
        <v>317</v>
      </c>
      <c r="C120" s="281" t="s">
        <v>379</v>
      </c>
    </row>
    <row r="121" spans="1:3" x14ac:dyDescent="0.25">
      <c r="A121" s="284" t="s">
        <v>299</v>
      </c>
      <c r="B121" s="358" t="s">
        <v>270</v>
      </c>
      <c r="C121" s="281" t="s">
        <v>379</v>
      </c>
    </row>
    <row r="122" spans="1:3" x14ac:dyDescent="0.25">
      <c r="A122" s="284" t="s">
        <v>348</v>
      </c>
      <c r="B122" s="358" t="s">
        <v>317</v>
      </c>
      <c r="C122" s="281" t="s">
        <v>379</v>
      </c>
    </row>
    <row r="123" spans="1:3" x14ac:dyDescent="0.25">
      <c r="A123" s="284" t="s">
        <v>209</v>
      </c>
      <c r="B123" s="358" t="s">
        <v>178</v>
      </c>
      <c r="C123" s="281" t="s">
        <v>379</v>
      </c>
    </row>
    <row r="124" spans="1:3" x14ac:dyDescent="0.25">
      <c r="A124" s="284" t="s">
        <v>300</v>
      </c>
      <c r="B124" s="358" t="s">
        <v>270</v>
      </c>
      <c r="C124" s="281" t="s">
        <v>379</v>
      </c>
    </row>
    <row r="125" spans="1:3" x14ac:dyDescent="0.25">
      <c r="A125" s="284" t="s">
        <v>210</v>
      </c>
      <c r="B125" s="358" t="s">
        <v>178</v>
      </c>
      <c r="C125" s="281" t="s">
        <v>379</v>
      </c>
    </row>
    <row r="126" spans="1:3" x14ac:dyDescent="0.25">
      <c r="A126" s="284" t="s">
        <v>370</v>
      </c>
      <c r="B126" s="358" t="s">
        <v>363</v>
      </c>
      <c r="C126" s="281" t="s">
        <v>379</v>
      </c>
    </row>
    <row r="127" spans="1:3" x14ac:dyDescent="0.25">
      <c r="A127" s="284" t="s">
        <v>301</v>
      </c>
      <c r="B127" s="358" t="s">
        <v>270</v>
      </c>
      <c r="C127" s="281" t="s">
        <v>379</v>
      </c>
    </row>
    <row r="128" spans="1:3" x14ac:dyDescent="0.25">
      <c r="A128" s="284" t="s">
        <v>257</v>
      </c>
      <c r="B128" s="358" t="s">
        <v>234</v>
      </c>
      <c r="C128" s="281" t="s">
        <v>380</v>
      </c>
    </row>
    <row r="129" spans="1:3" x14ac:dyDescent="0.25">
      <c r="A129" s="284" t="s">
        <v>211</v>
      </c>
      <c r="B129" s="358" t="s">
        <v>178</v>
      </c>
      <c r="C129" s="281" t="s">
        <v>379</v>
      </c>
    </row>
    <row r="130" spans="1:3" x14ac:dyDescent="0.25">
      <c r="A130" s="284" t="s">
        <v>212</v>
      </c>
      <c r="B130" s="358" t="s">
        <v>178</v>
      </c>
      <c r="C130" s="281" t="s">
        <v>379</v>
      </c>
    </row>
    <row r="131" spans="1:3" x14ac:dyDescent="0.25">
      <c r="A131" s="284" t="s">
        <v>349</v>
      </c>
      <c r="B131" s="358" t="s">
        <v>317</v>
      </c>
      <c r="C131" s="281" t="s">
        <v>379</v>
      </c>
    </row>
    <row r="132" spans="1:3" x14ac:dyDescent="0.25">
      <c r="A132" s="284" t="s">
        <v>371</v>
      </c>
      <c r="B132" s="358" t="s">
        <v>363</v>
      </c>
      <c r="C132" s="281" t="s">
        <v>379</v>
      </c>
    </row>
    <row r="133" spans="1:3" x14ac:dyDescent="0.25">
      <c r="A133" s="284" t="s">
        <v>302</v>
      </c>
      <c r="B133" s="358" t="s">
        <v>270</v>
      </c>
      <c r="C133" s="281" t="s">
        <v>379</v>
      </c>
    </row>
    <row r="134" spans="1:3" x14ac:dyDescent="0.25">
      <c r="A134" s="284" t="s">
        <v>350</v>
      </c>
      <c r="B134" s="358" t="s">
        <v>317</v>
      </c>
      <c r="C134" s="281" t="s">
        <v>661</v>
      </c>
    </row>
    <row r="135" spans="1:3" x14ac:dyDescent="0.25">
      <c r="A135" s="284" t="s">
        <v>303</v>
      </c>
      <c r="B135" s="358" t="s">
        <v>270</v>
      </c>
      <c r="C135" s="281" t="s">
        <v>379</v>
      </c>
    </row>
    <row r="136" spans="1:3" x14ac:dyDescent="0.25">
      <c r="A136" s="284" t="s">
        <v>372</v>
      </c>
      <c r="B136" s="358" t="s">
        <v>363</v>
      </c>
      <c r="C136" s="281" t="s">
        <v>379</v>
      </c>
    </row>
    <row r="137" spans="1:3" x14ac:dyDescent="0.25">
      <c r="A137" s="284" t="s">
        <v>304</v>
      </c>
      <c r="B137" s="358" t="s">
        <v>270</v>
      </c>
      <c r="C137" s="281" t="s">
        <v>379</v>
      </c>
    </row>
    <row r="138" spans="1:3" x14ac:dyDescent="0.25">
      <c r="A138" s="284" t="s">
        <v>258</v>
      </c>
      <c r="B138" s="358" t="s">
        <v>234</v>
      </c>
      <c r="C138" s="281" t="s">
        <v>380</v>
      </c>
    </row>
    <row r="139" spans="1:3" x14ac:dyDescent="0.25">
      <c r="A139" s="284" t="s">
        <v>373</v>
      </c>
      <c r="B139" s="358" t="s">
        <v>363</v>
      </c>
      <c r="C139" s="281" t="s">
        <v>379</v>
      </c>
    </row>
    <row r="140" spans="1:3" x14ac:dyDescent="0.25">
      <c r="A140" s="284" t="s">
        <v>259</v>
      </c>
      <c r="B140" s="358" t="s">
        <v>234</v>
      </c>
      <c r="C140" s="281" t="s">
        <v>380</v>
      </c>
    </row>
    <row r="141" spans="1:3" x14ac:dyDescent="0.25">
      <c r="A141" s="284" t="s">
        <v>260</v>
      </c>
      <c r="B141" s="358" t="s">
        <v>234</v>
      </c>
      <c r="C141" s="281" t="s">
        <v>380</v>
      </c>
    </row>
    <row r="142" spans="1:3" x14ac:dyDescent="0.25">
      <c r="A142" s="284" t="s">
        <v>351</v>
      </c>
      <c r="B142" s="358" t="s">
        <v>317</v>
      </c>
      <c r="C142" s="281" t="s">
        <v>661</v>
      </c>
    </row>
    <row r="143" spans="1:3" x14ac:dyDescent="0.25">
      <c r="A143" s="284" t="s">
        <v>352</v>
      </c>
      <c r="B143" s="358" t="s">
        <v>317</v>
      </c>
      <c r="C143" s="281" t="s">
        <v>661</v>
      </c>
    </row>
    <row r="144" spans="1:3" x14ac:dyDescent="0.25">
      <c r="A144" s="284" t="s">
        <v>261</v>
      </c>
      <c r="B144" s="358" t="s">
        <v>234</v>
      </c>
      <c r="C144" s="281" t="s">
        <v>380</v>
      </c>
    </row>
    <row r="145" spans="1:3" x14ac:dyDescent="0.25">
      <c r="A145" s="284" t="s">
        <v>174</v>
      </c>
      <c r="B145" s="358" t="s">
        <v>317</v>
      </c>
      <c r="C145" s="281" t="s">
        <v>379</v>
      </c>
    </row>
    <row r="146" spans="1:3" x14ac:dyDescent="0.25">
      <c r="A146" s="284" t="s">
        <v>213</v>
      </c>
      <c r="B146" s="358" t="s">
        <v>178</v>
      </c>
      <c r="C146" s="281" t="s">
        <v>379</v>
      </c>
    </row>
    <row r="147" spans="1:3" x14ac:dyDescent="0.25">
      <c r="A147" s="284" t="s">
        <v>353</v>
      </c>
      <c r="B147" s="358" t="s">
        <v>317</v>
      </c>
      <c r="C147" s="281" t="s">
        <v>661</v>
      </c>
    </row>
    <row r="148" spans="1:3" x14ac:dyDescent="0.25">
      <c r="A148" s="284" t="s">
        <v>354</v>
      </c>
      <c r="B148" s="358" t="s">
        <v>317</v>
      </c>
      <c r="C148" s="281" t="s">
        <v>379</v>
      </c>
    </row>
    <row r="149" spans="1:3" x14ac:dyDescent="0.25">
      <c r="A149" s="284" t="s">
        <v>214</v>
      </c>
      <c r="B149" s="358" t="s">
        <v>178</v>
      </c>
      <c r="C149" s="281" t="s">
        <v>379</v>
      </c>
    </row>
    <row r="150" spans="1:3" x14ac:dyDescent="0.25">
      <c r="A150" s="284" t="s">
        <v>215</v>
      </c>
      <c r="B150" s="358" t="s">
        <v>178</v>
      </c>
      <c r="C150" s="281" t="s">
        <v>379</v>
      </c>
    </row>
    <row r="151" spans="1:3" x14ac:dyDescent="0.25">
      <c r="A151" s="284" t="s">
        <v>262</v>
      </c>
      <c r="B151" s="358" t="s">
        <v>234</v>
      </c>
      <c r="C151" s="281" t="s">
        <v>380</v>
      </c>
    </row>
    <row r="152" spans="1:3" x14ac:dyDescent="0.25">
      <c r="A152" s="284" t="s">
        <v>216</v>
      </c>
      <c r="B152" s="358" t="s">
        <v>178</v>
      </c>
      <c r="C152" s="281" t="s">
        <v>379</v>
      </c>
    </row>
    <row r="153" spans="1:3" x14ac:dyDescent="0.25">
      <c r="A153" s="284" t="s">
        <v>217</v>
      </c>
      <c r="B153" s="358" t="s">
        <v>178</v>
      </c>
      <c r="C153" s="281" t="s">
        <v>379</v>
      </c>
    </row>
    <row r="154" spans="1:3" x14ac:dyDescent="0.25">
      <c r="A154" s="284" t="s">
        <v>355</v>
      </c>
      <c r="B154" s="358" t="s">
        <v>317</v>
      </c>
      <c r="C154" s="281" t="s">
        <v>661</v>
      </c>
    </row>
    <row r="155" spans="1:3" x14ac:dyDescent="0.25">
      <c r="A155" s="284" t="s">
        <v>356</v>
      </c>
      <c r="B155" s="358" t="s">
        <v>317</v>
      </c>
      <c r="C155" s="281" t="s">
        <v>379</v>
      </c>
    </row>
    <row r="156" spans="1:3" x14ac:dyDescent="0.25">
      <c r="A156" s="284" t="s">
        <v>374</v>
      </c>
      <c r="B156" s="358" t="s">
        <v>363</v>
      </c>
      <c r="C156" s="281" t="s">
        <v>379</v>
      </c>
    </row>
    <row r="157" spans="1:3" x14ac:dyDescent="0.25">
      <c r="A157" s="284" t="s">
        <v>263</v>
      </c>
      <c r="B157" s="358" t="s">
        <v>234</v>
      </c>
      <c r="C157" s="281" t="s">
        <v>379</v>
      </c>
    </row>
    <row r="158" spans="1:3" x14ac:dyDescent="0.25">
      <c r="A158" s="284" t="s">
        <v>357</v>
      </c>
      <c r="B158" s="358" t="s">
        <v>317</v>
      </c>
      <c r="C158" s="281" t="s">
        <v>379</v>
      </c>
    </row>
    <row r="159" spans="1:3" x14ac:dyDescent="0.25">
      <c r="A159" s="284" t="s">
        <v>264</v>
      </c>
      <c r="B159" s="358" t="s">
        <v>234</v>
      </c>
      <c r="C159" s="281" t="s">
        <v>379</v>
      </c>
    </row>
    <row r="160" spans="1:3" x14ac:dyDescent="0.25">
      <c r="A160" s="284" t="s">
        <v>265</v>
      </c>
      <c r="B160" s="358" t="s">
        <v>234</v>
      </c>
      <c r="C160" s="281" t="s">
        <v>379</v>
      </c>
    </row>
    <row r="161" spans="1:3" x14ac:dyDescent="0.25">
      <c r="A161" s="284" t="s">
        <v>218</v>
      </c>
      <c r="B161" s="358" t="s">
        <v>178</v>
      </c>
      <c r="C161" s="281" t="s">
        <v>379</v>
      </c>
    </row>
    <row r="162" spans="1:3" x14ac:dyDescent="0.25">
      <c r="A162" s="284" t="s">
        <v>219</v>
      </c>
      <c r="B162" s="358" t="s">
        <v>178</v>
      </c>
      <c r="C162" s="281" t="s">
        <v>379</v>
      </c>
    </row>
    <row r="163" spans="1:3" x14ac:dyDescent="0.25">
      <c r="A163" s="284" t="s">
        <v>358</v>
      </c>
      <c r="B163" s="358" t="s">
        <v>317</v>
      </c>
      <c r="C163" s="281" t="s">
        <v>379</v>
      </c>
    </row>
    <row r="164" spans="1:3" x14ac:dyDescent="0.25">
      <c r="A164" s="284" t="s">
        <v>220</v>
      </c>
      <c r="B164" s="358" t="s">
        <v>178</v>
      </c>
      <c r="C164" s="281" t="s">
        <v>379</v>
      </c>
    </row>
    <row r="165" spans="1:3" x14ac:dyDescent="0.25">
      <c r="A165" s="284" t="s">
        <v>221</v>
      </c>
      <c r="B165" s="358" t="s">
        <v>178</v>
      </c>
      <c r="C165" s="281" t="s">
        <v>379</v>
      </c>
    </row>
    <row r="166" spans="1:3" x14ac:dyDescent="0.25">
      <c r="A166" s="284" t="s">
        <v>305</v>
      </c>
      <c r="B166" s="358" t="s">
        <v>270</v>
      </c>
      <c r="C166" s="281" t="s">
        <v>379</v>
      </c>
    </row>
    <row r="167" spans="1:3" x14ac:dyDescent="0.25">
      <c r="A167" s="284" t="s">
        <v>306</v>
      </c>
      <c r="B167" s="358" t="s">
        <v>270</v>
      </c>
      <c r="C167" s="281" t="s">
        <v>379</v>
      </c>
    </row>
    <row r="168" spans="1:3" x14ac:dyDescent="0.25">
      <c r="A168" s="284" t="s">
        <v>222</v>
      </c>
      <c r="B168" s="358" t="s">
        <v>178</v>
      </c>
      <c r="C168" s="281" t="s">
        <v>379</v>
      </c>
    </row>
    <row r="169" spans="1:3" x14ac:dyDescent="0.25">
      <c r="A169" s="284" t="s">
        <v>307</v>
      </c>
      <c r="B169" s="358" t="s">
        <v>270</v>
      </c>
      <c r="C169" s="281" t="s">
        <v>379</v>
      </c>
    </row>
    <row r="170" spans="1:3" x14ac:dyDescent="0.25">
      <c r="A170" s="284" t="s">
        <v>223</v>
      </c>
      <c r="B170" s="358" t="s">
        <v>178</v>
      </c>
      <c r="C170" s="281" t="s">
        <v>379</v>
      </c>
    </row>
    <row r="171" spans="1:3" x14ac:dyDescent="0.25">
      <c r="A171" s="284" t="s">
        <v>224</v>
      </c>
      <c r="B171" s="358" t="s">
        <v>178</v>
      </c>
      <c r="C171" s="281" t="s">
        <v>379</v>
      </c>
    </row>
    <row r="172" spans="1:3" x14ac:dyDescent="0.25">
      <c r="A172" s="284" t="s">
        <v>225</v>
      </c>
      <c r="B172" s="358" t="s">
        <v>178</v>
      </c>
      <c r="C172" s="281" t="s">
        <v>379</v>
      </c>
    </row>
    <row r="173" spans="1:3" x14ac:dyDescent="0.25">
      <c r="A173" s="284" t="s">
        <v>226</v>
      </c>
      <c r="B173" s="358" t="s">
        <v>178</v>
      </c>
      <c r="C173" s="281" t="s">
        <v>379</v>
      </c>
    </row>
    <row r="174" spans="1:3" x14ac:dyDescent="0.25">
      <c r="A174" s="284" t="s">
        <v>359</v>
      </c>
      <c r="B174" s="358" t="s">
        <v>317</v>
      </c>
      <c r="C174" s="281" t="s">
        <v>661</v>
      </c>
    </row>
    <row r="175" spans="1:3" x14ac:dyDescent="0.25">
      <c r="A175" s="284" t="s">
        <v>360</v>
      </c>
      <c r="B175" s="358" t="s">
        <v>317</v>
      </c>
      <c r="C175" s="281" t="s">
        <v>379</v>
      </c>
    </row>
    <row r="176" spans="1:3" x14ac:dyDescent="0.25">
      <c r="A176" s="284" t="s">
        <v>266</v>
      </c>
      <c r="B176" s="358" t="s">
        <v>234</v>
      </c>
      <c r="C176" s="281" t="s">
        <v>379</v>
      </c>
    </row>
    <row r="177" spans="1:3" x14ac:dyDescent="0.25">
      <c r="A177" s="284" t="s">
        <v>308</v>
      </c>
      <c r="B177" s="358" t="s">
        <v>270</v>
      </c>
      <c r="C177" s="281" t="s">
        <v>379</v>
      </c>
    </row>
    <row r="178" spans="1:3" x14ac:dyDescent="0.25">
      <c r="A178" s="284" t="s">
        <v>309</v>
      </c>
      <c r="B178" s="358" t="s">
        <v>270</v>
      </c>
      <c r="C178" s="281" t="s">
        <v>379</v>
      </c>
    </row>
    <row r="179" spans="1:3" x14ac:dyDescent="0.25">
      <c r="A179" s="284" t="s">
        <v>227</v>
      </c>
      <c r="B179" s="358" t="s">
        <v>178</v>
      </c>
      <c r="C179" s="281" t="s">
        <v>379</v>
      </c>
    </row>
    <row r="180" spans="1:3" x14ac:dyDescent="0.25">
      <c r="A180" s="284" t="s">
        <v>310</v>
      </c>
      <c r="B180" s="358" t="s">
        <v>270</v>
      </c>
      <c r="C180" s="281" t="s">
        <v>379</v>
      </c>
    </row>
    <row r="181" spans="1:3" x14ac:dyDescent="0.25">
      <c r="A181" s="284" t="s">
        <v>311</v>
      </c>
      <c r="B181" s="358" t="s">
        <v>270</v>
      </c>
      <c r="C181" s="281" t="s">
        <v>379</v>
      </c>
    </row>
    <row r="182" spans="1:3" x14ac:dyDescent="0.25">
      <c r="A182" s="284" t="s">
        <v>228</v>
      </c>
      <c r="B182" s="358" t="s">
        <v>178</v>
      </c>
      <c r="C182" s="281" t="s">
        <v>379</v>
      </c>
    </row>
    <row r="183" spans="1:3" x14ac:dyDescent="0.25">
      <c r="A183" s="284" t="s">
        <v>375</v>
      </c>
      <c r="B183" s="358" t="s">
        <v>363</v>
      </c>
      <c r="C183" s="281" t="s">
        <v>379</v>
      </c>
    </row>
    <row r="184" spans="1:3" x14ac:dyDescent="0.25">
      <c r="A184" s="284" t="s">
        <v>267</v>
      </c>
      <c r="B184" s="358" t="s">
        <v>234</v>
      </c>
      <c r="C184" s="281" t="s">
        <v>379</v>
      </c>
    </row>
    <row r="185" spans="1:3" x14ac:dyDescent="0.25">
      <c r="A185" s="284" t="s">
        <v>229</v>
      </c>
      <c r="B185" s="358" t="s">
        <v>178</v>
      </c>
      <c r="C185" s="281" t="s">
        <v>379</v>
      </c>
    </row>
    <row r="186" spans="1:3" x14ac:dyDescent="0.25">
      <c r="A186" s="284" t="s">
        <v>312</v>
      </c>
      <c r="B186" s="358" t="s">
        <v>270</v>
      </c>
      <c r="C186" s="281" t="s">
        <v>379</v>
      </c>
    </row>
    <row r="187" spans="1:3" x14ac:dyDescent="0.25">
      <c r="A187" s="284" t="s">
        <v>313</v>
      </c>
      <c r="B187" s="358" t="s">
        <v>270</v>
      </c>
      <c r="C187" s="281" t="s">
        <v>379</v>
      </c>
    </row>
    <row r="188" spans="1:3" x14ac:dyDescent="0.25">
      <c r="A188" s="284" t="s">
        <v>376</v>
      </c>
      <c r="B188" s="358" t="s">
        <v>363</v>
      </c>
      <c r="C188" s="281" t="s">
        <v>379</v>
      </c>
    </row>
    <row r="189" spans="1:3" x14ac:dyDescent="0.25">
      <c r="A189" s="284" t="s">
        <v>361</v>
      </c>
      <c r="B189" s="358" t="s">
        <v>317</v>
      </c>
      <c r="C189" s="281" t="s">
        <v>379</v>
      </c>
    </row>
    <row r="190" spans="1:3" x14ac:dyDescent="0.25">
      <c r="A190" s="284" t="s">
        <v>230</v>
      </c>
      <c r="B190" s="358" t="s">
        <v>178</v>
      </c>
      <c r="C190" s="281" t="s">
        <v>379</v>
      </c>
    </row>
    <row r="191" spans="1:3" x14ac:dyDescent="0.25">
      <c r="A191" s="284" t="s">
        <v>268</v>
      </c>
      <c r="B191" s="358" t="s">
        <v>234</v>
      </c>
      <c r="C191" s="281" t="s">
        <v>380</v>
      </c>
    </row>
    <row r="192" spans="1:3" x14ac:dyDescent="0.25">
      <c r="A192" s="284" t="s">
        <v>314</v>
      </c>
      <c r="B192" s="358" t="s">
        <v>270</v>
      </c>
      <c r="C192" s="281" t="s">
        <v>379</v>
      </c>
    </row>
    <row r="193" spans="1:3" x14ac:dyDescent="0.25">
      <c r="A193" s="284" t="s">
        <v>377</v>
      </c>
      <c r="B193" s="358" t="s">
        <v>363</v>
      </c>
      <c r="C193" s="281" t="s">
        <v>379</v>
      </c>
    </row>
    <row r="194" spans="1:3" x14ac:dyDescent="0.25">
      <c r="A194" s="284" t="s">
        <v>362</v>
      </c>
      <c r="B194" s="358" t="s">
        <v>317</v>
      </c>
      <c r="C194" s="281" t="s">
        <v>379</v>
      </c>
    </row>
    <row r="195" spans="1:3" x14ac:dyDescent="0.25">
      <c r="A195" s="284" t="s">
        <v>269</v>
      </c>
      <c r="B195" s="358" t="s">
        <v>234</v>
      </c>
      <c r="C195" s="281" t="s">
        <v>380</v>
      </c>
    </row>
    <row r="196" spans="1:3" x14ac:dyDescent="0.25">
      <c r="A196" s="284" t="s">
        <v>315</v>
      </c>
      <c r="B196" s="358" t="s">
        <v>270</v>
      </c>
      <c r="C196" s="281" t="s">
        <v>379</v>
      </c>
    </row>
    <row r="197" spans="1:3" x14ac:dyDescent="0.25">
      <c r="A197" s="284" t="s">
        <v>316</v>
      </c>
      <c r="B197" s="358" t="s">
        <v>270</v>
      </c>
      <c r="C197" s="281" t="s">
        <v>379</v>
      </c>
    </row>
    <row r="198" spans="1:3" x14ac:dyDescent="0.25">
      <c r="A198" s="284" t="s">
        <v>231</v>
      </c>
      <c r="B198" s="358" t="s">
        <v>178</v>
      </c>
      <c r="C198" s="281" t="s">
        <v>379</v>
      </c>
    </row>
    <row r="199" spans="1:3" x14ac:dyDescent="0.25">
      <c r="A199" s="284" t="s">
        <v>232</v>
      </c>
      <c r="B199" s="358" t="s">
        <v>178</v>
      </c>
      <c r="C199" s="281" t="s">
        <v>379</v>
      </c>
    </row>
    <row r="200" spans="1:3" ht="15.75" thickBot="1" x14ac:dyDescent="0.3">
      <c r="A200" s="285" t="s">
        <v>233</v>
      </c>
      <c r="B200" s="359" t="s">
        <v>178</v>
      </c>
      <c r="C200" s="282" t="s">
        <v>379</v>
      </c>
    </row>
  </sheetData>
  <sheetProtection algorithmName="SHA-512" hashValue="BUomDplqHf+LqGth8zgEVI8+DXJdAtbTtddrvYhcpgFzbLDf+pXfNZISqjgvOq9AnKU8lz95dX5WTqT8VPevtw==" saltValue="piiZ/4/KpJW67NIJACfLvw==" spinCount="100000" sheet="1" objects="1" scenarios="1"/>
  <autoFilter ref="A1:C1"/>
  <mergeCells count="2">
    <mergeCell ref="E4:K7"/>
    <mergeCell ref="E9:K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3"/>
  <sheetViews>
    <sheetView workbookViewId="0">
      <selection activeCell="A2" sqref="A2"/>
    </sheetView>
  </sheetViews>
  <sheetFormatPr baseColWidth="10" defaultRowHeight="12.75" x14ac:dyDescent="0.2"/>
  <cols>
    <col min="1" max="1" width="27" style="293" customWidth="1"/>
    <col min="2" max="2" width="23.7109375" style="293" customWidth="1"/>
    <col min="3" max="3" width="30" style="293" customWidth="1"/>
    <col min="4" max="16384" width="11.42578125" style="289"/>
  </cols>
  <sheetData>
    <row r="1" spans="1:4" x14ac:dyDescent="0.2">
      <c r="A1" s="287" t="s">
        <v>381</v>
      </c>
      <c r="B1" s="288" t="s">
        <v>645</v>
      </c>
      <c r="C1" s="288" t="s">
        <v>703</v>
      </c>
    </row>
    <row r="2" spans="1:4" x14ac:dyDescent="0.2">
      <c r="A2" s="290" t="s">
        <v>383</v>
      </c>
      <c r="B2" s="290" t="s">
        <v>157</v>
      </c>
      <c r="C2" s="366" t="s">
        <v>704</v>
      </c>
    </row>
    <row r="3" spans="1:4" x14ac:dyDescent="0.2">
      <c r="A3" s="291" t="s">
        <v>384</v>
      </c>
      <c r="B3" s="291" t="s">
        <v>157</v>
      </c>
      <c r="C3" s="366" t="s">
        <v>704</v>
      </c>
    </row>
    <row r="4" spans="1:4" x14ac:dyDescent="0.2">
      <c r="A4" s="291" t="s">
        <v>646</v>
      </c>
      <c r="B4" s="291" t="s">
        <v>159</v>
      </c>
      <c r="C4" s="366" t="s">
        <v>704</v>
      </c>
    </row>
    <row r="5" spans="1:4" x14ac:dyDescent="0.2">
      <c r="A5" s="291" t="s">
        <v>647</v>
      </c>
      <c r="B5" s="291" t="s">
        <v>159</v>
      </c>
      <c r="C5" s="366" t="s">
        <v>704</v>
      </c>
    </row>
    <row r="6" spans="1:4" x14ac:dyDescent="0.2">
      <c r="A6" s="291" t="s">
        <v>386</v>
      </c>
      <c r="B6" s="291" t="s">
        <v>157</v>
      </c>
      <c r="C6" s="366" t="s">
        <v>704</v>
      </c>
    </row>
    <row r="7" spans="1:4" x14ac:dyDescent="0.2">
      <c r="A7" s="291" t="s">
        <v>387</v>
      </c>
      <c r="B7" s="291" t="s">
        <v>161</v>
      </c>
      <c r="C7" s="366" t="s">
        <v>704</v>
      </c>
    </row>
    <row r="8" spans="1:4" x14ac:dyDescent="0.2">
      <c r="A8" s="291" t="s">
        <v>389</v>
      </c>
      <c r="B8" s="291" t="s">
        <v>648</v>
      </c>
      <c r="C8" s="366" t="s">
        <v>704</v>
      </c>
    </row>
    <row r="9" spans="1:4" x14ac:dyDescent="0.2">
      <c r="A9" s="291" t="s">
        <v>390</v>
      </c>
      <c r="B9" s="291" t="s">
        <v>157</v>
      </c>
      <c r="C9" s="366" t="s">
        <v>704</v>
      </c>
    </row>
    <row r="10" spans="1:4" x14ac:dyDescent="0.2">
      <c r="A10" s="291" t="s">
        <v>391</v>
      </c>
      <c r="B10" s="291" t="s">
        <v>385</v>
      </c>
      <c r="C10" s="366" t="s">
        <v>704</v>
      </c>
      <c r="D10" s="289" t="s">
        <v>382</v>
      </c>
    </row>
    <row r="11" spans="1:4" x14ac:dyDescent="0.2">
      <c r="A11" s="291" t="s">
        <v>392</v>
      </c>
      <c r="B11" s="291" t="s">
        <v>157</v>
      </c>
      <c r="C11" s="366" t="s">
        <v>704</v>
      </c>
    </row>
    <row r="12" spans="1:4" x14ac:dyDescent="0.2">
      <c r="A12" s="291" t="s">
        <v>393</v>
      </c>
      <c r="B12" s="291" t="s">
        <v>157</v>
      </c>
      <c r="C12" s="366" t="s">
        <v>704</v>
      </c>
      <c r="D12" s="289" t="s">
        <v>658</v>
      </c>
    </row>
    <row r="13" spans="1:4" x14ac:dyDescent="0.2">
      <c r="A13" s="291" t="s">
        <v>394</v>
      </c>
      <c r="B13" s="291" t="s">
        <v>163</v>
      </c>
      <c r="C13" s="366" t="s">
        <v>704</v>
      </c>
    </row>
    <row r="14" spans="1:4" x14ac:dyDescent="0.2">
      <c r="A14" s="291" t="s">
        <v>395</v>
      </c>
      <c r="B14" s="291" t="s">
        <v>157</v>
      </c>
      <c r="C14" s="366" t="s">
        <v>704</v>
      </c>
      <c r="D14" s="289" t="s">
        <v>659</v>
      </c>
    </row>
    <row r="15" spans="1:4" x14ac:dyDescent="0.2">
      <c r="A15" s="291" t="s">
        <v>396</v>
      </c>
      <c r="B15" s="291" t="s">
        <v>157</v>
      </c>
      <c r="C15" s="366" t="s">
        <v>704</v>
      </c>
    </row>
    <row r="16" spans="1:4" x14ac:dyDescent="0.2">
      <c r="A16" s="291" t="s">
        <v>397</v>
      </c>
      <c r="B16" s="291" t="s">
        <v>157</v>
      </c>
      <c r="C16" s="366" t="s">
        <v>704</v>
      </c>
      <c r="D16" s="289" t="s">
        <v>660</v>
      </c>
    </row>
    <row r="17" spans="1:3" x14ac:dyDescent="0.2">
      <c r="A17" s="291" t="s">
        <v>398</v>
      </c>
      <c r="B17" s="291" t="s">
        <v>156</v>
      </c>
      <c r="C17" s="366" t="s">
        <v>704</v>
      </c>
    </row>
    <row r="18" spans="1:3" x14ac:dyDescent="0.2">
      <c r="A18" s="291" t="s">
        <v>399</v>
      </c>
      <c r="B18" s="291" t="s">
        <v>156</v>
      </c>
      <c r="C18" s="366" t="s">
        <v>704</v>
      </c>
    </row>
    <row r="19" spans="1:3" x14ac:dyDescent="0.2">
      <c r="A19" s="291" t="s">
        <v>400</v>
      </c>
      <c r="B19" s="291" t="s">
        <v>648</v>
      </c>
      <c r="C19" s="366" t="s">
        <v>704</v>
      </c>
    </row>
    <row r="20" spans="1:3" x14ac:dyDescent="0.2">
      <c r="A20" s="291" t="s">
        <v>401</v>
      </c>
      <c r="B20" s="291" t="s">
        <v>160</v>
      </c>
      <c r="C20" s="366" t="s">
        <v>704</v>
      </c>
    </row>
    <row r="21" spans="1:3" x14ac:dyDescent="0.2">
      <c r="A21" s="291" t="s">
        <v>649</v>
      </c>
      <c r="B21" s="291" t="s">
        <v>158</v>
      </c>
      <c r="C21" s="366" t="s">
        <v>704</v>
      </c>
    </row>
    <row r="22" spans="1:3" x14ac:dyDescent="0.2">
      <c r="A22" s="291" t="s">
        <v>402</v>
      </c>
      <c r="B22" s="291" t="s">
        <v>157</v>
      </c>
      <c r="C22" s="366" t="s">
        <v>704</v>
      </c>
    </row>
    <row r="23" spans="1:3" x14ac:dyDescent="0.2">
      <c r="A23" s="291" t="s">
        <v>403</v>
      </c>
      <c r="B23" s="291" t="s">
        <v>156</v>
      </c>
      <c r="C23" s="366" t="s">
        <v>704</v>
      </c>
    </row>
    <row r="24" spans="1:3" x14ac:dyDescent="0.2">
      <c r="A24" s="291" t="s">
        <v>404</v>
      </c>
      <c r="B24" s="291" t="s">
        <v>650</v>
      </c>
      <c r="C24" s="366" t="s">
        <v>704</v>
      </c>
    </row>
    <row r="25" spans="1:3" x14ac:dyDescent="0.2">
      <c r="A25" s="291" t="s">
        <v>405</v>
      </c>
      <c r="B25" s="291" t="s">
        <v>158</v>
      </c>
      <c r="C25" s="366" t="s">
        <v>704</v>
      </c>
    </row>
    <row r="26" spans="1:3" x14ac:dyDescent="0.2">
      <c r="A26" s="291" t="s">
        <v>406</v>
      </c>
      <c r="B26" s="291" t="s">
        <v>163</v>
      </c>
      <c r="C26" s="366" t="s">
        <v>704</v>
      </c>
    </row>
    <row r="27" spans="1:3" x14ac:dyDescent="0.2">
      <c r="A27" s="291" t="s">
        <v>407</v>
      </c>
      <c r="B27" s="291" t="s">
        <v>157</v>
      </c>
      <c r="C27" s="366" t="s">
        <v>704</v>
      </c>
    </row>
    <row r="28" spans="1:3" x14ac:dyDescent="0.2">
      <c r="A28" s="291" t="s">
        <v>408</v>
      </c>
      <c r="B28" s="291" t="s">
        <v>163</v>
      </c>
      <c r="C28" s="366" t="s">
        <v>704</v>
      </c>
    </row>
    <row r="29" spans="1:3" x14ac:dyDescent="0.2">
      <c r="A29" s="291" t="s">
        <v>409</v>
      </c>
      <c r="B29" s="291" t="s">
        <v>160</v>
      </c>
      <c r="C29" s="366" t="s">
        <v>704</v>
      </c>
    </row>
    <row r="30" spans="1:3" x14ac:dyDescent="0.2">
      <c r="A30" s="291" t="s">
        <v>410</v>
      </c>
      <c r="B30" s="291" t="s">
        <v>157</v>
      </c>
      <c r="C30" s="366" t="s">
        <v>704</v>
      </c>
    </row>
    <row r="31" spans="1:3" x14ac:dyDescent="0.2">
      <c r="A31" s="291" t="s">
        <v>411</v>
      </c>
      <c r="B31" s="291" t="s">
        <v>158</v>
      </c>
      <c r="C31" s="366" t="s">
        <v>704</v>
      </c>
    </row>
    <row r="32" spans="1:3" x14ac:dyDescent="0.2">
      <c r="A32" s="291" t="s">
        <v>412</v>
      </c>
      <c r="B32" s="291" t="s">
        <v>161</v>
      </c>
      <c r="C32" s="366" t="s">
        <v>704</v>
      </c>
    </row>
    <row r="33" spans="1:3" x14ac:dyDescent="0.2">
      <c r="A33" s="291" t="s">
        <v>413</v>
      </c>
      <c r="B33" s="291" t="s">
        <v>159</v>
      </c>
      <c r="C33" s="366" t="s">
        <v>704</v>
      </c>
    </row>
    <row r="34" spans="1:3" x14ac:dyDescent="0.2">
      <c r="A34" s="291" t="s">
        <v>651</v>
      </c>
      <c r="B34" s="291" t="s">
        <v>159</v>
      </c>
      <c r="C34" s="366" t="s">
        <v>704</v>
      </c>
    </row>
    <row r="35" spans="1:3" x14ac:dyDescent="0.2">
      <c r="A35" s="291" t="s">
        <v>414</v>
      </c>
      <c r="B35" s="291" t="s">
        <v>157</v>
      </c>
      <c r="C35" s="366" t="s">
        <v>704</v>
      </c>
    </row>
    <row r="36" spans="1:3" x14ac:dyDescent="0.2">
      <c r="A36" s="291" t="s">
        <v>415</v>
      </c>
      <c r="B36" s="291" t="s">
        <v>157</v>
      </c>
      <c r="C36" s="366" t="s">
        <v>704</v>
      </c>
    </row>
    <row r="37" spans="1:3" x14ac:dyDescent="0.2">
      <c r="A37" s="291" t="s">
        <v>416</v>
      </c>
      <c r="B37" s="291" t="s">
        <v>163</v>
      </c>
      <c r="C37" s="366" t="s">
        <v>704</v>
      </c>
    </row>
    <row r="38" spans="1:3" x14ac:dyDescent="0.2">
      <c r="A38" s="291" t="s">
        <v>417</v>
      </c>
      <c r="B38" s="291" t="s">
        <v>648</v>
      </c>
      <c r="C38" s="366" t="s">
        <v>704</v>
      </c>
    </row>
    <row r="39" spans="1:3" x14ac:dyDescent="0.2">
      <c r="A39" s="291" t="s">
        <v>419</v>
      </c>
      <c r="B39" s="291" t="s">
        <v>648</v>
      </c>
      <c r="C39" s="366" t="s">
        <v>704</v>
      </c>
    </row>
    <row r="40" spans="1:3" x14ac:dyDescent="0.2">
      <c r="A40" s="291" t="s">
        <v>420</v>
      </c>
      <c r="B40" s="291" t="s">
        <v>156</v>
      </c>
      <c r="C40" s="366" t="s">
        <v>704</v>
      </c>
    </row>
    <row r="41" spans="1:3" x14ac:dyDescent="0.2">
      <c r="A41" s="291" t="s">
        <v>421</v>
      </c>
      <c r="B41" s="291" t="s">
        <v>159</v>
      </c>
      <c r="C41" s="366" t="s">
        <v>704</v>
      </c>
    </row>
    <row r="42" spans="1:3" x14ac:dyDescent="0.2">
      <c r="A42" s="291" t="s">
        <v>422</v>
      </c>
      <c r="B42" s="291" t="s">
        <v>157</v>
      </c>
      <c r="C42" s="366" t="s">
        <v>704</v>
      </c>
    </row>
    <row r="43" spans="1:3" x14ac:dyDescent="0.2">
      <c r="A43" s="291" t="s">
        <v>423</v>
      </c>
      <c r="B43" s="291" t="s">
        <v>162</v>
      </c>
      <c r="C43" s="366" t="s">
        <v>704</v>
      </c>
    </row>
    <row r="44" spans="1:3" x14ac:dyDescent="0.2">
      <c r="A44" s="291" t="s">
        <v>424</v>
      </c>
      <c r="B44" s="291" t="s">
        <v>157</v>
      </c>
      <c r="C44" s="366" t="s">
        <v>704</v>
      </c>
    </row>
    <row r="45" spans="1:3" x14ac:dyDescent="0.2">
      <c r="A45" s="291" t="s">
        <v>425</v>
      </c>
      <c r="B45" s="291" t="s">
        <v>163</v>
      </c>
      <c r="C45" s="366" t="s">
        <v>704</v>
      </c>
    </row>
    <row r="46" spans="1:3" x14ac:dyDescent="0.2">
      <c r="A46" s="291" t="s">
        <v>426</v>
      </c>
      <c r="B46" s="291" t="s">
        <v>156</v>
      </c>
      <c r="C46" s="366" t="s">
        <v>705</v>
      </c>
    </row>
    <row r="47" spans="1:3" x14ac:dyDescent="0.2">
      <c r="A47" s="291" t="s">
        <v>427</v>
      </c>
      <c r="B47" s="291" t="s">
        <v>164</v>
      </c>
      <c r="C47" s="366" t="s">
        <v>704</v>
      </c>
    </row>
    <row r="48" spans="1:3" x14ac:dyDescent="0.2">
      <c r="A48" s="291" t="s">
        <v>428</v>
      </c>
      <c r="B48" s="291" t="s">
        <v>157</v>
      </c>
      <c r="C48" s="366" t="s">
        <v>704</v>
      </c>
    </row>
    <row r="49" spans="1:3" x14ac:dyDescent="0.2">
      <c r="A49" s="291" t="s">
        <v>429</v>
      </c>
      <c r="B49" s="291" t="s">
        <v>157</v>
      </c>
      <c r="C49" s="366" t="s">
        <v>704</v>
      </c>
    </row>
    <row r="50" spans="1:3" x14ac:dyDescent="0.2">
      <c r="A50" s="291" t="s">
        <v>430</v>
      </c>
      <c r="B50" s="291" t="s">
        <v>161</v>
      </c>
      <c r="C50" s="366" t="s">
        <v>704</v>
      </c>
    </row>
    <row r="51" spans="1:3" x14ac:dyDescent="0.2">
      <c r="A51" s="291" t="s">
        <v>652</v>
      </c>
      <c r="B51" s="291" t="s">
        <v>158</v>
      </c>
      <c r="C51" s="366" t="s">
        <v>704</v>
      </c>
    </row>
    <row r="52" spans="1:3" x14ac:dyDescent="0.2">
      <c r="A52" s="291" t="s">
        <v>431</v>
      </c>
      <c r="B52" s="291" t="s">
        <v>650</v>
      </c>
      <c r="C52" s="366" t="s">
        <v>704</v>
      </c>
    </row>
    <row r="53" spans="1:3" x14ac:dyDescent="0.2">
      <c r="A53" s="291" t="s">
        <v>432</v>
      </c>
      <c r="B53" s="291" t="s">
        <v>650</v>
      </c>
      <c r="C53" s="366" t="s">
        <v>704</v>
      </c>
    </row>
    <row r="54" spans="1:3" x14ac:dyDescent="0.2">
      <c r="A54" s="291" t="s">
        <v>433</v>
      </c>
      <c r="B54" s="291" t="s">
        <v>164</v>
      </c>
      <c r="C54" s="366" t="s">
        <v>704</v>
      </c>
    </row>
    <row r="55" spans="1:3" x14ac:dyDescent="0.2">
      <c r="A55" s="291" t="s">
        <v>434</v>
      </c>
      <c r="B55" s="291" t="s">
        <v>156</v>
      </c>
      <c r="C55" s="366" t="s">
        <v>704</v>
      </c>
    </row>
    <row r="56" spans="1:3" x14ac:dyDescent="0.2">
      <c r="A56" s="291" t="s">
        <v>435</v>
      </c>
      <c r="B56" s="291" t="s">
        <v>650</v>
      </c>
      <c r="C56" s="366" t="s">
        <v>704</v>
      </c>
    </row>
    <row r="57" spans="1:3" x14ac:dyDescent="0.2">
      <c r="A57" s="291" t="s">
        <v>436</v>
      </c>
      <c r="B57" s="291" t="s">
        <v>648</v>
      </c>
      <c r="C57" s="366" t="s">
        <v>704</v>
      </c>
    </row>
    <row r="58" spans="1:3" x14ac:dyDescent="0.2">
      <c r="A58" s="291" t="s">
        <v>437</v>
      </c>
      <c r="B58" s="291" t="s">
        <v>156</v>
      </c>
      <c r="C58" s="366" t="s">
        <v>704</v>
      </c>
    </row>
    <row r="59" spans="1:3" x14ac:dyDescent="0.2">
      <c r="A59" s="291" t="s">
        <v>438</v>
      </c>
      <c r="B59" s="291" t="s">
        <v>156</v>
      </c>
      <c r="C59" s="366" t="s">
        <v>704</v>
      </c>
    </row>
    <row r="60" spans="1:3" x14ac:dyDescent="0.2">
      <c r="A60" s="291" t="s">
        <v>439</v>
      </c>
      <c r="B60" s="291" t="s">
        <v>156</v>
      </c>
      <c r="C60" s="366" t="s">
        <v>704</v>
      </c>
    </row>
    <row r="61" spans="1:3" x14ac:dyDescent="0.2">
      <c r="A61" s="291" t="s">
        <v>440</v>
      </c>
      <c r="B61" s="291" t="s">
        <v>650</v>
      </c>
      <c r="C61" s="366" t="s">
        <v>704</v>
      </c>
    </row>
    <row r="62" spans="1:3" x14ac:dyDescent="0.2">
      <c r="A62" s="291" t="s">
        <v>441</v>
      </c>
      <c r="B62" s="291" t="s">
        <v>158</v>
      </c>
      <c r="C62" s="366" t="s">
        <v>704</v>
      </c>
    </row>
    <row r="63" spans="1:3" x14ac:dyDescent="0.2">
      <c r="A63" s="291" t="s">
        <v>653</v>
      </c>
      <c r="B63" s="291" t="s">
        <v>156</v>
      </c>
      <c r="C63" s="366" t="s">
        <v>704</v>
      </c>
    </row>
    <row r="64" spans="1:3" x14ac:dyDescent="0.2">
      <c r="A64" s="291" t="s">
        <v>442</v>
      </c>
      <c r="B64" s="291" t="s">
        <v>648</v>
      </c>
      <c r="C64" s="366" t="s">
        <v>704</v>
      </c>
    </row>
    <row r="65" spans="1:3" x14ac:dyDescent="0.2">
      <c r="A65" s="291" t="s">
        <v>443</v>
      </c>
      <c r="B65" s="291" t="s">
        <v>161</v>
      </c>
      <c r="C65" s="366" t="s">
        <v>704</v>
      </c>
    </row>
    <row r="66" spans="1:3" x14ac:dyDescent="0.2">
      <c r="A66" s="291" t="s">
        <v>444</v>
      </c>
      <c r="B66" s="291" t="s">
        <v>159</v>
      </c>
      <c r="C66" s="366" t="s">
        <v>704</v>
      </c>
    </row>
    <row r="67" spans="1:3" x14ac:dyDescent="0.2">
      <c r="A67" s="291" t="s">
        <v>445</v>
      </c>
      <c r="B67" s="291" t="s">
        <v>156</v>
      </c>
      <c r="C67" s="366" t="s">
        <v>704</v>
      </c>
    </row>
    <row r="68" spans="1:3" x14ac:dyDescent="0.2">
      <c r="A68" s="291" t="s">
        <v>446</v>
      </c>
      <c r="B68" s="291" t="s">
        <v>161</v>
      </c>
      <c r="C68" s="366" t="s">
        <v>704</v>
      </c>
    </row>
    <row r="69" spans="1:3" x14ac:dyDescent="0.2">
      <c r="A69" s="291" t="s">
        <v>447</v>
      </c>
      <c r="B69" s="291" t="s">
        <v>157</v>
      </c>
      <c r="C69" s="366" t="s">
        <v>704</v>
      </c>
    </row>
    <row r="70" spans="1:3" x14ac:dyDescent="0.2">
      <c r="A70" s="291" t="s">
        <v>448</v>
      </c>
      <c r="B70" s="291" t="s">
        <v>162</v>
      </c>
      <c r="C70" s="366" t="s">
        <v>704</v>
      </c>
    </row>
    <row r="71" spans="1:3" x14ac:dyDescent="0.2">
      <c r="A71" s="291" t="s">
        <v>449</v>
      </c>
      <c r="B71" s="291" t="s">
        <v>164</v>
      </c>
      <c r="C71" s="366" t="s">
        <v>704</v>
      </c>
    </row>
    <row r="72" spans="1:3" x14ac:dyDescent="0.2">
      <c r="A72" s="291" t="s">
        <v>450</v>
      </c>
      <c r="B72" s="291" t="s">
        <v>157</v>
      </c>
      <c r="C72" s="366" t="s">
        <v>704</v>
      </c>
    </row>
    <row r="73" spans="1:3" x14ac:dyDescent="0.2">
      <c r="A73" s="291" t="s">
        <v>451</v>
      </c>
      <c r="B73" s="291" t="s">
        <v>164</v>
      </c>
      <c r="C73" s="366" t="s">
        <v>704</v>
      </c>
    </row>
    <row r="74" spans="1:3" x14ac:dyDescent="0.2">
      <c r="A74" s="291" t="s">
        <v>452</v>
      </c>
      <c r="B74" s="291" t="s">
        <v>161</v>
      </c>
      <c r="C74" s="366" t="s">
        <v>704</v>
      </c>
    </row>
    <row r="75" spans="1:3" x14ac:dyDescent="0.2">
      <c r="A75" s="291" t="s">
        <v>453</v>
      </c>
      <c r="B75" s="291" t="s">
        <v>385</v>
      </c>
      <c r="C75" s="366" t="s">
        <v>704</v>
      </c>
    </row>
    <row r="76" spans="1:3" x14ac:dyDescent="0.2">
      <c r="A76" s="291" t="s">
        <v>454</v>
      </c>
      <c r="B76" s="291" t="s">
        <v>161</v>
      </c>
      <c r="C76" s="366" t="s">
        <v>704</v>
      </c>
    </row>
    <row r="77" spans="1:3" x14ac:dyDescent="0.2">
      <c r="A77" s="291" t="s">
        <v>455</v>
      </c>
      <c r="B77" s="291" t="s">
        <v>385</v>
      </c>
      <c r="C77" s="366" t="s">
        <v>704</v>
      </c>
    </row>
    <row r="78" spans="1:3" x14ac:dyDescent="0.2">
      <c r="A78" s="291" t="s">
        <v>456</v>
      </c>
      <c r="B78" s="291" t="s">
        <v>156</v>
      </c>
      <c r="C78" s="366" t="s">
        <v>704</v>
      </c>
    </row>
    <row r="79" spans="1:3" x14ac:dyDescent="0.2">
      <c r="A79" s="291" t="s">
        <v>457</v>
      </c>
      <c r="B79" s="291" t="s">
        <v>161</v>
      </c>
      <c r="C79" s="366" t="s">
        <v>704</v>
      </c>
    </row>
    <row r="80" spans="1:3" x14ac:dyDescent="0.2">
      <c r="A80" s="291" t="s">
        <v>458</v>
      </c>
      <c r="B80" s="291" t="s">
        <v>648</v>
      </c>
      <c r="C80" s="366" t="s">
        <v>704</v>
      </c>
    </row>
    <row r="81" spans="1:3" x14ac:dyDescent="0.2">
      <c r="A81" s="291" t="s">
        <v>459</v>
      </c>
      <c r="B81" s="291" t="s">
        <v>156</v>
      </c>
      <c r="C81" s="366" t="s">
        <v>704</v>
      </c>
    </row>
    <row r="82" spans="1:3" x14ac:dyDescent="0.2">
      <c r="A82" s="291" t="s">
        <v>460</v>
      </c>
      <c r="B82" s="291" t="s">
        <v>156</v>
      </c>
      <c r="C82" s="366" t="s">
        <v>704</v>
      </c>
    </row>
    <row r="83" spans="1:3" x14ac:dyDescent="0.2">
      <c r="A83" s="291" t="s">
        <v>461</v>
      </c>
      <c r="B83" s="291" t="s">
        <v>161</v>
      </c>
      <c r="C83" s="366" t="s">
        <v>704</v>
      </c>
    </row>
    <row r="84" spans="1:3" x14ac:dyDescent="0.2">
      <c r="A84" s="291" t="s">
        <v>462</v>
      </c>
      <c r="B84" s="291" t="s">
        <v>161</v>
      </c>
      <c r="C84" s="366" t="s">
        <v>704</v>
      </c>
    </row>
    <row r="85" spans="1:3" x14ac:dyDescent="0.2">
      <c r="A85" s="291" t="s">
        <v>463</v>
      </c>
      <c r="B85" s="291" t="s">
        <v>157</v>
      </c>
      <c r="C85" s="366" t="s">
        <v>704</v>
      </c>
    </row>
    <row r="86" spans="1:3" x14ac:dyDescent="0.2">
      <c r="A86" s="291" t="s">
        <v>464</v>
      </c>
      <c r="B86" s="291" t="s">
        <v>157</v>
      </c>
      <c r="C86" s="366" t="s">
        <v>704</v>
      </c>
    </row>
    <row r="87" spans="1:3" x14ac:dyDescent="0.2">
      <c r="A87" s="291" t="s">
        <v>465</v>
      </c>
      <c r="B87" s="291" t="s">
        <v>650</v>
      </c>
      <c r="C87" s="366" t="s">
        <v>704</v>
      </c>
    </row>
    <row r="88" spans="1:3" x14ac:dyDescent="0.2">
      <c r="A88" s="291" t="s">
        <v>466</v>
      </c>
      <c r="B88" s="291" t="s">
        <v>650</v>
      </c>
      <c r="C88" s="366" t="s">
        <v>704</v>
      </c>
    </row>
    <row r="89" spans="1:3" x14ac:dyDescent="0.2">
      <c r="A89" s="291" t="s">
        <v>467</v>
      </c>
      <c r="B89" s="291" t="s">
        <v>156</v>
      </c>
      <c r="C89" s="366" t="s">
        <v>704</v>
      </c>
    </row>
    <row r="90" spans="1:3" x14ac:dyDescent="0.2">
      <c r="A90" s="291" t="s">
        <v>468</v>
      </c>
      <c r="B90" s="291" t="s">
        <v>157</v>
      </c>
      <c r="C90" s="366" t="s">
        <v>704</v>
      </c>
    </row>
    <row r="91" spans="1:3" x14ac:dyDescent="0.2">
      <c r="A91" s="291" t="s">
        <v>469</v>
      </c>
      <c r="B91" s="291" t="s">
        <v>650</v>
      </c>
      <c r="C91" s="366" t="s">
        <v>704</v>
      </c>
    </row>
    <row r="92" spans="1:3" x14ac:dyDescent="0.2">
      <c r="A92" s="291" t="s">
        <v>470</v>
      </c>
      <c r="B92" s="291" t="s">
        <v>648</v>
      </c>
      <c r="C92" s="366" t="s">
        <v>704</v>
      </c>
    </row>
    <row r="93" spans="1:3" x14ac:dyDescent="0.2">
      <c r="A93" s="291" t="s">
        <v>471</v>
      </c>
      <c r="B93" s="291" t="s">
        <v>650</v>
      </c>
      <c r="C93" s="366" t="s">
        <v>704</v>
      </c>
    </row>
    <row r="94" spans="1:3" x14ac:dyDescent="0.2">
      <c r="A94" s="291" t="s">
        <v>472</v>
      </c>
      <c r="B94" s="291" t="s">
        <v>163</v>
      </c>
      <c r="C94" s="366" t="s">
        <v>704</v>
      </c>
    </row>
    <row r="95" spans="1:3" x14ac:dyDescent="0.2">
      <c r="A95" s="291" t="s">
        <v>473</v>
      </c>
      <c r="B95" s="291" t="s">
        <v>159</v>
      </c>
      <c r="C95" s="366" t="s">
        <v>704</v>
      </c>
    </row>
    <row r="96" spans="1:3" x14ac:dyDescent="0.2">
      <c r="A96" s="291" t="s">
        <v>474</v>
      </c>
      <c r="B96" s="291" t="s">
        <v>385</v>
      </c>
      <c r="C96" s="366" t="s">
        <v>704</v>
      </c>
    </row>
    <row r="97" spans="1:3" x14ac:dyDescent="0.2">
      <c r="A97" s="291" t="s">
        <v>475</v>
      </c>
      <c r="B97" s="291" t="s">
        <v>159</v>
      </c>
      <c r="C97" s="366" t="s">
        <v>704</v>
      </c>
    </row>
    <row r="98" spans="1:3" x14ac:dyDescent="0.2">
      <c r="A98" s="291" t="s">
        <v>476</v>
      </c>
      <c r="B98" s="291" t="s">
        <v>157</v>
      </c>
      <c r="C98" s="366" t="s">
        <v>704</v>
      </c>
    </row>
    <row r="99" spans="1:3" x14ac:dyDescent="0.2">
      <c r="A99" s="291" t="s">
        <v>477</v>
      </c>
      <c r="B99" s="291" t="s">
        <v>157</v>
      </c>
      <c r="C99" s="366" t="s">
        <v>704</v>
      </c>
    </row>
    <row r="100" spans="1:3" x14ac:dyDescent="0.2">
      <c r="A100" s="291" t="s">
        <v>478</v>
      </c>
      <c r="B100" s="291" t="s">
        <v>156</v>
      </c>
      <c r="C100" s="366" t="s">
        <v>704</v>
      </c>
    </row>
    <row r="101" spans="1:3" x14ac:dyDescent="0.2">
      <c r="A101" s="291" t="s">
        <v>479</v>
      </c>
      <c r="B101" s="291" t="s">
        <v>157</v>
      </c>
      <c r="C101" s="366" t="s">
        <v>704</v>
      </c>
    </row>
    <row r="102" spans="1:3" x14ac:dyDescent="0.2">
      <c r="A102" s="291" t="s">
        <v>480</v>
      </c>
      <c r="B102" s="291" t="s">
        <v>650</v>
      </c>
      <c r="C102" s="366" t="s">
        <v>704</v>
      </c>
    </row>
    <row r="103" spans="1:3" x14ac:dyDescent="0.2">
      <c r="A103" s="291" t="s">
        <v>481</v>
      </c>
      <c r="B103" s="291" t="s">
        <v>163</v>
      </c>
      <c r="C103" s="366" t="s">
        <v>704</v>
      </c>
    </row>
    <row r="104" spans="1:3" x14ac:dyDescent="0.2">
      <c r="A104" s="291" t="s">
        <v>482</v>
      </c>
      <c r="B104" s="291" t="s">
        <v>156</v>
      </c>
      <c r="C104" s="366" t="s">
        <v>704</v>
      </c>
    </row>
    <row r="105" spans="1:3" x14ac:dyDescent="0.2">
      <c r="A105" s="291" t="s">
        <v>483</v>
      </c>
      <c r="B105" s="291" t="s">
        <v>157</v>
      </c>
      <c r="C105" s="366" t="s">
        <v>704</v>
      </c>
    </row>
    <row r="106" spans="1:3" x14ac:dyDescent="0.2">
      <c r="A106" s="291" t="s">
        <v>484</v>
      </c>
      <c r="B106" s="291" t="s">
        <v>156</v>
      </c>
      <c r="C106" s="366" t="s">
        <v>704</v>
      </c>
    </row>
    <row r="107" spans="1:3" x14ac:dyDescent="0.2">
      <c r="A107" s="291" t="s">
        <v>485</v>
      </c>
      <c r="B107" s="291" t="s">
        <v>159</v>
      </c>
      <c r="C107" s="366" t="s">
        <v>704</v>
      </c>
    </row>
    <row r="108" spans="1:3" x14ac:dyDescent="0.2">
      <c r="A108" s="291" t="s">
        <v>486</v>
      </c>
      <c r="B108" s="291" t="s">
        <v>650</v>
      </c>
      <c r="C108" s="366" t="s">
        <v>704</v>
      </c>
    </row>
    <row r="109" spans="1:3" x14ac:dyDescent="0.2">
      <c r="A109" s="291" t="s">
        <v>487</v>
      </c>
      <c r="B109" s="291" t="s">
        <v>385</v>
      </c>
      <c r="C109" s="366" t="s">
        <v>704</v>
      </c>
    </row>
    <row r="110" spans="1:3" x14ac:dyDescent="0.2">
      <c r="A110" s="291" t="s">
        <v>488</v>
      </c>
      <c r="B110" s="291" t="s">
        <v>162</v>
      </c>
      <c r="C110" s="366" t="s">
        <v>704</v>
      </c>
    </row>
    <row r="111" spans="1:3" x14ac:dyDescent="0.2">
      <c r="A111" s="291" t="s">
        <v>489</v>
      </c>
      <c r="B111" s="291" t="s">
        <v>161</v>
      </c>
      <c r="C111" s="366" t="s">
        <v>704</v>
      </c>
    </row>
    <row r="112" spans="1:3" x14ac:dyDescent="0.2">
      <c r="A112" s="291" t="s">
        <v>490</v>
      </c>
      <c r="B112" s="291" t="s">
        <v>161</v>
      </c>
      <c r="C112" s="366" t="s">
        <v>704</v>
      </c>
    </row>
    <row r="113" spans="1:3" x14ac:dyDescent="0.2">
      <c r="A113" s="291" t="s">
        <v>491</v>
      </c>
      <c r="B113" s="291" t="s">
        <v>162</v>
      </c>
      <c r="C113" s="366" t="s">
        <v>704</v>
      </c>
    </row>
    <row r="114" spans="1:3" x14ac:dyDescent="0.2">
      <c r="A114" s="291" t="s">
        <v>492</v>
      </c>
      <c r="B114" s="291" t="s">
        <v>388</v>
      </c>
      <c r="C114" s="366" t="s">
        <v>704</v>
      </c>
    </row>
    <row r="115" spans="1:3" x14ac:dyDescent="0.2">
      <c r="A115" s="291" t="s">
        <v>493</v>
      </c>
      <c r="B115" s="291" t="s">
        <v>156</v>
      </c>
      <c r="C115" s="366" t="s">
        <v>704</v>
      </c>
    </row>
    <row r="116" spans="1:3" x14ac:dyDescent="0.2">
      <c r="A116" s="291" t="s">
        <v>494</v>
      </c>
      <c r="B116" s="291" t="s">
        <v>385</v>
      </c>
      <c r="C116" s="366" t="s">
        <v>704</v>
      </c>
    </row>
    <row r="117" spans="1:3" x14ac:dyDescent="0.2">
      <c r="A117" s="291" t="s">
        <v>495</v>
      </c>
      <c r="B117" s="291" t="s">
        <v>159</v>
      </c>
      <c r="C117" s="366" t="s">
        <v>704</v>
      </c>
    </row>
    <row r="118" spans="1:3" x14ac:dyDescent="0.2">
      <c r="A118" s="291" t="s">
        <v>496</v>
      </c>
      <c r="B118" s="291" t="s">
        <v>159</v>
      </c>
      <c r="C118" s="366" t="s">
        <v>704</v>
      </c>
    </row>
    <row r="119" spans="1:3" x14ac:dyDescent="0.2">
      <c r="A119" s="291" t="s">
        <v>497</v>
      </c>
      <c r="B119" s="291" t="s">
        <v>159</v>
      </c>
      <c r="C119" s="366" t="s">
        <v>704</v>
      </c>
    </row>
    <row r="120" spans="1:3" x14ac:dyDescent="0.2">
      <c r="A120" s="291" t="s">
        <v>498</v>
      </c>
      <c r="B120" s="291" t="s">
        <v>164</v>
      </c>
      <c r="C120" s="366" t="s">
        <v>704</v>
      </c>
    </row>
    <row r="121" spans="1:3" x14ac:dyDescent="0.2">
      <c r="A121" s="291" t="s">
        <v>499</v>
      </c>
      <c r="B121" s="291" t="s">
        <v>159</v>
      </c>
      <c r="C121" s="366" t="s">
        <v>704</v>
      </c>
    </row>
    <row r="122" spans="1:3" x14ac:dyDescent="0.2">
      <c r="A122" s="291" t="s">
        <v>500</v>
      </c>
      <c r="B122" s="291" t="s">
        <v>157</v>
      </c>
      <c r="C122" s="366" t="s">
        <v>704</v>
      </c>
    </row>
    <row r="123" spans="1:3" x14ac:dyDescent="0.2">
      <c r="A123" s="291" t="s">
        <v>501</v>
      </c>
      <c r="B123" s="291" t="s">
        <v>158</v>
      </c>
      <c r="C123" s="366" t="s">
        <v>704</v>
      </c>
    </row>
    <row r="124" spans="1:3" x14ac:dyDescent="0.2">
      <c r="A124" s="291" t="s">
        <v>502</v>
      </c>
      <c r="B124" s="291" t="s">
        <v>156</v>
      </c>
      <c r="C124" s="366" t="s">
        <v>704</v>
      </c>
    </row>
    <row r="125" spans="1:3" x14ac:dyDescent="0.2">
      <c r="A125" s="291" t="s">
        <v>503</v>
      </c>
      <c r="B125" s="291" t="s">
        <v>159</v>
      </c>
      <c r="C125" s="366" t="s">
        <v>704</v>
      </c>
    </row>
    <row r="126" spans="1:3" x14ac:dyDescent="0.2">
      <c r="A126" s="291" t="s">
        <v>504</v>
      </c>
      <c r="B126" s="291" t="s">
        <v>157</v>
      </c>
      <c r="C126" s="366" t="s">
        <v>704</v>
      </c>
    </row>
    <row r="127" spans="1:3" x14ac:dyDescent="0.2">
      <c r="A127" s="291" t="s">
        <v>505</v>
      </c>
      <c r="B127" s="291" t="s">
        <v>648</v>
      </c>
      <c r="C127" s="366" t="s">
        <v>704</v>
      </c>
    </row>
    <row r="128" spans="1:3" x14ac:dyDescent="0.2">
      <c r="A128" s="291" t="s">
        <v>506</v>
      </c>
      <c r="B128" s="291" t="s">
        <v>159</v>
      </c>
      <c r="C128" s="366" t="s">
        <v>704</v>
      </c>
    </row>
    <row r="129" spans="1:6" x14ac:dyDescent="0.2">
      <c r="A129" s="291" t="s">
        <v>507</v>
      </c>
      <c r="B129" s="291" t="s">
        <v>156</v>
      </c>
      <c r="C129" s="366" t="s">
        <v>704</v>
      </c>
      <c r="F129" s="292"/>
    </row>
    <row r="130" spans="1:6" x14ac:dyDescent="0.2">
      <c r="A130" s="291" t="s">
        <v>508</v>
      </c>
      <c r="B130" s="291" t="s">
        <v>160</v>
      </c>
      <c r="C130" s="366" t="s">
        <v>704</v>
      </c>
    </row>
    <row r="131" spans="1:6" x14ac:dyDescent="0.2">
      <c r="A131" s="291" t="s">
        <v>654</v>
      </c>
      <c r="B131" s="291" t="s">
        <v>650</v>
      </c>
      <c r="C131" s="366" t="s">
        <v>704</v>
      </c>
    </row>
    <row r="132" spans="1:6" x14ac:dyDescent="0.2">
      <c r="A132" s="291" t="s">
        <v>509</v>
      </c>
      <c r="B132" s="291" t="s">
        <v>157</v>
      </c>
      <c r="C132" s="366" t="s">
        <v>704</v>
      </c>
    </row>
    <row r="133" spans="1:6" x14ac:dyDescent="0.2">
      <c r="A133" s="291" t="s">
        <v>510</v>
      </c>
      <c r="B133" s="291" t="s">
        <v>158</v>
      </c>
      <c r="C133" s="366" t="s">
        <v>704</v>
      </c>
    </row>
    <row r="134" spans="1:6" x14ac:dyDescent="0.2">
      <c r="A134" s="291" t="s">
        <v>511</v>
      </c>
      <c r="B134" s="291" t="s">
        <v>163</v>
      </c>
      <c r="C134" s="366" t="s">
        <v>704</v>
      </c>
    </row>
    <row r="135" spans="1:6" x14ac:dyDescent="0.2">
      <c r="A135" s="291" t="s">
        <v>512</v>
      </c>
      <c r="B135" s="291" t="s">
        <v>163</v>
      </c>
      <c r="C135" s="366" t="s">
        <v>704</v>
      </c>
    </row>
    <row r="136" spans="1:6" x14ac:dyDescent="0.2">
      <c r="A136" s="291" t="s">
        <v>513</v>
      </c>
      <c r="B136" s="291" t="s">
        <v>159</v>
      </c>
      <c r="C136" s="366" t="s">
        <v>704</v>
      </c>
    </row>
    <row r="137" spans="1:6" x14ac:dyDescent="0.2">
      <c r="A137" s="291" t="s">
        <v>514</v>
      </c>
      <c r="B137" s="291" t="s">
        <v>650</v>
      </c>
      <c r="C137" s="366" t="s">
        <v>704</v>
      </c>
    </row>
    <row r="138" spans="1:6" x14ac:dyDescent="0.2">
      <c r="A138" s="291" t="s">
        <v>515</v>
      </c>
      <c r="B138" s="291" t="s">
        <v>163</v>
      </c>
      <c r="C138" s="366" t="s">
        <v>704</v>
      </c>
    </row>
    <row r="139" spans="1:6" x14ac:dyDescent="0.2">
      <c r="A139" s="291" t="s">
        <v>516</v>
      </c>
      <c r="B139" s="291" t="s">
        <v>156</v>
      </c>
      <c r="C139" s="366" t="s">
        <v>704</v>
      </c>
    </row>
    <row r="140" spans="1:6" x14ac:dyDescent="0.2">
      <c r="A140" s="291" t="s">
        <v>517</v>
      </c>
      <c r="B140" s="291" t="s">
        <v>160</v>
      </c>
      <c r="C140" s="366" t="s">
        <v>704</v>
      </c>
    </row>
    <row r="141" spans="1:6" x14ac:dyDescent="0.2">
      <c r="A141" s="291" t="s">
        <v>518</v>
      </c>
      <c r="B141" s="291" t="s">
        <v>159</v>
      </c>
      <c r="C141" s="366" t="s">
        <v>704</v>
      </c>
    </row>
    <row r="142" spans="1:6" x14ac:dyDescent="0.2">
      <c r="A142" s="291" t="s">
        <v>519</v>
      </c>
      <c r="B142" s="291" t="s">
        <v>159</v>
      </c>
      <c r="C142" s="366" t="s">
        <v>704</v>
      </c>
    </row>
    <row r="143" spans="1:6" x14ac:dyDescent="0.2">
      <c r="A143" s="291" t="s">
        <v>520</v>
      </c>
      <c r="B143" s="291" t="s">
        <v>385</v>
      </c>
      <c r="C143" s="366" t="s">
        <v>704</v>
      </c>
    </row>
    <row r="144" spans="1:6" x14ac:dyDescent="0.2">
      <c r="A144" s="291" t="s">
        <v>521</v>
      </c>
      <c r="B144" s="291" t="s">
        <v>156</v>
      </c>
      <c r="C144" s="366" t="s">
        <v>704</v>
      </c>
    </row>
    <row r="145" spans="1:3" x14ac:dyDescent="0.2">
      <c r="A145" s="291" t="s">
        <v>522</v>
      </c>
      <c r="B145" s="291" t="s">
        <v>163</v>
      </c>
      <c r="C145" s="366" t="s">
        <v>704</v>
      </c>
    </row>
    <row r="146" spans="1:3" x14ac:dyDescent="0.2">
      <c r="A146" s="291" t="s">
        <v>523</v>
      </c>
      <c r="B146" s="291" t="s">
        <v>157</v>
      </c>
      <c r="C146" s="366" t="s">
        <v>704</v>
      </c>
    </row>
    <row r="147" spans="1:3" x14ac:dyDescent="0.2">
      <c r="A147" s="291" t="s">
        <v>524</v>
      </c>
      <c r="B147" s="291" t="s">
        <v>156</v>
      </c>
      <c r="C147" s="366" t="s">
        <v>704</v>
      </c>
    </row>
    <row r="148" spans="1:3" x14ac:dyDescent="0.2">
      <c r="A148" s="291" t="s">
        <v>525</v>
      </c>
      <c r="B148" s="291" t="s">
        <v>157</v>
      </c>
      <c r="C148" s="366" t="s">
        <v>704</v>
      </c>
    </row>
    <row r="149" spans="1:3" x14ac:dyDescent="0.2">
      <c r="A149" s="291" t="s">
        <v>526</v>
      </c>
      <c r="B149" s="291" t="s">
        <v>648</v>
      </c>
      <c r="C149" s="366" t="s">
        <v>704</v>
      </c>
    </row>
    <row r="150" spans="1:3" x14ac:dyDescent="0.2">
      <c r="A150" s="291" t="s">
        <v>527</v>
      </c>
      <c r="B150" s="291" t="s">
        <v>157</v>
      </c>
      <c r="C150" s="366" t="s">
        <v>704</v>
      </c>
    </row>
    <row r="151" spans="1:3" x14ac:dyDescent="0.2">
      <c r="A151" s="291" t="s">
        <v>528</v>
      </c>
      <c r="B151" s="291" t="s">
        <v>158</v>
      </c>
      <c r="C151" s="366" t="s">
        <v>704</v>
      </c>
    </row>
    <row r="152" spans="1:3" x14ac:dyDescent="0.2">
      <c r="A152" s="291" t="s">
        <v>529</v>
      </c>
      <c r="B152" s="291" t="s">
        <v>157</v>
      </c>
      <c r="C152" s="366" t="s">
        <v>704</v>
      </c>
    </row>
    <row r="153" spans="1:3" x14ac:dyDescent="0.2">
      <c r="A153" s="291" t="s">
        <v>530</v>
      </c>
      <c r="B153" s="291" t="s">
        <v>385</v>
      </c>
      <c r="C153" s="366" t="s">
        <v>704</v>
      </c>
    </row>
    <row r="154" spans="1:3" x14ac:dyDescent="0.2">
      <c r="A154" s="291" t="s">
        <v>531</v>
      </c>
      <c r="B154" s="291" t="s">
        <v>648</v>
      </c>
      <c r="C154" s="366" t="s">
        <v>704</v>
      </c>
    </row>
    <row r="155" spans="1:3" x14ac:dyDescent="0.2">
      <c r="A155" s="291" t="s">
        <v>532</v>
      </c>
      <c r="B155" s="291" t="s">
        <v>157</v>
      </c>
      <c r="C155" s="366" t="s">
        <v>704</v>
      </c>
    </row>
    <row r="156" spans="1:3" x14ac:dyDescent="0.2">
      <c r="A156" s="291" t="s">
        <v>533</v>
      </c>
      <c r="B156" s="291" t="s">
        <v>158</v>
      </c>
      <c r="C156" s="366" t="s">
        <v>704</v>
      </c>
    </row>
    <row r="157" spans="1:3" x14ac:dyDescent="0.2">
      <c r="A157" s="291" t="s">
        <v>534</v>
      </c>
      <c r="B157" s="291" t="s">
        <v>158</v>
      </c>
      <c r="C157" s="366" t="s">
        <v>704</v>
      </c>
    </row>
    <row r="158" spans="1:3" x14ac:dyDescent="0.2">
      <c r="A158" s="291" t="s">
        <v>535</v>
      </c>
      <c r="B158" s="291" t="s">
        <v>164</v>
      </c>
      <c r="C158" s="366" t="s">
        <v>704</v>
      </c>
    </row>
    <row r="159" spans="1:3" x14ac:dyDescent="0.2">
      <c r="A159" s="291" t="s">
        <v>536</v>
      </c>
      <c r="B159" s="291" t="s">
        <v>385</v>
      </c>
      <c r="C159" s="366" t="s">
        <v>704</v>
      </c>
    </row>
    <row r="160" spans="1:3" x14ac:dyDescent="0.2">
      <c r="A160" s="291" t="s">
        <v>537</v>
      </c>
      <c r="B160" s="291" t="s">
        <v>157</v>
      </c>
      <c r="C160" s="366" t="s">
        <v>704</v>
      </c>
    </row>
    <row r="161" spans="1:3" x14ac:dyDescent="0.2">
      <c r="A161" s="291" t="s">
        <v>538</v>
      </c>
      <c r="B161" s="291" t="s">
        <v>650</v>
      </c>
      <c r="C161" s="366" t="s">
        <v>704</v>
      </c>
    </row>
    <row r="162" spans="1:3" x14ac:dyDescent="0.2">
      <c r="A162" s="291" t="s">
        <v>655</v>
      </c>
      <c r="B162" s="291" t="s">
        <v>157</v>
      </c>
      <c r="C162" s="366" t="s">
        <v>704</v>
      </c>
    </row>
    <row r="163" spans="1:3" x14ac:dyDescent="0.2">
      <c r="A163" s="291" t="s">
        <v>539</v>
      </c>
      <c r="B163" s="291" t="s">
        <v>385</v>
      </c>
      <c r="C163" s="366" t="s">
        <v>704</v>
      </c>
    </row>
    <row r="164" spans="1:3" x14ac:dyDescent="0.2">
      <c r="A164" s="291" t="s">
        <v>540</v>
      </c>
      <c r="B164" s="291" t="s">
        <v>160</v>
      </c>
      <c r="C164" s="366" t="s">
        <v>704</v>
      </c>
    </row>
    <row r="165" spans="1:3" x14ac:dyDescent="0.2">
      <c r="A165" s="291" t="s">
        <v>541</v>
      </c>
      <c r="B165" s="291" t="s">
        <v>157</v>
      </c>
      <c r="C165" s="366" t="s">
        <v>704</v>
      </c>
    </row>
    <row r="166" spans="1:3" x14ac:dyDescent="0.2">
      <c r="A166" s="291" t="s">
        <v>542</v>
      </c>
      <c r="B166" s="291" t="s">
        <v>160</v>
      </c>
      <c r="C166" s="366" t="s">
        <v>704</v>
      </c>
    </row>
    <row r="167" spans="1:3" x14ac:dyDescent="0.2">
      <c r="A167" s="291" t="s">
        <v>543</v>
      </c>
      <c r="B167" s="291" t="s">
        <v>157</v>
      </c>
      <c r="C167" s="366" t="s">
        <v>704</v>
      </c>
    </row>
    <row r="168" spans="1:3" x14ac:dyDescent="0.2">
      <c r="A168" s="291" t="s">
        <v>544</v>
      </c>
      <c r="B168" s="291" t="s">
        <v>385</v>
      </c>
      <c r="C168" s="366" t="s">
        <v>704</v>
      </c>
    </row>
    <row r="169" spans="1:3" x14ac:dyDescent="0.2">
      <c r="A169" s="291" t="s">
        <v>545</v>
      </c>
      <c r="B169" s="291" t="s">
        <v>157</v>
      </c>
      <c r="C169" s="366" t="s">
        <v>704</v>
      </c>
    </row>
    <row r="170" spans="1:3" x14ac:dyDescent="0.2">
      <c r="A170" s="291" t="s">
        <v>546</v>
      </c>
      <c r="B170" s="291" t="s">
        <v>159</v>
      </c>
      <c r="C170" s="366" t="s">
        <v>704</v>
      </c>
    </row>
    <row r="171" spans="1:3" x14ac:dyDescent="0.2">
      <c r="A171" s="291" t="s">
        <v>547</v>
      </c>
      <c r="B171" s="291" t="s">
        <v>648</v>
      </c>
      <c r="C171" s="366" t="s">
        <v>704</v>
      </c>
    </row>
    <row r="172" spans="1:3" x14ac:dyDescent="0.2">
      <c r="A172" s="291" t="s">
        <v>548</v>
      </c>
      <c r="B172" s="291" t="s">
        <v>157</v>
      </c>
      <c r="C172" s="366" t="s">
        <v>704</v>
      </c>
    </row>
    <row r="173" spans="1:3" x14ac:dyDescent="0.2">
      <c r="A173" s="291" t="s">
        <v>549</v>
      </c>
      <c r="B173" s="291" t="s">
        <v>162</v>
      </c>
      <c r="C173" s="366" t="s">
        <v>704</v>
      </c>
    </row>
    <row r="174" spans="1:3" x14ac:dyDescent="0.2">
      <c r="A174" s="291" t="s">
        <v>550</v>
      </c>
      <c r="B174" s="291" t="s">
        <v>164</v>
      </c>
      <c r="C174" s="366" t="s">
        <v>704</v>
      </c>
    </row>
    <row r="175" spans="1:3" x14ac:dyDescent="0.2">
      <c r="A175" s="291" t="s">
        <v>551</v>
      </c>
      <c r="B175" s="291" t="s">
        <v>157</v>
      </c>
      <c r="C175" s="366" t="s">
        <v>704</v>
      </c>
    </row>
    <row r="176" spans="1:3" x14ac:dyDescent="0.2">
      <c r="A176" s="291" t="s">
        <v>552</v>
      </c>
      <c r="B176" s="291" t="s">
        <v>157</v>
      </c>
      <c r="C176" s="366" t="s">
        <v>704</v>
      </c>
    </row>
    <row r="177" spans="1:3" x14ac:dyDescent="0.2">
      <c r="A177" s="291" t="s">
        <v>553</v>
      </c>
      <c r="B177" s="291" t="s">
        <v>648</v>
      </c>
      <c r="C177" s="366" t="s">
        <v>704</v>
      </c>
    </row>
    <row r="178" spans="1:3" x14ac:dyDescent="0.2">
      <c r="A178" s="291" t="s">
        <v>554</v>
      </c>
      <c r="B178" s="291" t="s">
        <v>157</v>
      </c>
      <c r="C178" s="366" t="s">
        <v>704</v>
      </c>
    </row>
    <row r="179" spans="1:3" x14ac:dyDescent="0.2">
      <c r="A179" s="291" t="s">
        <v>555</v>
      </c>
      <c r="B179" s="291" t="s">
        <v>162</v>
      </c>
      <c r="C179" s="366" t="s">
        <v>704</v>
      </c>
    </row>
    <row r="180" spans="1:3" x14ac:dyDescent="0.2">
      <c r="A180" s="291" t="s">
        <v>556</v>
      </c>
      <c r="B180" s="291" t="s">
        <v>157</v>
      </c>
      <c r="C180" s="366" t="s">
        <v>704</v>
      </c>
    </row>
    <row r="181" spans="1:3" x14ac:dyDescent="0.2">
      <c r="A181" s="291" t="s">
        <v>557</v>
      </c>
      <c r="B181" s="291" t="s">
        <v>648</v>
      </c>
      <c r="C181" s="366" t="s">
        <v>704</v>
      </c>
    </row>
    <row r="182" spans="1:3" x14ac:dyDescent="0.2">
      <c r="A182" s="291" t="s">
        <v>558</v>
      </c>
      <c r="B182" s="291" t="s">
        <v>160</v>
      </c>
      <c r="C182" s="366" t="s">
        <v>704</v>
      </c>
    </row>
    <row r="183" spans="1:3" x14ac:dyDescent="0.2">
      <c r="A183" s="291" t="s">
        <v>559</v>
      </c>
      <c r="B183" s="291" t="s">
        <v>161</v>
      </c>
      <c r="C183" s="366" t="s">
        <v>704</v>
      </c>
    </row>
    <row r="184" spans="1:3" x14ac:dyDescent="0.2">
      <c r="A184" s="291" t="s">
        <v>560</v>
      </c>
      <c r="B184" s="291" t="s">
        <v>157</v>
      </c>
      <c r="C184" s="366" t="s">
        <v>704</v>
      </c>
    </row>
    <row r="185" spans="1:3" x14ac:dyDescent="0.2">
      <c r="A185" s="291" t="s">
        <v>561</v>
      </c>
      <c r="B185" s="291" t="s">
        <v>157</v>
      </c>
      <c r="C185" s="366" t="s">
        <v>704</v>
      </c>
    </row>
    <row r="186" spans="1:3" x14ac:dyDescent="0.2">
      <c r="A186" s="291" t="s">
        <v>562</v>
      </c>
      <c r="B186" s="291" t="s">
        <v>161</v>
      </c>
      <c r="C186" s="366" t="s">
        <v>704</v>
      </c>
    </row>
    <row r="187" spans="1:3" x14ac:dyDescent="0.2">
      <c r="A187" s="291" t="s">
        <v>563</v>
      </c>
      <c r="B187" s="291" t="s">
        <v>157</v>
      </c>
      <c r="C187" s="366" t="s">
        <v>704</v>
      </c>
    </row>
    <row r="188" spans="1:3" x14ac:dyDescent="0.2">
      <c r="A188" s="291" t="s">
        <v>564</v>
      </c>
      <c r="B188" s="291" t="s">
        <v>164</v>
      </c>
      <c r="C188" s="366" t="s">
        <v>704</v>
      </c>
    </row>
    <row r="189" spans="1:3" x14ac:dyDescent="0.2">
      <c r="A189" s="291" t="s">
        <v>565</v>
      </c>
      <c r="B189" s="291" t="s">
        <v>164</v>
      </c>
      <c r="C189" s="366" t="s">
        <v>704</v>
      </c>
    </row>
    <row r="190" spans="1:3" x14ac:dyDescent="0.2">
      <c r="A190" s="291" t="s">
        <v>566</v>
      </c>
      <c r="B190" s="291" t="s">
        <v>648</v>
      </c>
      <c r="C190" s="366" t="s">
        <v>704</v>
      </c>
    </row>
    <row r="191" spans="1:3" x14ac:dyDescent="0.2">
      <c r="A191" s="291" t="s">
        <v>567</v>
      </c>
      <c r="B191" s="291" t="s">
        <v>159</v>
      </c>
      <c r="C191" s="366" t="s">
        <v>704</v>
      </c>
    </row>
    <row r="192" spans="1:3" x14ac:dyDescent="0.2">
      <c r="A192" s="291" t="s">
        <v>568</v>
      </c>
      <c r="B192" s="291" t="s">
        <v>157</v>
      </c>
      <c r="C192" s="366" t="s">
        <v>704</v>
      </c>
    </row>
    <row r="193" spans="1:3" x14ac:dyDescent="0.2">
      <c r="A193" s="291" t="s">
        <v>569</v>
      </c>
      <c r="B193" s="291" t="s">
        <v>156</v>
      </c>
      <c r="C193" s="366" t="s">
        <v>704</v>
      </c>
    </row>
    <row r="194" spans="1:3" x14ac:dyDescent="0.2">
      <c r="A194" s="291" t="s">
        <v>570</v>
      </c>
      <c r="B194" s="291" t="s">
        <v>648</v>
      </c>
      <c r="C194" s="366" t="s">
        <v>704</v>
      </c>
    </row>
    <row r="195" spans="1:3" x14ac:dyDescent="0.2">
      <c r="A195" s="291" t="s">
        <v>571</v>
      </c>
      <c r="B195" s="291" t="s">
        <v>159</v>
      </c>
      <c r="C195" s="366" t="s">
        <v>704</v>
      </c>
    </row>
    <row r="196" spans="1:3" x14ac:dyDescent="0.2">
      <c r="A196" s="291" t="s">
        <v>572</v>
      </c>
      <c r="B196" s="291" t="s">
        <v>157</v>
      </c>
      <c r="C196" s="366" t="s">
        <v>704</v>
      </c>
    </row>
    <row r="197" spans="1:3" x14ac:dyDescent="0.2">
      <c r="A197" s="291" t="s">
        <v>573</v>
      </c>
      <c r="B197" s="291" t="s">
        <v>156</v>
      </c>
      <c r="C197" s="366" t="s">
        <v>704</v>
      </c>
    </row>
    <row r="198" spans="1:3" x14ac:dyDescent="0.2">
      <c r="A198" s="291" t="s">
        <v>574</v>
      </c>
      <c r="B198" s="291" t="s">
        <v>650</v>
      </c>
      <c r="C198" s="366" t="s">
        <v>704</v>
      </c>
    </row>
    <row r="199" spans="1:3" x14ac:dyDescent="0.2">
      <c r="A199" s="291" t="s">
        <v>575</v>
      </c>
      <c r="B199" s="291" t="s">
        <v>156</v>
      </c>
      <c r="C199" s="366" t="s">
        <v>704</v>
      </c>
    </row>
    <row r="200" spans="1:3" x14ac:dyDescent="0.2">
      <c r="A200" s="291" t="s">
        <v>576</v>
      </c>
      <c r="B200" s="291" t="s">
        <v>163</v>
      </c>
      <c r="C200" s="366" t="s">
        <v>704</v>
      </c>
    </row>
    <row r="201" spans="1:3" x14ac:dyDescent="0.2">
      <c r="A201" s="291" t="s">
        <v>577</v>
      </c>
      <c r="B201" s="291" t="s">
        <v>157</v>
      </c>
      <c r="C201" s="366" t="s">
        <v>704</v>
      </c>
    </row>
    <row r="202" spans="1:3" x14ac:dyDescent="0.2">
      <c r="A202" s="291" t="s">
        <v>418</v>
      </c>
      <c r="B202" s="291" t="s">
        <v>164</v>
      </c>
      <c r="C202" s="366" t="s">
        <v>704</v>
      </c>
    </row>
    <row r="203" spans="1:3" x14ac:dyDescent="0.2">
      <c r="A203" s="291" t="s">
        <v>578</v>
      </c>
      <c r="B203" s="291" t="s">
        <v>164</v>
      </c>
      <c r="C203" s="366" t="s">
        <v>704</v>
      </c>
    </row>
    <row r="204" spans="1:3" x14ac:dyDescent="0.2">
      <c r="A204" s="291" t="s">
        <v>579</v>
      </c>
      <c r="B204" s="291" t="s">
        <v>159</v>
      </c>
      <c r="C204" s="366" t="s">
        <v>704</v>
      </c>
    </row>
    <row r="205" spans="1:3" x14ac:dyDescent="0.2">
      <c r="A205" s="291" t="s">
        <v>580</v>
      </c>
      <c r="B205" s="291" t="s">
        <v>159</v>
      </c>
      <c r="C205" s="366" t="s">
        <v>704</v>
      </c>
    </row>
    <row r="206" spans="1:3" x14ac:dyDescent="0.2">
      <c r="A206" s="291" t="s">
        <v>581</v>
      </c>
      <c r="B206" s="291" t="s">
        <v>164</v>
      </c>
      <c r="C206" s="366" t="s">
        <v>704</v>
      </c>
    </row>
    <row r="207" spans="1:3" x14ac:dyDescent="0.2">
      <c r="A207" s="291" t="s">
        <v>582</v>
      </c>
      <c r="B207" s="291" t="s">
        <v>156</v>
      </c>
      <c r="C207" s="366" t="s">
        <v>704</v>
      </c>
    </row>
    <row r="208" spans="1:3" x14ac:dyDescent="0.2">
      <c r="A208" s="291" t="s">
        <v>583</v>
      </c>
      <c r="B208" s="291" t="s">
        <v>159</v>
      </c>
      <c r="C208" s="366" t="s">
        <v>704</v>
      </c>
    </row>
    <row r="209" spans="1:3" x14ac:dyDescent="0.2">
      <c r="A209" s="291" t="s">
        <v>584</v>
      </c>
      <c r="B209" s="291" t="s">
        <v>160</v>
      </c>
      <c r="C209" s="366" t="s">
        <v>704</v>
      </c>
    </row>
    <row r="210" spans="1:3" x14ac:dyDescent="0.2">
      <c r="A210" s="291" t="s">
        <v>585</v>
      </c>
      <c r="B210" s="291" t="s">
        <v>159</v>
      </c>
      <c r="C210" s="366" t="s">
        <v>704</v>
      </c>
    </row>
    <row r="211" spans="1:3" x14ac:dyDescent="0.2">
      <c r="A211" s="291" t="s">
        <v>586</v>
      </c>
      <c r="B211" s="291" t="s">
        <v>157</v>
      </c>
      <c r="C211" s="366" t="s">
        <v>704</v>
      </c>
    </row>
    <row r="212" spans="1:3" x14ac:dyDescent="0.2">
      <c r="A212" s="291" t="s">
        <v>587</v>
      </c>
      <c r="B212" s="291" t="s">
        <v>156</v>
      </c>
      <c r="C212" s="366" t="s">
        <v>706</v>
      </c>
    </row>
    <row r="213" spans="1:3" x14ac:dyDescent="0.2">
      <c r="A213" s="291" t="s">
        <v>588</v>
      </c>
      <c r="B213" s="291" t="s">
        <v>162</v>
      </c>
      <c r="C213" s="366" t="s">
        <v>704</v>
      </c>
    </row>
    <row r="214" spans="1:3" x14ac:dyDescent="0.2">
      <c r="A214" s="291" t="s">
        <v>589</v>
      </c>
      <c r="B214" s="291" t="s">
        <v>385</v>
      </c>
      <c r="C214" s="366" t="s">
        <v>704</v>
      </c>
    </row>
    <row r="215" spans="1:3" x14ac:dyDescent="0.2">
      <c r="A215" s="291" t="s">
        <v>590</v>
      </c>
      <c r="B215" s="291" t="s">
        <v>157</v>
      </c>
      <c r="C215" s="366" t="s">
        <v>704</v>
      </c>
    </row>
    <row r="216" spans="1:3" x14ac:dyDescent="0.2">
      <c r="A216" s="291" t="s">
        <v>591</v>
      </c>
      <c r="B216" s="291" t="s">
        <v>164</v>
      </c>
      <c r="C216" s="366" t="s">
        <v>704</v>
      </c>
    </row>
    <row r="217" spans="1:3" x14ac:dyDescent="0.2">
      <c r="A217" s="291" t="s">
        <v>592</v>
      </c>
      <c r="B217" s="291" t="s">
        <v>648</v>
      </c>
      <c r="C217" s="366" t="s">
        <v>704</v>
      </c>
    </row>
    <row r="218" spans="1:3" x14ac:dyDescent="0.2">
      <c r="A218" s="291" t="s">
        <v>593</v>
      </c>
      <c r="B218" s="291" t="s">
        <v>164</v>
      </c>
      <c r="C218" s="366" t="s">
        <v>704</v>
      </c>
    </row>
    <row r="219" spans="1:3" x14ac:dyDescent="0.2">
      <c r="A219" s="291" t="s">
        <v>594</v>
      </c>
      <c r="B219" s="291" t="s">
        <v>161</v>
      </c>
      <c r="C219" s="366" t="s">
        <v>704</v>
      </c>
    </row>
    <row r="220" spans="1:3" x14ac:dyDescent="0.2">
      <c r="A220" s="291" t="s">
        <v>595</v>
      </c>
      <c r="B220" s="291" t="s">
        <v>385</v>
      </c>
      <c r="C220" s="366" t="s">
        <v>704</v>
      </c>
    </row>
    <row r="221" spans="1:3" x14ac:dyDescent="0.2">
      <c r="A221" s="291" t="s">
        <v>596</v>
      </c>
      <c r="B221" s="291" t="s">
        <v>159</v>
      </c>
      <c r="C221" s="366" t="s">
        <v>704</v>
      </c>
    </row>
    <row r="222" spans="1:3" x14ac:dyDescent="0.2">
      <c r="A222" s="291" t="s">
        <v>597</v>
      </c>
      <c r="B222" s="291" t="s">
        <v>385</v>
      </c>
      <c r="C222" s="366" t="s">
        <v>704</v>
      </c>
    </row>
    <row r="223" spans="1:3" x14ac:dyDescent="0.2">
      <c r="A223" s="291" t="s">
        <v>598</v>
      </c>
      <c r="B223" s="291" t="s">
        <v>650</v>
      </c>
      <c r="C223" s="366" t="s">
        <v>704</v>
      </c>
    </row>
    <row r="224" spans="1:3" x14ac:dyDescent="0.2">
      <c r="A224" s="291" t="s">
        <v>599</v>
      </c>
      <c r="B224" s="291" t="s">
        <v>157</v>
      </c>
      <c r="C224" s="366" t="s">
        <v>704</v>
      </c>
    </row>
    <row r="225" spans="1:3" x14ac:dyDescent="0.2">
      <c r="A225" s="291" t="s">
        <v>600</v>
      </c>
      <c r="B225" s="291" t="s">
        <v>157</v>
      </c>
      <c r="C225" s="366" t="s">
        <v>704</v>
      </c>
    </row>
    <row r="226" spans="1:3" x14ac:dyDescent="0.2">
      <c r="A226" s="291" t="s">
        <v>601</v>
      </c>
      <c r="B226" s="291" t="s">
        <v>164</v>
      </c>
      <c r="C226" s="366" t="s">
        <v>704</v>
      </c>
    </row>
    <row r="227" spans="1:3" x14ac:dyDescent="0.2">
      <c r="A227" s="291" t="s">
        <v>385</v>
      </c>
      <c r="B227" s="291" t="s">
        <v>385</v>
      </c>
      <c r="C227" s="366" t="s">
        <v>704</v>
      </c>
    </row>
    <row r="228" spans="1:3" x14ac:dyDescent="0.2">
      <c r="A228" s="291" t="s">
        <v>602</v>
      </c>
      <c r="B228" s="291" t="s">
        <v>157</v>
      </c>
      <c r="C228" s="366" t="s">
        <v>704</v>
      </c>
    </row>
    <row r="229" spans="1:3" x14ac:dyDescent="0.2">
      <c r="A229" s="291" t="s">
        <v>603</v>
      </c>
      <c r="B229" s="291" t="s">
        <v>164</v>
      </c>
      <c r="C229" s="366" t="s">
        <v>704</v>
      </c>
    </row>
    <row r="230" spans="1:3" x14ac:dyDescent="0.2">
      <c r="A230" s="291" t="s">
        <v>604</v>
      </c>
      <c r="B230" s="291" t="s">
        <v>159</v>
      </c>
      <c r="C230" s="366" t="s">
        <v>704</v>
      </c>
    </row>
    <row r="231" spans="1:3" x14ac:dyDescent="0.2">
      <c r="A231" s="291" t="s">
        <v>605</v>
      </c>
      <c r="B231" s="291" t="s">
        <v>157</v>
      </c>
      <c r="C231" s="366" t="s">
        <v>704</v>
      </c>
    </row>
    <row r="232" spans="1:3" x14ac:dyDescent="0.2">
      <c r="A232" s="291" t="s">
        <v>606</v>
      </c>
      <c r="B232" s="291" t="s">
        <v>157</v>
      </c>
      <c r="C232" s="366" t="s">
        <v>704</v>
      </c>
    </row>
    <row r="233" spans="1:3" x14ac:dyDescent="0.2">
      <c r="A233" s="291" t="s">
        <v>607</v>
      </c>
      <c r="B233" s="291" t="s">
        <v>157</v>
      </c>
      <c r="C233" s="366" t="s">
        <v>704</v>
      </c>
    </row>
    <row r="234" spans="1:3" x14ac:dyDescent="0.2">
      <c r="A234" s="291" t="s">
        <v>608</v>
      </c>
      <c r="B234" s="291" t="s">
        <v>650</v>
      </c>
      <c r="C234" s="366" t="s">
        <v>704</v>
      </c>
    </row>
    <row r="235" spans="1:3" x14ac:dyDescent="0.2">
      <c r="A235" s="291" t="s">
        <v>609</v>
      </c>
      <c r="B235" s="291" t="s">
        <v>164</v>
      </c>
      <c r="C235" s="366" t="s">
        <v>704</v>
      </c>
    </row>
    <row r="236" spans="1:3" x14ac:dyDescent="0.2">
      <c r="A236" s="291" t="s">
        <v>610</v>
      </c>
      <c r="B236" s="291" t="s">
        <v>156</v>
      </c>
      <c r="C236" s="366" t="s">
        <v>704</v>
      </c>
    </row>
    <row r="237" spans="1:3" x14ac:dyDescent="0.2">
      <c r="A237" s="291" t="s">
        <v>611</v>
      </c>
      <c r="B237" s="291" t="s">
        <v>648</v>
      </c>
      <c r="C237" s="366" t="s">
        <v>704</v>
      </c>
    </row>
    <row r="238" spans="1:3" x14ac:dyDescent="0.2">
      <c r="A238" s="291" t="s">
        <v>612</v>
      </c>
      <c r="B238" s="291" t="s">
        <v>157</v>
      </c>
      <c r="C238" s="366" t="s">
        <v>704</v>
      </c>
    </row>
    <row r="239" spans="1:3" x14ac:dyDescent="0.2">
      <c r="A239" s="291" t="s">
        <v>613</v>
      </c>
      <c r="B239" s="291" t="s">
        <v>157</v>
      </c>
      <c r="C239" s="366" t="s">
        <v>704</v>
      </c>
    </row>
    <row r="240" spans="1:3" x14ac:dyDescent="0.2">
      <c r="A240" s="291" t="s">
        <v>388</v>
      </c>
      <c r="B240" s="291" t="s">
        <v>161</v>
      </c>
      <c r="C240" s="366" t="s">
        <v>706</v>
      </c>
    </row>
    <row r="241" spans="1:3" x14ac:dyDescent="0.2">
      <c r="A241" s="291" t="s">
        <v>614</v>
      </c>
      <c r="B241" s="291" t="s">
        <v>161</v>
      </c>
      <c r="C241" s="366" t="s">
        <v>704</v>
      </c>
    </row>
    <row r="242" spans="1:3" x14ac:dyDescent="0.2">
      <c r="A242" s="291" t="s">
        <v>615</v>
      </c>
      <c r="B242" s="291" t="s">
        <v>648</v>
      </c>
      <c r="C242" s="366" t="s">
        <v>704</v>
      </c>
    </row>
    <row r="243" spans="1:3" x14ac:dyDescent="0.2">
      <c r="A243" s="291" t="s">
        <v>616</v>
      </c>
      <c r="B243" s="291" t="s">
        <v>163</v>
      </c>
      <c r="C243" s="366" t="s">
        <v>704</v>
      </c>
    </row>
    <row r="244" spans="1:3" x14ac:dyDescent="0.2">
      <c r="A244" s="291" t="s">
        <v>617</v>
      </c>
      <c r="B244" s="291" t="s">
        <v>164</v>
      </c>
      <c r="C244" s="366" t="s">
        <v>704</v>
      </c>
    </row>
    <row r="245" spans="1:3" x14ac:dyDescent="0.2">
      <c r="A245" s="291" t="s">
        <v>618</v>
      </c>
      <c r="B245" s="291" t="s">
        <v>156</v>
      </c>
      <c r="C245" s="366" t="s">
        <v>704</v>
      </c>
    </row>
    <row r="246" spans="1:3" x14ac:dyDescent="0.2">
      <c r="A246" s="291" t="s">
        <v>619</v>
      </c>
      <c r="B246" s="291" t="s">
        <v>160</v>
      </c>
      <c r="C246" s="366" t="s">
        <v>704</v>
      </c>
    </row>
    <row r="247" spans="1:3" x14ac:dyDescent="0.2">
      <c r="A247" s="291" t="s">
        <v>620</v>
      </c>
      <c r="B247" s="291" t="s">
        <v>164</v>
      </c>
      <c r="C247" s="366" t="s">
        <v>704</v>
      </c>
    </row>
    <row r="248" spans="1:3" x14ac:dyDescent="0.2">
      <c r="A248" s="291" t="s">
        <v>621</v>
      </c>
      <c r="B248" s="291" t="s">
        <v>650</v>
      </c>
      <c r="C248" s="366" t="s">
        <v>704</v>
      </c>
    </row>
    <row r="249" spans="1:3" x14ac:dyDescent="0.2">
      <c r="A249" s="291" t="s">
        <v>622</v>
      </c>
      <c r="B249" s="291" t="s">
        <v>163</v>
      </c>
      <c r="C249" s="366" t="s">
        <v>704</v>
      </c>
    </row>
    <row r="250" spans="1:3" x14ac:dyDescent="0.2">
      <c r="A250" s="291" t="s">
        <v>623</v>
      </c>
      <c r="B250" s="291" t="s">
        <v>160</v>
      </c>
      <c r="C250" s="366" t="s">
        <v>704</v>
      </c>
    </row>
    <row r="251" spans="1:3" x14ac:dyDescent="0.2">
      <c r="A251" s="291" t="s">
        <v>624</v>
      </c>
      <c r="B251" s="291" t="s">
        <v>160</v>
      </c>
      <c r="C251" s="366" t="s">
        <v>704</v>
      </c>
    </row>
    <row r="252" spans="1:3" x14ac:dyDescent="0.2">
      <c r="A252" s="291" t="s">
        <v>625</v>
      </c>
      <c r="B252" s="291" t="s">
        <v>650</v>
      </c>
      <c r="C252" s="366" t="s">
        <v>704</v>
      </c>
    </row>
    <row r="253" spans="1:3" x14ac:dyDescent="0.2">
      <c r="A253" s="291" t="s">
        <v>626</v>
      </c>
      <c r="B253" s="291" t="s">
        <v>160</v>
      </c>
      <c r="C253" s="366" t="s">
        <v>704</v>
      </c>
    </row>
    <row r="254" spans="1:3" x14ac:dyDescent="0.2">
      <c r="A254" s="291" t="s">
        <v>627</v>
      </c>
      <c r="B254" s="291" t="s">
        <v>159</v>
      </c>
      <c r="C254" s="366" t="s">
        <v>704</v>
      </c>
    </row>
    <row r="255" spans="1:3" x14ac:dyDescent="0.2">
      <c r="A255" s="291" t="s">
        <v>628</v>
      </c>
      <c r="B255" s="291" t="s">
        <v>648</v>
      </c>
      <c r="C255" s="366" t="s">
        <v>704</v>
      </c>
    </row>
    <row r="256" spans="1:3" x14ac:dyDescent="0.2">
      <c r="A256" s="291" t="s">
        <v>629</v>
      </c>
      <c r="B256" s="291" t="s">
        <v>159</v>
      </c>
      <c r="C256" s="366" t="s">
        <v>704</v>
      </c>
    </row>
    <row r="257" spans="1:3" x14ac:dyDescent="0.2">
      <c r="A257" s="291" t="s">
        <v>630</v>
      </c>
      <c r="B257" s="291" t="s">
        <v>156</v>
      </c>
      <c r="C257" s="366" t="s">
        <v>705</v>
      </c>
    </row>
    <row r="258" spans="1:3" x14ac:dyDescent="0.2">
      <c r="A258" s="291" t="s">
        <v>656</v>
      </c>
      <c r="B258" s="291" t="s">
        <v>156</v>
      </c>
      <c r="C258" s="366" t="s">
        <v>704</v>
      </c>
    </row>
    <row r="259" spans="1:3" x14ac:dyDescent="0.2">
      <c r="A259" s="291" t="s">
        <v>657</v>
      </c>
      <c r="B259" s="291" t="s">
        <v>157</v>
      </c>
      <c r="C259" s="366" t="s">
        <v>704</v>
      </c>
    </row>
    <row r="260" spans="1:3" x14ac:dyDescent="0.2">
      <c r="A260" s="291" t="s">
        <v>631</v>
      </c>
      <c r="B260" s="291" t="s">
        <v>161</v>
      </c>
      <c r="C260" s="366" t="s">
        <v>704</v>
      </c>
    </row>
    <row r="261" spans="1:3" x14ac:dyDescent="0.2">
      <c r="A261" s="291" t="s">
        <v>632</v>
      </c>
      <c r="B261" s="291" t="s">
        <v>157</v>
      </c>
      <c r="C261" s="366" t="s">
        <v>704</v>
      </c>
    </row>
    <row r="262" spans="1:3" x14ac:dyDescent="0.2">
      <c r="A262" s="291" t="s">
        <v>633</v>
      </c>
      <c r="B262" s="291" t="s">
        <v>159</v>
      </c>
      <c r="C262" s="366" t="s">
        <v>704</v>
      </c>
    </row>
    <row r="263" spans="1:3" x14ac:dyDescent="0.2">
      <c r="A263" s="291" t="s">
        <v>634</v>
      </c>
      <c r="B263" s="291" t="s">
        <v>162</v>
      </c>
      <c r="C263" s="366" t="s">
        <v>704</v>
      </c>
    </row>
    <row r="264" spans="1:3" x14ac:dyDescent="0.2">
      <c r="A264" s="291" t="s">
        <v>635</v>
      </c>
      <c r="B264" s="291" t="s">
        <v>157</v>
      </c>
      <c r="C264" s="366" t="s">
        <v>704</v>
      </c>
    </row>
    <row r="265" spans="1:3" x14ac:dyDescent="0.2">
      <c r="A265" s="291" t="s">
        <v>636</v>
      </c>
      <c r="B265" s="291" t="s">
        <v>157</v>
      </c>
      <c r="C265" s="366" t="s">
        <v>704</v>
      </c>
    </row>
    <row r="266" spans="1:3" x14ac:dyDescent="0.2">
      <c r="A266" s="291" t="s">
        <v>637</v>
      </c>
      <c r="B266" s="291" t="s">
        <v>156</v>
      </c>
      <c r="C266" s="366" t="s">
        <v>704</v>
      </c>
    </row>
    <row r="267" spans="1:3" x14ac:dyDescent="0.2">
      <c r="A267" s="291" t="s">
        <v>638</v>
      </c>
      <c r="B267" s="291" t="s">
        <v>385</v>
      </c>
      <c r="C267" s="366" t="s">
        <v>704</v>
      </c>
    </row>
    <row r="268" spans="1:3" x14ac:dyDescent="0.2">
      <c r="A268" s="291" t="s">
        <v>639</v>
      </c>
      <c r="B268" s="291" t="s">
        <v>156</v>
      </c>
      <c r="C268" s="366" t="s">
        <v>704</v>
      </c>
    </row>
    <row r="269" spans="1:3" x14ac:dyDescent="0.2">
      <c r="A269" s="291" t="s">
        <v>640</v>
      </c>
      <c r="B269" s="291" t="s">
        <v>163</v>
      </c>
      <c r="C269" s="366" t="s">
        <v>704</v>
      </c>
    </row>
    <row r="270" spans="1:3" x14ac:dyDescent="0.2">
      <c r="A270" s="291" t="s">
        <v>641</v>
      </c>
      <c r="B270" s="291" t="s">
        <v>156</v>
      </c>
      <c r="C270" s="366" t="s">
        <v>704</v>
      </c>
    </row>
    <row r="271" spans="1:3" x14ac:dyDescent="0.2">
      <c r="A271" s="291" t="s">
        <v>642</v>
      </c>
      <c r="B271" s="291" t="s">
        <v>650</v>
      </c>
      <c r="C271" s="366" t="s">
        <v>704</v>
      </c>
    </row>
    <row r="272" spans="1:3" x14ac:dyDescent="0.2">
      <c r="A272" s="291" t="s">
        <v>643</v>
      </c>
      <c r="B272" s="291" t="s">
        <v>650</v>
      </c>
      <c r="C272" s="366" t="s">
        <v>704</v>
      </c>
    </row>
    <row r="273" spans="1:3" x14ac:dyDescent="0.2">
      <c r="A273" s="291" t="s">
        <v>644</v>
      </c>
      <c r="B273" s="291" t="s">
        <v>157</v>
      </c>
      <c r="C273" s="366" t="s">
        <v>704</v>
      </c>
    </row>
  </sheetData>
  <sheetProtection algorithmName="SHA-512" hashValue="UesvZJajJ8RMNz3QrBq8ixQwfhdoVSKSDPp335FEJMPiCYV1yw3D6TsnrkeNoVOK0/XmOLx7qVaMZIkobqqBFg==" saltValue="UMXtfqiJYe8EkOLNikrVXQ==" spinCount="100000" sheet="1" objects="1" scenarios="1"/>
  <autoFilter ref="A1:B1"/>
  <dataValidations count="3">
    <dataValidation type="list" allowBlank="1" showInputMessage="1" showErrorMessage="1" sqref="F80:F81 E18:E19 G18:G20 I18:I19 L18:L19 I50:I51">
      <formula1>"X,"</formula1>
    </dataValidation>
    <dataValidation type="list" allowBlank="1" showInputMessage="1" showErrorMessage="1" sqref="D52">
      <formula1>"S.L.,S.A.,S. Coop.,Com. Bienes, Sin Áni. Lucro, Colectiva, Comanditaria,"</formula1>
    </dataValidation>
    <dataValidation type="list" allowBlank="1" showInputMessage="1" showErrorMessage="1" sqref="H30:L40 H42:L43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33"/>
  <sheetViews>
    <sheetView showGridLines="0" zoomScaleNormal="100" workbookViewId="0">
      <selection activeCell="C6" sqref="C6:L6"/>
    </sheetView>
  </sheetViews>
  <sheetFormatPr baseColWidth="10" defaultColWidth="11.42578125" defaultRowHeight="14.1" customHeight="1" x14ac:dyDescent="0.25"/>
  <cols>
    <col min="1" max="1" width="4.28515625" style="347" customWidth="1"/>
    <col min="2" max="2" width="2.7109375" style="37" customWidth="1"/>
    <col min="3" max="3" width="45" style="37" customWidth="1"/>
    <col min="4" max="4" width="3.42578125" style="37" customWidth="1"/>
    <col min="5" max="5" width="4.28515625" style="37" customWidth="1"/>
    <col min="6" max="7" width="3.5703125" style="37" customWidth="1"/>
    <col min="8" max="8" width="4.28515625" style="37" customWidth="1"/>
    <col min="9" max="9" width="17" style="37" customWidth="1"/>
    <col min="10" max="11" width="17.28515625" style="37" customWidth="1"/>
    <col min="12" max="12" width="14.5703125" style="37" customWidth="1"/>
    <col min="13" max="13" width="3.42578125" style="37" customWidth="1"/>
    <col min="14" max="14" width="2.85546875" style="304" customWidth="1"/>
    <col min="15" max="15" width="14.28515625" style="303" customWidth="1"/>
    <col min="16" max="16" width="14.5703125" style="303" customWidth="1"/>
    <col min="17" max="17" width="2.85546875" style="303" customWidth="1"/>
    <col min="18" max="28" width="11.42578125" style="303"/>
    <col min="29" max="16384" width="11.42578125" style="37"/>
  </cols>
  <sheetData>
    <row r="1" spans="1:28" ht="19.5" customHeight="1" x14ac:dyDescent="0.25">
      <c r="A1" s="303"/>
      <c r="B1" s="664" t="s">
        <v>678</v>
      </c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</row>
    <row r="2" spans="1:28" ht="19.5" customHeight="1" x14ac:dyDescent="0.25">
      <c r="A2" s="303"/>
      <c r="B2" s="665" t="s">
        <v>783</v>
      </c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</row>
    <row r="3" spans="1:28" ht="14.1" customHeight="1" x14ac:dyDescent="0.25">
      <c r="A3" s="303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28" s="301" customFormat="1" ht="16.5" customHeight="1" x14ac:dyDescent="0.25">
      <c r="A4" s="306"/>
      <c r="B4" s="307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9"/>
      <c r="N4" s="310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</row>
    <row r="5" spans="1:28" ht="15" customHeight="1" x14ac:dyDescent="0.25">
      <c r="A5" s="303"/>
      <c r="B5" s="311"/>
      <c r="C5" s="666" t="s">
        <v>672</v>
      </c>
      <c r="D5" s="666"/>
      <c r="E5" s="666"/>
      <c r="F5" s="666"/>
      <c r="G5" s="666"/>
      <c r="H5" s="666"/>
      <c r="I5" s="666"/>
      <c r="J5" s="666"/>
      <c r="K5" s="666"/>
      <c r="L5" s="666"/>
      <c r="M5" s="667"/>
    </row>
    <row r="6" spans="1:28" ht="15.95" customHeight="1" x14ac:dyDescent="0.25">
      <c r="A6" s="303"/>
      <c r="B6" s="311"/>
      <c r="C6" s="668"/>
      <c r="D6" s="669"/>
      <c r="E6" s="669"/>
      <c r="F6" s="669"/>
      <c r="G6" s="669"/>
      <c r="H6" s="669"/>
      <c r="I6" s="669"/>
      <c r="J6" s="669"/>
      <c r="K6" s="669"/>
      <c r="L6" s="670"/>
      <c r="M6" s="312"/>
    </row>
    <row r="7" spans="1:28" ht="6.95" customHeight="1" x14ac:dyDescent="0.25">
      <c r="A7" s="303"/>
      <c r="B7" s="311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4"/>
    </row>
    <row r="8" spans="1:28" ht="15.95" customHeight="1" x14ac:dyDescent="0.25">
      <c r="A8" s="303"/>
      <c r="B8" s="311"/>
      <c r="C8" s="666" t="s">
        <v>673</v>
      </c>
      <c r="D8" s="666"/>
      <c r="E8" s="666"/>
      <c r="F8" s="666"/>
      <c r="G8" s="666"/>
      <c r="H8" s="666"/>
      <c r="I8" s="666"/>
      <c r="J8" s="666"/>
      <c r="K8" s="666"/>
      <c r="L8" s="666"/>
      <c r="M8" s="667"/>
    </row>
    <row r="9" spans="1:28" ht="15.95" customHeight="1" x14ac:dyDescent="0.25">
      <c r="A9" s="303"/>
      <c r="B9" s="311"/>
      <c r="C9" s="668"/>
      <c r="D9" s="669"/>
      <c r="E9" s="669"/>
      <c r="F9" s="669"/>
      <c r="G9" s="669"/>
      <c r="H9" s="669"/>
      <c r="I9" s="669"/>
      <c r="J9" s="669"/>
      <c r="K9" s="669"/>
      <c r="L9" s="670"/>
      <c r="M9" s="312"/>
    </row>
    <row r="10" spans="1:28" ht="9" customHeight="1" x14ac:dyDescent="0.25">
      <c r="A10" s="303"/>
      <c r="B10" s="315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7"/>
    </row>
    <row r="11" spans="1:28" s="301" customFormat="1" ht="16.5" customHeight="1" x14ac:dyDescent="0.25">
      <c r="A11" s="318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0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</row>
    <row r="12" spans="1:28" ht="18" customHeight="1" x14ac:dyDescent="0.25">
      <c r="A12" s="303"/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20"/>
      <c r="M12" s="320"/>
    </row>
    <row r="13" spans="1:28" s="302" customFormat="1" ht="26.25" customHeight="1" x14ac:dyDescent="0.25">
      <c r="A13" s="321"/>
      <c r="B13" s="671" t="s">
        <v>674</v>
      </c>
      <c r="C13" s="671"/>
      <c r="D13" s="671"/>
      <c r="E13" s="671"/>
      <c r="F13" s="671"/>
      <c r="G13" s="671"/>
      <c r="H13" s="671"/>
      <c r="J13" s="322"/>
      <c r="K13" s="322"/>
      <c r="L13" s="322"/>
      <c r="M13" s="322"/>
      <c r="N13" s="323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</row>
    <row r="14" spans="1:28" s="301" customFormat="1" ht="10.5" customHeight="1" x14ac:dyDescent="0.25">
      <c r="A14" s="318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0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</row>
    <row r="15" spans="1:28" s="301" customFormat="1" ht="15" customHeight="1" x14ac:dyDescent="0.25">
      <c r="A15" s="306"/>
      <c r="B15" s="307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24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</row>
    <row r="16" spans="1:28" s="301" customFormat="1" ht="16.5" customHeight="1" x14ac:dyDescent="0.25">
      <c r="A16" s="306"/>
      <c r="B16" s="325"/>
      <c r="C16" s="326"/>
      <c r="D16" s="326"/>
      <c r="E16" s="326"/>
      <c r="F16" s="326"/>
      <c r="G16" s="326"/>
      <c r="H16" s="326"/>
      <c r="I16" s="326"/>
      <c r="J16" s="326"/>
      <c r="K16" s="672" t="s">
        <v>44</v>
      </c>
      <c r="L16" s="673" t="s">
        <v>679</v>
      </c>
      <c r="M16" s="327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</row>
    <row r="17" spans="1:28" s="331" customFormat="1" ht="36.75" customHeight="1" x14ac:dyDescent="0.25">
      <c r="A17" s="328"/>
      <c r="B17" s="329"/>
      <c r="C17" s="476" t="s">
        <v>715</v>
      </c>
      <c r="D17" s="330"/>
      <c r="E17" s="330"/>
      <c r="F17" s="330"/>
      <c r="G17" s="330"/>
      <c r="H17" s="330"/>
      <c r="I17" s="330"/>
      <c r="J17" s="330"/>
      <c r="K17" s="672"/>
      <c r="L17" s="673"/>
      <c r="M17" s="327"/>
      <c r="N17" s="328"/>
      <c r="O17" s="328"/>
      <c r="P17" s="328"/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328"/>
    </row>
    <row r="18" spans="1:28" ht="15.95" customHeight="1" x14ac:dyDescent="0.25">
      <c r="A18" s="303"/>
      <c r="B18" s="311"/>
      <c r="C18" s="658" t="s">
        <v>675</v>
      </c>
      <c r="D18" s="659"/>
      <c r="E18" s="659"/>
      <c r="F18" s="659"/>
      <c r="G18" s="659"/>
      <c r="H18" s="659"/>
      <c r="I18" s="659"/>
      <c r="J18" s="660"/>
      <c r="K18" s="585">
        <f>SUM(K19:K22)</f>
        <v>0</v>
      </c>
      <c r="L18" s="364">
        <f>SUM(L19:L22)</f>
        <v>0</v>
      </c>
      <c r="M18" s="332"/>
      <c r="N18" s="303"/>
      <c r="AB18" s="37"/>
    </row>
    <row r="19" spans="1:28" ht="29.25" customHeight="1" x14ac:dyDescent="0.25">
      <c r="A19" s="303"/>
      <c r="B19" s="311"/>
      <c r="C19" s="661" t="s">
        <v>785</v>
      </c>
      <c r="D19" s="662"/>
      <c r="E19" s="662"/>
      <c r="F19" s="662"/>
      <c r="G19" s="662"/>
      <c r="H19" s="662"/>
      <c r="I19" s="662"/>
      <c r="J19" s="663"/>
      <c r="K19" s="583"/>
      <c r="L19" s="365"/>
      <c r="M19" s="332" t="str">
        <f>IF(K19&gt;L19,"E","")</f>
        <v/>
      </c>
      <c r="N19" s="303"/>
      <c r="AB19" s="37"/>
    </row>
    <row r="20" spans="1:28" ht="15.95" customHeight="1" x14ac:dyDescent="0.25">
      <c r="A20" s="303"/>
      <c r="B20" s="311"/>
      <c r="C20" s="655" t="s">
        <v>786</v>
      </c>
      <c r="D20" s="656"/>
      <c r="E20" s="656"/>
      <c r="F20" s="656"/>
      <c r="G20" s="656"/>
      <c r="H20" s="656"/>
      <c r="I20" s="656"/>
      <c r="J20" s="657"/>
      <c r="K20" s="583"/>
      <c r="L20" s="365"/>
      <c r="M20" s="332" t="str">
        <f>IF(K20&gt;L20,"E","")</f>
        <v/>
      </c>
      <c r="N20" s="303"/>
      <c r="AB20" s="37"/>
    </row>
    <row r="21" spans="1:28" ht="15.95" customHeight="1" x14ac:dyDescent="0.25">
      <c r="A21" s="303"/>
      <c r="B21" s="311"/>
      <c r="C21" s="655" t="s">
        <v>716</v>
      </c>
      <c r="D21" s="656"/>
      <c r="E21" s="656"/>
      <c r="F21" s="656"/>
      <c r="G21" s="656"/>
      <c r="H21" s="656"/>
      <c r="I21" s="656"/>
      <c r="J21" s="657"/>
      <c r="K21" s="583"/>
      <c r="L21" s="365"/>
      <c r="M21" s="332" t="str">
        <f>IF(K21&gt;L21,"E","")</f>
        <v/>
      </c>
      <c r="N21" s="303"/>
      <c r="AB21" s="37"/>
    </row>
    <row r="22" spans="1:28" s="335" customFormat="1" ht="15.95" customHeight="1" x14ac:dyDescent="0.25">
      <c r="A22" s="333"/>
      <c r="B22" s="334"/>
      <c r="C22" s="655" t="s">
        <v>787</v>
      </c>
      <c r="D22" s="656"/>
      <c r="E22" s="656"/>
      <c r="F22" s="656"/>
      <c r="G22" s="656"/>
      <c r="H22" s="656"/>
      <c r="I22" s="656"/>
      <c r="J22" s="657"/>
      <c r="K22" s="583"/>
      <c r="L22" s="365"/>
      <c r="M22" s="332" t="str">
        <f>IF(K22&gt;L22,"E","")</f>
        <v/>
      </c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</row>
    <row r="23" spans="1:28" ht="15.95" customHeight="1" x14ac:dyDescent="0.25">
      <c r="A23" s="303"/>
      <c r="B23" s="311"/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2"/>
      <c r="N23" s="303"/>
      <c r="AB23" s="37"/>
    </row>
    <row r="24" spans="1:28" s="331" customFormat="1" ht="20.100000000000001" customHeight="1" x14ac:dyDescent="0.25">
      <c r="A24" s="328"/>
      <c r="B24" s="329"/>
      <c r="C24" s="337" t="s">
        <v>717</v>
      </c>
      <c r="D24" s="337"/>
      <c r="E24" s="337"/>
      <c r="F24" s="337"/>
      <c r="G24" s="337"/>
      <c r="H24" s="338"/>
      <c r="I24" s="338"/>
      <c r="J24" s="338"/>
      <c r="K24" s="338"/>
      <c r="L24" s="338"/>
      <c r="M24" s="332"/>
      <c r="N24" s="328"/>
      <c r="O24" s="328"/>
      <c r="P24" s="328"/>
      <c r="Q24" s="328"/>
      <c r="R24" s="328"/>
      <c r="S24" s="328"/>
      <c r="T24" s="328"/>
      <c r="U24" s="328"/>
      <c r="V24" s="328"/>
      <c r="W24" s="328"/>
      <c r="X24" s="328"/>
      <c r="Y24" s="328"/>
      <c r="Z24" s="328"/>
      <c r="AA24" s="328"/>
    </row>
    <row r="25" spans="1:28" ht="15.95" customHeight="1" x14ac:dyDescent="0.25">
      <c r="A25" s="303"/>
      <c r="B25" s="311"/>
      <c r="C25" s="658" t="s">
        <v>675</v>
      </c>
      <c r="D25" s="659"/>
      <c r="E25" s="659"/>
      <c r="F25" s="659"/>
      <c r="G25" s="659"/>
      <c r="H25" s="659"/>
      <c r="I25" s="659"/>
      <c r="J25" s="660"/>
      <c r="K25" s="586">
        <f>SUM(K26:K32)</f>
        <v>0</v>
      </c>
      <c r="L25" s="363">
        <f>SUM(L26:L32)</f>
        <v>0</v>
      </c>
      <c r="M25" s="332"/>
      <c r="N25" s="303"/>
      <c r="AB25" s="37"/>
    </row>
    <row r="26" spans="1:28" ht="15.95" customHeight="1" x14ac:dyDescent="0.25">
      <c r="A26" s="303"/>
      <c r="B26" s="311"/>
      <c r="C26" s="655" t="s">
        <v>718</v>
      </c>
      <c r="D26" s="656"/>
      <c r="E26" s="656"/>
      <c r="F26" s="656"/>
      <c r="G26" s="656"/>
      <c r="H26" s="656"/>
      <c r="I26" s="656"/>
      <c r="J26" s="657"/>
      <c r="K26" s="583"/>
      <c r="L26" s="365"/>
      <c r="M26" s="332" t="str">
        <f>IF(K26&gt;L26,"E","")</f>
        <v/>
      </c>
      <c r="N26" s="303"/>
      <c r="AB26" s="37"/>
    </row>
    <row r="27" spans="1:28" ht="27.75" customHeight="1" x14ac:dyDescent="0.25">
      <c r="A27" s="303"/>
      <c r="B27" s="311"/>
      <c r="C27" s="661" t="s">
        <v>788</v>
      </c>
      <c r="D27" s="662"/>
      <c r="E27" s="662"/>
      <c r="F27" s="662"/>
      <c r="G27" s="662"/>
      <c r="H27" s="662"/>
      <c r="I27" s="662"/>
      <c r="J27" s="663"/>
      <c r="K27" s="583"/>
      <c r="L27" s="365"/>
      <c r="M27" s="332" t="str">
        <f t="shared" ref="M27:M32" si="0">IF(K27&gt;L27,"E","")</f>
        <v/>
      </c>
      <c r="N27" s="303"/>
      <c r="AB27" s="37"/>
    </row>
    <row r="28" spans="1:28" ht="15.95" customHeight="1" x14ac:dyDescent="0.25">
      <c r="A28" s="303"/>
      <c r="B28" s="311"/>
      <c r="C28" s="655" t="s">
        <v>789</v>
      </c>
      <c r="D28" s="656"/>
      <c r="E28" s="656"/>
      <c r="F28" s="656"/>
      <c r="G28" s="656"/>
      <c r="H28" s="656"/>
      <c r="I28" s="656"/>
      <c r="J28" s="657"/>
      <c r="K28" s="583"/>
      <c r="L28" s="365"/>
      <c r="M28" s="332" t="str">
        <f t="shared" si="0"/>
        <v/>
      </c>
      <c r="N28" s="303"/>
      <c r="AB28" s="37"/>
    </row>
    <row r="29" spans="1:28" ht="15.95" customHeight="1" x14ac:dyDescent="0.25">
      <c r="A29" s="303"/>
      <c r="B29" s="311"/>
      <c r="C29" s="655" t="s">
        <v>790</v>
      </c>
      <c r="D29" s="656"/>
      <c r="E29" s="656"/>
      <c r="F29" s="656"/>
      <c r="G29" s="656"/>
      <c r="H29" s="656"/>
      <c r="I29" s="656"/>
      <c r="J29" s="657"/>
      <c r="K29" s="583"/>
      <c r="L29" s="365"/>
      <c r="M29" s="332" t="str">
        <f t="shared" si="0"/>
        <v/>
      </c>
      <c r="N29" s="303"/>
      <c r="AB29" s="37"/>
    </row>
    <row r="30" spans="1:28" ht="15.95" customHeight="1" x14ac:dyDescent="0.25">
      <c r="A30" s="303"/>
      <c r="B30" s="311"/>
      <c r="C30" s="655" t="s">
        <v>719</v>
      </c>
      <c r="D30" s="656"/>
      <c r="E30" s="656"/>
      <c r="F30" s="656"/>
      <c r="G30" s="656"/>
      <c r="H30" s="656"/>
      <c r="I30" s="656"/>
      <c r="J30" s="657"/>
      <c r="K30" s="583"/>
      <c r="L30" s="365"/>
      <c r="M30" s="332" t="str">
        <f t="shared" si="0"/>
        <v/>
      </c>
      <c r="N30" s="303"/>
      <c r="AB30" s="37"/>
    </row>
    <row r="31" spans="1:28" ht="27" customHeight="1" x14ac:dyDescent="0.25">
      <c r="A31" s="303"/>
      <c r="B31" s="311"/>
      <c r="C31" s="661" t="s">
        <v>784</v>
      </c>
      <c r="D31" s="662"/>
      <c r="E31" s="662"/>
      <c r="F31" s="662"/>
      <c r="G31" s="662"/>
      <c r="H31" s="662"/>
      <c r="I31" s="662"/>
      <c r="J31" s="663"/>
      <c r="K31" s="583"/>
      <c r="L31" s="365"/>
      <c r="M31" s="332" t="str">
        <f t="shared" si="0"/>
        <v/>
      </c>
      <c r="N31" s="303"/>
      <c r="AB31" s="37"/>
    </row>
    <row r="32" spans="1:28" ht="15.95" customHeight="1" x14ac:dyDescent="0.25">
      <c r="A32" s="303"/>
      <c r="B32" s="311"/>
      <c r="C32" s="655" t="s">
        <v>720</v>
      </c>
      <c r="D32" s="656"/>
      <c r="E32" s="656"/>
      <c r="F32" s="656"/>
      <c r="G32" s="656"/>
      <c r="H32" s="656"/>
      <c r="I32" s="656"/>
      <c r="J32" s="657"/>
      <c r="K32" s="583"/>
      <c r="L32" s="365"/>
      <c r="M32" s="332" t="str">
        <f t="shared" si="0"/>
        <v/>
      </c>
      <c r="N32" s="303"/>
      <c r="AB32" s="37"/>
    </row>
    <row r="33" spans="1:28" ht="15.95" customHeight="1" x14ac:dyDescent="0.25">
      <c r="A33" s="303"/>
      <c r="B33" s="311"/>
      <c r="C33" s="336"/>
      <c r="D33" s="336"/>
      <c r="E33" s="336"/>
      <c r="F33" s="336"/>
      <c r="G33" s="336"/>
      <c r="H33" s="336"/>
      <c r="I33" s="336"/>
      <c r="J33" s="336"/>
      <c r="K33" s="336"/>
      <c r="L33" s="336"/>
      <c r="M33" s="332"/>
      <c r="N33" s="303"/>
      <c r="AB33" s="37"/>
    </row>
    <row r="34" spans="1:28" s="331" customFormat="1" ht="20.100000000000001" customHeight="1" x14ac:dyDescent="0.25">
      <c r="A34" s="328"/>
      <c r="B34" s="329"/>
      <c r="C34" s="476" t="s">
        <v>721</v>
      </c>
      <c r="D34" s="330"/>
      <c r="E34" s="330"/>
      <c r="F34" s="330"/>
      <c r="G34" s="330"/>
      <c r="H34" s="330"/>
      <c r="I34" s="330"/>
      <c r="J34" s="330"/>
      <c r="K34" s="330"/>
      <c r="L34" s="330"/>
      <c r="M34" s="332"/>
      <c r="N34" s="328"/>
      <c r="O34" s="328"/>
      <c r="P34" s="328"/>
      <c r="Q34" s="328"/>
      <c r="R34" s="328"/>
      <c r="S34" s="328"/>
      <c r="T34" s="328"/>
      <c r="U34" s="328"/>
      <c r="V34" s="328"/>
      <c r="W34" s="328"/>
      <c r="X34" s="328"/>
      <c r="Y34" s="328"/>
      <c r="Z34" s="328"/>
      <c r="AA34" s="328"/>
    </row>
    <row r="35" spans="1:28" ht="15.95" customHeight="1" collapsed="1" x14ac:dyDescent="0.25">
      <c r="A35" s="303"/>
      <c r="B35" s="311"/>
      <c r="C35" s="658" t="s">
        <v>675</v>
      </c>
      <c r="D35" s="659"/>
      <c r="E35" s="659"/>
      <c r="F35" s="659"/>
      <c r="G35" s="659"/>
      <c r="H35" s="659"/>
      <c r="I35" s="659"/>
      <c r="J35" s="660"/>
      <c r="K35" s="586">
        <f>SUM(K36:K42)</f>
        <v>0</v>
      </c>
      <c r="L35" s="363">
        <f>SUM(L36:L42)</f>
        <v>0</v>
      </c>
      <c r="M35" s="332"/>
      <c r="N35" s="303"/>
      <c r="AB35" s="37"/>
    </row>
    <row r="36" spans="1:28" ht="15.95" customHeight="1" x14ac:dyDescent="0.25">
      <c r="A36" s="303"/>
      <c r="B36" s="311"/>
      <c r="C36" s="655" t="s">
        <v>722</v>
      </c>
      <c r="D36" s="656"/>
      <c r="E36" s="656"/>
      <c r="F36" s="656"/>
      <c r="G36" s="656"/>
      <c r="H36" s="656"/>
      <c r="I36" s="656"/>
      <c r="J36" s="657"/>
      <c r="K36" s="583"/>
      <c r="L36" s="365"/>
      <c r="M36" s="332" t="str">
        <f>IF(K36&gt;L36,"E","")</f>
        <v/>
      </c>
      <c r="N36" s="303"/>
      <c r="AB36" s="37"/>
    </row>
    <row r="37" spans="1:28" ht="15.95" customHeight="1" x14ac:dyDescent="0.25">
      <c r="A37" s="303"/>
      <c r="B37" s="311"/>
      <c r="C37" s="655" t="s">
        <v>723</v>
      </c>
      <c r="D37" s="656"/>
      <c r="E37" s="656"/>
      <c r="F37" s="656"/>
      <c r="G37" s="656"/>
      <c r="H37" s="656"/>
      <c r="I37" s="656"/>
      <c r="J37" s="657"/>
      <c r="K37" s="584"/>
      <c r="L37" s="479"/>
      <c r="M37" s="332" t="str">
        <f t="shared" ref="M37:M42" si="1">IF(K37&gt;L37,"E","")</f>
        <v/>
      </c>
      <c r="N37" s="303"/>
      <c r="AB37" s="37"/>
    </row>
    <row r="38" spans="1:28" ht="15.95" customHeight="1" x14ac:dyDescent="0.25">
      <c r="A38" s="303"/>
      <c r="B38" s="311"/>
      <c r="C38" s="655" t="s">
        <v>724</v>
      </c>
      <c r="D38" s="656"/>
      <c r="E38" s="656"/>
      <c r="F38" s="656"/>
      <c r="G38" s="656"/>
      <c r="H38" s="656"/>
      <c r="I38" s="656"/>
      <c r="J38" s="657"/>
      <c r="K38" s="584"/>
      <c r="L38" s="479"/>
      <c r="M38" s="332" t="str">
        <f t="shared" si="1"/>
        <v/>
      </c>
      <c r="N38" s="303"/>
      <c r="AB38" s="37"/>
    </row>
    <row r="39" spans="1:28" ht="15.95" customHeight="1" x14ac:dyDescent="0.25">
      <c r="A39" s="303"/>
      <c r="B39" s="311"/>
      <c r="C39" s="655" t="s">
        <v>725</v>
      </c>
      <c r="D39" s="656"/>
      <c r="E39" s="656"/>
      <c r="F39" s="656"/>
      <c r="G39" s="656"/>
      <c r="H39" s="656"/>
      <c r="I39" s="656"/>
      <c r="J39" s="657"/>
      <c r="K39" s="584"/>
      <c r="L39" s="479"/>
      <c r="M39" s="332" t="str">
        <f t="shared" si="1"/>
        <v/>
      </c>
      <c r="N39" s="303"/>
      <c r="AB39" s="37"/>
    </row>
    <row r="40" spans="1:28" ht="15.95" customHeight="1" x14ac:dyDescent="0.25">
      <c r="A40" s="303"/>
      <c r="B40" s="311"/>
      <c r="C40" s="655" t="s">
        <v>726</v>
      </c>
      <c r="D40" s="656"/>
      <c r="E40" s="656"/>
      <c r="F40" s="656"/>
      <c r="G40" s="656"/>
      <c r="H40" s="656"/>
      <c r="I40" s="656"/>
      <c r="J40" s="657"/>
      <c r="K40" s="584"/>
      <c r="L40" s="479"/>
      <c r="M40" s="332" t="str">
        <f t="shared" si="1"/>
        <v/>
      </c>
      <c r="N40" s="303"/>
      <c r="AB40" s="37"/>
    </row>
    <row r="41" spans="1:28" ht="15.95" customHeight="1" x14ac:dyDescent="0.25">
      <c r="A41" s="303"/>
      <c r="B41" s="311"/>
      <c r="C41" s="655" t="s">
        <v>727</v>
      </c>
      <c r="D41" s="656"/>
      <c r="E41" s="656"/>
      <c r="F41" s="656"/>
      <c r="G41" s="656"/>
      <c r="H41" s="656"/>
      <c r="I41" s="656"/>
      <c r="J41" s="657"/>
      <c r="K41" s="584"/>
      <c r="L41" s="479"/>
      <c r="M41" s="332" t="str">
        <f t="shared" si="1"/>
        <v/>
      </c>
      <c r="N41" s="303"/>
      <c r="AB41" s="37"/>
    </row>
    <row r="42" spans="1:28" ht="15.95" customHeight="1" x14ac:dyDescent="0.25">
      <c r="A42" s="303"/>
      <c r="B42" s="311"/>
      <c r="C42" s="655" t="s">
        <v>728</v>
      </c>
      <c r="D42" s="656"/>
      <c r="E42" s="656"/>
      <c r="F42" s="656"/>
      <c r="G42" s="656"/>
      <c r="H42" s="656"/>
      <c r="I42" s="656"/>
      <c r="J42" s="657"/>
      <c r="K42" s="584"/>
      <c r="L42" s="479"/>
      <c r="M42" s="332" t="str">
        <f t="shared" si="1"/>
        <v/>
      </c>
      <c r="N42" s="303"/>
      <c r="AB42" s="37"/>
    </row>
    <row r="43" spans="1:28" ht="15.95" customHeight="1" x14ac:dyDescent="0.25">
      <c r="A43" s="303"/>
      <c r="B43" s="311"/>
      <c r="C43" s="336"/>
      <c r="D43" s="336"/>
      <c r="E43" s="336"/>
      <c r="F43" s="336"/>
      <c r="G43" s="336"/>
      <c r="H43" s="336"/>
      <c r="I43" s="336"/>
      <c r="J43" s="336"/>
      <c r="K43" s="336"/>
      <c r="L43" s="336"/>
      <c r="M43" s="332"/>
      <c r="N43" s="303"/>
      <c r="AB43" s="37"/>
    </row>
    <row r="44" spans="1:28" s="331" customFormat="1" ht="20.100000000000001" customHeight="1" x14ac:dyDescent="0.25">
      <c r="A44" s="328"/>
      <c r="B44" s="329"/>
      <c r="C44" s="337" t="s">
        <v>729</v>
      </c>
      <c r="D44" s="337"/>
      <c r="E44" s="337"/>
      <c r="F44" s="337"/>
      <c r="G44" s="337"/>
      <c r="H44" s="338"/>
      <c r="I44" s="338"/>
      <c r="J44" s="338"/>
      <c r="K44" s="338"/>
      <c r="L44" s="338"/>
      <c r="M44" s="332"/>
      <c r="N44" s="328"/>
      <c r="O44" s="328"/>
      <c r="P44" s="328"/>
      <c r="Q44" s="328"/>
      <c r="R44" s="328"/>
      <c r="S44" s="328"/>
      <c r="T44" s="328"/>
      <c r="U44" s="328"/>
      <c r="V44" s="328"/>
      <c r="W44" s="328"/>
      <c r="X44" s="328"/>
      <c r="Y44" s="328"/>
      <c r="Z44" s="328"/>
      <c r="AA44" s="328"/>
    </row>
    <row r="45" spans="1:28" ht="15.95" customHeight="1" collapsed="1" x14ac:dyDescent="0.25">
      <c r="A45" s="303"/>
      <c r="B45" s="311"/>
      <c r="C45" s="658" t="s">
        <v>675</v>
      </c>
      <c r="D45" s="659"/>
      <c r="E45" s="659"/>
      <c r="F45" s="659"/>
      <c r="G45" s="659"/>
      <c r="H45" s="659"/>
      <c r="I45" s="659"/>
      <c r="J45" s="660"/>
      <c r="K45" s="586">
        <f>SUM(K46:K52)</f>
        <v>0</v>
      </c>
      <c r="L45" s="363">
        <f>SUM(L46:L52)</f>
        <v>0</v>
      </c>
      <c r="M45" s="332"/>
      <c r="N45" s="303"/>
      <c r="AB45" s="37"/>
    </row>
    <row r="46" spans="1:28" ht="15.95" customHeight="1" x14ac:dyDescent="0.25">
      <c r="A46" s="303"/>
      <c r="B46" s="311"/>
      <c r="C46" s="655" t="s">
        <v>730</v>
      </c>
      <c r="D46" s="656"/>
      <c r="E46" s="656"/>
      <c r="F46" s="656"/>
      <c r="G46" s="656"/>
      <c r="H46" s="656"/>
      <c r="I46" s="656"/>
      <c r="J46" s="657"/>
      <c r="K46" s="583"/>
      <c r="L46" s="365"/>
      <c r="M46" s="332" t="str">
        <f>IF(K46&gt;L46,"E","")</f>
        <v/>
      </c>
      <c r="N46" s="303"/>
      <c r="AB46" s="37"/>
    </row>
    <row r="47" spans="1:28" ht="15.95" customHeight="1" x14ac:dyDescent="0.25">
      <c r="A47" s="303"/>
      <c r="B47" s="311"/>
      <c r="C47" s="655" t="s">
        <v>731</v>
      </c>
      <c r="D47" s="656"/>
      <c r="E47" s="656"/>
      <c r="F47" s="656"/>
      <c r="G47" s="656"/>
      <c r="H47" s="656"/>
      <c r="I47" s="656"/>
      <c r="J47" s="657"/>
      <c r="K47" s="584"/>
      <c r="L47" s="479"/>
      <c r="M47" s="332" t="str">
        <f t="shared" ref="M47:M52" si="2">IF(K47&gt;L47,"E","")</f>
        <v/>
      </c>
      <c r="N47" s="303"/>
      <c r="AB47" s="37"/>
    </row>
    <row r="48" spans="1:28" ht="15.95" customHeight="1" x14ac:dyDescent="0.25">
      <c r="A48" s="303"/>
      <c r="B48" s="311"/>
      <c r="C48" s="655" t="s">
        <v>732</v>
      </c>
      <c r="D48" s="656"/>
      <c r="E48" s="656"/>
      <c r="F48" s="656"/>
      <c r="G48" s="656"/>
      <c r="H48" s="656"/>
      <c r="I48" s="656"/>
      <c r="J48" s="657"/>
      <c r="K48" s="584"/>
      <c r="L48" s="479"/>
      <c r="M48" s="332" t="str">
        <f t="shared" si="2"/>
        <v/>
      </c>
      <c r="N48" s="303"/>
      <c r="AB48" s="37"/>
    </row>
    <row r="49" spans="1:28" ht="15.95" customHeight="1" x14ac:dyDescent="0.25">
      <c r="A49" s="303"/>
      <c r="B49" s="311"/>
      <c r="C49" s="655" t="s">
        <v>733</v>
      </c>
      <c r="D49" s="656"/>
      <c r="E49" s="656"/>
      <c r="F49" s="656"/>
      <c r="G49" s="656"/>
      <c r="H49" s="656"/>
      <c r="I49" s="656"/>
      <c r="J49" s="657"/>
      <c r="K49" s="584"/>
      <c r="L49" s="479"/>
      <c r="M49" s="332" t="str">
        <f t="shared" si="2"/>
        <v/>
      </c>
      <c r="N49" s="303"/>
      <c r="AB49" s="37"/>
    </row>
    <row r="50" spans="1:28" ht="15.95" customHeight="1" x14ac:dyDescent="0.25">
      <c r="A50" s="303"/>
      <c r="B50" s="311"/>
      <c r="C50" s="655" t="s">
        <v>734</v>
      </c>
      <c r="D50" s="656"/>
      <c r="E50" s="656"/>
      <c r="F50" s="656"/>
      <c r="G50" s="656"/>
      <c r="H50" s="656"/>
      <c r="I50" s="656"/>
      <c r="J50" s="657"/>
      <c r="K50" s="584"/>
      <c r="L50" s="479"/>
      <c r="M50" s="332" t="str">
        <f t="shared" si="2"/>
        <v/>
      </c>
      <c r="N50" s="303"/>
      <c r="AB50" s="37"/>
    </row>
    <row r="51" spans="1:28" ht="15.95" customHeight="1" x14ac:dyDescent="0.25">
      <c r="A51" s="303"/>
      <c r="B51" s="311"/>
      <c r="C51" s="655" t="s">
        <v>735</v>
      </c>
      <c r="D51" s="656"/>
      <c r="E51" s="656"/>
      <c r="F51" s="656"/>
      <c r="G51" s="656"/>
      <c r="H51" s="656"/>
      <c r="I51" s="656"/>
      <c r="J51" s="657"/>
      <c r="K51" s="584"/>
      <c r="L51" s="479"/>
      <c r="M51" s="332" t="str">
        <f t="shared" si="2"/>
        <v/>
      </c>
      <c r="N51" s="303"/>
      <c r="AB51" s="37"/>
    </row>
    <row r="52" spans="1:28" ht="15.95" customHeight="1" x14ac:dyDescent="0.25">
      <c r="A52" s="303"/>
      <c r="B52" s="311"/>
      <c r="C52" s="655" t="s">
        <v>736</v>
      </c>
      <c r="D52" s="656"/>
      <c r="E52" s="656"/>
      <c r="F52" s="656"/>
      <c r="G52" s="656"/>
      <c r="H52" s="656"/>
      <c r="I52" s="656"/>
      <c r="J52" s="657"/>
      <c r="K52" s="584"/>
      <c r="L52" s="479"/>
      <c r="M52" s="332" t="str">
        <f t="shared" si="2"/>
        <v/>
      </c>
      <c r="N52" s="303"/>
      <c r="AB52" s="37"/>
    </row>
    <row r="53" spans="1:28" ht="15" customHeight="1" x14ac:dyDescent="0.25">
      <c r="A53" s="303"/>
      <c r="B53" s="311"/>
      <c r="C53" s="336"/>
      <c r="D53" s="336"/>
      <c r="E53" s="336"/>
      <c r="F53" s="336"/>
      <c r="G53" s="336"/>
      <c r="H53" s="336"/>
      <c r="I53" s="336"/>
      <c r="J53" s="336"/>
      <c r="K53" s="336"/>
      <c r="L53" s="336"/>
      <c r="M53" s="332"/>
      <c r="N53" s="303"/>
      <c r="AB53" s="37"/>
    </row>
    <row r="54" spans="1:28" s="331" customFormat="1" ht="20.100000000000001" customHeight="1" x14ac:dyDescent="0.25">
      <c r="A54" s="328"/>
      <c r="B54" s="329"/>
      <c r="C54" s="337" t="s">
        <v>751</v>
      </c>
      <c r="D54" s="337"/>
      <c r="E54" s="337"/>
      <c r="F54" s="337"/>
      <c r="G54" s="337"/>
      <c r="H54" s="338"/>
      <c r="I54" s="338"/>
      <c r="J54" s="338"/>
      <c r="K54" s="338"/>
      <c r="L54" s="338"/>
      <c r="M54" s="332"/>
      <c r="N54" s="328"/>
      <c r="O54" s="328"/>
      <c r="P54" s="328"/>
      <c r="Q54" s="328"/>
      <c r="R54" s="328"/>
      <c r="S54" s="328"/>
      <c r="T54" s="328"/>
      <c r="U54" s="328"/>
      <c r="V54" s="328"/>
      <c r="W54" s="328"/>
      <c r="X54" s="328"/>
      <c r="Y54" s="328"/>
      <c r="Z54" s="328"/>
      <c r="AA54" s="328"/>
    </row>
    <row r="55" spans="1:28" ht="15.95" customHeight="1" x14ac:dyDescent="0.25">
      <c r="A55" s="303"/>
      <c r="B55" s="311"/>
      <c r="C55" s="658" t="s">
        <v>675</v>
      </c>
      <c r="D55" s="659"/>
      <c r="E55" s="659"/>
      <c r="F55" s="659"/>
      <c r="G55" s="659"/>
      <c r="H55" s="659"/>
      <c r="I55" s="659"/>
      <c r="J55" s="660"/>
      <c r="K55" s="586">
        <f>SUM(K56:K59)</f>
        <v>0</v>
      </c>
      <c r="L55" s="363">
        <f>SUM(L56:L59)</f>
        <v>0</v>
      </c>
      <c r="M55" s="332"/>
      <c r="N55" s="303"/>
      <c r="AB55" s="37"/>
    </row>
    <row r="56" spans="1:28" ht="15.95" customHeight="1" x14ac:dyDescent="0.25">
      <c r="A56" s="303"/>
      <c r="B56" s="311"/>
      <c r="C56" s="655" t="s">
        <v>737</v>
      </c>
      <c r="D56" s="656"/>
      <c r="E56" s="656"/>
      <c r="F56" s="656"/>
      <c r="G56" s="656"/>
      <c r="H56" s="656"/>
      <c r="I56" s="656"/>
      <c r="J56" s="657"/>
      <c r="K56" s="583"/>
      <c r="L56" s="365"/>
      <c r="M56" s="332" t="str">
        <f t="shared" ref="M56:M59" si="3">IF(K56&gt;L56,"E","")</f>
        <v/>
      </c>
      <c r="N56" s="303"/>
      <c r="AB56" s="37"/>
    </row>
    <row r="57" spans="1:28" ht="15.95" customHeight="1" x14ac:dyDescent="0.25">
      <c r="A57" s="303"/>
      <c r="B57" s="311"/>
      <c r="C57" s="655" t="s">
        <v>738</v>
      </c>
      <c r="D57" s="656"/>
      <c r="E57" s="656"/>
      <c r="F57" s="656"/>
      <c r="G57" s="656"/>
      <c r="H57" s="656"/>
      <c r="I57" s="656"/>
      <c r="J57" s="657"/>
      <c r="K57" s="583"/>
      <c r="L57" s="365"/>
      <c r="M57" s="332" t="str">
        <f t="shared" si="3"/>
        <v/>
      </c>
      <c r="N57" s="303"/>
      <c r="AB57" s="37"/>
    </row>
    <row r="58" spans="1:28" ht="15.95" customHeight="1" x14ac:dyDescent="0.25">
      <c r="A58" s="303"/>
      <c r="B58" s="311"/>
      <c r="C58" s="655" t="s">
        <v>739</v>
      </c>
      <c r="D58" s="656"/>
      <c r="E58" s="656"/>
      <c r="F58" s="656"/>
      <c r="G58" s="656"/>
      <c r="H58" s="656"/>
      <c r="I58" s="656"/>
      <c r="J58" s="657"/>
      <c r="K58" s="583"/>
      <c r="L58" s="365"/>
      <c r="M58" s="332" t="str">
        <f t="shared" si="3"/>
        <v/>
      </c>
      <c r="N58" s="303"/>
      <c r="AB58" s="37"/>
    </row>
    <row r="59" spans="1:28" ht="15.95" customHeight="1" x14ac:dyDescent="0.25">
      <c r="A59" s="333"/>
      <c r="B59" s="311"/>
      <c r="C59" s="655" t="s">
        <v>740</v>
      </c>
      <c r="D59" s="656"/>
      <c r="E59" s="656"/>
      <c r="F59" s="656"/>
      <c r="G59" s="656"/>
      <c r="H59" s="656"/>
      <c r="I59" s="656"/>
      <c r="J59" s="657"/>
      <c r="K59" s="583"/>
      <c r="L59" s="365"/>
      <c r="M59" s="332" t="str">
        <f t="shared" si="3"/>
        <v/>
      </c>
      <c r="N59" s="303"/>
      <c r="AB59" s="37"/>
    </row>
    <row r="60" spans="1:28" s="331" customFormat="1" ht="19.5" customHeight="1" x14ac:dyDescent="0.25">
      <c r="A60" s="328"/>
      <c r="B60" s="329"/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2"/>
      <c r="N60" s="328"/>
      <c r="O60" s="328"/>
      <c r="P60" s="328"/>
      <c r="Q60" s="328"/>
      <c r="R60" s="328"/>
      <c r="S60" s="328"/>
      <c r="T60" s="328"/>
      <c r="U60" s="328"/>
      <c r="V60" s="328"/>
      <c r="W60" s="328"/>
      <c r="X60" s="328"/>
      <c r="Y60" s="328"/>
      <c r="Z60" s="328"/>
      <c r="AA60" s="328"/>
    </row>
    <row r="61" spans="1:28" ht="15.95" customHeight="1" x14ac:dyDescent="0.25">
      <c r="A61" s="303"/>
      <c r="B61" s="311"/>
      <c r="C61" s="476" t="s">
        <v>741</v>
      </c>
      <c r="D61" s="330"/>
      <c r="E61" s="330"/>
      <c r="F61" s="330"/>
      <c r="G61" s="330"/>
      <c r="H61" s="330"/>
      <c r="I61" s="330"/>
      <c r="J61" s="330"/>
      <c r="K61" s="330"/>
      <c r="L61" s="330"/>
      <c r="M61" s="332"/>
      <c r="N61" s="303"/>
      <c r="AB61" s="37"/>
    </row>
    <row r="62" spans="1:28" ht="15.95" customHeight="1" x14ac:dyDescent="0.25">
      <c r="A62" s="303"/>
      <c r="B62" s="311"/>
      <c r="C62" s="658" t="s">
        <v>675</v>
      </c>
      <c r="D62" s="659"/>
      <c r="E62" s="659"/>
      <c r="F62" s="659"/>
      <c r="G62" s="659"/>
      <c r="H62" s="659" t="s">
        <v>676</v>
      </c>
      <c r="I62" s="659"/>
      <c r="J62" s="660"/>
      <c r="K62" s="586">
        <f>SUM(K63:K64)</f>
        <v>0</v>
      </c>
      <c r="L62" s="363">
        <f>SUM(L63:L64)</f>
        <v>0</v>
      </c>
      <c r="M62" s="332"/>
      <c r="N62" s="303"/>
      <c r="AB62" s="37"/>
    </row>
    <row r="63" spans="1:28" ht="16.5" customHeight="1" x14ac:dyDescent="0.25">
      <c r="A63" s="303"/>
      <c r="B63" s="311"/>
      <c r="C63" s="655" t="s">
        <v>742</v>
      </c>
      <c r="D63" s="656"/>
      <c r="E63" s="656"/>
      <c r="F63" s="656"/>
      <c r="G63" s="656"/>
      <c r="H63" s="656"/>
      <c r="I63" s="656"/>
      <c r="J63" s="657"/>
      <c r="K63" s="583"/>
      <c r="L63" s="365"/>
      <c r="M63" s="332" t="str">
        <f>IF(K63&gt;L63,"E","")</f>
        <v/>
      </c>
      <c r="N63" s="303"/>
      <c r="AB63" s="37"/>
    </row>
    <row r="64" spans="1:28" ht="12.75" x14ac:dyDescent="0.25">
      <c r="A64" s="303"/>
      <c r="B64" s="311"/>
      <c r="C64" s="661" t="s">
        <v>743</v>
      </c>
      <c r="D64" s="662"/>
      <c r="E64" s="662"/>
      <c r="F64" s="662"/>
      <c r="G64" s="662"/>
      <c r="H64" s="662"/>
      <c r="I64" s="662"/>
      <c r="J64" s="663"/>
      <c r="K64" s="583"/>
      <c r="L64" s="365"/>
      <c r="M64" s="332" t="str">
        <f>IF(K64&gt;L64,"E","")</f>
        <v/>
      </c>
      <c r="N64" s="303"/>
      <c r="AB64" s="37"/>
    </row>
    <row r="65" spans="1:28" s="335" customFormat="1" ht="15.95" customHeight="1" x14ac:dyDescent="0.25">
      <c r="A65" s="303"/>
      <c r="B65" s="311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2"/>
      <c r="N65" s="303"/>
      <c r="O65" s="303"/>
      <c r="P65" s="303"/>
      <c r="Q65" s="303"/>
      <c r="R65" s="303"/>
      <c r="S65" s="303"/>
      <c r="T65" s="303"/>
      <c r="U65" s="303"/>
      <c r="V65" s="303"/>
      <c r="W65" s="303"/>
      <c r="X65" s="303"/>
      <c r="Y65" s="303"/>
      <c r="Z65" s="303"/>
      <c r="AA65" s="303"/>
    </row>
    <row r="66" spans="1:28" s="331" customFormat="1" ht="20.100000000000001" customHeight="1" x14ac:dyDescent="0.25">
      <c r="A66" s="328"/>
      <c r="B66" s="329"/>
      <c r="C66" s="337" t="s">
        <v>752</v>
      </c>
      <c r="D66" s="337"/>
      <c r="E66" s="337"/>
      <c r="F66" s="337"/>
      <c r="G66" s="337"/>
      <c r="H66" s="336"/>
      <c r="I66" s="336"/>
      <c r="J66" s="336"/>
      <c r="K66" s="336"/>
      <c r="L66" s="336"/>
      <c r="M66" s="332"/>
      <c r="N66" s="328"/>
      <c r="O66" s="328"/>
      <c r="P66" s="328"/>
      <c r="Q66" s="328"/>
      <c r="R66" s="328"/>
      <c r="S66" s="328"/>
      <c r="T66" s="328"/>
      <c r="U66" s="328"/>
      <c r="V66" s="328"/>
      <c r="W66" s="328"/>
      <c r="X66" s="328"/>
      <c r="Y66" s="328"/>
      <c r="Z66" s="328"/>
      <c r="AA66" s="328"/>
    </row>
    <row r="67" spans="1:28" s="331" customFormat="1" ht="20.100000000000001" customHeight="1" x14ac:dyDescent="0.25">
      <c r="A67" s="328"/>
      <c r="B67" s="329"/>
      <c r="C67" s="658" t="s">
        <v>675</v>
      </c>
      <c r="D67" s="659"/>
      <c r="E67" s="659"/>
      <c r="F67" s="659"/>
      <c r="G67" s="659"/>
      <c r="H67" s="659" t="s">
        <v>676</v>
      </c>
      <c r="I67" s="659"/>
      <c r="J67" s="660"/>
      <c r="K67" s="586">
        <f>SUM(K68:K69)</f>
        <v>0</v>
      </c>
      <c r="L67" s="363">
        <f>SUM(L68:L69)</f>
        <v>0</v>
      </c>
      <c r="M67" s="332"/>
      <c r="N67" s="328"/>
      <c r="O67" s="328"/>
      <c r="P67" s="328"/>
      <c r="Q67" s="328"/>
      <c r="R67" s="328"/>
      <c r="S67" s="328"/>
      <c r="T67" s="328"/>
      <c r="U67" s="328"/>
      <c r="V67" s="328"/>
      <c r="W67" s="328"/>
      <c r="X67" s="328"/>
      <c r="Y67" s="328"/>
      <c r="Z67" s="328"/>
      <c r="AA67" s="328"/>
    </row>
    <row r="68" spans="1:28" s="331" customFormat="1" ht="20.100000000000001" customHeight="1" x14ac:dyDescent="0.25">
      <c r="A68" s="328"/>
      <c r="B68" s="329"/>
      <c r="C68" s="655" t="s">
        <v>744</v>
      </c>
      <c r="D68" s="656"/>
      <c r="E68" s="656"/>
      <c r="F68" s="656"/>
      <c r="G68" s="656"/>
      <c r="H68" s="656"/>
      <c r="I68" s="656"/>
      <c r="J68" s="657"/>
      <c r="K68" s="583"/>
      <c r="L68" s="365"/>
      <c r="M68" s="332" t="str">
        <f t="shared" ref="M68:M69" si="4">IF(K68&gt;L68,"E","")</f>
        <v/>
      </c>
      <c r="N68" s="328"/>
      <c r="O68" s="328"/>
      <c r="P68" s="328"/>
      <c r="Q68" s="328"/>
      <c r="R68" s="328"/>
      <c r="S68" s="328"/>
      <c r="T68" s="328"/>
      <c r="U68" s="328"/>
      <c r="V68" s="328"/>
      <c r="W68" s="328"/>
      <c r="X68" s="328"/>
      <c r="Y68" s="328"/>
      <c r="Z68" s="328"/>
      <c r="AA68" s="328"/>
    </row>
    <row r="69" spans="1:28" s="331" customFormat="1" ht="20.100000000000001" customHeight="1" x14ac:dyDescent="0.25">
      <c r="A69" s="328"/>
      <c r="B69" s="329"/>
      <c r="C69" s="655" t="s">
        <v>745</v>
      </c>
      <c r="D69" s="656"/>
      <c r="E69" s="656"/>
      <c r="F69" s="656"/>
      <c r="G69" s="656"/>
      <c r="H69" s="656"/>
      <c r="I69" s="656"/>
      <c r="J69" s="657"/>
      <c r="K69" s="583"/>
      <c r="L69" s="365"/>
      <c r="M69" s="332" t="str">
        <f t="shared" si="4"/>
        <v/>
      </c>
      <c r="N69" s="328"/>
      <c r="O69" s="328"/>
      <c r="P69" s="328"/>
      <c r="Q69" s="328"/>
      <c r="R69" s="328"/>
      <c r="S69" s="328"/>
      <c r="T69" s="328"/>
      <c r="U69" s="328"/>
      <c r="V69" s="328"/>
      <c r="W69" s="328"/>
      <c r="X69" s="328"/>
      <c r="Y69" s="328"/>
      <c r="Z69" s="328"/>
      <c r="AA69" s="328"/>
    </row>
    <row r="70" spans="1:28" s="331" customFormat="1" ht="20.100000000000001" customHeight="1" x14ac:dyDescent="0.25">
      <c r="A70" s="328"/>
      <c r="B70" s="329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2"/>
      <c r="N70" s="328"/>
      <c r="O70" s="328"/>
      <c r="P70" s="328"/>
      <c r="Q70" s="328"/>
      <c r="R70" s="328"/>
      <c r="S70" s="328"/>
      <c r="T70" s="328"/>
      <c r="U70" s="328"/>
      <c r="V70" s="328"/>
      <c r="W70" s="328"/>
      <c r="X70" s="328"/>
      <c r="Y70" s="328"/>
      <c r="Z70" s="328"/>
      <c r="AA70" s="328"/>
    </row>
    <row r="71" spans="1:28" ht="15.95" customHeight="1" collapsed="1" x14ac:dyDescent="0.25">
      <c r="A71" s="303"/>
      <c r="B71" s="311"/>
      <c r="C71" s="337" t="s">
        <v>753</v>
      </c>
      <c r="D71" s="337"/>
      <c r="E71" s="337"/>
      <c r="F71" s="337"/>
      <c r="G71" s="337"/>
      <c r="H71" s="338"/>
      <c r="I71" s="338"/>
      <c r="J71" s="338"/>
      <c r="K71" s="338"/>
      <c r="L71" s="338"/>
      <c r="M71" s="332"/>
      <c r="N71" s="303"/>
      <c r="AB71" s="37"/>
    </row>
    <row r="72" spans="1:28" ht="30" customHeight="1" x14ac:dyDescent="0.25">
      <c r="A72" s="303"/>
      <c r="B72" s="311"/>
      <c r="C72" s="658" t="s">
        <v>675</v>
      </c>
      <c r="D72" s="659"/>
      <c r="E72" s="659"/>
      <c r="F72" s="659"/>
      <c r="G72" s="659"/>
      <c r="H72" s="659" t="s">
        <v>676</v>
      </c>
      <c r="I72" s="659"/>
      <c r="J72" s="660"/>
      <c r="K72" s="586">
        <f>SUM(K73:K76)</f>
        <v>0</v>
      </c>
      <c r="L72" s="363">
        <f>SUM(L73:L76)</f>
        <v>0</v>
      </c>
      <c r="M72" s="332"/>
      <c r="N72" s="303"/>
      <c r="AB72" s="37"/>
    </row>
    <row r="73" spans="1:28" ht="12.75" x14ac:dyDescent="0.25">
      <c r="A73" s="333"/>
      <c r="B73" s="311"/>
      <c r="C73" s="652"/>
      <c r="D73" s="653"/>
      <c r="E73" s="653"/>
      <c r="F73" s="653"/>
      <c r="G73" s="653"/>
      <c r="H73" s="653"/>
      <c r="I73" s="653"/>
      <c r="J73" s="654"/>
      <c r="K73" s="583"/>
      <c r="L73" s="365"/>
      <c r="M73" s="332" t="str">
        <f>IF(K73&gt;L73,"E","")</f>
        <v/>
      </c>
      <c r="N73" s="303"/>
      <c r="AB73" s="37"/>
    </row>
    <row r="74" spans="1:28" ht="12.75" x14ac:dyDescent="0.25">
      <c r="A74" s="333"/>
      <c r="B74" s="311"/>
      <c r="C74" s="652"/>
      <c r="D74" s="653"/>
      <c r="E74" s="653"/>
      <c r="F74" s="653"/>
      <c r="G74" s="653"/>
      <c r="H74" s="653"/>
      <c r="I74" s="653"/>
      <c r="J74" s="654"/>
      <c r="K74" s="583"/>
      <c r="L74" s="365"/>
      <c r="M74" s="332" t="str">
        <f t="shared" ref="M74:M76" si="5">IF(K74&gt;L74,"E","")</f>
        <v/>
      </c>
      <c r="N74" s="303"/>
      <c r="AB74" s="37"/>
    </row>
    <row r="75" spans="1:28" ht="12.75" x14ac:dyDescent="0.25">
      <c r="A75" s="333"/>
      <c r="B75" s="311"/>
      <c r="C75" s="652"/>
      <c r="D75" s="653"/>
      <c r="E75" s="653"/>
      <c r="F75" s="653"/>
      <c r="G75" s="653"/>
      <c r="H75" s="653"/>
      <c r="I75" s="653"/>
      <c r="J75" s="654"/>
      <c r="K75" s="583"/>
      <c r="L75" s="365"/>
      <c r="M75" s="332" t="str">
        <f t="shared" si="5"/>
        <v/>
      </c>
      <c r="N75" s="303"/>
      <c r="AB75" s="37"/>
    </row>
    <row r="76" spans="1:28" ht="12.75" x14ac:dyDescent="0.25">
      <c r="A76" s="333"/>
      <c r="B76" s="311"/>
      <c r="C76" s="652"/>
      <c r="D76" s="653"/>
      <c r="E76" s="653"/>
      <c r="F76" s="653"/>
      <c r="G76" s="653"/>
      <c r="H76" s="653"/>
      <c r="I76" s="653"/>
      <c r="J76" s="654"/>
      <c r="K76" s="583"/>
      <c r="L76" s="365"/>
      <c r="M76" s="332" t="str">
        <f t="shared" si="5"/>
        <v/>
      </c>
      <c r="N76" s="303"/>
      <c r="AB76" s="37"/>
    </row>
    <row r="77" spans="1:28" s="331" customFormat="1" ht="20.100000000000001" customHeight="1" x14ac:dyDescent="0.25">
      <c r="A77" s="339"/>
      <c r="B77" s="329"/>
      <c r="C77" s="336"/>
      <c r="D77" s="336"/>
      <c r="E77" s="336"/>
      <c r="F77" s="336"/>
      <c r="G77" s="336"/>
      <c r="H77" s="336"/>
      <c r="I77" s="336"/>
      <c r="J77" s="336"/>
      <c r="K77" s="336"/>
      <c r="L77" s="336"/>
      <c r="M77" s="332"/>
      <c r="N77" s="328"/>
      <c r="O77" s="328"/>
      <c r="P77" s="328"/>
      <c r="Q77" s="328"/>
      <c r="R77" s="328"/>
      <c r="S77" s="328"/>
      <c r="T77" s="328"/>
      <c r="U77" s="328"/>
      <c r="V77" s="328"/>
      <c r="W77" s="328"/>
      <c r="X77" s="328"/>
      <c r="Y77" s="328"/>
      <c r="Z77" s="328"/>
      <c r="AA77" s="328"/>
    </row>
    <row r="78" spans="1:28" ht="15.95" customHeight="1" collapsed="1" x14ac:dyDescent="0.25">
      <c r="A78" s="305"/>
      <c r="B78" s="311"/>
      <c r="C78" s="337" t="s">
        <v>746</v>
      </c>
      <c r="D78" s="337"/>
      <c r="E78" s="337"/>
      <c r="F78" s="337"/>
      <c r="G78" s="337"/>
      <c r="H78" s="338"/>
      <c r="I78" s="338"/>
      <c r="J78" s="338"/>
      <c r="K78" s="338"/>
      <c r="L78" s="338"/>
      <c r="M78" s="332"/>
      <c r="N78" s="303"/>
      <c r="AB78" s="37"/>
    </row>
    <row r="79" spans="1:28" ht="15.95" customHeight="1" x14ac:dyDescent="0.25">
      <c r="A79" s="305"/>
      <c r="B79" s="311"/>
      <c r="C79" s="658" t="s">
        <v>675</v>
      </c>
      <c r="D79" s="659"/>
      <c r="E79" s="659"/>
      <c r="F79" s="659"/>
      <c r="G79" s="659"/>
      <c r="H79" s="659" t="s">
        <v>676</v>
      </c>
      <c r="I79" s="659"/>
      <c r="J79" s="660"/>
      <c r="K79" s="586">
        <f>SUM(K80:K83)</f>
        <v>0</v>
      </c>
      <c r="L79" s="363">
        <f>SUM(L80:L83)</f>
        <v>0</v>
      </c>
      <c r="M79" s="332"/>
      <c r="N79" s="303"/>
      <c r="AB79" s="37"/>
    </row>
    <row r="80" spans="1:28" ht="15.95" customHeight="1" x14ac:dyDescent="0.25">
      <c r="A80" s="333"/>
      <c r="B80" s="311"/>
      <c r="C80" s="652"/>
      <c r="D80" s="653"/>
      <c r="E80" s="653"/>
      <c r="F80" s="653"/>
      <c r="G80" s="653"/>
      <c r="H80" s="653"/>
      <c r="I80" s="653"/>
      <c r="J80" s="654"/>
      <c r="K80" s="583"/>
      <c r="L80" s="365"/>
      <c r="M80" s="332" t="str">
        <f>IF(K80&gt;L80,"E","")</f>
        <v/>
      </c>
      <c r="N80" s="303"/>
      <c r="AB80" s="37"/>
    </row>
    <row r="81" spans="1:28" ht="15.95" customHeight="1" x14ac:dyDescent="0.25">
      <c r="A81" s="333"/>
      <c r="B81" s="311"/>
      <c r="C81" s="652"/>
      <c r="D81" s="653"/>
      <c r="E81" s="653"/>
      <c r="F81" s="653"/>
      <c r="G81" s="653"/>
      <c r="H81" s="653"/>
      <c r="I81" s="653"/>
      <c r="J81" s="654"/>
      <c r="K81" s="583"/>
      <c r="L81" s="365"/>
      <c r="M81" s="332" t="str">
        <f t="shared" ref="M81:M83" si="6">IF(K81&gt;L81,"E","")</f>
        <v/>
      </c>
      <c r="N81" s="303"/>
      <c r="AB81" s="37"/>
    </row>
    <row r="82" spans="1:28" ht="15.95" customHeight="1" x14ac:dyDescent="0.25">
      <c r="A82" s="333"/>
      <c r="B82" s="311"/>
      <c r="C82" s="652"/>
      <c r="D82" s="653"/>
      <c r="E82" s="653"/>
      <c r="F82" s="653"/>
      <c r="G82" s="653"/>
      <c r="H82" s="653"/>
      <c r="I82" s="653"/>
      <c r="J82" s="654"/>
      <c r="K82" s="583"/>
      <c r="L82" s="365"/>
      <c r="M82" s="332" t="str">
        <f t="shared" si="6"/>
        <v/>
      </c>
      <c r="N82" s="303"/>
      <c r="AB82" s="37"/>
    </row>
    <row r="83" spans="1:28" ht="15.95" customHeight="1" x14ac:dyDescent="0.25">
      <c r="A83" s="333"/>
      <c r="B83" s="311"/>
      <c r="C83" s="652"/>
      <c r="D83" s="653"/>
      <c r="E83" s="653"/>
      <c r="F83" s="653"/>
      <c r="G83" s="653"/>
      <c r="H83" s="653"/>
      <c r="I83" s="653"/>
      <c r="J83" s="654"/>
      <c r="K83" s="583"/>
      <c r="L83" s="365"/>
      <c r="M83" s="332" t="str">
        <f t="shared" si="6"/>
        <v/>
      </c>
      <c r="N83" s="303"/>
      <c r="AB83" s="37"/>
    </row>
    <row r="84" spans="1:28" s="331" customFormat="1" ht="20.100000000000001" customHeight="1" x14ac:dyDescent="0.25">
      <c r="A84" s="328"/>
      <c r="B84" s="329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2"/>
      <c r="N84" s="328"/>
      <c r="O84" s="328"/>
      <c r="P84" s="328"/>
      <c r="Q84" s="328"/>
      <c r="R84" s="328"/>
      <c r="S84" s="328"/>
      <c r="T84" s="328"/>
      <c r="U84" s="328"/>
      <c r="V84" s="328"/>
      <c r="W84" s="328"/>
      <c r="X84" s="328"/>
      <c r="Y84" s="328"/>
      <c r="Z84" s="328"/>
      <c r="AA84" s="328"/>
    </row>
    <row r="85" spans="1:28" ht="39.75" customHeight="1" collapsed="1" x14ac:dyDescent="0.25">
      <c r="A85" s="303"/>
      <c r="B85" s="311"/>
      <c r="C85" s="676" t="s">
        <v>747</v>
      </c>
      <c r="D85" s="676"/>
      <c r="E85" s="676"/>
      <c r="F85" s="676"/>
      <c r="G85" s="676"/>
      <c r="H85" s="676"/>
      <c r="I85" s="676"/>
      <c r="J85" s="676"/>
      <c r="K85" s="676"/>
      <c r="L85" s="676"/>
      <c r="M85" s="332"/>
      <c r="N85" s="303"/>
      <c r="AB85" s="37"/>
    </row>
    <row r="86" spans="1:28" ht="31.5" customHeight="1" x14ac:dyDescent="0.25">
      <c r="A86" s="303"/>
      <c r="B86" s="311"/>
      <c r="C86" s="658" t="s">
        <v>675</v>
      </c>
      <c r="D86" s="659"/>
      <c r="E86" s="659"/>
      <c r="F86" s="659"/>
      <c r="G86" s="659"/>
      <c r="H86" s="659" t="s">
        <v>676</v>
      </c>
      <c r="I86" s="659"/>
      <c r="J86" s="660"/>
      <c r="K86" s="586">
        <f>SUM(K87:K90)</f>
        <v>0</v>
      </c>
      <c r="L86" s="363">
        <f>SUM(L87:L90)</f>
        <v>0</v>
      </c>
      <c r="M86" s="332"/>
      <c r="N86" s="303"/>
      <c r="AB86" s="37"/>
    </row>
    <row r="87" spans="1:28" ht="12.75" x14ac:dyDescent="0.25">
      <c r="A87" s="333"/>
      <c r="B87" s="311"/>
      <c r="C87" s="652"/>
      <c r="D87" s="653"/>
      <c r="E87" s="653"/>
      <c r="F87" s="653"/>
      <c r="G87" s="653"/>
      <c r="H87" s="653"/>
      <c r="I87" s="653"/>
      <c r="J87" s="654"/>
      <c r="K87" s="583"/>
      <c r="L87" s="365"/>
      <c r="M87" s="332" t="str">
        <f>IF(K87&gt;L87,"E","")</f>
        <v/>
      </c>
      <c r="N87" s="303"/>
      <c r="AB87" s="37"/>
    </row>
    <row r="88" spans="1:28" ht="12.75" x14ac:dyDescent="0.25">
      <c r="A88" s="333"/>
      <c r="B88" s="311"/>
      <c r="C88" s="652"/>
      <c r="D88" s="653"/>
      <c r="E88" s="653"/>
      <c r="F88" s="653"/>
      <c r="G88" s="653"/>
      <c r="H88" s="653"/>
      <c r="I88" s="653"/>
      <c r="J88" s="654"/>
      <c r="K88" s="583"/>
      <c r="L88" s="365"/>
      <c r="M88" s="332" t="str">
        <f t="shared" ref="M88:M90" si="7">IF(K88&gt;L88,"E","")</f>
        <v/>
      </c>
      <c r="N88" s="303"/>
      <c r="AB88" s="37"/>
    </row>
    <row r="89" spans="1:28" ht="12.75" x14ac:dyDescent="0.25">
      <c r="A89" s="333"/>
      <c r="B89" s="311"/>
      <c r="C89" s="652"/>
      <c r="D89" s="653"/>
      <c r="E89" s="653"/>
      <c r="F89" s="653"/>
      <c r="G89" s="653"/>
      <c r="H89" s="653"/>
      <c r="I89" s="653"/>
      <c r="J89" s="654"/>
      <c r="K89" s="583"/>
      <c r="L89" s="365"/>
      <c r="M89" s="332" t="str">
        <f t="shared" si="7"/>
        <v/>
      </c>
      <c r="N89" s="303"/>
      <c r="AB89" s="37"/>
    </row>
    <row r="90" spans="1:28" ht="12.75" x14ac:dyDescent="0.25">
      <c r="A90" s="333"/>
      <c r="B90" s="311"/>
      <c r="C90" s="652"/>
      <c r="D90" s="653"/>
      <c r="E90" s="653"/>
      <c r="F90" s="653"/>
      <c r="G90" s="653"/>
      <c r="H90" s="653"/>
      <c r="I90" s="653"/>
      <c r="J90" s="654"/>
      <c r="K90" s="583"/>
      <c r="L90" s="365"/>
      <c r="M90" s="332" t="str">
        <f t="shared" si="7"/>
        <v/>
      </c>
      <c r="N90" s="303"/>
      <c r="AB90" s="37"/>
    </row>
    <row r="91" spans="1:28" ht="15.95" customHeight="1" x14ac:dyDescent="0.25">
      <c r="A91" s="333"/>
      <c r="B91" s="311"/>
      <c r="C91" s="336"/>
      <c r="D91" s="336"/>
      <c r="E91" s="336"/>
      <c r="F91" s="336"/>
      <c r="G91" s="336"/>
      <c r="H91" s="336"/>
      <c r="I91" s="336"/>
      <c r="J91" s="336"/>
      <c r="K91" s="336"/>
      <c r="L91" s="336"/>
      <c r="M91" s="332"/>
      <c r="N91" s="303"/>
      <c r="AB91" s="37"/>
    </row>
    <row r="92" spans="1:28" ht="14.1" customHeight="1" x14ac:dyDescent="0.25">
      <c r="A92" s="333"/>
      <c r="B92" s="340"/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41"/>
      <c r="N92" s="303"/>
      <c r="AB92" s="37"/>
    </row>
    <row r="93" spans="1:28" ht="14.1" customHeight="1" x14ac:dyDescent="0.25">
      <c r="A93" s="333"/>
      <c r="B93" s="305"/>
      <c r="C93" s="342" t="str">
        <f>IF(M93&gt;0,"E: El gasto en navarra no puede ser mayor que el gasto total","")</f>
        <v/>
      </c>
      <c r="D93" s="305"/>
      <c r="E93" s="305"/>
      <c r="F93" s="305"/>
      <c r="G93" s="305"/>
      <c r="H93" s="305"/>
      <c r="I93" s="305"/>
      <c r="J93" s="305"/>
      <c r="K93" s="305"/>
      <c r="L93" s="305"/>
      <c r="M93" s="343">
        <f>COUNTIF(M19:M91,"E")</f>
        <v>0</v>
      </c>
      <c r="N93" s="303"/>
      <c r="AB93" s="37"/>
    </row>
    <row r="94" spans="1:28" s="301" customFormat="1" ht="21.95" customHeight="1" x14ac:dyDescent="0.25">
      <c r="A94" s="303"/>
      <c r="B94" s="344"/>
      <c r="C94" s="342"/>
      <c r="D94" s="305"/>
      <c r="E94" s="305"/>
      <c r="F94" s="305"/>
      <c r="G94" s="305"/>
      <c r="H94" s="305"/>
      <c r="I94" s="305"/>
      <c r="J94" s="305"/>
      <c r="K94" s="305"/>
      <c r="L94" s="305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</row>
    <row r="95" spans="1:28" s="305" customFormat="1" ht="18.75" x14ac:dyDescent="0.25">
      <c r="A95" s="306"/>
      <c r="C95" s="675" t="s">
        <v>677</v>
      </c>
      <c r="D95" s="675"/>
      <c r="E95" s="675"/>
      <c r="F95" s="675"/>
      <c r="G95" s="675"/>
      <c r="H95" s="675"/>
      <c r="I95" s="345"/>
      <c r="J95" s="345"/>
      <c r="K95" s="587">
        <f>SUM(K18,K25,K35,K45,K55,K62,K67,K72,K79,K86)</f>
        <v>0</v>
      </c>
      <c r="L95" s="346">
        <f>SUM(L18,L25,L35,L45,L55,L62,L67,L72,L79,L86)</f>
        <v>0</v>
      </c>
      <c r="M95" s="303"/>
      <c r="N95" s="304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</row>
    <row r="96" spans="1:28" s="305" customFormat="1" ht="14.1" customHeight="1" x14ac:dyDescent="0.3">
      <c r="A96" s="303"/>
      <c r="C96" s="674"/>
      <c r="D96" s="674"/>
      <c r="E96" s="674"/>
      <c r="F96" s="674"/>
      <c r="G96" s="674"/>
      <c r="K96" s="303"/>
      <c r="L96" s="303"/>
      <c r="N96" s="304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</row>
    <row r="97" spans="1:28" s="305" customFormat="1" ht="14.1" customHeight="1" x14ac:dyDescent="0.25">
      <c r="A97" s="303"/>
      <c r="N97" s="304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</row>
    <row r="98" spans="1:28" s="305" customFormat="1" ht="14.1" customHeight="1" x14ac:dyDescent="0.25">
      <c r="A98" s="303"/>
      <c r="N98" s="304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</row>
    <row r="99" spans="1:28" s="305" customFormat="1" ht="14.1" customHeight="1" x14ac:dyDescent="0.25">
      <c r="A99" s="303"/>
      <c r="N99" s="304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</row>
    <row r="100" spans="1:28" s="305" customFormat="1" ht="14.1" customHeight="1" x14ac:dyDescent="0.25">
      <c r="A100" s="303"/>
      <c r="N100" s="304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</row>
    <row r="101" spans="1:28" s="305" customFormat="1" ht="14.1" customHeight="1" x14ac:dyDescent="0.25">
      <c r="A101" s="303"/>
      <c r="N101" s="304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</row>
    <row r="102" spans="1:28" s="305" customFormat="1" ht="14.1" customHeight="1" x14ac:dyDescent="0.25">
      <c r="A102" s="303"/>
      <c r="N102" s="304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</row>
    <row r="103" spans="1:28" s="305" customFormat="1" ht="14.1" customHeight="1" x14ac:dyDescent="0.25">
      <c r="A103" s="303"/>
      <c r="N103" s="304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</row>
    <row r="104" spans="1:28" s="305" customFormat="1" ht="14.1" customHeight="1" x14ac:dyDescent="0.25">
      <c r="A104" s="303"/>
      <c r="N104" s="304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</row>
    <row r="105" spans="1:28" s="305" customFormat="1" ht="14.1" customHeight="1" x14ac:dyDescent="0.25">
      <c r="A105" s="303"/>
      <c r="N105" s="304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</row>
    <row r="106" spans="1:28" s="305" customFormat="1" ht="14.1" customHeight="1" x14ac:dyDescent="0.25">
      <c r="A106" s="303"/>
      <c r="N106" s="304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</row>
    <row r="107" spans="1:28" s="305" customFormat="1" ht="14.1" customHeight="1" x14ac:dyDescent="0.25">
      <c r="A107" s="303"/>
      <c r="N107" s="304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</row>
    <row r="108" spans="1:28" s="305" customFormat="1" ht="14.1" customHeight="1" x14ac:dyDescent="0.25">
      <c r="A108" s="303"/>
      <c r="N108" s="304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</row>
    <row r="109" spans="1:28" s="305" customFormat="1" ht="14.1" customHeight="1" x14ac:dyDescent="0.25">
      <c r="A109" s="303"/>
      <c r="N109" s="304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</row>
    <row r="110" spans="1:28" s="305" customFormat="1" ht="14.1" customHeight="1" x14ac:dyDescent="0.25">
      <c r="A110" s="303"/>
      <c r="N110" s="304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</row>
    <row r="111" spans="1:28" s="305" customFormat="1" ht="14.1" customHeight="1" x14ac:dyDescent="0.25">
      <c r="A111" s="303"/>
      <c r="N111" s="304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</row>
    <row r="112" spans="1:28" s="305" customFormat="1" ht="14.1" customHeight="1" x14ac:dyDescent="0.25">
      <c r="A112" s="303"/>
      <c r="N112" s="304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</row>
    <row r="113" spans="1:28" s="305" customFormat="1" ht="14.1" customHeight="1" x14ac:dyDescent="0.25">
      <c r="A113" s="303"/>
      <c r="N113" s="304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</row>
    <row r="114" spans="1:28" s="305" customFormat="1" ht="14.1" customHeight="1" x14ac:dyDescent="0.25">
      <c r="A114" s="303"/>
      <c r="N114" s="304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</row>
    <row r="115" spans="1:28" s="305" customFormat="1" ht="14.1" customHeight="1" x14ac:dyDescent="0.25">
      <c r="A115" s="303"/>
      <c r="N115" s="304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</row>
    <row r="116" spans="1:28" s="305" customFormat="1" ht="14.1" customHeight="1" x14ac:dyDescent="0.25">
      <c r="A116" s="303"/>
      <c r="N116" s="304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</row>
    <row r="117" spans="1:28" s="305" customFormat="1" ht="14.1" customHeight="1" x14ac:dyDescent="0.25">
      <c r="A117" s="303"/>
      <c r="N117" s="304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</row>
    <row r="118" spans="1:28" s="305" customFormat="1" ht="14.1" customHeight="1" x14ac:dyDescent="0.25">
      <c r="A118" s="303"/>
      <c r="N118" s="304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</row>
    <row r="119" spans="1:28" s="305" customFormat="1" ht="14.1" customHeight="1" x14ac:dyDescent="0.25">
      <c r="A119" s="303"/>
      <c r="N119" s="304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</row>
    <row r="120" spans="1:28" s="305" customFormat="1" ht="14.1" customHeight="1" x14ac:dyDescent="0.25">
      <c r="A120" s="303"/>
      <c r="N120" s="304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</row>
    <row r="121" spans="1:28" s="305" customFormat="1" ht="14.1" customHeight="1" x14ac:dyDescent="0.25">
      <c r="A121" s="303"/>
      <c r="N121" s="304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</row>
    <row r="122" spans="1:28" s="305" customFormat="1" ht="14.1" customHeight="1" x14ac:dyDescent="0.25">
      <c r="A122" s="303"/>
      <c r="N122" s="304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</row>
    <row r="123" spans="1:28" s="305" customFormat="1" ht="14.1" customHeight="1" x14ac:dyDescent="0.25">
      <c r="A123" s="303"/>
      <c r="N123" s="304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</row>
    <row r="124" spans="1:28" s="305" customFormat="1" ht="14.1" customHeight="1" x14ac:dyDescent="0.25">
      <c r="A124" s="303"/>
      <c r="N124" s="304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</row>
    <row r="125" spans="1:28" s="305" customFormat="1" ht="14.1" customHeight="1" x14ac:dyDescent="0.25">
      <c r="A125" s="303"/>
      <c r="N125" s="304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</row>
    <row r="126" spans="1:28" s="305" customFormat="1" ht="14.1" customHeight="1" x14ac:dyDescent="0.25">
      <c r="A126" s="303"/>
      <c r="N126" s="304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</row>
    <row r="127" spans="1:28" s="305" customFormat="1" ht="14.1" customHeight="1" x14ac:dyDescent="0.25">
      <c r="A127" s="303"/>
      <c r="N127" s="304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</row>
    <row r="128" spans="1:28" s="305" customFormat="1" ht="14.1" customHeight="1" x14ac:dyDescent="0.25">
      <c r="A128" s="303"/>
      <c r="N128" s="304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</row>
    <row r="129" spans="1:28" s="305" customFormat="1" ht="14.1" customHeight="1" x14ac:dyDescent="0.25">
      <c r="A129" s="303"/>
      <c r="N129" s="304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</row>
    <row r="130" spans="1:28" s="305" customFormat="1" ht="14.1" customHeight="1" x14ac:dyDescent="0.25">
      <c r="A130" s="303"/>
      <c r="N130" s="304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</row>
    <row r="131" spans="1:28" s="305" customFormat="1" ht="14.1" customHeight="1" x14ac:dyDescent="0.25">
      <c r="A131" s="303"/>
      <c r="N131" s="304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</row>
    <row r="132" spans="1:28" s="305" customFormat="1" ht="14.1" customHeight="1" x14ac:dyDescent="0.25">
      <c r="A132" s="303"/>
      <c r="N132" s="304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</row>
    <row r="133" spans="1:28" ht="14.1" customHeight="1" x14ac:dyDescent="0.25">
      <c r="C133" s="305"/>
      <c r="D133" s="305"/>
      <c r="E133" s="305"/>
      <c r="F133" s="305"/>
      <c r="G133" s="305"/>
      <c r="H133" s="305"/>
      <c r="I133" s="305"/>
      <c r="J133" s="305"/>
      <c r="K133" s="305"/>
      <c r="L133" s="305"/>
    </row>
  </sheetData>
  <sheetProtection password="CCBA" sheet="1" selectLockedCells="1"/>
  <mergeCells count="67">
    <mergeCell ref="C96:G96"/>
    <mergeCell ref="C95:H95"/>
    <mergeCell ref="C73:J73"/>
    <mergeCell ref="C72:J72"/>
    <mergeCell ref="C79:J79"/>
    <mergeCell ref="C80:J80"/>
    <mergeCell ref="C86:J86"/>
    <mergeCell ref="C75:J75"/>
    <mergeCell ref="C76:J76"/>
    <mergeCell ref="C81:J81"/>
    <mergeCell ref="C82:J82"/>
    <mergeCell ref="C83:J83"/>
    <mergeCell ref="C85:L85"/>
    <mergeCell ref="C88:J88"/>
    <mergeCell ref="C89:J89"/>
    <mergeCell ref="C90:J90"/>
    <mergeCell ref="C21:J21"/>
    <mergeCell ref="C22:J22"/>
    <mergeCell ref="C25:J25"/>
    <mergeCell ref="C32:J32"/>
    <mergeCell ref="C35:J35"/>
    <mergeCell ref="C26:J26"/>
    <mergeCell ref="C27:J27"/>
    <mergeCell ref="C28:J28"/>
    <mergeCell ref="C29:J29"/>
    <mergeCell ref="C30:J30"/>
    <mergeCell ref="C31:J31"/>
    <mergeCell ref="C20:J20"/>
    <mergeCell ref="B1:M1"/>
    <mergeCell ref="B2:M2"/>
    <mergeCell ref="C5:M5"/>
    <mergeCell ref="C6:L6"/>
    <mergeCell ref="C8:M8"/>
    <mergeCell ref="C9:L9"/>
    <mergeCell ref="B13:H13"/>
    <mergeCell ref="K16:K17"/>
    <mergeCell ref="L16:L17"/>
    <mergeCell ref="C18:J18"/>
    <mergeCell ref="C19:J19"/>
    <mergeCell ref="C37:J37"/>
    <mergeCell ref="C38:J38"/>
    <mergeCell ref="C39:J39"/>
    <mergeCell ref="C36:J36"/>
    <mergeCell ref="C40:J40"/>
    <mergeCell ref="C69:J69"/>
    <mergeCell ref="C41:J41"/>
    <mergeCell ref="C42:J42"/>
    <mergeCell ref="C47:J47"/>
    <mergeCell ref="C48:J48"/>
    <mergeCell ref="C45:J45"/>
    <mergeCell ref="C46:J46"/>
    <mergeCell ref="C87:J87"/>
    <mergeCell ref="C49:J49"/>
    <mergeCell ref="C50:J50"/>
    <mergeCell ref="C51:J51"/>
    <mergeCell ref="C52:J52"/>
    <mergeCell ref="C74:J74"/>
    <mergeCell ref="C55:J55"/>
    <mergeCell ref="C56:J56"/>
    <mergeCell ref="C57:J57"/>
    <mergeCell ref="C58:J58"/>
    <mergeCell ref="C59:J59"/>
    <mergeCell ref="C62:J62"/>
    <mergeCell ref="C63:J63"/>
    <mergeCell ref="C64:J64"/>
    <mergeCell ref="C67:J67"/>
    <mergeCell ref="C68:J68"/>
  </mergeCells>
  <pageMargins left="0.7" right="0.7" top="0.75" bottom="0.75" header="0.3" footer="0.3"/>
  <pageSetup paperSize="9" scale="60" orientation="portrait" r:id="rId1"/>
  <colBreaks count="1" manualBreakCount="1">
    <brk id="14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473"/>
  <sheetViews>
    <sheetView showGridLines="0" zoomScaleNormal="100" workbookViewId="0">
      <pane ySplit="6" topLeftCell="A7" activePane="bottomLeft" state="frozen"/>
      <selection activeCell="B29" sqref="B29:F29"/>
      <selection pane="bottomLeft" activeCell="A7" sqref="A7"/>
    </sheetView>
  </sheetViews>
  <sheetFormatPr baseColWidth="10" defaultRowHeight="15" x14ac:dyDescent="0.25"/>
  <cols>
    <col min="1" max="1" width="8.140625" style="79" customWidth="1"/>
    <col min="2" max="2" width="11.85546875" style="79" customWidth="1"/>
    <col min="3" max="3" width="15.28515625" style="80" bestFit="1" customWidth="1"/>
    <col min="4" max="4" width="4.7109375" style="80" customWidth="1"/>
    <col min="5" max="5" width="32.7109375" style="79" customWidth="1"/>
    <col min="6" max="6" width="11.42578125" style="79"/>
    <col min="7" max="7" width="44.28515625" style="79" customWidth="1"/>
    <col min="8" max="8" width="28.7109375" style="627" customWidth="1"/>
    <col min="9" max="9" width="7.140625" style="79" customWidth="1"/>
    <col min="10" max="10" width="13.7109375" style="79" customWidth="1"/>
    <col min="11" max="12" width="11.42578125" style="79"/>
    <col min="13" max="13" width="12.7109375" style="79" bestFit="1" customWidth="1"/>
    <col min="14" max="15" width="12.7109375" style="79" customWidth="1"/>
    <col min="16" max="16" width="6.85546875" style="79" customWidth="1"/>
    <col min="17" max="18" width="12.7109375" style="79" customWidth="1"/>
    <col min="19" max="19" width="48.140625" style="79" customWidth="1"/>
    <col min="20" max="20" width="6.85546875" style="79" customWidth="1"/>
    <col min="21" max="21" width="3.85546875" style="79" bestFit="1" customWidth="1"/>
    <col min="22" max="22" width="3.85546875" style="79" customWidth="1"/>
    <col min="23" max="24" width="3.85546875" style="79" bestFit="1" customWidth="1"/>
    <col min="25" max="26" width="3.85546875" style="79" customWidth="1"/>
    <col min="27" max="27" width="3.85546875" style="54" customWidth="1"/>
    <col min="28" max="28" width="3.85546875" style="79" customWidth="1"/>
    <col min="29" max="29" width="15.7109375" style="53" customWidth="1"/>
    <col min="30" max="30" width="45.28515625" style="53" customWidth="1"/>
    <col min="31" max="31" width="22.7109375" style="53" customWidth="1"/>
    <col min="32" max="32" width="4.5703125" style="54" customWidth="1"/>
    <col min="33" max="33" width="3.140625" style="54" customWidth="1"/>
    <col min="34" max="34" width="4.28515625" style="54" customWidth="1"/>
    <col min="35" max="35" width="17.5703125" style="54" customWidth="1"/>
    <col min="36" max="36" width="55.42578125" style="54" customWidth="1"/>
    <col min="37" max="37" width="20" style="55" customWidth="1"/>
    <col min="38" max="38" width="2.5703125" style="55" customWidth="1"/>
    <col min="39" max="39" width="33.7109375" style="55" customWidth="1"/>
    <col min="40" max="42" width="12" style="55" customWidth="1"/>
    <col min="43" max="43" width="21.85546875" style="55" customWidth="1"/>
    <col min="44" max="44" width="21.85546875" style="56" customWidth="1"/>
    <col min="45" max="45" width="21.5703125" style="56" customWidth="1"/>
    <col min="46" max="46" width="17.28515625" style="56" customWidth="1"/>
    <col min="47" max="47" width="14.140625" style="56" customWidth="1"/>
    <col min="48" max="48" width="13.85546875" style="56" customWidth="1"/>
    <col min="49" max="49" width="12.140625" style="56" customWidth="1"/>
    <col min="50" max="50" width="13.7109375" style="56" customWidth="1"/>
    <col min="51" max="70" width="11.42578125" style="56"/>
    <col min="71" max="16384" width="11.42578125" style="24"/>
  </cols>
  <sheetData>
    <row r="1" spans="1:70" ht="21" customHeight="1" x14ac:dyDescent="0.25">
      <c r="A1" s="590" t="s">
        <v>791</v>
      </c>
      <c r="B1" s="588"/>
      <c r="C1" s="588"/>
      <c r="D1" s="588"/>
      <c r="E1" s="588"/>
      <c r="F1" s="588"/>
      <c r="G1" s="565"/>
      <c r="H1" s="620" t="s">
        <v>793</v>
      </c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92"/>
      <c r="T1" s="51"/>
      <c r="U1" s="52"/>
      <c r="V1" s="52"/>
      <c r="W1" s="52"/>
      <c r="X1" s="52"/>
      <c r="Y1" s="52"/>
      <c r="Z1" s="52"/>
      <c r="AA1" s="57"/>
      <c r="AB1" s="52"/>
    </row>
    <row r="2" spans="1:70" ht="18.75" customHeight="1" x14ac:dyDescent="0.25">
      <c r="A2" s="591" t="s">
        <v>783</v>
      </c>
      <c r="B2" s="589"/>
      <c r="C2" s="589"/>
      <c r="D2" s="589"/>
      <c r="E2" s="589"/>
      <c r="F2" s="589"/>
      <c r="G2" s="566"/>
      <c r="H2" s="628" t="s">
        <v>792</v>
      </c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93"/>
      <c r="T2" s="51"/>
      <c r="U2" s="21" t="s">
        <v>59</v>
      </c>
      <c r="V2" s="57"/>
      <c r="W2" s="57"/>
      <c r="X2" s="57"/>
      <c r="Y2" s="57"/>
      <c r="Z2" s="57"/>
      <c r="AA2" s="57"/>
      <c r="AB2" s="57"/>
      <c r="AF2" s="682"/>
      <c r="AG2" s="682"/>
      <c r="AH2" s="682"/>
      <c r="AJ2" s="682"/>
      <c r="AK2" s="682"/>
      <c r="AL2" s="58"/>
      <c r="AQ2" s="59"/>
      <c r="AR2" s="60"/>
    </row>
    <row r="3" spans="1:70" s="231" customFormat="1" ht="18.75" customHeight="1" x14ac:dyDescent="0.25">
      <c r="A3" s="594" t="s">
        <v>748</v>
      </c>
      <c r="B3" s="604"/>
      <c r="C3" s="595"/>
      <c r="D3" s="596"/>
      <c r="E3" s="597" t="str">
        <f>IF('1. COSTE REAL TOTAL'!C6="","",'1. COSTE REAL TOTAL'!C6)</f>
        <v/>
      </c>
      <c r="F3" s="598"/>
      <c r="G3" s="598"/>
      <c r="H3" s="621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V3" s="232"/>
      <c r="W3" s="232"/>
      <c r="X3" s="232"/>
      <c r="Y3" s="232"/>
      <c r="Z3" s="232"/>
      <c r="AA3" s="232"/>
      <c r="AB3" s="232"/>
      <c r="AC3" s="233"/>
      <c r="AD3" s="233"/>
      <c r="AE3" s="233"/>
      <c r="AF3" s="234"/>
      <c r="AG3" s="234"/>
      <c r="AH3" s="234"/>
      <c r="AI3" s="235"/>
      <c r="AJ3" s="234"/>
      <c r="AK3" s="234"/>
      <c r="AL3" s="234"/>
      <c r="AM3" s="236"/>
      <c r="AN3" s="236"/>
      <c r="AO3" s="236"/>
      <c r="AP3" s="236"/>
      <c r="AQ3" s="237"/>
      <c r="AR3" s="237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</row>
    <row r="4" spans="1:70" s="231" customFormat="1" ht="18.75" customHeight="1" x14ac:dyDescent="0.25">
      <c r="A4" s="599" t="s">
        <v>749</v>
      </c>
      <c r="B4" s="600"/>
      <c r="C4" s="601"/>
      <c r="D4" s="602"/>
      <c r="E4" s="603" t="str">
        <f>IF('1. COSTE REAL TOTAL'!C9="","",'1. COSTE REAL TOTAL'!C9)</f>
        <v/>
      </c>
      <c r="F4" s="602"/>
      <c r="G4" s="602"/>
      <c r="H4" s="62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V4" s="232"/>
      <c r="W4" s="232"/>
      <c r="X4" s="232"/>
      <c r="Y4" s="232"/>
      <c r="Z4" s="232"/>
      <c r="AA4" s="232"/>
      <c r="AB4" s="232"/>
      <c r="AC4" s="233"/>
      <c r="AD4" s="233"/>
      <c r="AE4" s="233"/>
      <c r="AF4" s="234"/>
      <c r="AG4" s="234"/>
      <c r="AH4" s="234"/>
      <c r="AI4" s="235"/>
      <c r="AJ4" s="234"/>
      <c r="AK4" s="234"/>
      <c r="AL4" s="234"/>
      <c r="AM4" s="236"/>
      <c r="AN4" s="236"/>
      <c r="AO4" s="236"/>
      <c r="AP4" s="236"/>
      <c r="AQ4" s="237"/>
      <c r="AR4" s="237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</row>
    <row r="5" spans="1:70" s="231" customFormat="1" ht="18.75" customHeight="1" x14ac:dyDescent="0.25">
      <c r="A5" s="228"/>
      <c r="B5" s="228"/>
      <c r="C5" s="228"/>
      <c r="D5" s="228"/>
      <c r="E5" s="228"/>
      <c r="F5" s="228"/>
      <c r="G5" s="229"/>
      <c r="H5" s="228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30"/>
      <c r="V5" s="232"/>
      <c r="W5" s="232"/>
      <c r="X5" s="232"/>
      <c r="Y5" s="232"/>
      <c r="Z5" s="232"/>
      <c r="AA5" s="232"/>
      <c r="AB5" s="232"/>
      <c r="AC5" s="233"/>
      <c r="AD5" s="233"/>
      <c r="AE5" s="233"/>
      <c r="AF5" s="234"/>
      <c r="AG5" s="234"/>
      <c r="AH5" s="234"/>
      <c r="AI5" s="235"/>
      <c r="AJ5" s="234"/>
      <c r="AK5" s="234"/>
      <c r="AL5" s="234"/>
      <c r="AM5" s="236"/>
      <c r="AN5" s="236"/>
      <c r="AO5" s="236"/>
      <c r="AP5" s="236"/>
      <c r="AQ5" s="237"/>
      <c r="AR5" s="237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</row>
    <row r="6" spans="1:70" s="67" customFormat="1" ht="80.25" x14ac:dyDescent="0.25">
      <c r="A6" s="567" t="s">
        <v>11</v>
      </c>
      <c r="B6" s="61" t="s">
        <v>1</v>
      </c>
      <c r="C6" s="62" t="s">
        <v>2</v>
      </c>
      <c r="D6" s="62"/>
      <c r="E6" s="61" t="s">
        <v>7</v>
      </c>
      <c r="F6" s="61" t="s">
        <v>3</v>
      </c>
      <c r="G6" s="61" t="s">
        <v>9</v>
      </c>
      <c r="H6" s="61" t="s">
        <v>8</v>
      </c>
      <c r="I6" s="61"/>
      <c r="J6" s="61" t="s">
        <v>4</v>
      </c>
      <c r="K6" s="61" t="s">
        <v>5</v>
      </c>
      <c r="L6" s="61" t="s">
        <v>0</v>
      </c>
      <c r="M6" s="61" t="s">
        <v>10</v>
      </c>
      <c r="N6" s="63" t="s">
        <v>138</v>
      </c>
      <c r="O6" s="61" t="s">
        <v>152</v>
      </c>
      <c r="P6" s="61" t="s">
        <v>44</v>
      </c>
      <c r="Q6" s="451" t="s">
        <v>21</v>
      </c>
      <c r="R6" s="451" t="s">
        <v>22</v>
      </c>
      <c r="S6" s="63" t="s">
        <v>6</v>
      </c>
      <c r="T6" s="64"/>
      <c r="U6" s="65" t="s">
        <v>2</v>
      </c>
      <c r="V6" s="65" t="s">
        <v>17</v>
      </c>
      <c r="W6" s="65" t="s">
        <v>16</v>
      </c>
      <c r="X6" s="65" t="s">
        <v>23</v>
      </c>
      <c r="Y6" s="65" t="s">
        <v>24</v>
      </c>
      <c r="Z6" s="65" t="s">
        <v>18</v>
      </c>
      <c r="AA6" s="70"/>
      <c r="AB6" s="65" t="s">
        <v>26</v>
      </c>
      <c r="AC6" s="66" t="s">
        <v>144</v>
      </c>
      <c r="AD6" s="66" t="s">
        <v>6</v>
      </c>
      <c r="AE6" s="112"/>
      <c r="AF6" s="71"/>
      <c r="AG6" s="68"/>
      <c r="AH6" s="68"/>
      <c r="AI6" s="69"/>
      <c r="AJ6" s="69"/>
      <c r="AK6" s="70"/>
      <c r="AL6" s="70"/>
      <c r="AM6" s="70"/>
      <c r="AN6" s="70"/>
      <c r="AO6" s="70"/>
      <c r="AP6" s="70"/>
      <c r="AQ6" s="70"/>
      <c r="AR6" s="71"/>
      <c r="AS6" s="72"/>
      <c r="AT6" s="71"/>
      <c r="AU6" s="73"/>
      <c r="AV6" s="73"/>
      <c r="AW6" s="73"/>
      <c r="AX6" s="73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</row>
    <row r="7" spans="1:70" ht="15.75" x14ac:dyDescent="0.25">
      <c r="A7" s="490"/>
      <c r="B7" s="453"/>
      <c r="C7" s="454"/>
      <c r="D7" s="455"/>
      <c r="E7" s="453"/>
      <c r="F7" s="453"/>
      <c r="G7" s="453"/>
      <c r="H7" s="623"/>
      <c r="I7" s="456"/>
      <c r="J7" s="605"/>
      <c r="K7" s="606"/>
      <c r="L7" s="606"/>
      <c r="M7" s="81">
        <f t="shared" ref="M7" si="0">J7+K7-L7</f>
        <v>0</v>
      </c>
      <c r="N7" s="367"/>
      <c r="O7" s="81">
        <f>N7*J7</f>
        <v>0</v>
      </c>
      <c r="P7" s="270"/>
      <c r="Q7" s="454"/>
      <c r="R7" s="454"/>
      <c r="S7" s="457"/>
      <c r="T7" s="74">
        <f>COUNTIF(U7:Z7,"")</f>
        <v>6</v>
      </c>
      <c r="U7" s="471"/>
      <c r="V7" s="471"/>
      <c r="W7" s="471"/>
      <c r="X7" s="471"/>
      <c r="Y7" s="471"/>
      <c r="Z7" s="471"/>
      <c r="AA7" s="472"/>
      <c r="AB7" s="471"/>
      <c r="AC7" s="473">
        <f t="shared" ref="AC7:AC71" si="1">IF(T7=6,O7,"")</f>
        <v>0</v>
      </c>
      <c r="AD7" s="474"/>
      <c r="AG7" s="23"/>
      <c r="AH7" s="42"/>
      <c r="AI7" s="165" t="s">
        <v>70</v>
      </c>
      <c r="AJ7" s="42"/>
      <c r="AK7" s="42"/>
      <c r="AL7" s="42"/>
      <c r="AM7" s="678"/>
      <c r="AN7" s="678"/>
      <c r="AO7" s="678"/>
      <c r="AP7" s="678"/>
      <c r="AQ7" s="75"/>
      <c r="AR7" s="76"/>
      <c r="AS7" s="76"/>
      <c r="AT7" s="76"/>
    </row>
    <row r="8" spans="1:70" ht="15.75" x14ac:dyDescent="0.25">
      <c r="A8" s="490"/>
      <c r="B8" s="453"/>
      <c r="C8" s="454"/>
      <c r="D8" s="455"/>
      <c r="E8" s="453"/>
      <c r="F8" s="453"/>
      <c r="G8" s="453"/>
      <c r="H8" s="623"/>
      <c r="I8" s="456"/>
      <c r="J8" s="605"/>
      <c r="K8" s="606"/>
      <c r="L8" s="606"/>
      <c r="M8" s="81">
        <f t="shared" ref="M8:M71" si="2">J8+K8-L8</f>
        <v>0</v>
      </c>
      <c r="N8" s="367"/>
      <c r="O8" s="81">
        <f t="shared" ref="O8:O71" si="3">N8*J8</f>
        <v>0</v>
      </c>
      <c r="P8" s="270"/>
      <c r="Q8" s="454"/>
      <c r="R8" s="454"/>
      <c r="S8" s="457"/>
      <c r="T8" s="74">
        <f t="shared" ref="T8:T19" si="4">COUNTIF(U8:Z8,"")</f>
        <v>6</v>
      </c>
      <c r="U8" s="471"/>
      <c r="V8" s="471"/>
      <c r="W8" s="471"/>
      <c r="X8" s="471"/>
      <c r="Y8" s="471"/>
      <c r="Z8" s="471"/>
      <c r="AA8" s="472"/>
      <c r="AB8" s="471"/>
      <c r="AC8" s="473">
        <f t="shared" si="1"/>
        <v>0</v>
      </c>
      <c r="AD8" s="474"/>
      <c r="AF8" s="11"/>
      <c r="AG8" s="187"/>
      <c r="AH8" s="480"/>
      <c r="AI8" s="480"/>
      <c r="AJ8" s="480"/>
      <c r="AK8" s="42"/>
      <c r="AL8" s="42"/>
      <c r="AM8" s="678"/>
      <c r="AN8" s="678"/>
      <c r="AO8" s="678"/>
      <c r="AP8" s="678"/>
      <c r="AQ8" s="75"/>
      <c r="AR8" s="76"/>
      <c r="AS8" s="76"/>
      <c r="AT8" s="76"/>
    </row>
    <row r="9" spans="1:70" ht="15.75" x14ac:dyDescent="0.25">
      <c r="A9" s="490"/>
      <c r="B9" s="453"/>
      <c r="C9" s="454"/>
      <c r="D9" s="455"/>
      <c r="E9" s="453"/>
      <c r="F9" s="453"/>
      <c r="G9" s="453"/>
      <c r="H9" s="623"/>
      <c r="I9" s="456"/>
      <c r="J9" s="605"/>
      <c r="K9" s="606"/>
      <c r="L9" s="606"/>
      <c r="M9" s="81">
        <f t="shared" si="2"/>
        <v>0</v>
      </c>
      <c r="N9" s="367"/>
      <c r="O9" s="81">
        <f t="shared" si="3"/>
        <v>0</v>
      </c>
      <c r="P9" s="270"/>
      <c r="Q9" s="454"/>
      <c r="R9" s="454"/>
      <c r="S9" s="457"/>
      <c r="T9" s="74">
        <f t="shared" si="4"/>
        <v>6</v>
      </c>
      <c r="U9" s="471"/>
      <c r="V9" s="471"/>
      <c r="W9" s="471"/>
      <c r="X9" s="471"/>
      <c r="Y9" s="471"/>
      <c r="Z9" s="471"/>
      <c r="AA9" s="472"/>
      <c r="AB9" s="471"/>
      <c r="AC9" s="473">
        <f t="shared" si="1"/>
        <v>0</v>
      </c>
      <c r="AD9" s="474"/>
      <c r="AF9" s="11"/>
      <c r="AG9" s="11"/>
      <c r="AH9" s="480"/>
      <c r="AI9" s="480"/>
      <c r="AJ9" s="480"/>
      <c r="AK9" s="42"/>
      <c r="AL9" s="42"/>
      <c r="AM9" s="678"/>
      <c r="AN9" s="678"/>
      <c r="AO9" s="678"/>
      <c r="AP9" s="678"/>
      <c r="AQ9" s="75"/>
      <c r="AR9" s="76"/>
      <c r="AS9" s="76"/>
      <c r="AT9" s="76"/>
    </row>
    <row r="10" spans="1:70" ht="15.75" x14ac:dyDescent="0.25">
      <c r="A10" s="490"/>
      <c r="B10" s="453"/>
      <c r="C10" s="454"/>
      <c r="D10" s="455"/>
      <c r="E10" s="453"/>
      <c r="F10" s="453"/>
      <c r="G10" s="453"/>
      <c r="H10" s="623"/>
      <c r="I10" s="456"/>
      <c r="J10" s="605"/>
      <c r="K10" s="606"/>
      <c r="L10" s="606"/>
      <c r="M10" s="81">
        <f t="shared" si="2"/>
        <v>0</v>
      </c>
      <c r="N10" s="367"/>
      <c r="O10" s="81">
        <f t="shared" si="3"/>
        <v>0</v>
      </c>
      <c r="P10" s="270"/>
      <c r="Q10" s="454"/>
      <c r="R10" s="454"/>
      <c r="S10" s="457"/>
      <c r="T10" s="74">
        <f t="shared" si="4"/>
        <v>6</v>
      </c>
      <c r="U10" s="471"/>
      <c r="V10" s="471"/>
      <c r="W10" s="471"/>
      <c r="X10" s="471"/>
      <c r="Y10" s="471"/>
      <c r="Z10" s="471"/>
      <c r="AA10" s="472"/>
      <c r="AB10" s="471"/>
      <c r="AC10" s="473">
        <f t="shared" si="1"/>
        <v>0</v>
      </c>
      <c r="AD10" s="474"/>
      <c r="AF10" s="11"/>
      <c r="AG10" s="11"/>
      <c r="AH10" s="480"/>
      <c r="AI10" s="480"/>
      <c r="AJ10" s="480"/>
      <c r="AK10" s="42"/>
      <c r="AL10" s="42"/>
      <c r="AM10" s="678"/>
      <c r="AN10" s="678"/>
      <c r="AO10" s="678"/>
      <c r="AP10" s="678"/>
      <c r="AQ10" s="75"/>
      <c r="AR10" s="76"/>
      <c r="AS10" s="76"/>
      <c r="AT10" s="76"/>
    </row>
    <row r="11" spans="1:70" ht="15.75" x14ac:dyDescent="0.25">
      <c r="A11" s="490"/>
      <c r="B11" s="453"/>
      <c r="C11" s="454"/>
      <c r="D11" s="455"/>
      <c r="E11" s="453"/>
      <c r="F11" s="453"/>
      <c r="G11" s="453"/>
      <c r="H11" s="623"/>
      <c r="I11" s="456"/>
      <c r="J11" s="605"/>
      <c r="K11" s="606"/>
      <c r="L11" s="606"/>
      <c r="M11" s="81">
        <f t="shared" si="2"/>
        <v>0</v>
      </c>
      <c r="N11" s="367"/>
      <c r="O11" s="81">
        <f t="shared" si="3"/>
        <v>0</v>
      </c>
      <c r="P11" s="270"/>
      <c r="Q11" s="454"/>
      <c r="R11" s="454"/>
      <c r="S11" s="457"/>
      <c r="T11" s="74">
        <f t="shared" si="4"/>
        <v>6</v>
      </c>
      <c r="U11" s="471"/>
      <c r="V11" s="471"/>
      <c r="W11" s="471"/>
      <c r="X11" s="471"/>
      <c r="Y11" s="471"/>
      <c r="Z11" s="471"/>
      <c r="AA11" s="472"/>
      <c r="AB11" s="471"/>
      <c r="AC11" s="473">
        <f t="shared" si="1"/>
        <v>0</v>
      </c>
      <c r="AD11" s="474"/>
      <c r="AF11" s="11"/>
      <c r="AG11" s="11"/>
      <c r="AH11" s="480"/>
      <c r="AI11" s="480"/>
      <c r="AJ11" s="480"/>
      <c r="AK11" s="42"/>
      <c r="AL11" s="42"/>
      <c r="AM11" s="678"/>
      <c r="AN11" s="678"/>
      <c r="AO11" s="678"/>
      <c r="AP11" s="678"/>
      <c r="AQ11" s="75"/>
      <c r="AR11" s="76"/>
      <c r="AS11" s="76"/>
      <c r="AT11" s="76"/>
    </row>
    <row r="12" spans="1:70" ht="15.75" x14ac:dyDescent="0.25">
      <c r="A12" s="490"/>
      <c r="B12" s="453"/>
      <c r="C12" s="454"/>
      <c r="D12" s="455"/>
      <c r="E12" s="453"/>
      <c r="F12" s="453"/>
      <c r="G12" s="453"/>
      <c r="H12" s="623"/>
      <c r="I12" s="456"/>
      <c r="J12" s="605"/>
      <c r="K12" s="606"/>
      <c r="L12" s="606"/>
      <c r="M12" s="81">
        <f t="shared" si="2"/>
        <v>0</v>
      </c>
      <c r="N12" s="367"/>
      <c r="O12" s="81">
        <f t="shared" si="3"/>
        <v>0</v>
      </c>
      <c r="P12" s="270"/>
      <c r="Q12" s="454"/>
      <c r="R12" s="454"/>
      <c r="S12" s="457"/>
      <c r="T12" s="74">
        <f t="shared" si="4"/>
        <v>6</v>
      </c>
      <c r="U12" s="471"/>
      <c r="V12" s="471"/>
      <c r="W12" s="471"/>
      <c r="X12" s="471"/>
      <c r="Y12" s="471"/>
      <c r="Z12" s="471"/>
      <c r="AA12" s="472"/>
      <c r="AB12" s="471"/>
      <c r="AC12" s="473">
        <f t="shared" si="1"/>
        <v>0</v>
      </c>
      <c r="AD12" s="474"/>
      <c r="AF12" s="11"/>
      <c r="AG12" s="11"/>
      <c r="AH12" s="480"/>
      <c r="AI12" s="480"/>
      <c r="AJ12" s="480"/>
      <c r="AK12" s="42"/>
      <c r="AL12" s="42"/>
      <c r="AM12" s="678"/>
      <c r="AN12" s="678"/>
      <c r="AO12" s="678"/>
      <c r="AP12" s="678"/>
      <c r="AQ12" s="75"/>
      <c r="AR12" s="76"/>
      <c r="AS12" s="76"/>
      <c r="AT12" s="76"/>
    </row>
    <row r="13" spans="1:70" ht="15.75" x14ac:dyDescent="0.25">
      <c r="A13" s="490"/>
      <c r="B13" s="453"/>
      <c r="C13" s="454"/>
      <c r="D13" s="455"/>
      <c r="E13" s="453"/>
      <c r="F13" s="453"/>
      <c r="G13" s="453"/>
      <c r="H13" s="623"/>
      <c r="I13" s="456"/>
      <c r="J13" s="605"/>
      <c r="K13" s="606"/>
      <c r="L13" s="606"/>
      <c r="M13" s="81">
        <f t="shared" si="2"/>
        <v>0</v>
      </c>
      <c r="N13" s="367"/>
      <c r="O13" s="81">
        <f t="shared" si="3"/>
        <v>0</v>
      </c>
      <c r="P13" s="270"/>
      <c r="Q13" s="454"/>
      <c r="R13" s="454"/>
      <c r="S13" s="457"/>
      <c r="T13" s="74">
        <f t="shared" si="4"/>
        <v>6</v>
      </c>
      <c r="U13" s="471"/>
      <c r="V13" s="471"/>
      <c r="W13" s="471"/>
      <c r="X13" s="471"/>
      <c r="Y13" s="471"/>
      <c r="Z13" s="471"/>
      <c r="AA13" s="472"/>
      <c r="AB13" s="471"/>
      <c r="AC13" s="473">
        <f t="shared" si="1"/>
        <v>0</v>
      </c>
      <c r="AD13" s="474"/>
      <c r="AF13" s="11"/>
      <c r="AG13" s="11"/>
      <c r="AH13" s="480"/>
      <c r="AI13" s="480"/>
      <c r="AJ13" s="480"/>
      <c r="AK13" s="42"/>
      <c r="AL13" s="42"/>
      <c r="AM13" s="678"/>
      <c r="AN13" s="678"/>
      <c r="AO13" s="678"/>
      <c r="AP13" s="678"/>
      <c r="AQ13" s="75"/>
      <c r="AR13" s="76"/>
      <c r="AS13" s="76"/>
      <c r="AT13" s="76"/>
    </row>
    <row r="14" spans="1:70" ht="15.75" x14ac:dyDescent="0.25">
      <c r="A14" s="490"/>
      <c r="B14" s="453"/>
      <c r="C14" s="454"/>
      <c r="D14" s="455"/>
      <c r="E14" s="453"/>
      <c r="F14" s="453"/>
      <c r="G14" s="453"/>
      <c r="H14" s="623"/>
      <c r="I14" s="456"/>
      <c r="J14" s="605"/>
      <c r="K14" s="606"/>
      <c r="L14" s="606"/>
      <c r="M14" s="81">
        <f t="shared" si="2"/>
        <v>0</v>
      </c>
      <c r="N14" s="367"/>
      <c r="O14" s="81">
        <f t="shared" si="3"/>
        <v>0</v>
      </c>
      <c r="P14" s="270"/>
      <c r="Q14" s="454"/>
      <c r="R14" s="454"/>
      <c r="S14" s="457"/>
      <c r="T14" s="74">
        <f t="shared" si="4"/>
        <v>6</v>
      </c>
      <c r="U14" s="471"/>
      <c r="V14" s="471"/>
      <c r="W14" s="471"/>
      <c r="X14" s="471"/>
      <c r="Y14" s="471"/>
      <c r="Z14" s="471"/>
      <c r="AA14" s="472"/>
      <c r="AB14" s="471"/>
      <c r="AC14" s="473">
        <f t="shared" si="1"/>
        <v>0</v>
      </c>
      <c r="AD14" s="474"/>
      <c r="AF14" s="11"/>
      <c r="AG14" s="11"/>
      <c r="AH14" s="480"/>
      <c r="AI14" s="480"/>
      <c r="AJ14" s="480"/>
      <c r="AK14" s="42"/>
      <c r="AL14" s="42"/>
      <c r="AM14" s="678"/>
      <c r="AN14" s="678"/>
      <c r="AO14" s="678"/>
      <c r="AP14" s="678"/>
      <c r="AQ14" s="75"/>
      <c r="AR14" s="76"/>
      <c r="AS14" s="76"/>
      <c r="AT14" s="76"/>
    </row>
    <row r="15" spans="1:70" ht="15.75" x14ac:dyDescent="0.25">
      <c r="A15" s="490"/>
      <c r="B15" s="453"/>
      <c r="C15" s="454"/>
      <c r="D15" s="455"/>
      <c r="E15" s="453"/>
      <c r="F15" s="453"/>
      <c r="G15" s="453"/>
      <c r="H15" s="623"/>
      <c r="I15" s="456"/>
      <c r="J15" s="605"/>
      <c r="K15" s="606"/>
      <c r="L15" s="606"/>
      <c r="M15" s="81">
        <f t="shared" si="2"/>
        <v>0</v>
      </c>
      <c r="N15" s="367"/>
      <c r="O15" s="81">
        <f t="shared" si="3"/>
        <v>0</v>
      </c>
      <c r="P15" s="270"/>
      <c r="Q15" s="454"/>
      <c r="R15" s="454"/>
      <c r="S15" s="457"/>
      <c r="T15" s="74">
        <f t="shared" si="4"/>
        <v>6</v>
      </c>
      <c r="U15" s="471"/>
      <c r="V15" s="471"/>
      <c r="W15" s="471"/>
      <c r="X15" s="471"/>
      <c r="Y15" s="471"/>
      <c r="Z15" s="471"/>
      <c r="AA15" s="472"/>
      <c r="AB15" s="471"/>
      <c r="AC15" s="473">
        <f t="shared" si="1"/>
        <v>0</v>
      </c>
      <c r="AD15" s="474"/>
      <c r="AF15" s="11"/>
      <c r="AG15" s="11"/>
      <c r="AH15" s="205"/>
      <c r="AI15" s="480"/>
      <c r="AJ15" s="480"/>
      <c r="AK15" s="42"/>
      <c r="AL15" s="42"/>
      <c r="AM15" s="678"/>
      <c r="AN15" s="678"/>
      <c r="AO15" s="678"/>
      <c r="AP15" s="678"/>
      <c r="AQ15" s="75"/>
      <c r="AR15" s="76"/>
      <c r="AS15" s="76"/>
      <c r="AT15" s="76"/>
    </row>
    <row r="16" spans="1:70" ht="15.75" x14ac:dyDescent="0.25">
      <c r="A16" s="490"/>
      <c r="B16" s="453"/>
      <c r="C16" s="454"/>
      <c r="D16" s="455"/>
      <c r="E16" s="453"/>
      <c r="F16" s="453"/>
      <c r="G16" s="453"/>
      <c r="H16" s="623"/>
      <c r="I16" s="456"/>
      <c r="J16" s="605"/>
      <c r="K16" s="606"/>
      <c r="L16" s="606"/>
      <c r="M16" s="81">
        <f t="shared" ref="M16" si="5">J16+K16-L16</f>
        <v>0</v>
      </c>
      <c r="N16" s="367"/>
      <c r="O16" s="81">
        <f t="shared" ref="O16" si="6">N16*J16</f>
        <v>0</v>
      </c>
      <c r="P16" s="270"/>
      <c r="Q16" s="454"/>
      <c r="R16" s="454"/>
      <c r="S16" s="457"/>
      <c r="T16" s="74">
        <f t="shared" ref="T16" si="7">COUNTIF(U16:Z16,"")</f>
        <v>6</v>
      </c>
      <c r="U16" s="471"/>
      <c r="V16" s="471"/>
      <c r="W16" s="471"/>
      <c r="X16" s="471"/>
      <c r="Y16" s="471"/>
      <c r="Z16" s="471"/>
      <c r="AA16" s="472"/>
      <c r="AB16" s="471"/>
      <c r="AC16" s="473">
        <f t="shared" si="1"/>
        <v>0</v>
      </c>
      <c r="AD16" s="474"/>
      <c r="AF16" s="11"/>
      <c r="AG16" s="11"/>
      <c r="AH16" s="205"/>
      <c r="AI16" s="480"/>
      <c r="AJ16" s="480"/>
      <c r="AK16" s="42"/>
      <c r="AL16" s="42"/>
      <c r="AM16" s="269"/>
      <c r="AN16" s="269"/>
      <c r="AO16" s="269"/>
      <c r="AP16" s="269"/>
      <c r="AQ16" s="75"/>
      <c r="AR16" s="76"/>
      <c r="AS16" s="76"/>
      <c r="AT16" s="76"/>
    </row>
    <row r="17" spans="1:46" ht="15.75" x14ac:dyDescent="0.25">
      <c r="A17" s="490"/>
      <c r="B17" s="453"/>
      <c r="C17" s="454"/>
      <c r="D17" s="455"/>
      <c r="E17" s="453"/>
      <c r="F17" s="453"/>
      <c r="G17" s="453"/>
      <c r="H17" s="623"/>
      <c r="I17" s="456"/>
      <c r="J17" s="605"/>
      <c r="K17" s="606"/>
      <c r="L17" s="606"/>
      <c r="M17" s="81">
        <f t="shared" si="2"/>
        <v>0</v>
      </c>
      <c r="N17" s="367"/>
      <c r="O17" s="81">
        <f t="shared" si="3"/>
        <v>0</v>
      </c>
      <c r="P17" s="270"/>
      <c r="Q17" s="454"/>
      <c r="R17" s="454"/>
      <c r="S17" s="457"/>
      <c r="T17" s="74">
        <f t="shared" si="4"/>
        <v>6</v>
      </c>
      <c r="U17" s="471"/>
      <c r="V17" s="471"/>
      <c r="W17" s="471"/>
      <c r="X17" s="471"/>
      <c r="Y17" s="471"/>
      <c r="Z17" s="471"/>
      <c r="AA17" s="472"/>
      <c r="AB17" s="471"/>
      <c r="AC17" s="473">
        <f t="shared" si="1"/>
        <v>0</v>
      </c>
      <c r="AD17" s="474"/>
      <c r="AF17" s="11"/>
      <c r="AG17" s="11"/>
      <c r="AH17" s="11"/>
      <c r="AI17" s="480"/>
      <c r="AJ17" s="187"/>
      <c r="AK17" s="23"/>
      <c r="AL17" s="23"/>
      <c r="AM17" s="678"/>
      <c r="AN17" s="678"/>
      <c r="AO17" s="678"/>
      <c r="AP17" s="678"/>
      <c r="AQ17" s="75"/>
      <c r="AR17" s="76"/>
      <c r="AS17" s="76"/>
      <c r="AT17" s="76"/>
    </row>
    <row r="18" spans="1:46" ht="15.75" x14ac:dyDescent="0.25">
      <c r="A18" s="490"/>
      <c r="B18" s="453"/>
      <c r="C18" s="454"/>
      <c r="D18" s="455"/>
      <c r="E18" s="453"/>
      <c r="F18" s="453"/>
      <c r="G18" s="453"/>
      <c r="H18" s="623"/>
      <c r="I18" s="456"/>
      <c r="J18" s="605"/>
      <c r="K18" s="606"/>
      <c r="L18" s="606"/>
      <c r="M18" s="81">
        <f t="shared" si="2"/>
        <v>0</v>
      </c>
      <c r="N18" s="367"/>
      <c r="O18" s="81">
        <f t="shared" si="3"/>
        <v>0</v>
      </c>
      <c r="P18" s="270"/>
      <c r="Q18" s="454"/>
      <c r="R18" s="454"/>
      <c r="S18" s="457"/>
      <c r="T18" s="74">
        <f t="shared" si="4"/>
        <v>6</v>
      </c>
      <c r="U18" s="471"/>
      <c r="V18" s="471"/>
      <c r="W18" s="471"/>
      <c r="X18" s="471"/>
      <c r="Y18" s="471"/>
      <c r="Z18" s="471"/>
      <c r="AA18" s="472"/>
      <c r="AB18" s="471"/>
      <c r="AC18" s="473">
        <f t="shared" si="1"/>
        <v>0</v>
      </c>
      <c r="AD18" s="474"/>
      <c r="AF18" s="11"/>
      <c r="AG18" s="11"/>
      <c r="AH18" s="205"/>
      <c r="AI18" s="187"/>
      <c r="AJ18" s="187"/>
      <c r="AK18" s="23"/>
      <c r="AL18" s="23"/>
      <c r="AM18" s="678"/>
      <c r="AN18" s="678"/>
      <c r="AO18" s="678"/>
      <c r="AP18" s="678"/>
      <c r="AQ18" s="75"/>
      <c r="AR18" s="76"/>
      <c r="AS18" s="76"/>
      <c r="AT18" s="76"/>
    </row>
    <row r="19" spans="1:46" ht="15.75" x14ac:dyDescent="0.25">
      <c r="A19" s="490"/>
      <c r="B19" s="453"/>
      <c r="C19" s="454"/>
      <c r="D19" s="455"/>
      <c r="E19" s="453"/>
      <c r="F19" s="453"/>
      <c r="G19" s="453"/>
      <c r="H19" s="623"/>
      <c r="I19" s="456"/>
      <c r="J19" s="605"/>
      <c r="K19" s="606"/>
      <c r="L19" s="606"/>
      <c r="M19" s="81">
        <f t="shared" si="2"/>
        <v>0</v>
      </c>
      <c r="N19" s="367"/>
      <c r="O19" s="81">
        <f t="shared" si="3"/>
        <v>0</v>
      </c>
      <c r="P19" s="270"/>
      <c r="Q19" s="454"/>
      <c r="R19" s="454"/>
      <c r="S19" s="457"/>
      <c r="T19" s="74">
        <f t="shared" si="4"/>
        <v>6</v>
      </c>
      <c r="U19" s="471"/>
      <c r="V19" s="471"/>
      <c r="W19" s="471"/>
      <c r="X19" s="471"/>
      <c r="Y19" s="471"/>
      <c r="Z19" s="471"/>
      <c r="AA19" s="472"/>
      <c r="AB19" s="471"/>
      <c r="AC19" s="473">
        <f t="shared" si="1"/>
        <v>0</v>
      </c>
      <c r="AD19" s="474"/>
      <c r="AF19" s="11"/>
      <c r="AG19" s="11"/>
      <c r="AH19" s="187"/>
      <c r="AI19" s="187"/>
      <c r="AJ19" s="187"/>
      <c r="AK19" s="23"/>
      <c r="AL19" s="23"/>
      <c r="AM19" s="678"/>
      <c r="AN19" s="678"/>
      <c r="AO19" s="678"/>
      <c r="AP19" s="678"/>
      <c r="AQ19" s="75"/>
      <c r="AR19" s="76"/>
      <c r="AS19" s="76"/>
      <c r="AT19" s="76"/>
    </row>
    <row r="20" spans="1:46" ht="15.75" x14ac:dyDescent="0.25">
      <c r="A20" s="490"/>
      <c r="B20" s="453"/>
      <c r="C20" s="454"/>
      <c r="D20" s="455"/>
      <c r="E20" s="453"/>
      <c r="F20" s="453"/>
      <c r="G20" s="453"/>
      <c r="H20" s="623"/>
      <c r="I20" s="456"/>
      <c r="J20" s="605"/>
      <c r="K20" s="606"/>
      <c r="L20" s="606"/>
      <c r="M20" s="81">
        <f t="shared" si="2"/>
        <v>0</v>
      </c>
      <c r="N20" s="367"/>
      <c r="O20" s="81">
        <f t="shared" si="3"/>
        <v>0</v>
      </c>
      <c r="P20" s="270"/>
      <c r="Q20" s="454"/>
      <c r="R20" s="454"/>
      <c r="S20" s="457"/>
      <c r="T20" s="74">
        <f t="shared" ref="T20:T83" si="8">COUNTIF(U20:Z20,"")</f>
        <v>6</v>
      </c>
      <c r="U20" s="471"/>
      <c r="V20" s="471"/>
      <c r="W20" s="471"/>
      <c r="X20" s="471"/>
      <c r="Y20" s="471"/>
      <c r="Z20" s="471"/>
      <c r="AA20" s="472"/>
      <c r="AB20" s="471"/>
      <c r="AC20" s="473">
        <f t="shared" si="1"/>
        <v>0</v>
      </c>
      <c r="AD20" s="474"/>
      <c r="AF20" s="11"/>
      <c r="AG20" s="11"/>
      <c r="AH20" s="187"/>
      <c r="AI20" s="187"/>
      <c r="AJ20" s="187"/>
      <c r="AK20" s="23"/>
      <c r="AL20" s="23"/>
      <c r="AM20" s="144"/>
      <c r="AN20" s="144"/>
      <c r="AO20" s="144"/>
      <c r="AP20" s="144"/>
      <c r="AQ20" s="75"/>
      <c r="AR20" s="76"/>
      <c r="AS20" s="76"/>
      <c r="AT20" s="76"/>
    </row>
    <row r="21" spans="1:46" ht="15.75" x14ac:dyDescent="0.25">
      <c r="A21" s="490"/>
      <c r="B21" s="453"/>
      <c r="C21" s="454"/>
      <c r="D21" s="455"/>
      <c r="E21" s="453"/>
      <c r="F21" s="453"/>
      <c r="G21" s="453"/>
      <c r="H21" s="623"/>
      <c r="I21" s="456"/>
      <c r="J21" s="605"/>
      <c r="K21" s="606"/>
      <c r="L21" s="606"/>
      <c r="M21" s="81">
        <f t="shared" si="2"/>
        <v>0</v>
      </c>
      <c r="N21" s="367"/>
      <c r="O21" s="81">
        <f t="shared" si="3"/>
        <v>0</v>
      </c>
      <c r="P21" s="270"/>
      <c r="Q21" s="454"/>
      <c r="R21" s="454"/>
      <c r="S21" s="457"/>
      <c r="T21" s="74">
        <f t="shared" si="8"/>
        <v>6</v>
      </c>
      <c r="U21" s="471"/>
      <c r="V21" s="471"/>
      <c r="W21" s="471"/>
      <c r="X21" s="471"/>
      <c r="Y21" s="471"/>
      <c r="Z21" s="471"/>
      <c r="AA21" s="472"/>
      <c r="AB21" s="471"/>
      <c r="AC21" s="473">
        <f t="shared" si="1"/>
        <v>0</v>
      </c>
      <c r="AD21" s="474"/>
      <c r="AF21" s="11"/>
      <c r="AG21" s="11"/>
      <c r="AH21" s="187"/>
      <c r="AI21" s="187"/>
      <c r="AJ21" s="187"/>
      <c r="AK21" s="23"/>
      <c r="AL21" s="23"/>
      <c r="AM21" s="144"/>
      <c r="AN21" s="144"/>
      <c r="AO21" s="144"/>
      <c r="AP21" s="144"/>
      <c r="AQ21" s="75"/>
      <c r="AR21" s="76"/>
      <c r="AS21" s="76"/>
      <c r="AT21" s="76"/>
    </row>
    <row r="22" spans="1:46" ht="15.75" x14ac:dyDescent="0.25">
      <c r="A22" s="490"/>
      <c r="B22" s="453"/>
      <c r="C22" s="454"/>
      <c r="D22" s="455"/>
      <c r="E22" s="453"/>
      <c r="F22" s="453"/>
      <c r="G22" s="453"/>
      <c r="H22" s="623"/>
      <c r="I22" s="456"/>
      <c r="J22" s="605"/>
      <c r="K22" s="606"/>
      <c r="L22" s="606"/>
      <c r="M22" s="81">
        <f t="shared" si="2"/>
        <v>0</v>
      </c>
      <c r="N22" s="367"/>
      <c r="O22" s="81">
        <f t="shared" si="3"/>
        <v>0</v>
      </c>
      <c r="P22" s="270"/>
      <c r="Q22" s="454"/>
      <c r="R22" s="454"/>
      <c r="S22" s="457"/>
      <c r="T22" s="74">
        <f t="shared" si="8"/>
        <v>6</v>
      </c>
      <c r="U22" s="471"/>
      <c r="V22" s="471"/>
      <c r="W22" s="471"/>
      <c r="X22" s="471"/>
      <c r="Y22" s="471"/>
      <c r="Z22" s="471"/>
      <c r="AA22" s="472"/>
      <c r="AB22" s="471"/>
      <c r="AC22" s="473">
        <f t="shared" si="1"/>
        <v>0</v>
      </c>
      <c r="AD22" s="474"/>
      <c r="AF22" s="11"/>
      <c r="AG22" s="11"/>
      <c r="AH22" s="187"/>
      <c r="AI22" s="187"/>
      <c r="AJ22" s="187"/>
      <c r="AK22" s="23"/>
      <c r="AL22" s="23"/>
      <c r="AM22" s="144"/>
      <c r="AN22" s="144"/>
      <c r="AO22" s="144"/>
      <c r="AP22" s="144"/>
      <c r="AQ22" s="75"/>
      <c r="AR22" s="76"/>
      <c r="AS22" s="76"/>
      <c r="AT22" s="76"/>
    </row>
    <row r="23" spans="1:46" ht="15.75" x14ac:dyDescent="0.25">
      <c r="A23" s="490"/>
      <c r="B23" s="453"/>
      <c r="C23" s="454"/>
      <c r="D23" s="455"/>
      <c r="E23" s="453"/>
      <c r="F23" s="453"/>
      <c r="G23" s="453"/>
      <c r="H23" s="623"/>
      <c r="I23" s="456"/>
      <c r="J23" s="605"/>
      <c r="K23" s="606"/>
      <c r="L23" s="606"/>
      <c r="M23" s="81">
        <f t="shared" si="2"/>
        <v>0</v>
      </c>
      <c r="N23" s="367"/>
      <c r="O23" s="81">
        <f t="shared" si="3"/>
        <v>0</v>
      </c>
      <c r="P23" s="270"/>
      <c r="Q23" s="454"/>
      <c r="R23" s="454"/>
      <c r="S23" s="457"/>
      <c r="T23" s="74">
        <f t="shared" si="8"/>
        <v>6</v>
      </c>
      <c r="U23" s="471"/>
      <c r="V23" s="471"/>
      <c r="W23" s="471"/>
      <c r="X23" s="471"/>
      <c r="Y23" s="471"/>
      <c r="Z23" s="471"/>
      <c r="AA23" s="472"/>
      <c r="AB23" s="471"/>
      <c r="AC23" s="473">
        <f t="shared" si="1"/>
        <v>0</v>
      </c>
      <c r="AD23" s="474"/>
      <c r="AF23" s="11"/>
      <c r="AG23" s="11"/>
      <c r="AH23" s="187"/>
      <c r="AI23" s="187"/>
      <c r="AJ23" s="187"/>
      <c r="AK23" s="23"/>
      <c r="AL23" s="23"/>
      <c r="AM23" s="144"/>
      <c r="AN23" s="144"/>
      <c r="AO23" s="144"/>
      <c r="AP23" s="144"/>
      <c r="AQ23" s="75"/>
      <c r="AR23" s="76"/>
      <c r="AS23" s="76"/>
      <c r="AT23" s="76"/>
    </row>
    <row r="24" spans="1:46" ht="15.75" x14ac:dyDescent="0.25">
      <c r="A24" s="490"/>
      <c r="B24" s="453"/>
      <c r="C24" s="454"/>
      <c r="D24" s="455"/>
      <c r="E24" s="453"/>
      <c r="F24" s="453"/>
      <c r="G24" s="453"/>
      <c r="H24" s="623"/>
      <c r="I24" s="456"/>
      <c r="J24" s="605"/>
      <c r="K24" s="606"/>
      <c r="L24" s="606"/>
      <c r="M24" s="81">
        <f t="shared" si="2"/>
        <v>0</v>
      </c>
      <c r="N24" s="367"/>
      <c r="O24" s="81">
        <f t="shared" si="3"/>
        <v>0</v>
      </c>
      <c r="P24" s="270"/>
      <c r="Q24" s="454"/>
      <c r="R24" s="454"/>
      <c r="S24" s="457"/>
      <c r="T24" s="74">
        <f t="shared" si="8"/>
        <v>6</v>
      </c>
      <c r="U24" s="471"/>
      <c r="V24" s="471"/>
      <c r="W24" s="471"/>
      <c r="X24" s="471"/>
      <c r="Y24" s="471"/>
      <c r="Z24" s="471"/>
      <c r="AA24" s="472"/>
      <c r="AB24" s="471"/>
      <c r="AC24" s="473">
        <f t="shared" si="1"/>
        <v>0</v>
      </c>
      <c r="AD24" s="474"/>
      <c r="AF24" s="11"/>
      <c r="AG24" s="11"/>
      <c r="AH24" s="187"/>
      <c r="AI24" s="187"/>
      <c r="AJ24" s="187"/>
      <c r="AK24" s="23"/>
      <c r="AL24" s="23"/>
      <c r="AM24" s="144"/>
      <c r="AN24" s="144"/>
      <c r="AO24" s="144"/>
      <c r="AP24" s="144"/>
      <c r="AQ24" s="75"/>
      <c r="AR24" s="76"/>
      <c r="AS24" s="76"/>
      <c r="AT24" s="76"/>
    </row>
    <row r="25" spans="1:46" ht="15.75" x14ac:dyDescent="0.25">
      <c r="A25" s="490"/>
      <c r="B25" s="453"/>
      <c r="C25" s="454"/>
      <c r="D25" s="455"/>
      <c r="E25" s="453"/>
      <c r="F25" s="453"/>
      <c r="G25" s="453"/>
      <c r="H25" s="623"/>
      <c r="I25" s="456"/>
      <c r="J25" s="605"/>
      <c r="K25" s="606"/>
      <c r="L25" s="606"/>
      <c r="M25" s="81">
        <f t="shared" si="2"/>
        <v>0</v>
      </c>
      <c r="N25" s="367"/>
      <c r="O25" s="81">
        <f t="shared" si="3"/>
        <v>0</v>
      </c>
      <c r="P25" s="270"/>
      <c r="Q25" s="454"/>
      <c r="R25" s="454"/>
      <c r="S25" s="457"/>
      <c r="T25" s="74">
        <f t="shared" si="8"/>
        <v>6</v>
      </c>
      <c r="U25" s="471"/>
      <c r="V25" s="471"/>
      <c r="W25" s="471"/>
      <c r="X25" s="471"/>
      <c r="Y25" s="471"/>
      <c r="Z25" s="471"/>
      <c r="AA25" s="472"/>
      <c r="AB25" s="471"/>
      <c r="AC25" s="473">
        <f t="shared" si="1"/>
        <v>0</v>
      </c>
      <c r="AD25" s="474"/>
      <c r="AF25" s="11"/>
      <c r="AG25" s="11"/>
      <c r="AH25" s="187"/>
      <c r="AI25" s="187"/>
      <c r="AJ25" s="187"/>
      <c r="AK25" s="23"/>
      <c r="AL25" s="23"/>
      <c r="AM25" s="144"/>
      <c r="AN25" s="144"/>
      <c r="AO25" s="144"/>
      <c r="AP25" s="144"/>
      <c r="AQ25" s="75"/>
      <c r="AR25" s="76"/>
      <c r="AS25" s="76"/>
      <c r="AT25" s="76"/>
    </row>
    <row r="26" spans="1:46" ht="15.75" x14ac:dyDescent="0.25">
      <c r="A26" s="490"/>
      <c r="B26" s="453"/>
      <c r="C26" s="454"/>
      <c r="D26" s="455"/>
      <c r="E26" s="453"/>
      <c r="F26" s="453"/>
      <c r="G26" s="453"/>
      <c r="H26" s="623"/>
      <c r="I26" s="456"/>
      <c r="J26" s="605"/>
      <c r="K26" s="606"/>
      <c r="L26" s="606"/>
      <c r="M26" s="81">
        <f t="shared" si="2"/>
        <v>0</v>
      </c>
      <c r="N26" s="367"/>
      <c r="O26" s="81">
        <f t="shared" si="3"/>
        <v>0</v>
      </c>
      <c r="P26" s="270"/>
      <c r="Q26" s="454"/>
      <c r="R26" s="454"/>
      <c r="S26" s="457"/>
      <c r="T26" s="74">
        <f t="shared" si="8"/>
        <v>6</v>
      </c>
      <c r="U26" s="471"/>
      <c r="V26" s="471"/>
      <c r="W26" s="471"/>
      <c r="X26" s="471"/>
      <c r="Y26" s="471"/>
      <c r="Z26" s="471"/>
      <c r="AA26" s="472"/>
      <c r="AB26" s="471"/>
      <c r="AC26" s="473">
        <f t="shared" si="1"/>
        <v>0</v>
      </c>
      <c r="AD26" s="474"/>
      <c r="AF26" s="11"/>
      <c r="AG26" s="11"/>
      <c r="AH26" s="187"/>
      <c r="AI26" s="187"/>
      <c r="AJ26" s="187"/>
      <c r="AK26" s="23"/>
      <c r="AL26" s="23"/>
      <c r="AM26" s="144"/>
      <c r="AN26" s="144"/>
      <c r="AO26" s="144"/>
      <c r="AP26" s="144"/>
      <c r="AQ26" s="75"/>
      <c r="AR26" s="76"/>
      <c r="AS26" s="76"/>
      <c r="AT26" s="76"/>
    </row>
    <row r="27" spans="1:46" ht="15.75" x14ac:dyDescent="0.25">
      <c r="A27" s="490"/>
      <c r="B27" s="453"/>
      <c r="C27" s="454"/>
      <c r="D27" s="455"/>
      <c r="E27" s="453"/>
      <c r="F27" s="453"/>
      <c r="G27" s="453"/>
      <c r="H27" s="623"/>
      <c r="I27" s="456"/>
      <c r="J27" s="605"/>
      <c r="K27" s="606"/>
      <c r="L27" s="606"/>
      <c r="M27" s="81">
        <f t="shared" si="2"/>
        <v>0</v>
      </c>
      <c r="N27" s="367"/>
      <c r="O27" s="81">
        <f t="shared" si="3"/>
        <v>0</v>
      </c>
      <c r="P27" s="270"/>
      <c r="Q27" s="454"/>
      <c r="R27" s="454"/>
      <c r="S27" s="457"/>
      <c r="T27" s="74">
        <f t="shared" si="8"/>
        <v>6</v>
      </c>
      <c r="U27" s="471"/>
      <c r="V27" s="471"/>
      <c r="W27" s="471"/>
      <c r="X27" s="471"/>
      <c r="Y27" s="471"/>
      <c r="Z27" s="471"/>
      <c r="AA27" s="472"/>
      <c r="AB27" s="471"/>
      <c r="AC27" s="473">
        <f t="shared" si="1"/>
        <v>0</v>
      </c>
      <c r="AD27" s="474"/>
      <c r="AF27" s="11"/>
      <c r="AG27" s="11"/>
      <c r="AH27" s="187"/>
      <c r="AI27" s="187"/>
      <c r="AJ27" s="187"/>
      <c r="AK27" s="23"/>
      <c r="AL27" s="23"/>
      <c r="AM27" s="144"/>
      <c r="AN27" s="144"/>
      <c r="AO27" s="144"/>
      <c r="AP27" s="144"/>
      <c r="AQ27" s="75"/>
      <c r="AR27" s="76"/>
      <c r="AS27" s="76"/>
      <c r="AT27" s="76"/>
    </row>
    <row r="28" spans="1:46" ht="15.75" x14ac:dyDescent="0.25">
      <c r="A28" s="490"/>
      <c r="B28" s="453"/>
      <c r="C28" s="454"/>
      <c r="D28" s="455"/>
      <c r="E28" s="453"/>
      <c r="F28" s="453"/>
      <c r="G28" s="453"/>
      <c r="H28" s="623"/>
      <c r="I28" s="456"/>
      <c r="J28" s="605"/>
      <c r="K28" s="606"/>
      <c r="L28" s="606"/>
      <c r="M28" s="81">
        <f t="shared" si="2"/>
        <v>0</v>
      </c>
      <c r="N28" s="367"/>
      <c r="O28" s="81">
        <f t="shared" si="3"/>
        <v>0</v>
      </c>
      <c r="P28" s="270"/>
      <c r="Q28" s="454"/>
      <c r="R28" s="454"/>
      <c r="S28" s="457"/>
      <c r="T28" s="74">
        <f t="shared" si="8"/>
        <v>6</v>
      </c>
      <c r="U28" s="471"/>
      <c r="V28" s="471"/>
      <c r="W28" s="471"/>
      <c r="X28" s="471"/>
      <c r="Y28" s="471"/>
      <c r="Z28" s="471"/>
      <c r="AA28" s="472"/>
      <c r="AB28" s="471"/>
      <c r="AC28" s="473">
        <f t="shared" si="1"/>
        <v>0</v>
      </c>
      <c r="AD28" s="474"/>
      <c r="AF28" s="11"/>
      <c r="AG28" s="11"/>
      <c r="AH28" s="187"/>
      <c r="AI28" s="187"/>
      <c r="AJ28" s="187"/>
      <c r="AK28" s="23"/>
      <c r="AL28" s="23"/>
      <c r="AM28" s="144"/>
      <c r="AN28" s="144"/>
      <c r="AO28" s="144"/>
      <c r="AP28" s="144"/>
      <c r="AQ28" s="75"/>
      <c r="AR28" s="76"/>
      <c r="AS28" s="76"/>
      <c r="AT28" s="76"/>
    </row>
    <row r="29" spans="1:46" ht="15.75" x14ac:dyDescent="0.25">
      <c r="A29" s="490"/>
      <c r="B29" s="453"/>
      <c r="C29" s="454"/>
      <c r="D29" s="455"/>
      <c r="E29" s="453"/>
      <c r="F29" s="453"/>
      <c r="G29" s="453"/>
      <c r="H29" s="623"/>
      <c r="I29" s="456"/>
      <c r="J29" s="605"/>
      <c r="K29" s="606"/>
      <c r="L29" s="606"/>
      <c r="M29" s="81">
        <f t="shared" si="2"/>
        <v>0</v>
      </c>
      <c r="N29" s="367"/>
      <c r="O29" s="81">
        <f t="shared" si="3"/>
        <v>0</v>
      </c>
      <c r="P29" s="270"/>
      <c r="Q29" s="454"/>
      <c r="R29" s="454"/>
      <c r="S29" s="457"/>
      <c r="T29" s="74">
        <f t="shared" si="8"/>
        <v>6</v>
      </c>
      <c r="U29" s="471"/>
      <c r="V29" s="471"/>
      <c r="W29" s="471"/>
      <c r="X29" s="471"/>
      <c r="Y29" s="471"/>
      <c r="Z29" s="471"/>
      <c r="AA29" s="472"/>
      <c r="AB29" s="471"/>
      <c r="AC29" s="473">
        <f t="shared" si="1"/>
        <v>0</v>
      </c>
      <c r="AD29" s="474"/>
      <c r="AH29" s="23"/>
      <c r="AI29" s="108"/>
      <c r="AJ29" s="23"/>
      <c r="AK29" s="23"/>
      <c r="AL29" s="23"/>
      <c r="AM29" s="144"/>
      <c r="AN29" s="144"/>
      <c r="AO29" s="144"/>
      <c r="AP29" s="144"/>
      <c r="AQ29" s="75"/>
      <c r="AR29" s="76"/>
      <c r="AS29" s="76"/>
      <c r="AT29" s="76"/>
    </row>
    <row r="30" spans="1:46" ht="15.75" x14ac:dyDescent="0.25">
      <c r="A30" s="490"/>
      <c r="B30" s="453"/>
      <c r="C30" s="454"/>
      <c r="D30" s="455"/>
      <c r="E30" s="453"/>
      <c r="F30" s="453"/>
      <c r="G30" s="453"/>
      <c r="H30" s="623"/>
      <c r="I30" s="456"/>
      <c r="J30" s="605"/>
      <c r="K30" s="606"/>
      <c r="L30" s="606"/>
      <c r="M30" s="81">
        <f t="shared" si="2"/>
        <v>0</v>
      </c>
      <c r="N30" s="367"/>
      <c r="O30" s="81">
        <f t="shared" si="3"/>
        <v>0</v>
      </c>
      <c r="P30" s="270"/>
      <c r="Q30" s="454"/>
      <c r="R30" s="454"/>
      <c r="S30" s="457"/>
      <c r="T30" s="74">
        <f t="shared" si="8"/>
        <v>6</v>
      </c>
      <c r="U30" s="471"/>
      <c r="V30" s="471"/>
      <c r="W30" s="471"/>
      <c r="X30" s="471"/>
      <c r="Y30" s="471"/>
      <c r="Z30" s="471"/>
      <c r="AA30" s="472"/>
      <c r="AB30" s="471"/>
      <c r="AC30" s="473">
        <f t="shared" si="1"/>
        <v>0</v>
      </c>
      <c r="AD30" s="474"/>
      <c r="AH30" s="23"/>
      <c r="AI30" s="108"/>
      <c r="AJ30" s="23"/>
      <c r="AK30" s="23"/>
      <c r="AL30" s="23"/>
      <c r="AM30" s="144"/>
      <c r="AN30" s="144"/>
      <c r="AO30" s="144"/>
      <c r="AP30" s="144"/>
      <c r="AQ30" s="75"/>
      <c r="AR30" s="76"/>
      <c r="AS30" s="76"/>
      <c r="AT30" s="76"/>
    </row>
    <row r="31" spans="1:46" ht="15.75" x14ac:dyDescent="0.25">
      <c r="A31" s="490"/>
      <c r="B31" s="453"/>
      <c r="C31" s="454"/>
      <c r="D31" s="455"/>
      <c r="E31" s="453"/>
      <c r="F31" s="453"/>
      <c r="G31" s="453"/>
      <c r="H31" s="623"/>
      <c r="I31" s="456"/>
      <c r="J31" s="605"/>
      <c r="K31" s="606"/>
      <c r="L31" s="606"/>
      <c r="M31" s="81">
        <f t="shared" si="2"/>
        <v>0</v>
      </c>
      <c r="N31" s="367"/>
      <c r="O31" s="81">
        <f t="shared" si="3"/>
        <v>0</v>
      </c>
      <c r="P31" s="270"/>
      <c r="Q31" s="454"/>
      <c r="R31" s="454"/>
      <c r="S31" s="457"/>
      <c r="T31" s="74">
        <f t="shared" si="8"/>
        <v>6</v>
      </c>
      <c r="U31" s="471"/>
      <c r="V31" s="471"/>
      <c r="W31" s="471"/>
      <c r="X31" s="471"/>
      <c r="Y31" s="471"/>
      <c r="Z31" s="471"/>
      <c r="AA31" s="472"/>
      <c r="AB31" s="471"/>
      <c r="AC31" s="473">
        <f t="shared" si="1"/>
        <v>0</v>
      </c>
      <c r="AD31" s="474"/>
      <c r="AH31" s="23"/>
      <c r="AI31" s="108"/>
      <c r="AJ31" s="23"/>
      <c r="AK31" s="23"/>
      <c r="AL31" s="23"/>
      <c r="AM31" s="144"/>
      <c r="AN31" s="144"/>
      <c r="AO31" s="144"/>
      <c r="AP31" s="144"/>
      <c r="AQ31" s="75"/>
      <c r="AR31" s="76"/>
      <c r="AS31" s="76"/>
      <c r="AT31" s="76"/>
    </row>
    <row r="32" spans="1:46" ht="15.75" x14ac:dyDescent="0.25">
      <c r="A32" s="490"/>
      <c r="B32" s="453"/>
      <c r="C32" s="454"/>
      <c r="D32" s="455"/>
      <c r="E32" s="453"/>
      <c r="F32" s="453"/>
      <c r="G32" s="453"/>
      <c r="H32" s="623"/>
      <c r="I32" s="456"/>
      <c r="J32" s="605"/>
      <c r="K32" s="606"/>
      <c r="L32" s="606"/>
      <c r="M32" s="81">
        <f t="shared" si="2"/>
        <v>0</v>
      </c>
      <c r="N32" s="367"/>
      <c r="O32" s="81">
        <f t="shared" si="3"/>
        <v>0</v>
      </c>
      <c r="P32" s="270"/>
      <c r="Q32" s="454"/>
      <c r="R32" s="454"/>
      <c r="S32" s="457"/>
      <c r="T32" s="74">
        <f t="shared" si="8"/>
        <v>6</v>
      </c>
      <c r="U32" s="471"/>
      <c r="V32" s="471"/>
      <c r="W32" s="471"/>
      <c r="X32" s="471"/>
      <c r="Y32" s="471"/>
      <c r="Z32" s="471"/>
      <c r="AA32" s="472"/>
      <c r="AB32" s="471"/>
      <c r="AC32" s="473">
        <f t="shared" si="1"/>
        <v>0</v>
      </c>
      <c r="AD32" s="474"/>
      <c r="AH32" s="23"/>
      <c r="AI32" s="108"/>
      <c r="AJ32" s="23"/>
      <c r="AK32" s="23"/>
      <c r="AL32" s="23"/>
      <c r="AM32" s="144"/>
      <c r="AN32" s="144"/>
      <c r="AO32" s="144"/>
      <c r="AP32" s="144"/>
      <c r="AQ32" s="75"/>
      <c r="AR32" s="76"/>
      <c r="AS32" s="76"/>
      <c r="AT32" s="76"/>
    </row>
    <row r="33" spans="1:46" ht="15.75" x14ac:dyDescent="0.25">
      <c r="A33" s="490"/>
      <c r="B33" s="453"/>
      <c r="C33" s="454"/>
      <c r="D33" s="455"/>
      <c r="E33" s="453"/>
      <c r="F33" s="453"/>
      <c r="G33" s="453"/>
      <c r="H33" s="623"/>
      <c r="I33" s="456"/>
      <c r="J33" s="605"/>
      <c r="K33" s="606"/>
      <c r="L33" s="606"/>
      <c r="M33" s="81">
        <f t="shared" si="2"/>
        <v>0</v>
      </c>
      <c r="N33" s="367"/>
      <c r="O33" s="81">
        <f t="shared" si="3"/>
        <v>0</v>
      </c>
      <c r="P33" s="270"/>
      <c r="Q33" s="454"/>
      <c r="R33" s="454"/>
      <c r="S33" s="457"/>
      <c r="T33" s="74">
        <f t="shared" si="8"/>
        <v>6</v>
      </c>
      <c r="U33" s="471"/>
      <c r="V33" s="471"/>
      <c r="W33" s="471"/>
      <c r="X33" s="471"/>
      <c r="Y33" s="471"/>
      <c r="Z33" s="471"/>
      <c r="AA33" s="472"/>
      <c r="AB33" s="471"/>
      <c r="AC33" s="473">
        <f t="shared" si="1"/>
        <v>0</v>
      </c>
      <c r="AD33" s="474"/>
      <c r="AH33" s="23"/>
      <c r="AI33" s="108"/>
      <c r="AJ33" s="23"/>
      <c r="AK33" s="23"/>
      <c r="AL33" s="23"/>
      <c r="AM33" s="144"/>
      <c r="AN33" s="144"/>
      <c r="AO33" s="144"/>
      <c r="AP33" s="144"/>
      <c r="AQ33" s="75"/>
      <c r="AR33" s="76"/>
      <c r="AS33" s="76"/>
      <c r="AT33" s="76"/>
    </row>
    <row r="34" spans="1:46" ht="15.75" x14ac:dyDescent="0.25">
      <c r="A34" s="490"/>
      <c r="B34" s="453"/>
      <c r="C34" s="454"/>
      <c r="D34" s="455"/>
      <c r="E34" s="453"/>
      <c r="F34" s="453"/>
      <c r="G34" s="453"/>
      <c r="H34" s="623"/>
      <c r="I34" s="456"/>
      <c r="J34" s="605"/>
      <c r="K34" s="606"/>
      <c r="L34" s="606"/>
      <c r="M34" s="81">
        <f t="shared" si="2"/>
        <v>0</v>
      </c>
      <c r="N34" s="367"/>
      <c r="O34" s="81">
        <f t="shared" si="3"/>
        <v>0</v>
      </c>
      <c r="P34" s="270"/>
      <c r="Q34" s="454"/>
      <c r="R34" s="454"/>
      <c r="S34" s="457"/>
      <c r="T34" s="74">
        <f t="shared" si="8"/>
        <v>6</v>
      </c>
      <c r="U34" s="471"/>
      <c r="V34" s="471"/>
      <c r="W34" s="471"/>
      <c r="X34" s="471"/>
      <c r="Y34" s="471"/>
      <c r="Z34" s="471"/>
      <c r="AA34" s="472"/>
      <c r="AB34" s="471"/>
      <c r="AC34" s="473">
        <f t="shared" si="1"/>
        <v>0</v>
      </c>
      <c r="AD34" s="474"/>
      <c r="AH34" s="23"/>
      <c r="AI34" s="108"/>
      <c r="AJ34" s="23"/>
      <c r="AK34" s="23"/>
      <c r="AL34" s="23"/>
      <c r="AM34" s="144"/>
      <c r="AN34" s="144"/>
      <c r="AO34" s="144"/>
      <c r="AP34" s="144"/>
      <c r="AQ34" s="75"/>
      <c r="AR34" s="76"/>
      <c r="AS34" s="76"/>
      <c r="AT34" s="76"/>
    </row>
    <row r="35" spans="1:46" ht="15.75" x14ac:dyDescent="0.25">
      <c r="A35" s="490"/>
      <c r="B35" s="453"/>
      <c r="C35" s="454"/>
      <c r="D35" s="455"/>
      <c r="E35" s="453"/>
      <c r="F35" s="453"/>
      <c r="G35" s="453"/>
      <c r="H35" s="623"/>
      <c r="I35" s="456"/>
      <c r="J35" s="605"/>
      <c r="K35" s="606"/>
      <c r="L35" s="606"/>
      <c r="M35" s="81">
        <f t="shared" si="2"/>
        <v>0</v>
      </c>
      <c r="N35" s="367"/>
      <c r="O35" s="81">
        <f t="shared" si="3"/>
        <v>0</v>
      </c>
      <c r="P35" s="270"/>
      <c r="Q35" s="454"/>
      <c r="R35" s="454"/>
      <c r="S35" s="457"/>
      <c r="T35" s="74">
        <f t="shared" si="8"/>
        <v>6</v>
      </c>
      <c r="U35" s="471"/>
      <c r="V35" s="471"/>
      <c r="W35" s="471"/>
      <c r="X35" s="471"/>
      <c r="Y35" s="471"/>
      <c r="Z35" s="471"/>
      <c r="AA35" s="472"/>
      <c r="AB35" s="471"/>
      <c r="AC35" s="473">
        <f t="shared" si="1"/>
        <v>0</v>
      </c>
      <c r="AD35" s="474"/>
      <c r="AH35" s="23"/>
      <c r="AI35" s="108"/>
      <c r="AJ35" s="23"/>
      <c r="AK35" s="23"/>
      <c r="AL35" s="23"/>
      <c r="AM35" s="144"/>
      <c r="AN35" s="144"/>
      <c r="AO35" s="144"/>
      <c r="AP35" s="144"/>
      <c r="AQ35" s="75"/>
      <c r="AR35" s="76"/>
      <c r="AS35" s="76"/>
      <c r="AT35" s="76"/>
    </row>
    <row r="36" spans="1:46" ht="15.75" x14ac:dyDescent="0.25">
      <c r="A36" s="490"/>
      <c r="B36" s="453"/>
      <c r="C36" s="454"/>
      <c r="D36" s="455"/>
      <c r="E36" s="453"/>
      <c r="F36" s="453"/>
      <c r="G36" s="453"/>
      <c r="H36" s="623"/>
      <c r="I36" s="456"/>
      <c r="J36" s="605"/>
      <c r="K36" s="606"/>
      <c r="L36" s="606"/>
      <c r="M36" s="81">
        <f t="shared" si="2"/>
        <v>0</v>
      </c>
      <c r="N36" s="367"/>
      <c r="O36" s="81">
        <f t="shared" si="3"/>
        <v>0</v>
      </c>
      <c r="P36" s="270"/>
      <c r="Q36" s="454"/>
      <c r="R36" s="454"/>
      <c r="S36" s="457"/>
      <c r="T36" s="74">
        <f t="shared" si="8"/>
        <v>6</v>
      </c>
      <c r="U36" s="471"/>
      <c r="V36" s="471"/>
      <c r="W36" s="471"/>
      <c r="X36" s="471"/>
      <c r="Y36" s="471"/>
      <c r="Z36" s="471"/>
      <c r="AA36" s="472"/>
      <c r="AB36" s="471"/>
      <c r="AC36" s="473">
        <f t="shared" si="1"/>
        <v>0</v>
      </c>
      <c r="AD36" s="474"/>
      <c r="AH36" s="23"/>
      <c r="AI36" s="108"/>
      <c r="AJ36" s="23"/>
      <c r="AK36" s="23"/>
      <c r="AL36" s="23"/>
      <c r="AM36" s="144"/>
      <c r="AN36" s="144"/>
      <c r="AO36" s="144"/>
      <c r="AP36" s="144"/>
      <c r="AQ36" s="75"/>
      <c r="AR36" s="76"/>
      <c r="AS36" s="76"/>
      <c r="AT36" s="76"/>
    </row>
    <row r="37" spans="1:46" ht="15.75" x14ac:dyDescent="0.25">
      <c r="A37" s="490"/>
      <c r="B37" s="453"/>
      <c r="C37" s="454"/>
      <c r="D37" s="455"/>
      <c r="E37" s="453"/>
      <c r="F37" s="453"/>
      <c r="G37" s="453"/>
      <c r="H37" s="623"/>
      <c r="I37" s="456"/>
      <c r="J37" s="605"/>
      <c r="K37" s="606"/>
      <c r="L37" s="606"/>
      <c r="M37" s="81">
        <f t="shared" si="2"/>
        <v>0</v>
      </c>
      <c r="N37" s="367"/>
      <c r="O37" s="81">
        <f t="shared" si="3"/>
        <v>0</v>
      </c>
      <c r="P37" s="270"/>
      <c r="Q37" s="454"/>
      <c r="R37" s="454"/>
      <c r="S37" s="457"/>
      <c r="T37" s="74">
        <f t="shared" si="8"/>
        <v>6</v>
      </c>
      <c r="U37" s="471"/>
      <c r="V37" s="471"/>
      <c r="W37" s="471"/>
      <c r="X37" s="471"/>
      <c r="Y37" s="471"/>
      <c r="Z37" s="471"/>
      <c r="AA37" s="472"/>
      <c r="AB37" s="471"/>
      <c r="AC37" s="473">
        <f t="shared" si="1"/>
        <v>0</v>
      </c>
      <c r="AD37" s="474"/>
      <c r="AH37" s="23"/>
      <c r="AI37" s="108"/>
      <c r="AJ37" s="23"/>
      <c r="AK37" s="23"/>
      <c r="AL37" s="23"/>
      <c r="AM37" s="144"/>
      <c r="AN37" s="144"/>
      <c r="AO37" s="144"/>
      <c r="AP37" s="144"/>
      <c r="AQ37" s="75"/>
      <c r="AR37" s="76"/>
      <c r="AS37" s="76"/>
      <c r="AT37" s="76"/>
    </row>
    <row r="38" spans="1:46" ht="15.75" x14ac:dyDescent="0.25">
      <c r="A38" s="490"/>
      <c r="B38" s="453"/>
      <c r="C38" s="454"/>
      <c r="D38" s="455"/>
      <c r="E38" s="453"/>
      <c r="F38" s="453"/>
      <c r="G38" s="453"/>
      <c r="H38" s="623"/>
      <c r="I38" s="456"/>
      <c r="J38" s="605"/>
      <c r="K38" s="606"/>
      <c r="L38" s="606"/>
      <c r="M38" s="81">
        <f t="shared" si="2"/>
        <v>0</v>
      </c>
      <c r="N38" s="367"/>
      <c r="O38" s="81">
        <f t="shared" si="3"/>
        <v>0</v>
      </c>
      <c r="P38" s="270"/>
      <c r="Q38" s="454"/>
      <c r="R38" s="454"/>
      <c r="S38" s="457"/>
      <c r="T38" s="74">
        <f t="shared" si="8"/>
        <v>6</v>
      </c>
      <c r="U38" s="471"/>
      <c r="V38" s="471"/>
      <c r="W38" s="471"/>
      <c r="X38" s="471"/>
      <c r="Y38" s="471"/>
      <c r="Z38" s="471"/>
      <c r="AA38" s="472"/>
      <c r="AB38" s="471"/>
      <c r="AC38" s="473">
        <f t="shared" si="1"/>
        <v>0</v>
      </c>
      <c r="AD38" s="474"/>
      <c r="AH38" s="23"/>
      <c r="AI38" s="108"/>
      <c r="AJ38" s="23"/>
      <c r="AK38" s="23"/>
      <c r="AL38" s="23"/>
      <c r="AM38" s="144"/>
      <c r="AN38" s="144"/>
      <c r="AO38" s="144"/>
      <c r="AP38" s="144"/>
      <c r="AQ38" s="75"/>
      <c r="AR38" s="76"/>
      <c r="AS38" s="76"/>
      <c r="AT38" s="76"/>
    </row>
    <row r="39" spans="1:46" ht="15.75" x14ac:dyDescent="0.25">
      <c r="A39" s="490"/>
      <c r="B39" s="453"/>
      <c r="C39" s="454"/>
      <c r="D39" s="455"/>
      <c r="E39" s="453"/>
      <c r="F39" s="453"/>
      <c r="G39" s="453"/>
      <c r="H39" s="623"/>
      <c r="I39" s="456"/>
      <c r="J39" s="605"/>
      <c r="K39" s="606"/>
      <c r="L39" s="606"/>
      <c r="M39" s="81">
        <f t="shared" si="2"/>
        <v>0</v>
      </c>
      <c r="N39" s="367"/>
      <c r="O39" s="81">
        <f t="shared" si="3"/>
        <v>0</v>
      </c>
      <c r="P39" s="270"/>
      <c r="Q39" s="454"/>
      <c r="R39" s="454"/>
      <c r="S39" s="457"/>
      <c r="T39" s="74">
        <f t="shared" si="8"/>
        <v>6</v>
      </c>
      <c r="U39" s="471"/>
      <c r="V39" s="471"/>
      <c r="W39" s="471"/>
      <c r="X39" s="471"/>
      <c r="Y39" s="471"/>
      <c r="Z39" s="471"/>
      <c r="AA39" s="472"/>
      <c r="AB39" s="471"/>
      <c r="AC39" s="473">
        <f t="shared" si="1"/>
        <v>0</v>
      </c>
      <c r="AD39" s="474"/>
      <c r="AH39" s="23"/>
      <c r="AI39" s="108"/>
      <c r="AJ39" s="23"/>
      <c r="AK39" s="23"/>
      <c r="AL39" s="23"/>
      <c r="AM39" s="144"/>
      <c r="AN39" s="144"/>
      <c r="AO39" s="144"/>
      <c r="AP39" s="144"/>
      <c r="AQ39" s="75"/>
      <c r="AR39" s="76"/>
      <c r="AS39" s="76"/>
      <c r="AT39" s="76"/>
    </row>
    <row r="40" spans="1:46" ht="15.75" x14ac:dyDescent="0.25">
      <c r="A40" s="490"/>
      <c r="B40" s="453"/>
      <c r="C40" s="454"/>
      <c r="D40" s="455"/>
      <c r="E40" s="453"/>
      <c r="F40" s="453"/>
      <c r="G40" s="453"/>
      <c r="H40" s="623"/>
      <c r="I40" s="456"/>
      <c r="J40" s="605"/>
      <c r="K40" s="606"/>
      <c r="L40" s="606"/>
      <c r="M40" s="81">
        <f t="shared" si="2"/>
        <v>0</v>
      </c>
      <c r="N40" s="367"/>
      <c r="O40" s="81">
        <f t="shared" si="3"/>
        <v>0</v>
      </c>
      <c r="P40" s="270"/>
      <c r="Q40" s="454"/>
      <c r="R40" s="454"/>
      <c r="S40" s="457"/>
      <c r="T40" s="74">
        <f t="shared" si="8"/>
        <v>6</v>
      </c>
      <c r="U40" s="471"/>
      <c r="V40" s="471"/>
      <c r="W40" s="471"/>
      <c r="X40" s="471"/>
      <c r="Y40" s="471"/>
      <c r="Z40" s="471"/>
      <c r="AA40" s="472"/>
      <c r="AB40" s="471"/>
      <c r="AC40" s="473">
        <f t="shared" si="1"/>
        <v>0</v>
      </c>
      <c r="AD40" s="474"/>
      <c r="AH40" s="23"/>
      <c r="AI40" s="108"/>
      <c r="AJ40" s="23"/>
      <c r="AK40" s="23"/>
      <c r="AL40" s="23"/>
      <c r="AM40" s="144"/>
      <c r="AN40" s="144"/>
      <c r="AO40" s="144"/>
      <c r="AP40" s="144"/>
      <c r="AQ40" s="75"/>
      <c r="AR40" s="76"/>
      <c r="AS40" s="76"/>
      <c r="AT40" s="76"/>
    </row>
    <row r="41" spans="1:46" ht="15.75" x14ac:dyDescent="0.25">
      <c r="A41" s="490"/>
      <c r="B41" s="453"/>
      <c r="C41" s="454"/>
      <c r="D41" s="455"/>
      <c r="E41" s="453"/>
      <c r="F41" s="453"/>
      <c r="G41" s="453"/>
      <c r="H41" s="623"/>
      <c r="I41" s="456"/>
      <c r="J41" s="605"/>
      <c r="K41" s="606"/>
      <c r="L41" s="606"/>
      <c r="M41" s="81">
        <f t="shared" si="2"/>
        <v>0</v>
      </c>
      <c r="N41" s="367"/>
      <c r="O41" s="81">
        <f t="shared" si="3"/>
        <v>0</v>
      </c>
      <c r="P41" s="270"/>
      <c r="Q41" s="454"/>
      <c r="R41" s="454"/>
      <c r="S41" s="457"/>
      <c r="T41" s="74">
        <f t="shared" si="8"/>
        <v>6</v>
      </c>
      <c r="U41" s="471"/>
      <c r="V41" s="471"/>
      <c r="W41" s="471"/>
      <c r="X41" s="471"/>
      <c r="Y41" s="471"/>
      <c r="Z41" s="471"/>
      <c r="AA41" s="472"/>
      <c r="AB41" s="471"/>
      <c r="AC41" s="473">
        <f t="shared" si="1"/>
        <v>0</v>
      </c>
      <c r="AD41" s="474"/>
      <c r="AH41" s="23"/>
      <c r="AI41" s="108"/>
      <c r="AJ41" s="23"/>
      <c r="AK41" s="23"/>
      <c r="AL41" s="23"/>
      <c r="AM41" s="144"/>
      <c r="AN41" s="144"/>
      <c r="AO41" s="144"/>
      <c r="AP41" s="144"/>
      <c r="AQ41" s="75"/>
      <c r="AR41" s="76"/>
      <c r="AS41" s="76"/>
      <c r="AT41" s="76"/>
    </row>
    <row r="42" spans="1:46" ht="15.75" x14ac:dyDescent="0.25">
      <c r="A42" s="490"/>
      <c r="B42" s="453"/>
      <c r="C42" s="454"/>
      <c r="D42" s="455"/>
      <c r="E42" s="453"/>
      <c r="F42" s="453"/>
      <c r="G42" s="453"/>
      <c r="H42" s="623"/>
      <c r="I42" s="456"/>
      <c r="J42" s="605"/>
      <c r="K42" s="606"/>
      <c r="L42" s="606"/>
      <c r="M42" s="81">
        <f t="shared" si="2"/>
        <v>0</v>
      </c>
      <c r="N42" s="367"/>
      <c r="O42" s="81">
        <f t="shared" si="3"/>
        <v>0</v>
      </c>
      <c r="P42" s="270"/>
      <c r="Q42" s="454"/>
      <c r="R42" s="454"/>
      <c r="S42" s="457"/>
      <c r="T42" s="74">
        <f t="shared" si="8"/>
        <v>6</v>
      </c>
      <c r="U42" s="471"/>
      <c r="V42" s="471"/>
      <c r="W42" s="471"/>
      <c r="X42" s="471"/>
      <c r="Y42" s="471"/>
      <c r="Z42" s="471"/>
      <c r="AA42" s="472"/>
      <c r="AB42" s="471"/>
      <c r="AC42" s="473">
        <f t="shared" si="1"/>
        <v>0</v>
      </c>
      <c r="AD42" s="474"/>
      <c r="AH42" s="23"/>
      <c r="AI42" s="108"/>
      <c r="AJ42" s="23"/>
      <c r="AK42" s="23"/>
      <c r="AL42" s="23"/>
      <c r="AM42" s="144"/>
      <c r="AN42" s="144"/>
      <c r="AO42" s="144"/>
      <c r="AP42" s="144"/>
      <c r="AQ42" s="75"/>
      <c r="AR42" s="76"/>
      <c r="AS42" s="76"/>
      <c r="AT42" s="76"/>
    </row>
    <row r="43" spans="1:46" ht="15.75" x14ac:dyDescent="0.25">
      <c r="A43" s="490"/>
      <c r="B43" s="453"/>
      <c r="C43" s="454"/>
      <c r="D43" s="455"/>
      <c r="E43" s="453"/>
      <c r="F43" s="453"/>
      <c r="G43" s="453"/>
      <c r="H43" s="623"/>
      <c r="I43" s="456"/>
      <c r="J43" s="605"/>
      <c r="K43" s="606"/>
      <c r="L43" s="606"/>
      <c r="M43" s="81">
        <f t="shared" si="2"/>
        <v>0</v>
      </c>
      <c r="N43" s="367"/>
      <c r="O43" s="81">
        <f t="shared" si="3"/>
        <v>0</v>
      </c>
      <c r="P43" s="270"/>
      <c r="Q43" s="454"/>
      <c r="R43" s="454"/>
      <c r="S43" s="457"/>
      <c r="T43" s="74">
        <f t="shared" si="8"/>
        <v>6</v>
      </c>
      <c r="U43" s="471"/>
      <c r="V43" s="471"/>
      <c r="W43" s="471"/>
      <c r="X43" s="471"/>
      <c r="Y43" s="471"/>
      <c r="Z43" s="471"/>
      <c r="AA43" s="472"/>
      <c r="AB43" s="471"/>
      <c r="AC43" s="473">
        <f t="shared" si="1"/>
        <v>0</v>
      </c>
      <c r="AD43" s="474"/>
      <c r="AH43" s="23"/>
      <c r="AI43" s="108"/>
      <c r="AJ43" s="23"/>
      <c r="AK43" s="23"/>
      <c r="AL43" s="23"/>
      <c r="AM43" s="144"/>
      <c r="AN43" s="144"/>
      <c r="AO43" s="144"/>
      <c r="AP43" s="144"/>
      <c r="AQ43" s="75"/>
      <c r="AR43" s="76"/>
      <c r="AS43" s="76"/>
      <c r="AT43" s="76"/>
    </row>
    <row r="44" spans="1:46" ht="15.75" x14ac:dyDescent="0.25">
      <c r="A44" s="490"/>
      <c r="B44" s="453"/>
      <c r="C44" s="454"/>
      <c r="D44" s="455"/>
      <c r="E44" s="453"/>
      <c r="F44" s="453"/>
      <c r="G44" s="453"/>
      <c r="H44" s="623"/>
      <c r="I44" s="456"/>
      <c r="J44" s="605"/>
      <c r="K44" s="606"/>
      <c r="L44" s="606"/>
      <c r="M44" s="81">
        <f t="shared" si="2"/>
        <v>0</v>
      </c>
      <c r="N44" s="367"/>
      <c r="O44" s="81">
        <f t="shared" si="3"/>
        <v>0</v>
      </c>
      <c r="P44" s="270"/>
      <c r="Q44" s="454"/>
      <c r="R44" s="454"/>
      <c r="S44" s="457"/>
      <c r="T44" s="74">
        <f t="shared" si="8"/>
        <v>6</v>
      </c>
      <c r="U44" s="471"/>
      <c r="V44" s="471"/>
      <c r="W44" s="471"/>
      <c r="X44" s="471"/>
      <c r="Y44" s="471"/>
      <c r="Z44" s="471"/>
      <c r="AA44" s="472"/>
      <c r="AB44" s="471"/>
      <c r="AC44" s="473">
        <f t="shared" si="1"/>
        <v>0</v>
      </c>
      <c r="AD44" s="474"/>
      <c r="AH44" s="23"/>
      <c r="AI44" s="108"/>
      <c r="AJ44" s="23"/>
      <c r="AK44" s="23"/>
      <c r="AL44" s="23"/>
      <c r="AM44" s="144"/>
      <c r="AN44" s="144"/>
      <c r="AO44" s="144"/>
      <c r="AP44" s="144"/>
      <c r="AQ44" s="75"/>
      <c r="AR44" s="76"/>
      <c r="AS44" s="76"/>
      <c r="AT44" s="76"/>
    </row>
    <row r="45" spans="1:46" ht="15.75" x14ac:dyDescent="0.25">
      <c r="A45" s="490"/>
      <c r="B45" s="453"/>
      <c r="C45" s="454"/>
      <c r="D45" s="455"/>
      <c r="E45" s="453"/>
      <c r="F45" s="453"/>
      <c r="G45" s="453"/>
      <c r="H45" s="623"/>
      <c r="I45" s="456"/>
      <c r="J45" s="605"/>
      <c r="K45" s="606"/>
      <c r="L45" s="606"/>
      <c r="M45" s="81">
        <f t="shared" si="2"/>
        <v>0</v>
      </c>
      <c r="N45" s="367"/>
      <c r="O45" s="81">
        <f t="shared" si="3"/>
        <v>0</v>
      </c>
      <c r="P45" s="270"/>
      <c r="Q45" s="454"/>
      <c r="R45" s="454"/>
      <c r="S45" s="457"/>
      <c r="T45" s="74">
        <f t="shared" si="8"/>
        <v>6</v>
      </c>
      <c r="U45" s="471"/>
      <c r="V45" s="471"/>
      <c r="W45" s="471"/>
      <c r="X45" s="471"/>
      <c r="Y45" s="471"/>
      <c r="Z45" s="471"/>
      <c r="AA45" s="472"/>
      <c r="AB45" s="471"/>
      <c r="AC45" s="473">
        <f t="shared" si="1"/>
        <v>0</v>
      </c>
      <c r="AD45" s="474"/>
      <c r="AH45" s="23"/>
      <c r="AI45" s="108"/>
      <c r="AJ45" s="23"/>
      <c r="AK45" s="23"/>
      <c r="AL45" s="23"/>
      <c r="AM45" s="144"/>
      <c r="AN45" s="144"/>
      <c r="AO45" s="144"/>
      <c r="AP45" s="144"/>
      <c r="AQ45" s="75"/>
      <c r="AR45" s="76"/>
      <c r="AS45" s="76"/>
      <c r="AT45" s="76"/>
    </row>
    <row r="46" spans="1:46" ht="15.75" x14ac:dyDescent="0.25">
      <c r="A46" s="490"/>
      <c r="B46" s="453"/>
      <c r="C46" s="454"/>
      <c r="D46" s="455"/>
      <c r="E46" s="453"/>
      <c r="F46" s="453"/>
      <c r="G46" s="453"/>
      <c r="H46" s="623"/>
      <c r="I46" s="456"/>
      <c r="J46" s="605"/>
      <c r="K46" s="606"/>
      <c r="L46" s="606"/>
      <c r="M46" s="81">
        <f t="shared" si="2"/>
        <v>0</v>
      </c>
      <c r="N46" s="367"/>
      <c r="O46" s="81">
        <f t="shared" si="3"/>
        <v>0</v>
      </c>
      <c r="P46" s="270"/>
      <c r="Q46" s="454"/>
      <c r="R46" s="454"/>
      <c r="S46" s="457"/>
      <c r="T46" s="74">
        <f t="shared" si="8"/>
        <v>6</v>
      </c>
      <c r="U46" s="471"/>
      <c r="V46" s="471"/>
      <c r="W46" s="471"/>
      <c r="X46" s="471"/>
      <c r="Y46" s="471"/>
      <c r="Z46" s="471"/>
      <c r="AA46" s="472"/>
      <c r="AB46" s="471"/>
      <c r="AC46" s="473">
        <f t="shared" si="1"/>
        <v>0</v>
      </c>
      <c r="AD46" s="474"/>
      <c r="AH46" s="23"/>
      <c r="AI46" s="108"/>
      <c r="AJ46" s="23"/>
      <c r="AK46" s="23"/>
      <c r="AL46" s="23"/>
      <c r="AM46" s="144"/>
      <c r="AN46" s="144"/>
      <c r="AO46" s="144"/>
      <c r="AP46" s="144"/>
      <c r="AQ46" s="75"/>
      <c r="AR46" s="76"/>
      <c r="AS46" s="76"/>
      <c r="AT46" s="76"/>
    </row>
    <row r="47" spans="1:46" ht="15.75" x14ac:dyDescent="0.25">
      <c r="A47" s="490"/>
      <c r="B47" s="453"/>
      <c r="C47" s="454"/>
      <c r="D47" s="455"/>
      <c r="E47" s="453"/>
      <c r="F47" s="453"/>
      <c r="G47" s="453"/>
      <c r="H47" s="623"/>
      <c r="I47" s="456"/>
      <c r="J47" s="605"/>
      <c r="K47" s="606"/>
      <c r="L47" s="606"/>
      <c r="M47" s="81">
        <f t="shared" si="2"/>
        <v>0</v>
      </c>
      <c r="N47" s="367"/>
      <c r="O47" s="81">
        <f t="shared" si="3"/>
        <v>0</v>
      </c>
      <c r="P47" s="270"/>
      <c r="Q47" s="454"/>
      <c r="R47" s="454"/>
      <c r="S47" s="457"/>
      <c r="T47" s="74">
        <f t="shared" si="8"/>
        <v>6</v>
      </c>
      <c r="U47" s="471"/>
      <c r="V47" s="471"/>
      <c r="W47" s="471"/>
      <c r="X47" s="471"/>
      <c r="Y47" s="471"/>
      <c r="Z47" s="471"/>
      <c r="AA47" s="472"/>
      <c r="AB47" s="471"/>
      <c r="AC47" s="473">
        <f t="shared" si="1"/>
        <v>0</v>
      </c>
      <c r="AD47" s="474"/>
      <c r="AH47" s="23"/>
      <c r="AI47" s="108"/>
      <c r="AJ47" s="23"/>
      <c r="AK47" s="23"/>
      <c r="AL47" s="23"/>
      <c r="AM47" s="144"/>
      <c r="AN47" s="144"/>
      <c r="AO47" s="144"/>
      <c r="AP47" s="144"/>
      <c r="AQ47" s="75"/>
      <c r="AR47" s="76"/>
      <c r="AS47" s="76"/>
      <c r="AT47" s="76"/>
    </row>
    <row r="48" spans="1:46" ht="15.75" x14ac:dyDescent="0.25">
      <c r="A48" s="490"/>
      <c r="B48" s="453"/>
      <c r="C48" s="454"/>
      <c r="D48" s="455"/>
      <c r="E48" s="453"/>
      <c r="F48" s="453"/>
      <c r="G48" s="453"/>
      <c r="H48" s="623"/>
      <c r="I48" s="456"/>
      <c r="J48" s="605"/>
      <c r="K48" s="606"/>
      <c r="L48" s="606"/>
      <c r="M48" s="81">
        <f t="shared" si="2"/>
        <v>0</v>
      </c>
      <c r="N48" s="367"/>
      <c r="O48" s="81">
        <f t="shared" si="3"/>
        <v>0</v>
      </c>
      <c r="P48" s="270"/>
      <c r="Q48" s="454"/>
      <c r="R48" s="454"/>
      <c r="S48" s="457"/>
      <c r="T48" s="74">
        <f t="shared" si="8"/>
        <v>6</v>
      </c>
      <c r="U48" s="471"/>
      <c r="V48" s="471"/>
      <c r="W48" s="471"/>
      <c r="X48" s="471"/>
      <c r="Y48" s="471"/>
      <c r="Z48" s="471"/>
      <c r="AA48" s="472"/>
      <c r="AB48" s="471"/>
      <c r="AC48" s="473">
        <f t="shared" si="1"/>
        <v>0</v>
      </c>
      <c r="AD48" s="474"/>
      <c r="AH48" s="23"/>
      <c r="AI48" s="108"/>
      <c r="AJ48" s="23"/>
      <c r="AK48" s="23"/>
      <c r="AL48" s="23"/>
      <c r="AM48" s="144"/>
      <c r="AN48" s="144"/>
      <c r="AO48" s="144"/>
      <c r="AP48" s="144"/>
      <c r="AQ48" s="75"/>
      <c r="AR48" s="76"/>
      <c r="AS48" s="76"/>
      <c r="AT48" s="76"/>
    </row>
    <row r="49" spans="1:46" ht="15.75" x14ac:dyDescent="0.25">
      <c r="A49" s="490"/>
      <c r="B49" s="453"/>
      <c r="C49" s="454"/>
      <c r="D49" s="455"/>
      <c r="E49" s="453"/>
      <c r="F49" s="453"/>
      <c r="G49" s="453"/>
      <c r="H49" s="623"/>
      <c r="I49" s="456"/>
      <c r="J49" s="605"/>
      <c r="K49" s="606"/>
      <c r="L49" s="606"/>
      <c r="M49" s="81">
        <f t="shared" si="2"/>
        <v>0</v>
      </c>
      <c r="N49" s="367"/>
      <c r="O49" s="81">
        <f t="shared" si="3"/>
        <v>0</v>
      </c>
      <c r="P49" s="270"/>
      <c r="Q49" s="454"/>
      <c r="R49" s="454"/>
      <c r="S49" s="457"/>
      <c r="T49" s="74">
        <f t="shared" si="8"/>
        <v>6</v>
      </c>
      <c r="U49" s="471"/>
      <c r="V49" s="471"/>
      <c r="W49" s="471"/>
      <c r="X49" s="471"/>
      <c r="Y49" s="471"/>
      <c r="Z49" s="471"/>
      <c r="AA49" s="472"/>
      <c r="AB49" s="471"/>
      <c r="AC49" s="473">
        <f t="shared" si="1"/>
        <v>0</v>
      </c>
      <c r="AD49" s="474"/>
      <c r="AH49" s="23"/>
      <c r="AI49" s="108"/>
      <c r="AJ49" s="23"/>
      <c r="AK49" s="23"/>
      <c r="AL49" s="23"/>
      <c r="AM49" s="144"/>
      <c r="AN49" s="144"/>
      <c r="AO49" s="144"/>
      <c r="AP49" s="144"/>
      <c r="AQ49" s="75"/>
      <c r="AR49" s="76"/>
      <c r="AS49" s="76"/>
      <c r="AT49" s="76"/>
    </row>
    <row r="50" spans="1:46" ht="15.75" x14ac:dyDescent="0.25">
      <c r="A50" s="490"/>
      <c r="B50" s="453"/>
      <c r="C50" s="454"/>
      <c r="D50" s="455"/>
      <c r="E50" s="453"/>
      <c r="F50" s="453"/>
      <c r="G50" s="453"/>
      <c r="H50" s="623"/>
      <c r="I50" s="456"/>
      <c r="J50" s="605"/>
      <c r="K50" s="606"/>
      <c r="L50" s="606"/>
      <c r="M50" s="81">
        <f t="shared" si="2"/>
        <v>0</v>
      </c>
      <c r="N50" s="367"/>
      <c r="O50" s="81">
        <f t="shared" si="3"/>
        <v>0</v>
      </c>
      <c r="P50" s="270"/>
      <c r="Q50" s="454"/>
      <c r="R50" s="454"/>
      <c r="S50" s="457"/>
      <c r="T50" s="74">
        <f t="shared" si="8"/>
        <v>6</v>
      </c>
      <c r="U50" s="471"/>
      <c r="V50" s="471"/>
      <c r="W50" s="471"/>
      <c r="X50" s="471"/>
      <c r="Y50" s="471"/>
      <c r="Z50" s="471"/>
      <c r="AA50" s="472"/>
      <c r="AB50" s="471"/>
      <c r="AC50" s="473">
        <f t="shared" si="1"/>
        <v>0</v>
      </c>
      <c r="AD50" s="474"/>
      <c r="AH50" s="23"/>
      <c r="AI50" s="108"/>
      <c r="AJ50" s="23"/>
      <c r="AK50" s="23"/>
      <c r="AL50" s="23"/>
      <c r="AM50" s="144"/>
      <c r="AN50" s="144"/>
      <c r="AO50" s="144"/>
      <c r="AP50" s="144"/>
      <c r="AQ50" s="75"/>
      <c r="AR50" s="76"/>
      <c r="AS50" s="76"/>
      <c r="AT50" s="76"/>
    </row>
    <row r="51" spans="1:46" ht="15.75" x14ac:dyDescent="0.25">
      <c r="A51" s="490"/>
      <c r="B51" s="453"/>
      <c r="C51" s="454"/>
      <c r="D51" s="455"/>
      <c r="E51" s="453"/>
      <c r="F51" s="453"/>
      <c r="G51" s="453"/>
      <c r="H51" s="623"/>
      <c r="I51" s="456"/>
      <c r="J51" s="605"/>
      <c r="K51" s="606"/>
      <c r="L51" s="606"/>
      <c r="M51" s="81">
        <f t="shared" si="2"/>
        <v>0</v>
      </c>
      <c r="N51" s="367"/>
      <c r="O51" s="81">
        <f t="shared" si="3"/>
        <v>0</v>
      </c>
      <c r="P51" s="270"/>
      <c r="Q51" s="454"/>
      <c r="R51" s="454"/>
      <c r="S51" s="457"/>
      <c r="T51" s="74">
        <f t="shared" si="8"/>
        <v>6</v>
      </c>
      <c r="U51" s="471"/>
      <c r="V51" s="471"/>
      <c r="W51" s="471"/>
      <c r="X51" s="471"/>
      <c r="Y51" s="471"/>
      <c r="Z51" s="471"/>
      <c r="AA51" s="472"/>
      <c r="AB51" s="471"/>
      <c r="AC51" s="473">
        <f t="shared" si="1"/>
        <v>0</v>
      </c>
      <c r="AD51" s="474"/>
      <c r="AH51" s="23"/>
      <c r="AI51" s="108"/>
      <c r="AJ51" s="23"/>
      <c r="AK51" s="23"/>
      <c r="AL51" s="23"/>
      <c r="AM51" s="144"/>
      <c r="AN51" s="144"/>
      <c r="AO51" s="144"/>
      <c r="AP51" s="144"/>
      <c r="AQ51" s="75"/>
      <c r="AR51" s="76"/>
      <c r="AS51" s="76"/>
      <c r="AT51" s="76"/>
    </row>
    <row r="52" spans="1:46" ht="15.75" x14ac:dyDescent="0.25">
      <c r="A52" s="490"/>
      <c r="B52" s="453"/>
      <c r="C52" s="454"/>
      <c r="D52" s="455"/>
      <c r="E52" s="453"/>
      <c r="F52" s="453"/>
      <c r="G52" s="453"/>
      <c r="H52" s="623"/>
      <c r="I52" s="456"/>
      <c r="J52" s="605"/>
      <c r="K52" s="606"/>
      <c r="L52" s="606"/>
      <c r="M52" s="81">
        <f t="shared" si="2"/>
        <v>0</v>
      </c>
      <c r="N52" s="367"/>
      <c r="O52" s="81">
        <f t="shared" si="3"/>
        <v>0</v>
      </c>
      <c r="P52" s="270"/>
      <c r="Q52" s="454"/>
      <c r="R52" s="454"/>
      <c r="S52" s="457"/>
      <c r="T52" s="74">
        <f t="shared" si="8"/>
        <v>6</v>
      </c>
      <c r="U52" s="471"/>
      <c r="V52" s="471"/>
      <c r="W52" s="471"/>
      <c r="X52" s="471"/>
      <c r="Y52" s="471"/>
      <c r="Z52" s="471"/>
      <c r="AA52" s="472"/>
      <c r="AB52" s="471"/>
      <c r="AC52" s="473">
        <f t="shared" si="1"/>
        <v>0</v>
      </c>
      <c r="AD52" s="474"/>
      <c r="AH52" s="23"/>
      <c r="AI52" s="108"/>
      <c r="AJ52" s="23"/>
      <c r="AK52" s="23"/>
      <c r="AL52" s="23"/>
      <c r="AM52" s="144"/>
      <c r="AN52" s="144"/>
      <c r="AO52" s="144"/>
      <c r="AP52" s="144"/>
      <c r="AQ52" s="75"/>
      <c r="AR52" s="76"/>
      <c r="AS52" s="76"/>
      <c r="AT52" s="76"/>
    </row>
    <row r="53" spans="1:46" ht="15.75" x14ac:dyDescent="0.25">
      <c r="A53" s="490"/>
      <c r="B53" s="453"/>
      <c r="C53" s="454"/>
      <c r="D53" s="455"/>
      <c r="E53" s="453"/>
      <c r="F53" s="453"/>
      <c r="G53" s="453"/>
      <c r="H53" s="623"/>
      <c r="I53" s="456"/>
      <c r="J53" s="605"/>
      <c r="K53" s="606"/>
      <c r="L53" s="606"/>
      <c r="M53" s="81">
        <f t="shared" si="2"/>
        <v>0</v>
      </c>
      <c r="N53" s="367"/>
      <c r="O53" s="81">
        <f t="shared" si="3"/>
        <v>0</v>
      </c>
      <c r="P53" s="270"/>
      <c r="Q53" s="454"/>
      <c r="R53" s="454"/>
      <c r="S53" s="457"/>
      <c r="T53" s="74">
        <f t="shared" si="8"/>
        <v>6</v>
      </c>
      <c r="U53" s="471"/>
      <c r="V53" s="471"/>
      <c r="W53" s="471"/>
      <c r="X53" s="471"/>
      <c r="Y53" s="471"/>
      <c r="Z53" s="471"/>
      <c r="AA53" s="472"/>
      <c r="AB53" s="471"/>
      <c r="AC53" s="473">
        <f t="shared" si="1"/>
        <v>0</v>
      </c>
      <c r="AD53" s="474"/>
      <c r="AH53" s="23"/>
      <c r="AI53" s="108"/>
      <c r="AJ53" s="23"/>
      <c r="AK53" s="23"/>
      <c r="AL53" s="23"/>
      <c r="AM53" s="144"/>
      <c r="AN53" s="144"/>
      <c r="AO53" s="144"/>
      <c r="AP53" s="144"/>
      <c r="AQ53" s="75"/>
      <c r="AR53" s="76"/>
      <c r="AS53" s="76"/>
      <c r="AT53" s="76"/>
    </row>
    <row r="54" spans="1:46" ht="15.75" x14ac:dyDescent="0.25">
      <c r="A54" s="490"/>
      <c r="B54" s="453"/>
      <c r="C54" s="454"/>
      <c r="D54" s="455"/>
      <c r="E54" s="453"/>
      <c r="F54" s="453"/>
      <c r="G54" s="453"/>
      <c r="H54" s="623"/>
      <c r="I54" s="456"/>
      <c r="J54" s="605"/>
      <c r="K54" s="606"/>
      <c r="L54" s="606"/>
      <c r="M54" s="81">
        <f t="shared" si="2"/>
        <v>0</v>
      </c>
      <c r="N54" s="367"/>
      <c r="O54" s="81">
        <f t="shared" si="3"/>
        <v>0</v>
      </c>
      <c r="P54" s="270"/>
      <c r="Q54" s="454"/>
      <c r="R54" s="454"/>
      <c r="S54" s="457"/>
      <c r="T54" s="74">
        <f t="shared" si="8"/>
        <v>6</v>
      </c>
      <c r="U54" s="471"/>
      <c r="V54" s="471"/>
      <c r="W54" s="471"/>
      <c r="X54" s="471"/>
      <c r="Y54" s="471"/>
      <c r="Z54" s="471"/>
      <c r="AA54" s="472"/>
      <c r="AB54" s="471"/>
      <c r="AC54" s="473">
        <f t="shared" si="1"/>
        <v>0</v>
      </c>
      <c r="AD54" s="474"/>
      <c r="AH54" s="23"/>
      <c r="AI54" s="108"/>
      <c r="AJ54" s="23"/>
      <c r="AK54" s="23"/>
      <c r="AL54" s="23"/>
      <c r="AM54" s="144"/>
      <c r="AN54" s="144"/>
      <c r="AO54" s="144"/>
      <c r="AP54" s="144"/>
      <c r="AQ54" s="75"/>
      <c r="AR54" s="76"/>
      <c r="AS54" s="76"/>
      <c r="AT54" s="76"/>
    </row>
    <row r="55" spans="1:46" ht="15.75" x14ac:dyDescent="0.25">
      <c r="A55" s="490"/>
      <c r="B55" s="453"/>
      <c r="C55" s="454"/>
      <c r="D55" s="455"/>
      <c r="E55" s="453"/>
      <c r="F55" s="453"/>
      <c r="G55" s="453"/>
      <c r="H55" s="623"/>
      <c r="I55" s="456"/>
      <c r="J55" s="605"/>
      <c r="K55" s="606"/>
      <c r="L55" s="606"/>
      <c r="M55" s="81">
        <f t="shared" si="2"/>
        <v>0</v>
      </c>
      <c r="N55" s="367"/>
      <c r="O55" s="81">
        <f t="shared" si="3"/>
        <v>0</v>
      </c>
      <c r="P55" s="270"/>
      <c r="Q55" s="454"/>
      <c r="R55" s="454"/>
      <c r="S55" s="457"/>
      <c r="T55" s="74">
        <f t="shared" si="8"/>
        <v>6</v>
      </c>
      <c r="U55" s="471"/>
      <c r="V55" s="471"/>
      <c r="W55" s="471"/>
      <c r="X55" s="471"/>
      <c r="Y55" s="471"/>
      <c r="Z55" s="471"/>
      <c r="AA55" s="472"/>
      <c r="AB55" s="471"/>
      <c r="AC55" s="473">
        <f t="shared" si="1"/>
        <v>0</v>
      </c>
      <c r="AD55" s="474"/>
      <c r="AH55" s="23"/>
      <c r="AI55" s="108"/>
      <c r="AJ55" s="23"/>
      <c r="AK55" s="23"/>
      <c r="AL55" s="23"/>
      <c r="AM55" s="144"/>
      <c r="AN55" s="144"/>
      <c r="AO55" s="144"/>
      <c r="AP55" s="144"/>
      <c r="AQ55" s="75"/>
      <c r="AR55" s="76"/>
      <c r="AS55" s="76"/>
      <c r="AT55" s="76"/>
    </row>
    <row r="56" spans="1:46" ht="15.75" x14ac:dyDescent="0.25">
      <c r="A56" s="490"/>
      <c r="B56" s="453"/>
      <c r="C56" s="454"/>
      <c r="D56" s="455"/>
      <c r="E56" s="453"/>
      <c r="F56" s="453"/>
      <c r="G56" s="453"/>
      <c r="H56" s="623"/>
      <c r="I56" s="456"/>
      <c r="J56" s="605"/>
      <c r="K56" s="606"/>
      <c r="L56" s="606"/>
      <c r="M56" s="81">
        <f t="shared" si="2"/>
        <v>0</v>
      </c>
      <c r="N56" s="367"/>
      <c r="O56" s="81">
        <f t="shared" si="3"/>
        <v>0</v>
      </c>
      <c r="P56" s="270"/>
      <c r="Q56" s="454"/>
      <c r="R56" s="454"/>
      <c r="S56" s="457"/>
      <c r="T56" s="74">
        <f t="shared" si="8"/>
        <v>6</v>
      </c>
      <c r="U56" s="471"/>
      <c r="V56" s="471"/>
      <c r="W56" s="471"/>
      <c r="X56" s="471"/>
      <c r="Y56" s="471"/>
      <c r="Z56" s="471"/>
      <c r="AA56" s="472"/>
      <c r="AB56" s="471"/>
      <c r="AC56" s="473">
        <f t="shared" si="1"/>
        <v>0</v>
      </c>
      <c r="AD56" s="474"/>
      <c r="AH56" s="23"/>
      <c r="AI56" s="108"/>
      <c r="AJ56" s="23"/>
      <c r="AK56" s="23"/>
      <c r="AL56" s="23"/>
      <c r="AM56" s="144"/>
      <c r="AN56" s="144"/>
      <c r="AO56" s="144"/>
      <c r="AP56" s="144"/>
      <c r="AQ56" s="75"/>
      <c r="AR56" s="76"/>
      <c r="AS56" s="76"/>
      <c r="AT56" s="76"/>
    </row>
    <row r="57" spans="1:46" ht="15.75" x14ac:dyDescent="0.25">
      <c r="A57" s="490"/>
      <c r="B57" s="453"/>
      <c r="C57" s="454"/>
      <c r="D57" s="455"/>
      <c r="E57" s="453"/>
      <c r="F57" s="453"/>
      <c r="G57" s="453"/>
      <c r="H57" s="623"/>
      <c r="I57" s="456"/>
      <c r="J57" s="605"/>
      <c r="K57" s="606"/>
      <c r="L57" s="606"/>
      <c r="M57" s="81">
        <f t="shared" si="2"/>
        <v>0</v>
      </c>
      <c r="N57" s="367"/>
      <c r="O57" s="81">
        <f t="shared" si="3"/>
        <v>0</v>
      </c>
      <c r="P57" s="270"/>
      <c r="Q57" s="454"/>
      <c r="R57" s="454"/>
      <c r="S57" s="457"/>
      <c r="T57" s="74">
        <f t="shared" si="8"/>
        <v>6</v>
      </c>
      <c r="U57" s="471"/>
      <c r="V57" s="471"/>
      <c r="W57" s="471"/>
      <c r="X57" s="471"/>
      <c r="Y57" s="471"/>
      <c r="Z57" s="471"/>
      <c r="AA57" s="472"/>
      <c r="AB57" s="471"/>
      <c r="AC57" s="473">
        <f t="shared" si="1"/>
        <v>0</v>
      </c>
      <c r="AD57" s="474"/>
      <c r="AH57" s="23"/>
      <c r="AI57" s="108"/>
      <c r="AJ57" s="23"/>
      <c r="AK57" s="23"/>
      <c r="AL57" s="23"/>
      <c r="AM57" s="144"/>
      <c r="AN57" s="144"/>
      <c r="AO57" s="144"/>
      <c r="AP57" s="144"/>
      <c r="AQ57" s="75"/>
      <c r="AR57" s="76"/>
      <c r="AS57" s="76"/>
      <c r="AT57" s="76"/>
    </row>
    <row r="58" spans="1:46" ht="15.75" x14ac:dyDescent="0.25">
      <c r="A58" s="490"/>
      <c r="B58" s="453"/>
      <c r="C58" s="454"/>
      <c r="D58" s="455"/>
      <c r="E58" s="453"/>
      <c r="F58" s="453"/>
      <c r="G58" s="453"/>
      <c r="H58" s="623"/>
      <c r="I58" s="456"/>
      <c r="J58" s="605"/>
      <c r="K58" s="606"/>
      <c r="L58" s="606"/>
      <c r="M58" s="81">
        <f t="shared" si="2"/>
        <v>0</v>
      </c>
      <c r="N58" s="367"/>
      <c r="O58" s="81">
        <f t="shared" si="3"/>
        <v>0</v>
      </c>
      <c r="P58" s="270"/>
      <c r="Q58" s="454"/>
      <c r="R58" s="454"/>
      <c r="S58" s="457"/>
      <c r="T58" s="74">
        <f t="shared" si="8"/>
        <v>6</v>
      </c>
      <c r="U58" s="471"/>
      <c r="V58" s="471"/>
      <c r="W58" s="471"/>
      <c r="X58" s="471"/>
      <c r="Y58" s="471"/>
      <c r="Z58" s="471"/>
      <c r="AA58" s="472"/>
      <c r="AB58" s="471"/>
      <c r="AC58" s="473">
        <f t="shared" si="1"/>
        <v>0</v>
      </c>
      <c r="AD58" s="474"/>
      <c r="AH58" s="23"/>
      <c r="AI58" s="108"/>
      <c r="AJ58" s="23"/>
      <c r="AK58" s="23"/>
      <c r="AL58" s="23"/>
      <c r="AM58" s="144"/>
      <c r="AN58" s="144"/>
      <c r="AO58" s="144"/>
      <c r="AP58" s="144"/>
      <c r="AQ58" s="75"/>
      <c r="AR58" s="76"/>
      <c r="AS58" s="76"/>
      <c r="AT58" s="76"/>
    </row>
    <row r="59" spans="1:46" ht="15.75" x14ac:dyDescent="0.25">
      <c r="A59" s="490"/>
      <c r="B59" s="453"/>
      <c r="C59" s="454"/>
      <c r="D59" s="455"/>
      <c r="E59" s="453"/>
      <c r="F59" s="453"/>
      <c r="G59" s="453"/>
      <c r="H59" s="623"/>
      <c r="I59" s="456"/>
      <c r="J59" s="605"/>
      <c r="K59" s="606"/>
      <c r="L59" s="606"/>
      <c r="M59" s="81">
        <f t="shared" si="2"/>
        <v>0</v>
      </c>
      <c r="N59" s="367"/>
      <c r="O59" s="81">
        <f t="shared" si="3"/>
        <v>0</v>
      </c>
      <c r="P59" s="270"/>
      <c r="Q59" s="454"/>
      <c r="R59" s="454"/>
      <c r="S59" s="457"/>
      <c r="T59" s="74">
        <f t="shared" si="8"/>
        <v>6</v>
      </c>
      <c r="U59" s="471"/>
      <c r="V59" s="471"/>
      <c r="W59" s="471"/>
      <c r="X59" s="471"/>
      <c r="Y59" s="471"/>
      <c r="Z59" s="471"/>
      <c r="AA59" s="472"/>
      <c r="AB59" s="471"/>
      <c r="AC59" s="473">
        <f t="shared" si="1"/>
        <v>0</v>
      </c>
      <c r="AD59" s="474"/>
      <c r="AH59" s="23"/>
      <c r="AI59" s="108"/>
      <c r="AJ59" s="23"/>
      <c r="AK59" s="23"/>
      <c r="AL59" s="23"/>
      <c r="AM59" s="144"/>
      <c r="AN59" s="144"/>
      <c r="AO59" s="144"/>
      <c r="AP59" s="144"/>
      <c r="AQ59" s="75"/>
      <c r="AR59" s="76"/>
      <c r="AS59" s="76"/>
      <c r="AT59" s="76"/>
    </row>
    <row r="60" spans="1:46" ht="15.75" x14ac:dyDescent="0.25">
      <c r="A60" s="490"/>
      <c r="B60" s="453"/>
      <c r="C60" s="454"/>
      <c r="D60" s="455"/>
      <c r="E60" s="453"/>
      <c r="F60" s="453"/>
      <c r="G60" s="453"/>
      <c r="H60" s="623"/>
      <c r="I60" s="456"/>
      <c r="J60" s="605"/>
      <c r="K60" s="606"/>
      <c r="L60" s="606"/>
      <c r="M60" s="81">
        <f t="shared" si="2"/>
        <v>0</v>
      </c>
      <c r="N60" s="367"/>
      <c r="O60" s="81">
        <f t="shared" si="3"/>
        <v>0</v>
      </c>
      <c r="P60" s="270"/>
      <c r="Q60" s="454"/>
      <c r="R60" s="454"/>
      <c r="S60" s="457"/>
      <c r="T60" s="74">
        <f t="shared" si="8"/>
        <v>6</v>
      </c>
      <c r="U60" s="471"/>
      <c r="V60" s="471"/>
      <c r="W60" s="471"/>
      <c r="X60" s="471"/>
      <c r="Y60" s="471"/>
      <c r="Z60" s="471"/>
      <c r="AA60" s="472"/>
      <c r="AB60" s="471"/>
      <c r="AC60" s="473">
        <f t="shared" si="1"/>
        <v>0</v>
      </c>
      <c r="AD60" s="474"/>
      <c r="AH60" s="23"/>
      <c r="AI60" s="108"/>
      <c r="AJ60" s="23"/>
      <c r="AK60" s="23"/>
      <c r="AL60" s="23"/>
      <c r="AM60" s="144"/>
      <c r="AN60" s="144"/>
      <c r="AO60" s="144"/>
      <c r="AP60" s="144"/>
      <c r="AQ60" s="75"/>
      <c r="AR60" s="76"/>
      <c r="AS60" s="76"/>
      <c r="AT60" s="76"/>
    </row>
    <row r="61" spans="1:46" ht="15.75" x14ac:dyDescent="0.25">
      <c r="A61" s="490"/>
      <c r="B61" s="453"/>
      <c r="C61" s="454"/>
      <c r="D61" s="455"/>
      <c r="E61" s="453"/>
      <c r="F61" s="453"/>
      <c r="G61" s="453"/>
      <c r="H61" s="623"/>
      <c r="I61" s="456"/>
      <c r="J61" s="605"/>
      <c r="K61" s="606"/>
      <c r="L61" s="606"/>
      <c r="M61" s="81">
        <f t="shared" si="2"/>
        <v>0</v>
      </c>
      <c r="N61" s="367"/>
      <c r="O61" s="81">
        <f t="shared" si="3"/>
        <v>0</v>
      </c>
      <c r="P61" s="270"/>
      <c r="Q61" s="454"/>
      <c r="R61" s="454"/>
      <c r="S61" s="457"/>
      <c r="T61" s="74">
        <f t="shared" si="8"/>
        <v>6</v>
      </c>
      <c r="U61" s="471"/>
      <c r="V61" s="471"/>
      <c r="W61" s="471"/>
      <c r="X61" s="471"/>
      <c r="Y61" s="471"/>
      <c r="Z61" s="471"/>
      <c r="AA61" s="472"/>
      <c r="AB61" s="471"/>
      <c r="AC61" s="473">
        <f t="shared" si="1"/>
        <v>0</v>
      </c>
      <c r="AD61" s="474"/>
      <c r="AH61" s="23"/>
      <c r="AI61" s="108"/>
      <c r="AJ61" s="23"/>
      <c r="AK61" s="23"/>
      <c r="AL61" s="23"/>
      <c r="AM61" s="144"/>
      <c r="AN61" s="144"/>
      <c r="AO61" s="144"/>
      <c r="AP61" s="144"/>
      <c r="AQ61" s="75"/>
      <c r="AR61" s="76"/>
      <c r="AS61" s="76"/>
      <c r="AT61" s="76"/>
    </row>
    <row r="62" spans="1:46" ht="15.75" x14ac:dyDescent="0.25">
      <c r="A62" s="490"/>
      <c r="B62" s="453"/>
      <c r="C62" s="454"/>
      <c r="D62" s="455"/>
      <c r="E62" s="453"/>
      <c r="F62" s="453"/>
      <c r="G62" s="453"/>
      <c r="H62" s="623"/>
      <c r="I62" s="456"/>
      <c r="J62" s="605"/>
      <c r="K62" s="606"/>
      <c r="L62" s="606"/>
      <c r="M62" s="81">
        <f t="shared" si="2"/>
        <v>0</v>
      </c>
      <c r="N62" s="367"/>
      <c r="O62" s="81">
        <f t="shared" si="3"/>
        <v>0</v>
      </c>
      <c r="P62" s="270"/>
      <c r="Q62" s="454"/>
      <c r="R62" s="454"/>
      <c r="S62" s="457"/>
      <c r="T62" s="74">
        <f t="shared" si="8"/>
        <v>6</v>
      </c>
      <c r="U62" s="471"/>
      <c r="V62" s="471"/>
      <c r="W62" s="471"/>
      <c r="X62" s="471"/>
      <c r="Y62" s="471"/>
      <c r="Z62" s="471"/>
      <c r="AA62" s="472"/>
      <c r="AB62" s="471"/>
      <c r="AC62" s="473">
        <f t="shared" si="1"/>
        <v>0</v>
      </c>
      <c r="AD62" s="474"/>
      <c r="AH62" s="23"/>
      <c r="AI62" s="108"/>
      <c r="AJ62" s="23"/>
      <c r="AK62" s="23"/>
      <c r="AL62" s="23"/>
      <c r="AM62" s="144"/>
      <c r="AN62" s="144"/>
      <c r="AO62" s="144"/>
      <c r="AP62" s="144"/>
      <c r="AQ62" s="75"/>
      <c r="AR62" s="76"/>
      <c r="AS62" s="76"/>
      <c r="AT62" s="76"/>
    </row>
    <row r="63" spans="1:46" ht="15.75" x14ac:dyDescent="0.25">
      <c r="A63" s="490"/>
      <c r="B63" s="453"/>
      <c r="C63" s="454"/>
      <c r="D63" s="455"/>
      <c r="E63" s="453"/>
      <c r="F63" s="453"/>
      <c r="G63" s="453"/>
      <c r="H63" s="623"/>
      <c r="I63" s="456"/>
      <c r="J63" s="605"/>
      <c r="K63" s="606"/>
      <c r="L63" s="606"/>
      <c r="M63" s="81">
        <f t="shared" si="2"/>
        <v>0</v>
      </c>
      <c r="N63" s="367"/>
      <c r="O63" s="81">
        <f t="shared" si="3"/>
        <v>0</v>
      </c>
      <c r="P63" s="270"/>
      <c r="Q63" s="454"/>
      <c r="R63" s="454"/>
      <c r="S63" s="457"/>
      <c r="T63" s="74">
        <f t="shared" si="8"/>
        <v>6</v>
      </c>
      <c r="U63" s="471"/>
      <c r="V63" s="471"/>
      <c r="W63" s="471"/>
      <c r="X63" s="471"/>
      <c r="Y63" s="471"/>
      <c r="Z63" s="471"/>
      <c r="AA63" s="472"/>
      <c r="AB63" s="471"/>
      <c r="AC63" s="473">
        <f t="shared" si="1"/>
        <v>0</v>
      </c>
      <c r="AD63" s="474"/>
      <c r="AH63" s="23"/>
      <c r="AI63" s="108"/>
      <c r="AJ63" s="23"/>
      <c r="AK63" s="23"/>
      <c r="AL63" s="23"/>
      <c r="AM63" s="144"/>
      <c r="AN63" s="144"/>
      <c r="AO63" s="144"/>
      <c r="AP63" s="144"/>
      <c r="AQ63" s="75"/>
      <c r="AR63" s="76"/>
      <c r="AS63" s="76"/>
      <c r="AT63" s="76"/>
    </row>
    <row r="64" spans="1:46" ht="15.75" x14ac:dyDescent="0.25">
      <c r="A64" s="490"/>
      <c r="B64" s="453"/>
      <c r="C64" s="454"/>
      <c r="D64" s="455"/>
      <c r="E64" s="453"/>
      <c r="F64" s="453"/>
      <c r="G64" s="453"/>
      <c r="H64" s="623"/>
      <c r="I64" s="456"/>
      <c r="J64" s="605"/>
      <c r="K64" s="606"/>
      <c r="L64" s="606"/>
      <c r="M64" s="81">
        <f t="shared" si="2"/>
        <v>0</v>
      </c>
      <c r="N64" s="367"/>
      <c r="O64" s="81">
        <f t="shared" si="3"/>
        <v>0</v>
      </c>
      <c r="P64" s="270"/>
      <c r="Q64" s="454"/>
      <c r="R64" s="454"/>
      <c r="S64" s="457"/>
      <c r="T64" s="74">
        <f t="shared" si="8"/>
        <v>6</v>
      </c>
      <c r="U64" s="471"/>
      <c r="V64" s="471"/>
      <c r="W64" s="471"/>
      <c r="X64" s="471"/>
      <c r="Y64" s="471"/>
      <c r="Z64" s="471"/>
      <c r="AA64" s="472"/>
      <c r="AB64" s="471"/>
      <c r="AC64" s="473">
        <f t="shared" si="1"/>
        <v>0</v>
      </c>
      <c r="AD64" s="474"/>
      <c r="AH64" s="23"/>
      <c r="AI64" s="108"/>
      <c r="AJ64" s="23"/>
      <c r="AK64" s="23"/>
      <c r="AL64" s="23"/>
      <c r="AM64" s="144"/>
      <c r="AN64" s="144"/>
      <c r="AO64" s="144"/>
      <c r="AP64" s="144"/>
      <c r="AQ64" s="75"/>
      <c r="AR64" s="76"/>
      <c r="AS64" s="76"/>
      <c r="AT64" s="76"/>
    </row>
    <row r="65" spans="1:46" ht="15.75" x14ac:dyDescent="0.25">
      <c r="A65" s="490"/>
      <c r="B65" s="453"/>
      <c r="C65" s="454"/>
      <c r="D65" s="455"/>
      <c r="E65" s="453"/>
      <c r="F65" s="453"/>
      <c r="G65" s="453"/>
      <c r="H65" s="623"/>
      <c r="I65" s="456"/>
      <c r="J65" s="605"/>
      <c r="K65" s="606"/>
      <c r="L65" s="606"/>
      <c r="M65" s="81">
        <f t="shared" si="2"/>
        <v>0</v>
      </c>
      <c r="N65" s="367"/>
      <c r="O65" s="81">
        <f t="shared" si="3"/>
        <v>0</v>
      </c>
      <c r="P65" s="270"/>
      <c r="Q65" s="454"/>
      <c r="R65" s="454"/>
      <c r="S65" s="457"/>
      <c r="T65" s="74">
        <f t="shared" si="8"/>
        <v>6</v>
      </c>
      <c r="U65" s="471"/>
      <c r="V65" s="471"/>
      <c r="W65" s="471"/>
      <c r="X65" s="471"/>
      <c r="Y65" s="471"/>
      <c r="Z65" s="471"/>
      <c r="AA65" s="472"/>
      <c r="AB65" s="471"/>
      <c r="AC65" s="473">
        <f t="shared" si="1"/>
        <v>0</v>
      </c>
      <c r="AD65" s="474"/>
      <c r="AH65" s="23"/>
      <c r="AI65" s="108">
        <v>1</v>
      </c>
      <c r="AJ65" s="23"/>
      <c r="AK65" s="23"/>
      <c r="AL65" s="23"/>
      <c r="AM65" s="10"/>
      <c r="AN65" s="10"/>
      <c r="AO65" s="10"/>
      <c r="AP65" s="10"/>
      <c r="AQ65" s="75"/>
      <c r="AR65" s="76"/>
      <c r="AS65" s="76"/>
      <c r="AT65" s="76"/>
    </row>
    <row r="66" spans="1:46" ht="15.75" x14ac:dyDescent="0.25">
      <c r="A66" s="490"/>
      <c r="B66" s="453"/>
      <c r="C66" s="454"/>
      <c r="D66" s="455"/>
      <c r="E66" s="453"/>
      <c r="F66" s="453"/>
      <c r="G66" s="453"/>
      <c r="H66" s="623"/>
      <c r="I66" s="456"/>
      <c r="J66" s="605"/>
      <c r="K66" s="606"/>
      <c r="L66" s="606"/>
      <c r="M66" s="81">
        <f t="shared" si="2"/>
        <v>0</v>
      </c>
      <c r="N66" s="367"/>
      <c r="O66" s="81">
        <f t="shared" si="3"/>
        <v>0</v>
      </c>
      <c r="P66" s="270"/>
      <c r="Q66" s="454"/>
      <c r="R66" s="454"/>
      <c r="S66" s="457"/>
      <c r="T66" s="74">
        <f t="shared" si="8"/>
        <v>6</v>
      </c>
      <c r="U66" s="471"/>
      <c r="V66" s="471"/>
      <c r="W66" s="471"/>
      <c r="X66" s="471"/>
      <c r="Y66" s="471"/>
      <c r="Z66" s="471"/>
      <c r="AA66" s="472"/>
      <c r="AB66" s="471"/>
      <c r="AC66" s="473">
        <f t="shared" si="1"/>
        <v>0</v>
      </c>
      <c r="AD66" s="474"/>
      <c r="AH66" s="23"/>
      <c r="AI66" s="108">
        <v>1</v>
      </c>
      <c r="AJ66" s="23"/>
      <c r="AK66" s="23"/>
      <c r="AL66" s="23"/>
      <c r="AM66" s="678"/>
      <c r="AN66" s="678"/>
      <c r="AO66" s="678"/>
      <c r="AP66" s="678"/>
      <c r="AQ66" s="75"/>
      <c r="AR66" s="76"/>
      <c r="AS66" s="76"/>
      <c r="AT66" s="76"/>
    </row>
    <row r="67" spans="1:46" x14ac:dyDescent="0.25">
      <c r="A67" s="490"/>
      <c r="B67" s="453"/>
      <c r="C67" s="454"/>
      <c r="D67" s="455"/>
      <c r="E67" s="453"/>
      <c r="F67" s="453"/>
      <c r="G67" s="453"/>
      <c r="H67" s="623"/>
      <c r="I67" s="456"/>
      <c r="J67" s="605"/>
      <c r="K67" s="606"/>
      <c r="L67" s="606"/>
      <c r="M67" s="81">
        <f t="shared" si="2"/>
        <v>0</v>
      </c>
      <c r="N67" s="367"/>
      <c r="O67" s="81">
        <f t="shared" si="3"/>
        <v>0</v>
      </c>
      <c r="P67" s="270"/>
      <c r="Q67" s="454"/>
      <c r="R67" s="454"/>
      <c r="S67" s="457"/>
      <c r="T67" s="74">
        <f t="shared" si="8"/>
        <v>6</v>
      </c>
      <c r="U67" s="471"/>
      <c r="V67" s="471"/>
      <c r="W67" s="471"/>
      <c r="X67" s="471"/>
      <c r="Y67" s="471"/>
      <c r="Z67" s="471"/>
      <c r="AA67" s="472"/>
      <c r="AB67" s="471"/>
      <c r="AC67" s="473">
        <f t="shared" si="1"/>
        <v>0</v>
      </c>
      <c r="AD67" s="474"/>
      <c r="AM67" s="11"/>
      <c r="AN67" s="12"/>
      <c r="AO67" s="11"/>
      <c r="AP67" s="11"/>
      <c r="AQ67" s="75"/>
      <c r="AR67" s="76"/>
      <c r="AS67" s="76"/>
      <c r="AT67" s="76"/>
    </row>
    <row r="68" spans="1:46" x14ac:dyDescent="0.25">
      <c r="A68" s="490"/>
      <c r="B68" s="453"/>
      <c r="C68" s="454"/>
      <c r="D68" s="458"/>
      <c r="E68" s="453"/>
      <c r="F68" s="453"/>
      <c r="G68" s="453"/>
      <c r="H68" s="623"/>
      <c r="I68" s="456"/>
      <c r="J68" s="605"/>
      <c r="K68" s="606"/>
      <c r="L68" s="606"/>
      <c r="M68" s="81">
        <f t="shared" si="2"/>
        <v>0</v>
      </c>
      <c r="N68" s="367"/>
      <c r="O68" s="81">
        <f t="shared" si="3"/>
        <v>0</v>
      </c>
      <c r="P68" s="270"/>
      <c r="Q68" s="454"/>
      <c r="R68" s="454"/>
      <c r="S68" s="457"/>
      <c r="T68" s="74">
        <f t="shared" si="8"/>
        <v>6</v>
      </c>
      <c r="U68" s="475"/>
      <c r="V68" s="471"/>
      <c r="W68" s="471"/>
      <c r="X68" s="471"/>
      <c r="Y68" s="471"/>
      <c r="Z68" s="471"/>
      <c r="AA68" s="472"/>
      <c r="AB68" s="471"/>
      <c r="AC68" s="473">
        <f t="shared" si="1"/>
        <v>0</v>
      </c>
      <c r="AD68" s="474"/>
      <c r="AJ68" s="69"/>
      <c r="AK68" s="77"/>
      <c r="AL68" s="77"/>
      <c r="AM68" s="678"/>
      <c r="AN68" s="678"/>
      <c r="AO68" s="678"/>
      <c r="AP68" s="678"/>
      <c r="AQ68" s="75"/>
      <c r="AR68" s="76"/>
      <c r="AS68" s="76"/>
      <c r="AT68" s="76"/>
    </row>
    <row r="69" spans="1:46" x14ac:dyDescent="0.25">
      <c r="A69" s="490"/>
      <c r="B69" s="453"/>
      <c r="C69" s="454"/>
      <c r="D69" s="458"/>
      <c r="E69" s="453"/>
      <c r="F69" s="453"/>
      <c r="G69" s="453"/>
      <c r="H69" s="623"/>
      <c r="I69" s="456"/>
      <c r="J69" s="605"/>
      <c r="K69" s="606"/>
      <c r="L69" s="606"/>
      <c r="M69" s="81">
        <f t="shared" si="2"/>
        <v>0</v>
      </c>
      <c r="N69" s="367"/>
      <c r="O69" s="81">
        <f t="shared" si="3"/>
        <v>0</v>
      </c>
      <c r="P69" s="270"/>
      <c r="Q69" s="454"/>
      <c r="R69" s="454"/>
      <c r="S69" s="457"/>
      <c r="T69" s="74">
        <f t="shared" si="8"/>
        <v>6</v>
      </c>
      <c r="U69" s="475"/>
      <c r="V69" s="471"/>
      <c r="W69" s="471"/>
      <c r="X69" s="471"/>
      <c r="Y69" s="471"/>
      <c r="Z69" s="471"/>
      <c r="AA69" s="472"/>
      <c r="AB69" s="471"/>
      <c r="AC69" s="473">
        <f t="shared" si="1"/>
        <v>0</v>
      </c>
      <c r="AD69" s="474"/>
      <c r="AJ69" s="69"/>
      <c r="AK69" s="77"/>
      <c r="AL69" s="77"/>
    </row>
    <row r="70" spans="1:46" x14ac:dyDescent="0.25">
      <c r="A70" s="490"/>
      <c r="B70" s="453"/>
      <c r="C70" s="454"/>
      <c r="D70" s="459"/>
      <c r="E70" s="453"/>
      <c r="F70" s="453"/>
      <c r="G70" s="453"/>
      <c r="H70" s="623"/>
      <c r="I70" s="456"/>
      <c r="J70" s="605"/>
      <c r="K70" s="606"/>
      <c r="L70" s="606"/>
      <c r="M70" s="81">
        <f t="shared" si="2"/>
        <v>0</v>
      </c>
      <c r="N70" s="367"/>
      <c r="O70" s="81">
        <f t="shared" si="3"/>
        <v>0</v>
      </c>
      <c r="P70" s="270"/>
      <c r="Q70" s="454"/>
      <c r="R70" s="454"/>
      <c r="S70" s="457"/>
      <c r="T70" s="74">
        <f t="shared" si="8"/>
        <v>6</v>
      </c>
      <c r="U70" s="475"/>
      <c r="V70" s="471"/>
      <c r="W70" s="471"/>
      <c r="X70" s="471"/>
      <c r="Y70" s="471"/>
      <c r="Z70" s="471"/>
      <c r="AA70" s="472"/>
      <c r="AB70" s="471"/>
      <c r="AC70" s="473">
        <f t="shared" si="1"/>
        <v>0</v>
      </c>
      <c r="AD70" s="474"/>
      <c r="AJ70" s="69"/>
      <c r="AK70" s="77"/>
      <c r="AL70" s="77"/>
      <c r="AQ70" s="11"/>
    </row>
    <row r="71" spans="1:46" x14ac:dyDescent="0.25">
      <c r="A71" s="490"/>
      <c r="B71" s="453"/>
      <c r="C71" s="454"/>
      <c r="D71" s="459"/>
      <c r="E71" s="453"/>
      <c r="F71" s="453"/>
      <c r="G71" s="453"/>
      <c r="H71" s="623"/>
      <c r="I71" s="456"/>
      <c r="J71" s="605"/>
      <c r="K71" s="606"/>
      <c r="L71" s="606"/>
      <c r="M71" s="81">
        <f t="shared" si="2"/>
        <v>0</v>
      </c>
      <c r="N71" s="367"/>
      <c r="O71" s="81">
        <f t="shared" si="3"/>
        <v>0</v>
      </c>
      <c r="P71" s="270"/>
      <c r="Q71" s="454"/>
      <c r="R71" s="454"/>
      <c r="S71" s="457"/>
      <c r="T71" s="74">
        <f t="shared" si="8"/>
        <v>6</v>
      </c>
      <c r="U71" s="475"/>
      <c r="V71" s="471"/>
      <c r="W71" s="471"/>
      <c r="X71" s="471"/>
      <c r="Y71" s="471"/>
      <c r="Z71" s="471"/>
      <c r="AA71" s="472"/>
      <c r="AB71" s="471"/>
      <c r="AC71" s="473">
        <f t="shared" si="1"/>
        <v>0</v>
      </c>
      <c r="AD71" s="474"/>
      <c r="AJ71" s="69"/>
      <c r="AK71" s="77"/>
      <c r="AL71" s="77"/>
      <c r="AQ71" s="11"/>
    </row>
    <row r="72" spans="1:46" x14ac:dyDescent="0.25">
      <c r="A72" s="490"/>
      <c r="B72" s="453"/>
      <c r="C72" s="454"/>
      <c r="D72" s="459"/>
      <c r="E72" s="453"/>
      <c r="F72" s="453"/>
      <c r="G72" s="453"/>
      <c r="H72" s="623"/>
      <c r="I72" s="456"/>
      <c r="J72" s="605"/>
      <c r="K72" s="606"/>
      <c r="L72" s="606"/>
      <c r="M72" s="81">
        <f t="shared" ref="M72:M135" si="9">J72+K72-L72</f>
        <v>0</v>
      </c>
      <c r="N72" s="367"/>
      <c r="O72" s="81">
        <f t="shared" ref="O72:O135" si="10">N72*J72</f>
        <v>0</v>
      </c>
      <c r="P72" s="270"/>
      <c r="Q72" s="454"/>
      <c r="R72" s="454"/>
      <c r="S72" s="457"/>
      <c r="T72" s="74">
        <f t="shared" si="8"/>
        <v>6</v>
      </c>
      <c r="U72" s="475"/>
      <c r="V72" s="471"/>
      <c r="W72" s="471"/>
      <c r="X72" s="471"/>
      <c r="Y72" s="471"/>
      <c r="Z72" s="471"/>
      <c r="AA72" s="472"/>
      <c r="AB72" s="471"/>
      <c r="AC72" s="473">
        <f t="shared" ref="AC72:AC135" si="11">IF(T72=6,O72,"")</f>
        <v>0</v>
      </c>
      <c r="AD72" s="474"/>
      <c r="AJ72" s="69"/>
      <c r="AK72" s="77"/>
      <c r="AL72" s="77"/>
      <c r="AQ72" s="11"/>
    </row>
    <row r="73" spans="1:46" x14ac:dyDescent="0.25">
      <c r="A73" s="490"/>
      <c r="B73" s="453"/>
      <c r="C73" s="454"/>
      <c r="D73" s="459"/>
      <c r="E73" s="453"/>
      <c r="F73" s="453"/>
      <c r="G73" s="453"/>
      <c r="H73" s="623"/>
      <c r="I73" s="456"/>
      <c r="J73" s="605"/>
      <c r="K73" s="606"/>
      <c r="L73" s="606"/>
      <c r="M73" s="81">
        <f t="shared" si="9"/>
        <v>0</v>
      </c>
      <c r="N73" s="367"/>
      <c r="O73" s="81">
        <f t="shared" si="10"/>
        <v>0</v>
      </c>
      <c r="P73" s="270"/>
      <c r="Q73" s="454"/>
      <c r="R73" s="454"/>
      <c r="S73" s="457"/>
      <c r="T73" s="74">
        <f t="shared" si="8"/>
        <v>6</v>
      </c>
      <c r="U73" s="475"/>
      <c r="V73" s="471"/>
      <c r="W73" s="471"/>
      <c r="X73" s="471"/>
      <c r="Y73" s="471"/>
      <c r="Z73" s="471"/>
      <c r="AA73" s="472"/>
      <c r="AB73" s="471"/>
      <c r="AC73" s="473">
        <f t="shared" si="11"/>
        <v>0</v>
      </c>
      <c r="AD73" s="474"/>
      <c r="AJ73" s="69"/>
      <c r="AK73" s="77"/>
      <c r="AL73" s="77"/>
      <c r="AQ73" s="11"/>
    </row>
    <row r="74" spans="1:46" x14ac:dyDescent="0.25">
      <c r="A74" s="490"/>
      <c r="B74" s="453"/>
      <c r="C74" s="454"/>
      <c r="D74" s="459"/>
      <c r="E74" s="453"/>
      <c r="F74" s="453"/>
      <c r="G74" s="453"/>
      <c r="H74" s="623"/>
      <c r="I74" s="456"/>
      <c r="J74" s="605"/>
      <c r="K74" s="606"/>
      <c r="L74" s="606"/>
      <c r="M74" s="81">
        <f t="shared" si="9"/>
        <v>0</v>
      </c>
      <c r="N74" s="367"/>
      <c r="O74" s="81">
        <f t="shared" si="10"/>
        <v>0</v>
      </c>
      <c r="P74" s="270"/>
      <c r="Q74" s="454"/>
      <c r="R74" s="454"/>
      <c r="S74" s="457"/>
      <c r="T74" s="74">
        <f t="shared" si="8"/>
        <v>6</v>
      </c>
      <c r="U74" s="475"/>
      <c r="V74" s="471"/>
      <c r="W74" s="471"/>
      <c r="X74" s="471"/>
      <c r="Y74" s="471"/>
      <c r="Z74" s="471"/>
      <c r="AA74" s="472"/>
      <c r="AB74" s="471"/>
      <c r="AC74" s="473">
        <f t="shared" si="11"/>
        <v>0</v>
      </c>
      <c r="AD74" s="474"/>
      <c r="AJ74" s="69"/>
      <c r="AK74" s="77"/>
      <c r="AL74" s="77"/>
      <c r="AQ74" s="11"/>
    </row>
    <row r="75" spans="1:46" x14ac:dyDescent="0.25">
      <c r="A75" s="490"/>
      <c r="B75" s="453"/>
      <c r="C75" s="454"/>
      <c r="D75" s="459"/>
      <c r="E75" s="453"/>
      <c r="F75" s="453"/>
      <c r="G75" s="453"/>
      <c r="H75" s="623"/>
      <c r="I75" s="456"/>
      <c r="J75" s="605"/>
      <c r="K75" s="606"/>
      <c r="L75" s="606"/>
      <c r="M75" s="81">
        <f t="shared" si="9"/>
        <v>0</v>
      </c>
      <c r="N75" s="367"/>
      <c r="O75" s="81">
        <f t="shared" si="10"/>
        <v>0</v>
      </c>
      <c r="P75" s="270"/>
      <c r="Q75" s="454"/>
      <c r="R75" s="454"/>
      <c r="S75" s="457"/>
      <c r="T75" s="74">
        <f t="shared" si="8"/>
        <v>6</v>
      </c>
      <c r="U75" s="475"/>
      <c r="V75" s="471"/>
      <c r="W75" s="471"/>
      <c r="X75" s="471"/>
      <c r="Y75" s="471"/>
      <c r="Z75" s="471"/>
      <c r="AA75" s="472"/>
      <c r="AB75" s="471"/>
      <c r="AC75" s="473">
        <f t="shared" si="11"/>
        <v>0</v>
      </c>
      <c r="AD75" s="474"/>
      <c r="AJ75" s="69"/>
      <c r="AK75" s="77"/>
      <c r="AL75" s="77"/>
      <c r="AQ75" s="11"/>
    </row>
    <row r="76" spans="1:46" x14ac:dyDescent="0.25">
      <c r="A76" s="490"/>
      <c r="B76" s="453"/>
      <c r="C76" s="454"/>
      <c r="D76" s="459"/>
      <c r="E76" s="453"/>
      <c r="F76" s="453"/>
      <c r="G76" s="453"/>
      <c r="H76" s="623"/>
      <c r="I76" s="456"/>
      <c r="J76" s="605"/>
      <c r="K76" s="606"/>
      <c r="L76" s="606"/>
      <c r="M76" s="81">
        <f t="shared" si="9"/>
        <v>0</v>
      </c>
      <c r="N76" s="367"/>
      <c r="O76" s="81">
        <f t="shared" si="10"/>
        <v>0</v>
      </c>
      <c r="P76" s="270"/>
      <c r="Q76" s="454"/>
      <c r="R76" s="454"/>
      <c r="S76" s="457"/>
      <c r="T76" s="74">
        <f t="shared" si="8"/>
        <v>6</v>
      </c>
      <c r="U76" s="475"/>
      <c r="V76" s="471"/>
      <c r="W76" s="471"/>
      <c r="X76" s="471"/>
      <c r="Y76" s="471"/>
      <c r="Z76" s="471"/>
      <c r="AA76" s="472"/>
      <c r="AB76" s="471"/>
      <c r="AC76" s="473">
        <f t="shared" si="11"/>
        <v>0</v>
      </c>
      <c r="AD76" s="474"/>
      <c r="AJ76" s="69"/>
      <c r="AK76" s="77"/>
      <c r="AL76" s="77"/>
      <c r="AQ76" s="11"/>
    </row>
    <row r="77" spans="1:46" x14ac:dyDescent="0.25">
      <c r="A77" s="490"/>
      <c r="B77" s="453"/>
      <c r="C77" s="454"/>
      <c r="D77" s="459"/>
      <c r="E77" s="453"/>
      <c r="F77" s="453"/>
      <c r="G77" s="453"/>
      <c r="H77" s="623"/>
      <c r="I77" s="456"/>
      <c r="J77" s="605"/>
      <c r="K77" s="606"/>
      <c r="L77" s="606"/>
      <c r="M77" s="81">
        <f t="shared" si="9"/>
        <v>0</v>
      </c>
      <c r="N77" s="367"/>
      <c r="O77" s="81">
        <f t="shared" si="10"/>
        <v>0</v>
      </c>
      <c r="P77" s="270"/>
      <c r="Q77" s="454"/>
      <c r="R77" s="454"/>
      <c r="S77" s="457"/>
      <c r="T77" s="74">
        <f t="shared" si="8"/>
        <v>6</v>
      </c>
      <c r="U77" s="475"/>
      <c r="V77" s="471"/>
      <c r="W77" s="471"/>
      <c r="X77" s="471"/>
      <c r="Y77" s="471"/>
      <c r="Z77" s="471"/>
      <c r="AA77" s="472"/>
      <c r="AB77" s="471"/>
      <c r="AC77" s="473">
        <f t="shared" si="11"/>
        <v>0</v>
      </c>
      <c r="AD77" s="474"/>
      <c r="AJ77" s="69"/>
      <c r="AK77" s="77"/>
      <c r="AL77" s="77"/>
      <c r="AQ77" s="11"/>
    </row>
    <row r="78" spans="1:46" x14ac:dyDescent="0.25">
      <c r="A78" s="490"/>
      <c r="B78" s="453"/>
      <c r="C78" s="454"/>
      <c r="D78" s="459"/>
      <c r="E78" s="453"/>
      <c r="F78" s="453"/>
      <c r="G78" s="453"/>
      <c r="H78" s="623"/>
      <c r="I78" s="456"/>
      <c r="J78" s="605"/>
      <c r="K78" s="606"/>
      <c r="L78" s="606"/>
      <c r="M78" s="81">
        <f t="shared" si="9"/>
        <v>0</v>
      </c>
      <c r="N78" s="367"/>
      <c r="O78" s="81">
        <f t="shared" si="10"/>
        <v>0</v>
      </c>
      <c r="P78" s="270"/>
      <c r="Q78" s="454"/>
      <c r="R78" s="454"/>
      <c r="S78" s="457"/>
      <c r="T78" s="74">
        <f t="shared" si="8"/>
        <v>6</v>
      </c>
      <c r="U78" s="475"/>
      <c r="V78" s="471"/>
      <c r="W78" s="471"/>
      <c r="X78" s="471"/>
      <c r="Y78" s="471"/>
      <c r="Z78" s="471"/>
      <c r="AA78" s="472"/>
      <c r="AB78" s="471"/>
      <c r="AC78" s="473">
        <f t="shared" si="11"/>
        <v>0</v>
      </c>
      <c r="AD78" s="474"/>
      <c r="AJ78" s="69"/>
      <c r="AK78" s="77"/>
      <c r="AL78" s="77"/>
      <c r="AQ78" s="11"/>
    </row>
    <row r="79" spans="1:46" x14ac:dyDescent="0.25">
      <c r="A79" s="490"/>
      <c r="B79" s="453"/>
      <c r="C79" s="454"/>
      <c r="D79" s="459"/>
      <c r="E79" s="453"/>
      <c r="F79" s="453"/>
      <c r="G79" s="453"/>
      <c r="H79" s="623"/>
      <c r="I79" s="456"/>
      <c r="J79" s="605"/>
      <c r="K79" s="606"/>
      <c r="L79" s="606"/>
      <c r="M79" s="81">
        <f t="shared" si="9"/>
        <v>0</v>
      </c>
      <c r="N79" s="367"/>
      <c r="O79" s="81">
        <f t="shared" si="10"/>
        <v>0</v>
      </c>
      <c r="P79" s="270"/>
      <c r="Q79" s="454"/>
      <c r="R79" s="454"/>
      <c r="S79" s="457"/>
      <c r="T79" s="74">
        <f t="shared" si="8"/>
        <v>6</v>
      </c>
      <c r="U79" s="475"/>
      <c r="V79" s="471"/>
      <c r="W79" s="471"/>
      <c r="X79" s="471"/>
      <c r="Y79" s="471"/>
      <c r="Z79" s="471"/>
      <c r="AA79" s="472"/>
      <c r="AB79" s="471"/>
      <c r="AC79" s="473">
        <f t="shared" si="11"/>
        <v>0</v>
      </c>
      <c r="AD79" s="474"/>
      <c r="AJ79" s="69"/>
      <c r="AK79" s="77"/>
      <c r="AL79" s="77"/>
      <c r="AQ79" s="11"/>
    </row>
    <row r="80" spans="1:46" x14ac:dyDescent="0.25">
      <c r="A80" s="490"/>
      <c r="B80" s="453"/>
      <c r="C80" s="454"/>
      <c r="D80" s="459"/>
      <c r="E80" s="453"/>
      <c r="F80" s="453"/>
      <c r="G80" s="453"/>
      <c r="H80" s="623"/>
      <c r="I80" s="456"/>
      <c r="J80" s="605"/>
      <c r="K80" s="606"/>
      <c r="L80" s="606"/>
      <c r="M80" s="81">
        <f t="shared" si="9"/>
        <v>0</v>
      </c>
      <c r="N80" s="367"/>
      <c r="O80" s="81">
        <f t="shared" si="10"/>
        <v>0</v>
      </c>
      <c r="P80" s="270"/>
      <c r="Q80" s="454"/>
      <c r="R80" s="454"/>
      <c r="S80" s="457"/>
      <c r="T80" s="74">
        <f t="shared" si="8"/>
        <v>6</v>
      </c>
      <c r="U80" s="475"/>
      <c r="V80" s="471"/>
      <c r="W80" s="471"/>
      <c r="X80" s="471"/>
      <c r="Y80" s="471"/>
      <c r="Z80" s="471"/>
      <c r="AA80" s="472"/>
      <c r="AB80" s="471"/>
      <c r="AC80" s="473">
        <f t="shared" si="11"/>
        <v>0</v>
      </c>
      <c r="AD80" s="474"/>
      <c r="AJ80" s="69"/>
      <c r="AK80" s="77"/>
      <c r="AL80" s="77"/>
      <c r="AQ80" s="11"/>
    </row>
    <row r="81" spans="1:43" x14ac:dyDescent="0.25">
      <c r="A81" s="490"/>
      <c r="B81" s="453"/>
      <c r="C81" s="454"/>
      <c r="D81" s="459"/>
      <c r="E81" s="453"/>
      <c r="F81" s="453"/>
      <c r="G81" s="453"/>
      <c r="H81" s="623"/>
      <c r="I81" s="456"/>
      <c r="J81" s="605"/>
      <c r="K81" s="606"/>
      <c r="L81" s="606"/>
      <c r="M81" s="81">
        <f t="shared" si="9"/>
        <v>0</v>
      </c>
      <c r="N81" s="367"/>
      <c r="O81" s="81">
        <f t="shared" si="10"/>
        <v>0</v>
      </c>
      <c r="P81" s="270"/>
      <c r="Q81" s="454"/>
      <c r="R81" s="454"/>
      <c r="S81" s="457"/>
      <c r="T81" s="74">
        <f t="shared" si="8"/>
        <v>6</v>
      </c>
      <c r="U81" s="475"/>
      <c r="V81" s="471"/>
      <c r="W81" s="471"/>
      <c r="X81" s="471"/>
      <c r="Y81" s="471"/>
      <c r="Z81" s="471"/>
      <c r="AA81" s="472"/>
      <c r="AB81" s="471"/>
      <c r="AC81" s="473">
        <f t="shared" si="11"/>
        <v>0</v>
      </c>
      <c r="AD81" s="474"/>
      <c r="AJ81" s="69"/>
      <c r="AK81" s="77"/>
      <c r="AL81" s="77"/>
      <c r="AQ81" s="11"/>
    </row>
    <row r="82" spans="1:43" x14ac:dyDescent="0.25">
      <c r="A82" s="490"/>
      <c r="B82" s="453"/>
      <c r="C82" s="454"/>
      <c r="D82" s="459"/>
      <c r="E82" s="453"/>
      <c r="F82" s="453"/>
      <c r="G82" s="453"/>
      <c r="H82" s="623"/>
      <c r="I82" s="456"/>
      <c r="J82" s="605"/>
      <c r="K82" s="606"/>
      <c r="L82" s="606"/>
      <c r="M82" s="81">
        <f t="shared" si="9"/>
        <v>0</v>
      </c>
      <c r="N82" s="367"/>
      <c r="O82" s="81">
        <f t="shared" si="10"/>
        <v>0</v>
      </c>
      <c r="P82" s="270"/>
      <c r="Q82" s="454"/>
      <c r="R82" s="454"/>
      <c r="S82" s="457"/>
      <c r="T82" s="74">
        <f t="shared" si="8"/>
        <v>6</v>
      </c>
      <c r="U82" s="475"/>
      <c r="V82" s="471"/>
      <c r="W82" s="471"/>
      <c r="X82" s="471"/>
      <c r="Y82" s="471"/>
      <c r="Z82" s="471"/>
      <c r="AA82" s="472"/>
      <c r="AB82" s="471"/>
      <c r="AC82" s="473">
        <f t="shared" si="11"/>
        <v>0</v>
      </c>
      <c r="AD82" s="474"/>
      <c r="AJ82" s="69"/>
      <c r="AK82" s="77"/>
      <c r="AL82" s="77"/>
      <c r="AQ82" s="11"/>
    </row>
    <row r="83" spans="1:43" x14ac:dyDescent="0.25">
      <c r="A83" s="490"/>
      <c r="B83" s="453"/>
      <c r="C83" s="454"/>
      <c r="D83" s="459"/>
      <c r="E83" s="453"/>
      <c r="F83" s="453"/>
      <c r="G83" s="453"/>
      <c r="H83" s="623"/>
      <c r="I83" s="456"/>
      <c r="J83" s="605"/>
      <c r="K83" s="606"/>
      <c r="L83" s="606"/>
      <c r="M83" s="81">
        <f t="shared" si="9"/>
        <v>0</v>
      </c>
      <c r="N83" s="367"/>
      <c r="O83" s="81">
        <f t="shared" si="10"/>
        <v>0</v>
      </c>
      <c r="P83" s="270"/>
      <c r="Q83" s="454"/>
      <c r="R83" s="454"/>
      <c r="S83" s="457"/>
      <c r="T83" s="74">
        <f t="shared" si="8"/>
        <v>6</v>
      </c>
      <c r="U83" s="475"/>
      <c r="V83" s="471"/>
      <c r="W83" s="471"/>
      <c r="X83" s="471"/>
      <c r="Y83" s="471"/>
      <c r="Z83" s="471"/>
      <c r="AA83" s="472"/>
      <c r="AB83" s="471"/>
      <c r="AC83" s="473">
        <f t="shared" si="11"/>
        <v>0</v>
      </c>
      <c r="AD83" s="474"/>
      <c r="AJ83" s="69"/>
      <c r="AK83" s="77"/>
      <c r="AL83" s="77"/>
      <c r="AQ83" s="11"/>
    </row>
    <row r="84" spans="1:43" x14ac:dyDescent="0.25">
      <c r="A84" s="490"/>
      <c r="B84" s="453"/>
      <c r="C84" s="454"/>
      <c r="D84" s="459"/>
      <c r="E84" s="453"/>
      <c r="F84" s="453"/>
      <c r="G84" s="453"/>
      <c r="H84" s="623"/>
      <c r="I84" s="456"/>
      <c r="J84" s="605"/>
      <c r="K84" s="606"/>
      <c r="L84" s="606"/>
      <c r="M84" s="81">
        <f t="shared" si="9"/>
        <v>0</v>
      </c>
      <c r="N84" s="367"/>
      <c r="O84" s="81">
        <f t="shared" si="10"/>
        <v>0</v>
      </c>
      <c r="P84" s="270"/>
      <c r="Q84" s="454"/>
      <c r="R84" s="454"/>
      <c r="S84" s="457"/>
      <c r="T84" s="74">
        <f t="shared" ref="T84:T147" si="12">COUNTIF(U84:Z84,"")</f>
        <v>6</v>
      </c>
      <c r="U84" s="475"/>
      <c r="V84" s="471"/>
      <c r="W84" s="471"/>
      <c r="X84" s="471"/>
      <c r="Y84" s="471"/>
      <c r="Z84" s="471"/>
      <c r="AA84" s="472"/>
      <c r="AB84" s="471"/>
      <c r="AC84" s="473">
        <f t="shared" si="11"/>
        <v>0</v>
      </c>
      <c r="AD84" s="474"/>
      <c r="AJ84" s="69"/>
      <c r="AK84" s="77"/>
      <c r="AL84" s="77"/>
      <c r="AQ84" s="11"/>
    </row>
    <row r="85" spans="1:43" x14ac:dyDescent="0.25">
      <c r="A85" s="490"/>
      <c r="B85" s="453"/>
      <c r="C85" s="454"/>
      <c r="D85" s="459"/>
      <c r="E85" s="453"/>
      <c r="F85" s="453"/>
      <c r="G85" s="453"/>
      <c r="H85" s="623"/>
      <c r="I85" s="456"/>
      <c r="J85" s="605"/>
      <c r="K85" s="606"/>
      <c r="L85" s="606"/>
      <c r="M85" s="81">
        <f t="shared" si="9"/>
        <v>0</v>
      </c>
      <c r="N85" s="367"/>
      <c r="O85" s="81">
        <f t="shared" si="10"/>
        <v>0</v>
      </c>
      <c r="P85" s="270"/>
      <c r="Q85" s="454"/>
      <c r="R85" s="454"/>
      <c r="S85" s="457"/>
      <c r="T85" s="74">
        <f t="shared" si="12"/>
        <v>6</v>
      </c>
      <c r="U85" s="475"/>
      <c r="V85" s="471"/>
      <c r="W85" s="471"/>
      <c r="X85" s="471"/>
      <c r="Y85" s="471"/>
      <c r="Z85" s="471"/>
      <c r="AA85" s="472"/>
      <c r="AB85" s="471"/>
      <c r="AC85" s="473">
        <f t="shared" si="11"/>
        <v>0</v>
      </c>
      <c r="AD85" s="474"/>
      <c r="AJ85" s="69"/>
      <c r="AK85" s="77"/>
      <c r="AL85" s="77"/>
      <c r="AQ85" s="11"/>
    </row>
    <row r="86" spans="1:43" x14ac:dyDescent="0.25">
      <c r="A86" s="490"/>
      <c r="B86" s="453"/>
      <c r="C86" s="454"/>
      <c r="D86" s="459"/>
      <c r="E86" s="453"/>
      <c r="F86" s="453"/>
      <c r="G86" s="453"/>
      <c r="H86" s="623"/>
      <c r="I86" s="456"/>
      <c r="J86" s="605"/>
      <c r="K86" s="606"/>
      <c r="L86" s="606"/>
      <c r="M86" s="81">
        <f t="shared" si="9"/>
        <v>0</v>
      </c>
      <c r="N86" s="367"/>
      <c r="O86" s="81">
        <f t="shared" si="10"/>
        <v>0</v>
      </c>
      <c r="P86" s="270"/>
      <c r="Q86" s="454"/>
      <c r="R86" s="454"/>
      <c r="S86" s="457"/>
      <c r="T86" s="74">
        <f t="shared" si="12"/>
        <v>6</v>
      </c>
      <c r="U86" s="475"/>
      <c r="V86" s="471"/>
      <c r="W86" s="471"/>
      <c r="X86" s="471"/>
      <c r="Y86" s="471"/>
      <c r="Z86" s="471"/>
      <c r="AA86" s="472"/>
      <c r="AB86" s="471"/>
      <c r="AC86" s="473">
        <f t="shared" si="11"/>
        <v>0</v>
      </c>
      <c r="AD86" s="474"/>
      <c r="AJ86" s="69"/>
      <c r="AK86" s="77"/>
      <c r="AL86" s="77"/>
      <c r="AQ86" s="11"/>
    </row>
    <row r="87" spans="1:43" x14ac:dyDescent="0.25">
      <c r="A87" s="490"/>
      <c r="B87" s="453"/>
      <c r="C87" s="454"/>
      <c r="D87" s="459"/>
      <c r="E87" s="453"/>
      <c r="F87" s="453"/>
      <c r="G87" s="453"/>
      <c r="H87" s="623"/>
      <c r="I87" s="456"/>
      <c r="J87" s="605"/>
      <c r="K87" s="606"/>
      <c r="L87" s="606"/>
      <c r="M87" s="81">
        <f t="shared" si="9"/>
        <v>0</v>
      </c>
      <c r="N87" s="367"/>
      <c r="O87" s="81">
        <f t="shared" si="10"/>
        <v>0</v>
      </c>
      <c r="P87" s="270"/>
      <c r="Q87" s="454"/>
      <c r="R87" s="454"/>
      <c r="S87" s="457"/>
      <c r="T87" s="74">
        <f t="shared" si="12"/>
        <v>6</v>
      </c>
      <c r="U87" s="475"/>
      <c r="V87" s="471"/>
      <c r="W87" s="471"/>
      <c r="X87" s="471"/>
      <c r="Y87" s="471"/>
      <c r="Z87" s="471"/>
      <c r="AA87" s="472"/>
      <c r="AB87" s="471"/>
      <c r="AC87" s="473">
        <f t="shared" si="11"/>
        <v>0</v>
      </c>
      <c r="AD87" s="474"/>
      <c r="AJ87" s="69"/>
      <c r="AK87" s="77"/>
      <c r="AL87" s="77"/>
      <c r="AQ87" s="11"/>
    </row>
    <row r="88" spans="1:43" x14ac:dyDescent="0.25">
      <c r="A88" s="490"/>
      <c r="B88" s="453"/>
      <c r="C88" s="454"/>
      <c r="D88" s="459"/>
      <c r="E88" s="453"/>
      <c r="F88" s="453"/>
      <c r="G88" s="453"/>
      <c r="H88" s="623"/>
      <c r="I88" s="456"/>
      <c r="J88" s="605"/>
      <c r="K88" s="606"/>
      <c r="L88" s="606"/>
      <c r="M88" s="81">
        <f t="shared" si="9"/>
        <v>0</v>
      </c>
      <c r="N88" s="367"/>
      <c r="O88" s="81">
        <f t="shared" si="10"/>
        <v>0</v>
      </c>
      <c r="P88" s="270"/>
      <c r="Q88" s="454"/>
      <c r="R88" s="454"/>
      <c r="S88" s="457"/>
      <c r="T88" s="74">
        <f t="shared" si="12"/>
        <v>6</v>
      </c>
      <c r="U88" s="475"/>
      <c r="V88" s="471"/>
      <c r="W88" s="471"/>
      <c r="X88" s="471"/>
      <c r="Y88" s="471"/>
      <c r="Z88" s="471"/>
      <c r="AA88" s="472"/>
      <c r="AB88" s="471"/>
      <c r="AC88" s="473">
        <f t="shared" si="11"/>
        <v>0</v>
      </c>
      <c r="AD88" s="474"/>
      <c r="AJ88" s="69"/>
      <c r="AK88" s="77"/>
      <c r="AL88" s="77"/>
      <c r="AQ88" s="11"/>
    </row>
    <row r="89" spans="1:43" x14ac:dyDescent="0.25">
      <c r="A89" s="490"/>
      <c r="B89" s="453"/>
      <c r="C89" s="454"/>
      <c r="D89" s="459"/>
      <c r="E89" s="453"/>
      <c r="F89" s="453"/>
      <c r="G89" s="453"/>
      <c r="H89" s="623"/>
      <c r="I89" s="456"/>
      <c r="J89" s="605"/>
      <c r="K89" s="606"/>
      <c r="L89" s="606"/>
      <c r="M89" s="81">
        <f t="shared" si="9"/>
        <v>0</v>
      </c>
      <c r="N89" s="367"/>
      <c r="O89" s="81">
        <f t="shared" si="10"/>
        <v>0</v>
      </c>
      <c r="P89" s="270"/>
      <c r="Q89" s="454"/>
      <c r="R89" s="454"/>
      <c r="S89" s="457"/>
      <c r="T89" s="74">
        <f t="shared" si="12"/>
        <v>6</v>
      </c>
      <c r="U89" s="475"/>
      <c r="V89" s="471"/>
      <c r="W89" s="471"/>
      <c r="X89" s="471"/>
      <c r="Y89" s="471"/>
      <c r="Z89" s="471"/>
      <c r="AA89" s="472"/>
      <c r="AB89" s="471"/>
      <c r="AC89" s="473">
        <f t="shared" si="11"/>
        <v>0</v>
      </c>
      <c r="AD89" s="474"/>
      <c r="AJ89" s="69"/>
      <c r="AK89" s="77"/>
      <c r="AL89" s="77"/>
      <c r="AQ89" s="11"/>
    </row>
    <row r="90" spans="1:43" x14ac:dyDescent="0.25">
      <c r="A90" s="490"/>
      <c r="B90" s="453"/>
      <c r="C90" s="454"/>
      <c r="D90" s="459"/>
      <c r="E90" s="453"/>
      <c r="F90" s="453"/>
      <c r="G90" s="453"/>
      <c r="H90" s="623"/>
      <c r="I90" s="456"/>
      <c r="J90" s="605"/>
      <c r="K90" s="606"/>
      <c r="L90" s="606"/>
      <c r="M90" s="81">
        <f t="shared" si="9"/>
        <v>0</v>
      </c>
      <c r="N90" s="367"/>
      <c r="O90" s="81">
        <f t="shared" si="10"/>
        <v>0</v>
      </c>
      <c r="P90" s="270"/>
      <c r="Q90" s="454"/>
      <c r="R90" s="454"/>
      <c r="S90" s="457"/>
      <c r="T90" s="74">
        <f t="shared" si="12"/>
        <v>6</v>
      </c>
      <c r="U90" s="475"/>
      <c r="V90" s="471"/>
      <c r="W90" s="471"/>
      <c r="X90" s="471"/>
      <c r="Y90" s="471"/>
      <c r="Z90" s="471"/>
      <c r="AA90" s="472"/>
      <c r="AB90" s="471"/>
      <c r="AC90" s="473">
        <f t="shared" si="11"/>
        <v>0</v>
      </c>
      <c r="AD90" s="474"/>
      <c r="AJ90" s="69"/>
      <c r="AK90" s="77"/>
      <c r="AL90" s="77"/>
      <c r="AQ90" s="11"/>
    </row>
    <row r="91" spans="1:43" x14ac:dyDescent="0.25">
      <c r="A91" s="490"/>
      <c r="B91" s="453"/>
      <c r="C91" s="454"/>
      <c r="D91" s="459"/>
      <c r="E91" s="453"/>
      <c r="F91" s="453"/>
      <c r="G91" s="453"/>
      <c r="H91" s="623"/>
      <c r="I91" s="456"/>
      <c r="J91" s="605"/>
      <c r="K91" s="606"/>
      <c r="L91" s="606"/>
      <c r="M91" s="81">
        <f t="shared" si="9"/>
        <v>0</v>
      </c>
      <c r="N91" s="367"/>
      <c r="O91" s="81">
        <f t="shared" si="10"/>
        <v>0</v>
      </c>
      <c r="P91" s="270"/>
      <c r="Q91" s="454"/>
      <c r="R91" s="454"/>
      <c r="S91" s="457"/>
      <c r="T91" s="74">
        <f t="shared" si="12"/>
        <v>6</v>
      </c>
      <c r="U91" s="475"/>
      <c r="V91" s="471"/>
      <c r="W91" s="471"/>
      <c r="X91" s="471"/>
      <c r="Y91" s="471"/>
      <c r="Z91" s="471"/>
      <c r="AA91" s="472"/>
      <c r="AB91" s="471"/>
      <c r="AC91" s="473">
        <f t="shared" si="11"/>
        <v>0</v>
      </c>
      <c r="AD91" s="474"/>
      <c r="AJ91" s="69"/>
      <c r="AK91" s="77"/>
      <c r="AL91" s="77"/>
      <c r="AQ91" s="11"/>
    </row>
    <row r="92" spans="1:43" x14ac:dyDescent="0.25">
      <c r="A92" s="490"/>
      <c r="B92" s="453"/>
      <c r="C92" s="454"/>
      <c r="D92" s="459"/>
      <c r="E92" s="453"/>
      <c r="F92" s="453"/>
      <c r="G92" s="453"/>
      <c r="H92" s="623"/>
      <c r="I92" s="456"/>
      <c r="J92" s="605"/>
      <c r="K92" s="606"/>
      <c r="L92" s="606"/>
      <c r="M92" s="81">
        <f t="shared" si="9"/>
        <v>0</v>
      </c>
      <c r="N92" s="367"/>
      <c r="O92" s="81">
        <f t="shared" si="10"/>
        <v>0</v>
      </c>
      <c r="P92" s="270"/>
      <c r="Q92" s="454"/>
      <c r="R92" s="454"/>
      <c r="S92" s="457"/>
      <c r="T92" s="74">
        <f t="shared" si="12"/>
        <v>6</v>
      </c>
      <c r="U92" s="475"/>
      <c r="V92" s="471"/>
      <c r="W92" s="471"/>
      <c r="X92" s="471"/>
      <c r="Y92" s="471"/>
      <c r="Z92" s="471"/>
      <c r="AA92" s="472"/>
      <c r="AB92" s="471"/>
      <c r="AC92" s="473">
        <f t="shared" si="11"/>
        <v>0</v>
      </c>
      <c r="AD92" s="474"/>
      <c r="AJ92" s="69"/>
      <c r="AK92" s="77"/>
      <c r="AL92" s="77"/>
      <c r="AQ92" s="11"/>
    </row>
    <row r="93" spans="1:43" x14ac:dyDescent="0.25">
      <c r="A93" s="490"/>
      <c r="B93" s="453"/>
      <c r="C93" s="454"/>
      <c r="D93" s="459"/>
      <c r="E93" s="453"/>
      <c r="F93" s="453"/>
      <c r="G93" s="453"/>
      <c r="H93" s="623"/>
      <c r="I93" s="456"/>
      <c r="J93" s="605"/>
      <c r="K93" s="606"/>
      <c r="L93" s="606"/>
      <c r="M93" s="81">
        <f t="shared" si="9"/>
        <v>0</v>
      </c>
      <c r="N93" s="367"/>
      <c r="O93" s="81">
        <f t="shared" si="10"/>
        <v>0</v>
      </c>
      <c r="P93" s="270"/>
      <c r="Q93" s="454"/>
      <c r="R93" s="454"/>
      <c r="S93" s="457"/>
      <c r="T93" s="74">
        <f t="shared" si="12"/>
        <v>6</v>
      </c>
      <c r="U93" s="475"/>
      <c r="V93" s="471"/>
      <c r="W93" s="471"/>
      <c r="X93" s="471"/>
      <c r="Y93" s="471"/>
      <c r="Z93" s="471"/>
      <c r="AA93" s="472"/>
      <c r="AB93" s="471"/>
      <c r="AC93" s="473">
        <f t="shared" si="11"/>
        <v>0</v>
      </c>
      <c r="AD93" s="474"/>
      <c r="AJ93" s="69"/>
      <c r="AK93" s="77"/>
      <c r="AL93" s="77"/>
      <c r="AQ93" s="11"/>
    </row>
    <row r="94" spans="1:43" x14ac:dyDescent="0.25">
      <c r="A94" s="490"/>
      <c r="B94" s="453"/>
      <c r="C94" s="454"/>
      <c r="D94" s="459"/>
      <c r="E94" s="453"/>
      <c r="F94" s="453"/>
      <c r="G94" s="453"/>
      <c r="H94" s="623"/>
      <c r="I94" s="456"/>
      <c r="J94" s="605"/>
      <c r="K94" s="606"/>
      <c r="L94" s="606"/>
      <c r="M94" s="81">
        <f t="shared" si="9"/>
        <v>0</v>
      </c>
      <c r="N94" s="367"/>
      <c r="O94" s="81">
        <f t="shared" si="10"/>
        <v>0</v>
      </c>
      <c r="P94" s="270"/>
      <c r="Q94" s="454"/>
      <c r="R94" s="454"/>
      <c r="S94" s="457"/>
      <c r="T94" s="74">
        <f t="shared" si="12"/>
        <v>6</v>
      </c>
      <c r="U94" s="475"/>
      <c r="V94" s="471"/>
      <c r="W94" s="471"/>
      <c r="X94" s="471"/>
      <c r="Y94" s="471"/>
      <c r="Z94" s="471"/>
      <c r="AA94" s="472"/>
      <c r="AB94" s="471"/>
      <c r="AC94" s="473">
        <f t="shared" si="11"/>
        <v>0</v>
      </c>
      <c r="AD94" s="474"/>
      <c r="AJ94" s="69"/>
      <c r="AK94" s="77"/>
      <c r="AL94" s="77"/>
      <c r="AQ94" s="11"/>
    </row>
    <row r="95" spans="1:43" x14ac:dyDescent="0.25">
      <c r="A95" s="490"/>
      <c r="B95" s="453"/>
      <c r="C95" s="454"/>
      <c r="D95" s="459"/>
      <c r="E95" s="453"/>
      <c r="F95" s="453"/>
      <c r="G95" s="453"/>
      <c r="H95" s="623"/>
      <c r="I95" s="456"/>
      <c r="J95" s="605"/>
      <c r="K95" s="606"/>
      <c r="L95" s="606"/>
      <c r="M95" s="81">
        <f t="shared" si="9"/>
        <v>0</v>
      </c>
      <c r="N95" s="367"/>
      <c r="O95" s="81">
        <f t="shared" si="10"/>
        <v>0</v>
      </c>
      <c r="P95" s="270"/>
      <c r="Q95" s="454"/>
      <c r="R95" s="454"/>
      <c r="S95" s="457"/>
      <c r="T95" s="74">
        <f t="shared" si="12"/>
        <v>6</v>
      </c>
      <c r="U95" s="475"/>
      <c r="V95" s="471"/>
      <c r="W95" s="471"/>
      <c r="X95" s="471"/>
      <c r="Y95" s="471"/>
      <c r="Z95" s="471"/>
      <c r="AA95" s="472"/>
      <c r="AB95" s="471"/>
      <c r="AC95" s="473">
        <f t="shared" si="11"/>
        <v>0</v>
      </c>
      <c r="AD95" s="474"/>
      <c r="AJ95" s="69"/>
      <c r="AK95" s="77"/>
      <c r="AL95" s="77"/>
      <c r="AQ95" s="11"/>
    </row>
    <row r="96" spans="1:43" x14ac:dyDescent="0.25">
      <c r="A96" s="490"/>
      <c r="B96" s="453"/>
      <c r="C96" s="454"/>
      <c r="D96" s="459"/>
      <c r="E96" s="453"/>
      <c r="F96" s="453"/>
      <c r="G96" s="453"/>
      <c r="H96" s="623"/>
      <c r="I96" s="456"/>
      <c r="J96" s="605"/>
      <c r="K96" s="606"/>
      <c r="L96" s="606"/>
      <c r="M96" s="81">
        <f t="shared" si="9"/>
        <v>0</v>
      </c>
      <c r="N96" s="367"/>
      <c r="O96" s="81">
        <f t="shared" si="10"/>
        <v>0</v>
      </c>
      <c r="P96" s="270"/>
      <c r="Q96" s="454"/>
      <c r="R96" s="454"/>
      <c r="S96" s="457"/>
      <c r="T96" s="74">
        <f t="shared" si="12"/>
        <v>6</v>
      </c>
      <c r="U96" s="475"/>
      <c r="V96" s="471"/>
      <c r="W96" s="471"/>
      <c r="X96" s="471"/>
      <c r="Y96" s="471"/>
      <c r="Z96" s="471"/>
      <c r="AA96" s="472"/>
      <c r="AB96" s="471"/>
      <c r="AC96" s="473">
        <f t="shared" si="11"/>
        <v>0</v>
      </c>
      <c r="AD96" s="474"/>
      <c r="AJ96" s="69"/>
      <c r="AK96" s="77"/>
      <c r="AL96" s="77"/>
      <c r="AQ96" s="11"/>
    </row>
    <row r="97" spans="1:43" x14ac:dyDescent="0.25">
      <c r="A97" s="490"/>
      <c r="B97" s="453"/>
      <c r="C97" s="454"/>
      <c r="D97" s="459"/>
      <c r="E97" s="453"/>
      <c r="F97" s="453"/>
      <c r="G97" s="453"/>
      <c r="H97" s="623"/>
      <c r="I97" s="456"/>
      <c r="J97" s="605"/>
      <c r="K97" s="606"/>
      <c r="L97" s="606"/>
      <c r="M97" s="81">
        <f t="shared" si="9"/>
        <v>0</v>
      </c>
      <c r="N97" s="367"/>
      <c r="O97" s="81">
        <f t="shared" si="10"/>
        <v>0</v>
      </c>
      <c r="P97" s="270"/>
      <c r="Q97" s="454"/>
      <c r="R97" s="454"/>
      <c r="S97" s="457"/>
      <c r="T97" s="74">
        <f t="shared" si="12"/>
        <v>6</v>
      </c>
      <c r="U97" s="475"/>
      <c r="V97" s="471"/>
      <c r="W97" s="471"/>
      <c r="X97" s="471"/>
      <c r="Y97" s="471"/>
      <c r="Z97" s="471"/>
      <c r="AA97" s="472"/>
      <c r="AB97" s="471"/>
      <c r="AC97" s="473">
        <f t="shared" si="11"/>
        <v>0</v>
      </c>
      <c r="AD97" s="474"/>
      <c r="AJ97" s="69"/>
      <c r="AK97" s="77"/>
      <c r="AL97" s="77"/>
      <c r="AQ97" s="11"/>
    </row>
    <row r="98" spans="1:43" x14ac:dyDescent="0.25">
      <c r="A98" s="490"/>
      <c r="B98" s="453"/>
      <c r="C98" s="454"/>
      <c r="D98" s="459"/>
      <c r="E98" s="453"/>
      <c r="F98" s="453"/>
      <c r="G98" s="453"/>
      <c r="H98" s="623"/>
      <c r="I98" s="456"/>
      <c r="J98" s="605"/>
      <c r="K98" s="606"/>
      <c r="L98" s="606"/>
      <c r="M98" s="81">
        <f t="shared" si="9"/>
        <v>0</v>
      </c>
      <c r="N98" s="367"/>
      <c r="O98" s="81">
        <f t="shared" si="10"/>
        <v>0</v>
      </c>
      <c r="P98" s="270"/>
      <c r="Q98" s="454"/>
      <c r="R98" s="454"/>
      <c r="S98" s="457"/>
      <c r="T98" s="74">
        <f t="shared" si="12"/>
        <v>6</v>
      </c>
      <c r="U98" s="475"/>
      <c r="V98" s="471"/>
      <c r="W98" s="471"/>
      <c r="X98" s="471"/>
      <c r="Y98" s="471"/>
      <c r="Z98" s="471"/>
      <c r="AA98" s="472"/>
      <c r="AB98" s="471"/>
      <c r="AC98" s="473">
        <f t="shared" si="11"/>
        <v>0</v>
      </c>
      <c r="AD98" s="474"/>
      <c r="AJ98" s="69"/>
      <c r="AK98" s="77"/>
      <c r="AL98" s="77"/>
      <c r="AQ98" s="11"/>
    </row>
    <row r="99" spans="1:43" x14ac:dyDescent="0.25">
      <c r="A99" s="490"/>
      <c r="B99" s="453"/>
      <c r="C99" s="454"/>
      <c r="D99" s="459"/>
      <c r="E99" s="453"/>
      <c r="F99" s="453"/>
      <c r="G99" s="453"/>
      <c r="H99" s="623"/>
      <c r="I99" s="456"/>
      <c r="J99" s="605"/>
      <c r="K99" s="606"/>
      <c r="L99" s="606"/>
      <c r="M99" s="81">
        <f t="shared" si="9"/>
        <v>0</v>
      </c>
      <c r="N99" s="367"/>
      <c r="O99" s="81">
        <f t="shared" si="10"/>
        <v>0</v>
      </c>
      <c r="P99" s="270"/>
      <c r="Q99" s="454"/>
      <c r="R99" s="454"/>
      <c r="S99" s="457"/>
      <c r="T99" s="74">
        <f t="shared" si="12"/>
        <v>6</v>
      </c>
      <c r="U99" s="475"/>
      <c r="V99" s="471"/>
      <c r="W99" s="471"/>
      <c r="X99" s="471"/>
      <c r="Y99" s="471"/>
      <c r="Z99" s="471"/>
      <c r="AA99" s="472"/>
      <c r="AB99" s="471"/>
      <c r="AC99" s="473">
        <f t="shared" si="11"/>
        <v>0</v>
      </c>
      <c r="AD99" s="474"/>
      <c r="AJ99" s="69"/>
      <c r="AK99" s="77"/>
      <c r="AL99" s="77"/>
      <c r="AQ99" s="11"/>
    </row>
    <row r="100" spans="1:43" x14ac:dyDescent="0.25">
      <c r="A100" s="490"/>
      <c r="B100" s="453"/>
      <c r="C100" s="454"/>
      <c r="D100" s="459"/>
      <c r="E100" s="453"/>
      <c r="F100" s="453"/>
      <c r="G100" s="453"/>
      <c r="H100" s="623"/>
      <c r="I100" s="456"/>
      <c r="J100" s="605"/>
      <c r="K100" s="606"/>
      <c r="L100" s="606"/>
      <c r="M100" s="81">
        <f t="shared" si="9"/>
        <v>0</v>
      </c>
      <c r="N100" s="367"/>
      <c r="O100" s="81">
        <f t="shared" si="10"/>
        <v>0</v>
      </c>
      <c r="P100" s="270"/>
      <c r="Q100" s="454"/>
      <c r="R100" s="454"/>
      <c r="S100" s="457"/>
      <c r="T100" s="74">
        <f t="shared" si="12"/>
        <v>6</v>
      </c>
      <c r="U100" s="475"/>
      <c r="V100" s="471"/>
      <c r="W100" s="471"/>
      <c r="X100" s="471"/>
      <c r="Y100" s="471"/>
      <c r="Z100" s="471"/>
      <c r="AA100" s="472"/>
      <c r="AB100" s="471"/>
      <c r="AC100" s="473">
        <f t="shared" si="11"/>
        <v>0</v>
      </c>
      <c r="AD100" s="474"/>
      <c r="AJ100" s="69"/>
      <c r="AK100" s="77"/>
      <c r="AL100" s="77"/>
      <c r="AQ100" s="11"/>
    </row>
    <row r="101" spans="1:43" x14ac:dyDescent="0.25">
      <c r="A101" s="490"/>
      <c r="B101" s="453"/>
      <c r="C101" s="454"/>
      <c r="D101" s="459"/>
      <c r="E101" s="453"/>
      <c r="F101" s="453"/>
      <c r="G101" s="453"/>
      <c r="H101" s="623"/>
      <c r="I101" s="456"/>
      <c r="J101" s="605"/>
      <c r="K101" s="606"/>
      <c r="L101" s="606"/>
      <c r="M101" s="81">
        <f t="shared" si="9"/>
        <v>0</v>
      </c>
      <c r="N101" s="367"/>
      <c r="O101" s="81">
        <f t="shared" si="10"/>
        <v>0</v>
      </c>
      <c r="P101" s="270"/>
      <c r="Q101" s="454"/>
      <c r="R101" s="454"/>
      <c r="S101" s="457"/>
      <c r="T101" s="74">
        <f t="shared" si="12"/>
        <v>6</v>
      </c>
      <c r="U101" s="475"/>
      <c r="V101" s="471"/>
      <c r="W101" s="471"/>
      <c r="X101" s="471"/>
      <c r="Y101" s="471"/>
      <c r="Z101" s="471"/>
      <c r="AA101" s="472"/>
      <c r="AB101" s="471"/>
      <c r="AC101" s="473">
        <f t="shared" si="11"/>
        <v>0</v>
      </c>
      <c r="AD101" s="474"/>
      <c r="AJ101" s="69"/>
      <c r="AK101" s="77"/>
      <c r="AL101" s="77"/>
      <c r="AQ101" s="11"/>
    </row>
    <row r="102" spans="1:43" x14ac:dyDescent="0.25">
      <c r="A102" s="490"/>
      <c r="B102" s="453"/>
      <c r="C102" s="454"/>
      <c r="D102" s="459"/>
      <c r="E102" s="453"/>
      <c r="F102" s="453"/>
      <c r="G102" s="453"/>
      <c r="H102" s="623"/>
      <c r="I102" s="456"/>
      <c r="J102" s="605"/>
      <c r="K102" s="606"/>
      <c r="L102" s="606"/>
      <c r="M102" s="81">
        <f t="shared" si="9"/>
        <v>0</v>
      </c>
      <c r="N102" s="367"/>
      <c r="O102" s="81">
        <f t="shared" si="10"/>
        <v>0</v>
      </c>
      <c r="P102" s="270"/>
      <c r="Q102" s="454"/>
      <c r="R102" s="454"/>
      <c r="S102" s="457"/>
      <c r="T102" s="74">
        <f t="shared" si="12"/>
        <v>6</v>
      </c>
      <c r="U102" s="475"/>
      <c r="V102" s="471"/>
      <c r="W102" s="471"/>
      <c r="X102" s="471"/>
      <c r="Y102" s="471"/>
      <c r="Z102" s="471"/>
      <c r="AA102" s="472"/>
      <c r="AB102" s="471"/>
      <c r="AC102" s="473">
        <f t="shared" si="11"/>
        <v>0</v>
      </c>
      <c r="AD102" s="474"/>
      <c r="AJ102" s="69"/>
      <c r="AK102" s="77"/>
      <c r="AL102" s="77"/>
      <c r="AQ102" s="11"/>
    </row>
    <row r="103" spans="1:43" x14ac:dyDescent="0.25">
      <c r="A103" s="490"/>
      <c r="B103" s="453"/>
      <c r="C103" s="454"/>
      <c r="D103" s="459"/>
      <c r="E103" s="453"/>
      <c r="F103" s="453"/>
      <c r="G103" s="453"/>
      <c r="H103" s="623"/>
      <c r="I103" s="456"/>
      <c r="J103" s="605"/>
      <c r="K103" s="606"/>
      <c r="L103" s="606"/>
      <c r="M103" s="81">
        <f t="shared" si="9"/>
        <v>0</v>
      </c>
      <c r="N103" s="367"/>
      <c r="O103" s="81">
        <f t="shared" si="10"/>
        <v>0</v>
      </c>
      <c r="P103" s="270"/>
      <c r="Q103" s="454"/>
      <c r="R103" s="454"/>
      <c r="S103" s="457"/>
      <c r="T103" s="74">
        <f t="shared" si="12"/>
        <v>6</v>
      </c>
      <c r="U103" s="475"/>
      <c r="V103" s="471"/>
      <c r="W103" s="471"/>
      <c r="X103" s="471"/>
      <c r="Y103" s="471"/>
      <c r="Z103" s="471"/>
      <c r="AA103" s="472"/>
      <c r="AB103" s="471"/>
      <c r="AC103" s="473">
        <f t="shared" si="11"/>
        <v>0</v>
      </c>
      <c r="AD103" s="474"/>
      <c r="AJ103" s="69"/>
      <c r="AK103" s="77"/>
      <c r="AL103" s="77"/>
      <c r="AQ103" s="11"/>
    </row>
    <row r="104" spans="1:43" x14ac:dyDescent="0.25">
      <c r="A104" s="490"/>
      <c r="B104" s="453"/>
      <c r="C104" s="454"/>
      <c r="D104" s="459"/>
      <c r="E104" s="453"/>
      <c r="F104" s="453"/>
      <c r="G104" s="453"/>
      <c r="H104" s="623"/>
      <c r="I104" s="456"/>
      <c r="J104" s="605"/>
      <c r="K104" s="606"/>
      <c r="L104" s="606"/>
      <c r="M104" s="81">
        <f t="shared" si="9"/>
        <v>0</v>
      </c>
      <c r="N104" s="367"/>
      <c r="O104" s="81">
        <f t="shared" si="10"/>
        <v>0</v>
      </c>
      <c r="P104" s="270"/>
      <c r="Q104" s="454"/>
      <c r="R104" s="454"/>
      <c r="S104" s="457"/>
      <c r="T104" s="74">
        <f t="shared" si="12"/>
        <v>6</v>
      </c>
      <c r="U104" s="475"/>
      <c r="V104" s="471"/>
      <c r="W104" s="471"/>
      <c r="X104" s="471"/>
      <c r="Y104" s="471"/>
      <c r="Z104" s="471"/>
      <c r="AA104" s="472"/>
      <c r="AB104" s="471"/>
      <c r="AC104" s="473">
        <f t="shared" si="11"/>
        <v>0</v>
      </c>
      <c r="AD104" s="474"/>
      <c r="AJ104" s="69"/>
      <c r="AK104" s="77"/>
      <c r="AL104" s="77"/>
      <c r="AQ104" s="11"/>
    </row>
    <row r="105" spans="1:43" x14ac:dyDescent="0.25">
      <c r="A105" s="490"/>
      <c r="B105" s="453"/>
      <c r="C105" s="454"/>
      <c r="D105" s="459"/>
      <c r="E105" s="453"/>
      <c r="F105" s="453"/>
      <c r="G105" s="453"/>
      <c r="H105" s="623"/>
      <c r="I105" s="456"/>
      <c r="J105" s="605"/>
      <c r="K105" s="606"/>
      <c r="L105" s="606"/>
      <c r="M105" s="81">
        <f t="shared" si="9"/>
        <v>0</v>
      </c>
      <c r="N105" s="367"/>
      <c r="O105" s="81">
        <f t="shared" si="10"/>
        <v>0</v>
      </c>
      <c r="P105" s="270"/>
      <c r="Q105" s="454"/>
      <c r="R105" s="454"/>
      <c r="S105" s="457"/>
      <c r="T105" s="74">
        <f t="shared" si="12"/>
        <v>6</v>
      </c>
      <c r="U105" s="475"/>
      <c r="V105" s="471"/>
      <c r="W105" s="471"/>
      <c r="X105" s="471"/>
      <c r="Y105" s="471"/>
      <c r="Z105" s="471"/>
      <c r="AA105" s="472"/>
      <c r="AB105" s="471"/>
      <c r="AC105" s="473">
        <f t="shared" si="11"/>
        <v>0</v>
      </c>
      <c r="AD105" s="474"/>
      <c r="AJ105" s="69"/>
      <c r="AK105" s="77"/>
      <c r="AL105" s="77"/>
      <c r="AQ105" s="11"/>
    </row>
    <row r="106" spans="1:43" x14ac:dyDescent="0.25">
      <c r="A106" s="490"/>
      <c r="B106" s="453"/>
      <c r="C106" s="454"/>
      <c r="D106" s="459"/>
      <c r="E106" s="453"/>
      <c r="F106" s="453"/>
      <c r="G106" s="453"/>
      <c r="H106" s="623"/>
      <c r="I106" s="456"/>
      <c r="J106" s="605"/>
      <c r="K106" s="606"/>
      <c r="L106" s="606"/>
      <c r="M106" s="81">
        <f t="shared" si="9"/>
        <v>0</v>
      </c>
      <c r="N106" s="367"/>
      <c r="O106" s="81">
        <f t="shared" si="10"/>
        <v>0</v>
      </c>
      <c r="P106" s="270"/>
      <c r="Q106" s="454"/>
      <c r="R106" s="454"/>
      <c r="S106" s="457"/>
      <c r="T106" s="74">
        <f t="shared" si="12"/>
        <v>6</v>
      </c>
      <c r="U106" s="475"/>
      <c r="V106" s="471"/>
      <c r="W106" s="471"/>
      <c r="X106" s="471"/>
      <c r="Y106" s="471"/>
      <c r="Z106" s="471"/>
      <c r="AA106" s="472"/>
      <c r="AB106" s="471"/>
      <c r="AC106" s="473">
        <f t="shared" si="11"/>
        <v>0</v>
      </c>
      <c r="AD106" s="474"/>
      <c r="AJ106" s="69"/>
      <c r="AK106" s="77"/>
      <c r="AL106" s="77"/>
      <c r="AQ106" s="11"/>
    </row>
    <row r="107" spans="1:43" x14ac:dyDescent="0.25">
      <c r="A107" s="490"/>
      <c r="B107" s="453"/>
      <c r="C107" s="454"/>
      <c r="D107" s="459"/>
      <c r="E107" s="453"/>
      <c r="F107" s="453"/>
      <c r="G107" s="453"/>
      <c r="H107" s="623"/>
      <c r="I107" s="456"/>
      <c r="J107" s="605"/>
      <c r="K107" s="606"/>
      <c r="L107" s="606"/>
      <c r="M107" s="81">
        <f t="shared" si="9"/>
        <v>0</v>
      </c>
      <c r="N107" s="367"/>
      <c r="O107" s="81">
        <f t="shared" si="10"/>
        <v>0</v>
      </c>
      <c r="P107" s="270"/>
      <c r="Q107" s="454"/>
      <c r="R107" s="454"/>
      <c r="S107" s="457"/>
      <c r="T107" s="74">
        <f t="shared" si="12"/>
        <v>6</v>
      </c>
      <c r="U107" s="475"/>
      <c r="V107" s="471"/>
      <c r="W107" s="471"/>
      <c r="X107" s="471"/>
      <c r="Y107" s="471"/>
      <c r="Z107" s="471"/>
      <c r="AA107" s="472"/>
      <c r="AB107" s="471"/>
      <c r="AC107" s="473">
        <f t="shared" si="11"/>
        <v>0</v>
      </c>
      <c r="AD107" s="474"/>
      <c r="AJ107" s="69"/>
      <c r="AK107" s="77"/>
      <c r="AL107" s="77"/>
      <c r="AQ107" s="11"/>
    </row>
    <row r="108" spans="1:43" x14ac:dyDescent="0.25">
      <c r="A108" s="490"/>
      <c r="B108" s="453"/>
      <c r="C108" s="454"/>
      <c r="D108" s="459"/>
      <c r="E108" s="453"/>
      <c r="F108" s="453"/>
      <c r="G108" s="453"/>
      <c r="H108" s="623"/>
      <c r="I108" s="456"/>
      <c r="J108" s="605"/>
      <c r="K108" s="606"/>
      <c r="L108" s="606"/>
      <c r="M108" s="81">
        <f t="shared" si="9"/>
        <v>0</v>
      </c>
      <c r="N108" s="367"/>
      <c r="O108" s="81">
        <f t="shared" si="10"/>
        <v>0</v>
      </c>
      <c r="P108" s="270"/>
      <c r="Q108" s="454"/>
      <c r="R108" s="454"/>
      <c r="S108" s="457"/>
      <c r="T108" s="74">
        <f t="shared" si="12"/>
        <v>6</v>
      </c>
      <c r="U108" s="475"/>
      <c r="V108" s="471"/>
      <c r="W108" s="471"/>
      <c r="X108" s="471"/>
      <c r="Y108" s="471"/>
      <c r="Z108" s="471"/>
      <c r="AA108" s="472"/>
      <c r="AB108" s="471"/>
      <c r="AC108" s="473">
        <f t="shared" si="11"/>
        <v>0</v>
      </c>
      <c r="AD108" s="474"/>
      <c r="AJ108" s="69"/>
      <c r="AK108" s="77"/>
      <c r="AL108" s="77"/>
      <c r="AQ108" s="11"/>
    </row>
    <row r="109" spans="1:43" x14ac:dyDescent="0.25">
      <c r="A109" s="490"/>
      <c r="B109" s="453"/>
      <c r="C109" s="454"/>
      <c r="D109" s="459"/>
      <c r="E109" s="453"/>
      <c r="F109" s="453"/>
      <c r="G109" s="453"/>
      <c r="H109" s="623"/>
      <c r="I109" s="456"/>
      <c r="J109" s="605"/>
      <c r="K109" s="606"/>
      <c r="L109" s="606"/>
      <c r="M109" s="81">
        <f t="shared" si="9"/>
        <v>0</v>
      </c>
      <c r="N109" s="367"/>
      <c r="O109" s="81">
        <f t="shared" si="10"/>
        <v>0</v>
      </c>
      <c r="P109" s="270"/>
      <c r="Q109" s="454"/>
      <c r="R109" s="454"/>
      <c r="S109" s="457"/>
      <c r="T109" s="74">
        <f t="shared" si="12"/>
        <v>6</v>
      </c>
      <c r="U109" s="475"/>
      <c r="V109" s="471"/>
      <c r="W109" s="471"/>
      <c r="X109" s="471"/>
      <c r="Y109" s="471"/>
      <c r="Z109" s="471"/>
      <c r="AA109" s="472"/>
      <c r="AB109" s="471"/>
      <c r="AC109" s="473">
        <f t="shared" si="11"/>
        <v>0</v>
      </c>
      <c r="AD109" s="474"/>
      <c r="AJ109" s="69"/>
      <c r="AK109" s="77"/>
      <c r="AL109" s="77"/>
      <c r="AQ109" s="11"/>
    </row>
    <row r="110" spans="1:43" x14ac:dyDescent="0.25">
      <c r="A110" s="490"/>
      <c r="B110" s="453"/>
      <c r="C110" s="454"/>
      <c r="D110" s="459"/>
      <c r="E110" s="453"/>
      <c r="F110" s="453"/>
      <c r="G110" s="453"/>
      <c r="H110" s="623"/>
      <c r="I110" s="456"/>
      <c r="J110" s="605"/>
      <c r="K110" s="606"/>
      <c r="L110" s="606"/>
      <c r="M110" s="81">
        <f t="shared" si="9"/>
        <v>0</v>
      </c>
      <c r="N110" s="367"/>
      <c r="O110" s="81">
        <f t="shared" si="10"/>
        <v>0</v>
      </c>
      <c r="P110" s="270"/>
      <c r="Q110" s="454"/>
      <c r="R110" s="454"/>
      <c r="S110" s="457"/>
      <c r="T110" s="74">
        <f t="shared" si="12"/>
        <v>6</v>
      </c>
      <c r="U110" s="475"/>
      <c r="V110" s="471"/>
      <c r="W110" s="471"/>
      <c r="X110" s="471"/>
      <c r="Y110" s="471"/>
      <c r="Z110" s="471"/>
      <c r="AA110" s="472"/>
      <c r="AB110" s="471"/>
      <c r="AC110" s="473">
        <f t="shared" si="11"/>
        <v>0</v>
      </c>
      <c r="AD110" s="474"/>
      <c r="AJ110" s="69"/>
      <c r="AK110" s="77"/>
      <c r="AL110" s="77"/>
      <c r="AQ110" s="11"/>
    </row>
    <row r="111" spans="1:43" x14ac:dyDescent="0.25">
      <c r="A111" s="490"/>
      <c r="B111" s="453"/>
      <c r="C111" s="454"/>
      <c r="D111" s="459"/>
      <c r="E111" s="453"/>
      <c r="F111" s="453"/>
      <c r="G111" s="453"/>
      <c r="H111" s="623"/>
      <c r="I111" s="456"/>
      <c r="J111" s="605"/>
      <c r="K111" s="606"/>
      <c r="L111" s="606"/>
      <c r="M111" s="81">
        <f t="shared" si="9"/>
        <v>0</v>
      </c>
      <c r="N111" s="367"/>
      <c r="O111" s="81">
        <f t="shared" si="10"/>
        <v>0</v>
      </c>
      <c r="P111" s="270"/>
      <c r="Q111" s="454"/>
      <c r="R111" s="454"/>
      <c r="S111" s="457"/>
      <c r="T111" s="74">
        <f t="shared" si="12"/>
        <v>6</v>
      </c>
      <c r="U111" s="475"/>
      <c r="V111" s="471"/>
      <c r="W111" s="471"/>
      <c r="X111" s="471"/>
      <c r="Y111" s="471"/>
      <c r="Z111" s="471"/>
      <c r="AA111" s="472"/>
      <c r="AB111" s="471"/>
      <c r="AC111" s="473">
        <f t="shared" si="11"/>
        <v>0</v>
      </c>
      <c r="AD111" s="474"/>
      <c r="AJ111" s="69"/>
      <c r="AK111" s="77"/>
      <c r="AL111" s="77"/>
      <c r="AQ111" s="11"/>
    </row>
    <row r="112" spans="1:43" x14ac:dyDescent="0.25">
      <c r="A112" s="490"/>
      <c r="B112" s="453"/>
      <c r="C112" s="454"/>
      <c r="D112" s="459"/>
      <c r="E112" s="453"/>
      <c r="F112" s="453"/>
      <c r="G112" s="453"/>
      <c r="H112" s="623"/>
      <c r="I112" s="456"/>
      <c r="J112" s="605"/>
      <c r="K112" s="606"/>
      <c r="L112" s="606"/>
      <c r="M112" s="81">
        <f t="shared" si="9"/>
        <v>0</v>
      </c>
      <c r="N112" s="367"/>
      <c r="O112" s="81">
        <f t="shared" si="10"/>
        <v>0</v>
      </c>
      <c r="P112" s="270"/>
      <c r="Q112" s="454"/>
      <c r="R112" s="454"/>
      <c r="S112" s="457"/>
      <c r="T112" s="74">
        <f t="shared" si="12"/>
        <v>6</v>
      </c>
      <c r="U112" s="475"/>
      <c r="V112" s="471"/>
      <c r="W112" s="471"/>
      <c r="X112" s="471"/>
      <c r="Y112" s="471"/>
      <c r="Z112" s="471"/>
      <c r="AA112" s="472"/>
      <c r="AB112" s="471"/>
      <c r="AC112" s="473">
        <f t="shared" si="11"/>
        <v>0</v>
      </c>
      <c r="AD112" s="474"/>
      <c r="AJ112" s="69"/>
      <c r="AK112" s="77"/>
      <c r="AL112" s="77"/>
      <c r="AQ112" s="11"/>
    </row>
    <row r="113" spans="1:43" x14ac:dyDescent="0.25">
      <c r="A113" s="490"/>
      <c r="B113" s="453"/>
      <c r="C113" s="454"/>
      <c r="D113" s="459"/>
      <c r="E113" s="453"/>
      <c r="F113" s="453"/>
      <c r="G113" s="453"/>
      <c r="H113" s="623"/>
      <c r="I113" s="456"/>
      <c r="J113" s="605"/>
      <c r="K113" s="606"/>
      <c r="L113" s="606"/>
      <c r="M113" s="81">
        <f t="shared" si="9"/>
        <v>0</v>
      </c>
      <c r="N113" s="367"/>
      <c r="O113" s="81">
        <f t="shared" si="10"/>
        <v>0</v>
      </c>
      <c r="P113" s="270"/>
      <c r="Q113" s="454"/>
      <c r="R113" s="454"/>
      <c r="S113" s="457"/>
      <c r="T113" s="74">
        <f t="shared" si="12"/>
        <v>6</v>
      </c>
      <c r="U113" s="475"/>
      <c r="V113" s="471"/>
      <c r="W113" s="471"/>
      <c r="X113" s="471"/>
      <c r="Y113" s="471"/>
      <c r="Z113" s="471"/>
      <c r="AA113" s="472"/>
      <c r="AB113" s="471"/>
      <c r="AC113" s="473">
        <f t="shared" si="11"/>
        <v>0</v>
      </c>
      <c r="AD113" s="474"/>
      <c r="AJ113" s="69"/>
      <c r="AK113" s="77"/>
      <c r="AL113" s="77"/>
      <c r="AQ113" s="11"/>
    </row>
    <row r="114" spans="1:43" x14ac:dyDescent="0.25">
      <c r="A114" s="490"/>
      <c r="B114" s="453"/>
      <c r="C114" s="454"/>
      <c r="D114" s="459"/>
      <c r="E114" s="453"/>
      <c r="F114" s="453"/>
      <c r="G114" s="453"/>
      <c r="H114" s="623"/>
      <c r="I114" s="456"/>
      <c r="J114" s="605"/>
      <c r="K114" s="606"/>
      <c r="L114" s="606"/>
      <c r="M114" s="81">
        <f t="shared" si="9"/>
        <v>0</v>
      </c>
      <c r="N114" s="367"/>
      <c r="O114" s="81">
        <f t="shared" si="10"/>
        <v>0</v>
      </c>
      <c r="P114" s="270"/>
      <c r="Q114" s="454"/>
      <c r="R114" s="454"/>
      <c r="S114" s="457"/>
      <c r="T114" s="74">
        <f t="shared" si="12"/>
        <v>6</v>
      </c>
      <c r="U114" s="475"/>
      <c r="V114" s="471"/>
      <c r="W114" s="471"/>
      <c r="X114" s="471"/>
      <c r="Y114" s="471"/>
      <c r="Z114" s="471"/>
      <c r="AA114" s="472"/>
      <c r="AB114" s="471"/>
      <c r="AC114" s="473">
        <f t="shared" si="11"/>
        <v>0</v>
      </c>
      <c r="AD114" s="474"/>
      <c r="AJ114" s="69"/>
      <c r="AK114" s="77"/>
      <c r="AL114" s="77"/>
      <c r="AQ114" s="11"/>
    </row>
    <row r="115" spans="1:43" x14ac:dyDescent="0.25">
      <c r="A115" s="490"/>
      <c r="B115" s="453"/>
      <c r="C115" s="454"/>
      <c r="D115" s="459"/>
      <c r="E115" s="453"/>
      <c r="F115" s="453"/>
      <c r="G115" s="453"/>
      <c r="H115" s="623"/>
      <c r="I115" s="456"/>
      <c r="J115" s="605"/>
      <c r="K115" s="606"/>
      <c r="L115" s="606"/>
      <c r="M115" s="81">
        <f t="shared" si="9"/>
        <v>0</v>
      </c>
      <c r="N115" s="367"/>
      <c r="O115" s="81">
        <f t="shared" si="10"/>
        <v>0</v>
      </c>
      <c r="P115" s="270"/>
      <c r="Q115" s="454"/>
      <c r="R115" s="454"/>
      <c r="S115" s="457"/>
      <c r="T115" s="74">
        <f t="shared" si="12"/>
        <v>6</v>
      </c>
      <c r="U115" s="475"/>
      <c r="V115" s="471"/>
      <c r="W115" s="471"/>
      <c r="X115" s="471"/>
      <c r="Y115" s="471"/>
      <c r="Z115" s="471"/>
      <c r="AA115" s="472"/>
      <c r="AB115" s="471"/>
      <c r="AC115" s="473">
        <f t="shared" si="11"/>
        <v>0</v>
      </c>
      <c r="AD115" s="474"/>
      <c r="AJ115" s="69"/>
      <c r="AK115" s="77"/>
      <c r="AL115" s="77"/>
      <c r="AQ115" s="11"/>
    </row>
    <row r="116" spans="1:43" x14ac:dyDescent="0.25">
      <c r="A116" s="490"/>
      <c r="B116" s="453"/>
      <c r="C116" s="454"/>
      <c r="D116" s="459"/>
      <c r="E116" s="453"/>
      <c r="F116" s="453"/>
      <c r="G116" s="453"/>
      <c r="H116" s="623"/>
      <c r="I116" s="456"/>
      <c r="J116" s="605"/>
      <c r="K116" s="606"/>
      <c r="L116" s="606"/>
      <c r="M116" s="81">
        <f t="shared" si="9"/>
        <v>0</v>
      </c>
      <c r="N116" s="367"/>
      <c r="O116" s="81">
        <f t="shared" si="10"/>
        <v>0</v>
      </c>
      <c r="P116" s="270"/>
      <c r="Q116" s="454"/>
      <c r="R116" s="454"/>
      <c r="S116" s="457"/>
      <c r="T116" s="74">
        <f t="shared" si="12"/>
        <v>6</v>
      </c>
      <c r="U116" s="475"/>
      <c r="V116" s="471"/>
      <c r="W116" s="471"/>
      <c r="X116" s="471"/>
      <c r="Y116" s="471"/>
      <c r="Z116" s="471"/>
      <c r="AA116" s="472"/>
      <c r="AB116" s="471"/>
      <c r="AC116" s="473">
        <f t="shared" si="11"/>
        <v>0</v>
      </c>
      <c r="AD116" s="474"/>
      <c r="AJ116" s="69"/>
      <c r="AK116" s="77"/>
      <c r="AL116" s="77"/>
      <c r="AQ116" s="11"/>
    </row>
    <row r="117" spans="1:43" x14ac:dyDescent="0.25">
      <c r="A117" s="490"/>
      <c r="B117" s="453"/>
      <c r="C117" s="454"/>
      <c r="D117" s="459"/>
      <c r="E117" s="453"/>
      <c r="F117" s="453"/>
      <c r="G117" s="453"/>
      <c r="H117" s="623"/>
      <c r="I117" s="456"/>
      <c r="J117" s="605"/>
      <c r="K117" s="606"/>
      <c r="L117" s="606"/>
      <c r="M117" s="81">
        <f t="shared" si="9"/>
        <v>0</v>
      </c>
      <c r="N117" s="367"/>
      <c r="O117" s="81">
        <f t="shared" si="10"/>
        <v>0</v>
      </c>
      <c r="P117" s="270"/>
      <c r="Q117" s="454"/>
      <c r="R117" s="454"/>
      <c r="S117" s="457"/>
      <c r="T117" s="74">
        <f t="shared" si="12"/>
        <v>6</v>
      </c>
      <c r="U117" s="475"/>
      <c r="V117" s="471"/>
      <c r="W117" s="471"/>
      <c r="X117" s="471"/>
      <c r="Y117" s="471"/>
      <c r="Z117" s="471"/>
      <c r="AA117" s="472"/>
      <c r="AB117" s="471"/>
      <c r="AC117" s="473">
        <f t="shared" si="11"/>
        <v>0</v>
      </c>
      <c r="AD117" s="474"/>
      <c r="AJ117" s="69"/>
      <c r="AK117" s="77"/>
      <c r="AL117" s="77"/>
      <c r="AQ117" s="11"/>
    </row>
    <row r="118" spans="1:43" x14ac:dyDescent="0.25">
      <c r="A118" s="490"/>
      <c r="B118" s="453"/>
      <c r="C118" s="454"/>
      <c r="D118" s="459"/>
      <c r="E118" s="453"/>
      <c r="F118" s="453"/>
      <c r="G118" s="453"/>
      <c r="H118" s="623"/>
      <c r="I118" s="456"/>
      <c r="J118" s="605"/>
      <c r="K118" s="606"/>
      <c r="L118" s="606"/>
      <c r="M118" s="81">
        <f t="shared" si="9"/>
        <v>0</v>
      </c>
      <c r="N118" s="367"/>
      <c r="O118" s="81">
        <f t="shared" si="10"/>
        <v>0</v>
      </c>
      <c r="P118" s="270"/>
      <c r="Q118" s="454"/>
      <c r="R118" s="454"/>
      <c r="S118" s="457"/>
      <c r="T118" s="74">
        <f t="shared" si="12"/>
        <v>6</v>
      </c>
      <c r="U118" s="475"/>
      <c r="V118" s="471"/>
      <c r="W118" s="471"/>
      <c r="X118" s="471"/>
      <c r="Y118" s="471"/>
      <c r="Z118" s="471"/>
      <c r="AA118" s="472"/>
      <c r="AB118" s="471"/>
      <c r="AC118" s="473">
        <f t="shared" si="11"/>
        <v>0</v>
      </c>
      <c r="AD118" s="474"/>
      <c r="AJ118" s="69"/>
      <c r="AK118" s="77"/>
      <c r="AL118" s="77"/>
      <c r="AQ118" s="11"/>
    </row>
    <row r="119" spans="1:43" x14ac:dyDescent="0.25">
      <c r="A119" s="490"/>
      <c r="B119" s="453"/>
      <c r="C119" s="454"/>
      <c r="D119" s="459"/>
      <c r="E119" s="453"/>
      <c r="F119" s="453"/>
      <c r="G119" s="453"/>
      <c r="H119" s="623"/>
      <c r="I119" s="456"/>
      <c r="J119" s="605"/>
      <c r="K119" s="606"/>
      <c r="L119" s="606"/>
      <c r="M119" s="81">
        <f t="shared" si="9"/>
        <v>0</v>
      </c>
      <c r="N119" s="367"/>
      <c r="O119" s="81">
        <f t="shared" si="10"/>
        <v>0</v>
      </c>
      <c r="P119" s="270"/>
      <c r="Q119" s="454"/>
      <c r="R119" s="454"/>
      <c r="S119" s="457"/>
      <c r="T119" s="74">
        <f t="shared" si="12"/>
        <v>6</v>
      </c>
      <c r="U119" s="475"/>
      <c r="V119" s="471"/>
      <c r="W119" s="471"/>
      <c r="X119" s="471"/>
      <c r="Y119" s="471"/>
      <c r="Z119" s="471"/>
      <c r="AA119" s="472"/>
      <c r="AB119" s="471"/>
      <c r="AC119" s="473">
        <f t="shared" si="11"/>
        <v>0</v>
      </c>
      <c r="AD119" s="474"/>
      <c r="AJ119" s="69"/>
      <c r="AK119" s="77"/>
      <c r="AL119" s="77"/>
      <c r="AQ119" s="11"/>
    </row>
    <row r="120" spans="1:43" x14ac:dyDescent="0.25">
      <c r="A120" s="490"/>
      <c r="B120" s="453"/>
      <c r="C120" s="454"/>
      <c r="D120" s="459"/>
      <c r="E120" s="453"/>
      <c r="F120" s="453"/>
      <c r="G120" s="453"/>
      <c r="H120" s="623"/>
      <c r="I120" s="456"/>
      <c r="J120" s="605"/>
      <c r="K120" s="606"/>
      <c r="L120" s="606"/>
      <c r="M120" s="81">
        <f t="shared" si="9"/>
        <v>0</v>
      </c>
      <c r="N120" s="367"/>
      <c r="O120" s="81">
        <f t="shared" si="10"/>
        <v>0</v>
      </c>
      <c r="P120" s="270"/>
      <c r="Q120" s="454"/>
      <c r="R120" s="454"/>
      <c r="S120" s="457"/>
      <c r="T120" s="74">
        <f t="shared" si="12"/>
        <v>6</v>
      </c>
      <c r="U120" s="475"/>
      <c r="V120" s="471"/>
      <c r="W120" s="471"/>
      <c r="X120" s="471"/>
      <c r="Y120" s="471"/>
      <c r="Z120" s="471"/>
      <c r="AA120" s="472"/>
      <c r="AB120" s="471"/>
      <c r="AC120" s="473">
        <f t="shared" si="11"/>
        <v>0</v>
      </c>
      <c r="AD120" s="474"/>
      <c r="AJ120" s="69"/>
      <c r="AK120" s="77"/>
      <c r="AL120" s="77"/>
      <c r="AQ120" s="11"/>
    </row>
    <row r="121" spans="1:43" x14ac:dyDescent="0.25">
      <c r="A121" s="490"/>
      <c r="B121" s="453"/>
      <c r="C121" s="454"/>
      <c r="D121" s="459"/>
      <c r="E121" s="453"/>
      <c r="F121" s="453"/>
      <c r="G121" s="453"/>
      <c r="H121" s="623"/>
      <c r="I121" s="456"/>
      <c r="J121" s="605"/>
      <c r="K121" s="606"/>
      <c r="L121" s="606"/>
      <c r="M121" s="81">
        <f t="shared" si="9"/>
        <v>0</v>
      </c>
      <c r="N121" s="367"/>
      <c r="O121" s="81">
        <f t="shared" si="10"/>
        <v>0</v>
      </c>
      <c r="P121" s="270"/>
      <c r="Q121" s="454"/>
      <c r="R121" s="454"/>
      <c r="S121" s="457"/>
      <c r="T121" s="74">
        <f t="shared" si="12"/>
        <v>6</v>
      </c>
      <c r="U121" s="475"/>
      <c r="V121" s="471"/>
      <c r="W121" s="471"/>
      <c r="X121" s="471"/>
      <c r="Y121" s="471"/>
      <c r="Z121" s="471"/>
      <c r="AA121" s="472"/>
      <c r="AB121" s="471"/>
      <c r="AC121" s="473">
        <f t="shared" si="11"/>
        <v>0</v>
      </c>
      <c r="AD121" s="474"/>
      <c r="AJ121" s="69"/>
      <c r="AK121" s="77"/>
      <c r="AL121" s="77"/>
      <c r="AQ121" s="11"/>
    </row>
    <row r="122" spans="1:43" x14ac:dyDescent="0.25">
      <c r="A122" s="490"/>
      <c r="B122" s="453"/>
      <c r="C122" s="454"/>
      <c r="D122" s="459"/>
      <c r="E122" s="453"/>
      <c r="F122" s="453"/>
      <c r="G122" s="453"/>
      <c r="H122" s="623"/>
      <c r="I122" s="456"/>
      <c r="J122" s="605"/>
      <c r="K122" s="606"/>
      <c r="L122" s="606"/>
      <c r="M122" s="81">
        <f t="shared" si="9"/>
        <v>0</v>
      </c>
      <c r="N122" s="367"/>
      <c r="O122" s="81">
        <f t="shared" si="10"/>
        <v>0</v>
      </c>
      <c r="P122" s="270"/>
      <c r="Q122" s="454"/>
      <c r="R122" s="454"/>
      <c r="S122" s="457"/>
      <c r="T122" s="74">
        <f t="shared" si="12"/>
        <v>6</v>
      </c>
      <c r="U122" s="475"/>
      <c r="V122" s="471"/>
      <c r="W122" s="471"/>
      <c r="X122" s="471"/>
      <c r="Y122" s="471"/>
      <c r="Z122" s="471"/>
      <c r="AA122" s="472"/>
      <c r="AB122" s="471"/>
      <c r="AC122" s="473">
        <f t="shared" si="11"/>
        <v>0</v>
      </c>
      <c r="AD122" s="474"/>
      <c r="AJ122" s="69"/>
      <c r="AK122" s="77"/>
      <c r="AL122" s="77"/>
      <c r="AQ122" s="11"/>
    </row>
    <row r="123" spans="1:43" x14ac:dyDescent="0.25">
      <c r="A123" s="490"/>
      <c r="B123" s="453"/>
      <c r="C123" s="454"/>
      <c r="D123" s="459"/>
      <c r="E123" s="453"/>
      <c r="F123" s="453"/>
      <c r="G123" s="453"/>
      <c r="H123" s="623"/>
      <c r="I123" s="456"/>
      <c r="J123" s="605"/>
      <c r="K123" s="606"/>
      <c r="L123" s="606"/>
      <c r="M123" s="81">
        <f t="shared" si="9"/>
        <v>0</v>
      </c>
      <c r="N123" s="367"/>
      <c r="O123" s="81">
        <f t="shared" si="10"/>
        <v>0</v>
      </c>
      <c r="P123" s="270"/>
      <c r="Q123" s="454"/>
      <c r="R123" s="454"/>
      <c r="S123" s="457"/>
      <c r="T123" s="74">
        <f t="shared" si="12"/>
        <v>6</v>
      </c>
      <c r="U123" s="475"/>
      <c r="V123" s="471"/>
      <c r="W123" s="471"/>
      <c r="X123" s="471"/>
      <c r="Y123" s="471"/>
      <c r="Z123" s="471"/>
      <c r="AA123" s="472"/>
      <c r="AB123" s="471"/>
      <c r="AC123" s="473">
        <f t="shared" si="11"/>
        <v>0</v>
      </c>
      <c r="AD123" s="474"/>
      <c r="AJ123" s="69"/>
      <c r="AK123" s="77"/>
      <c r="AL123" s="77"/>
      <c r="AQ123" s="11"/>
    </row>
    <row r="124" spans="1:43" x14ac:dyDescent="0.25">
      <c r="A124" s="490"/>
      <c r="B124" s="453"/>
      <c r="C124" s="454"/>
      <c r="D124" s="459"/>
      <c r="E124" s="453"/>
      <c r="F124" s="453"/>
      <c r="G124" s="453"/>
      <c r="H124" s="623"/>
      <c r="I124" s="456"/>
      <c r="J124" s="605"/>
      <c r="K124" s="606"/>
      <c r="L124" s="606"/>
      <c r="M124" s="81">
        <f t="shared" si="9"/>
        <v>0</v>
      </c>
      <c r="N124" s="367"/>
      <c r="O124" s="81">
        <f t="shared" si="10"/>
        <v>0</v>
      </c>
      <c r="P124" s="270"/>
      <c r="Q124" s="454"/>
      <c r="R124" s="454"/>
      <c r="S124" s="457"/>
      <c r="T124" s="74">
        <f t="shared" si="12"/>
        <v>6</v>
      </c>
      <c r="U124" s="475"/>
      <c r="V124" s="471"/>
      <c r="W124" s="471"/>
      <c r="X124" s="471"/>
      <c r="Y124" s="471"/>
      <c r="Z124" s="471"/>
      <c r="AA124" s="472"/>
      <c r="AB124" s="471"/>
      <c r="AC124" s="473">
        <f t="shared" si="11"/>
        <v>0</v>
      </c>
      <c r="AD124" s="474"/>
      <c r="AJ124" s="69"/>
      <c r="AK124" s="77"/>
      <c r="AL124" s="77"/>
      <c r="AQ124" s="11"/>
    </row>
    <row r="125" spans="1:43" x14ac:dyDescent="0.25">
      <c r="A125" s="490"/>
      <c r="B125" s="453"/>
      <c r="C125" s="454"/>
      <c r="D125" s="459"/>
      <c r="E125" s="453"/>
      <c r="F125" s="453"/>
      <c r="G125" s="453"/>
      <c r="H125" s="623"/>
      <c r="I125" s="456"/>
      <c r="J125" s="605"/>
      <c r="K125" s="606"/>
      <c r="L125" s="606"/>
      <c r="M125" s="81">
        <f t="shared" si="9"/>
        <v>0</v>
      </c>
      <c r="N125" s="367"/>
      <c r="O125" s="81">
        <f t="shared" si="10"/>
        <v>0</v>
      </c>
      <c r="P125" s="270"/>
      <c r="Q125" s="454"/>
      <c r="R125" s="454"/>
      <c r="S125" s="457"/>
      <c r="T125" s="74">
        <f t="shared" si="12"/>
        <v>6</v>
      </c>
      <c r="U125" s="475"/>
      <c r="V125" s="471"/>
      <c r="W125" s="471"/>
      <c r="X125" s="471"/>
      <c r="Y125" s="471"/>
      <c r="Z125" s="471"/>
      <c r="AA125" s="472"/>
      <c r="AB125" s="471"/>
      <c r="AC125" s="473">
        <f t="shared" si="11"/>
        <v>0</v>
      </c>
      <c r="AD125" s="474"/>
      <c r="AJ125" s="69"/>
      <c r="AK125" s="77"/>
      <c r="AL125" s="77"/>
      <c r="AQ125" s="11"/>
    </row>
    <row r="126" spans="1:43" x14ac:dyDescent="0.25">
      <c r="A126" s="490"/>
      <c r="B126" s="453"/>
      <c r="C126" s="454"/>
      <c r="D126" s="459"/>
      <c r="E126" s="453"/>
      <c r="F126" s="453"/>
      <c r="G126" s="453"/>
      <c r="H126" s="623"/>
      <c r="I126" s="456"/>
      <c r="J126" s="605"/>
      <c r="K126" s="606"/>
      <c r="L126" s="606"/>
      <c r="M126" s="81">
        <f t="shared" si="9"/>
        <v>0</v>
      </c>
      <c r="N126" s="367"/>
      <c r="O126" s="81">
        <f t="shared" si="10"/>
        <v>0</v>
      </c>
      <c r="P126" s="270"/>
      <c r="Q126" s="454"/>
      <c r="R126" s="454"/>
      <c r="S126" s="457"/>
      <c r="T126" s="74">
        <f t="shared" si="12"/>
        <v>6</v>
      </c>
      <c r="U126" s="475"/>
      <c r="V126" s="471"/>
      <c r="W126" s="471"/>
      <c r="X126" s="471"/>
      <c r="Y126" s="471"/>
      <c r="Z126" s="471"/>
      <c r="AA126" s="472"/>
      <c r="AB126" s="471"/>
      <c r="AC126" s="473">
        <f t="shared" si="11"/>
        <v>0</v>
      </c>
      <c r="AD126" s="474"/>
      <c r="AJ126" s="69"/>
      <c r="AK126" s="77"/>
      <c r="AL126" s="77"/>
      <c r="AQ126" s="11"/>
    </row>
    <row r="127" spans="1:43" x14ac:dyDescent="0.25">
      <c r="A127" s="490"/>
      <c r="B127" s="453"/>
      <c r="C127" s="454"/>
      <c r="D127" s="459"/>
      <c r="E127" s="453"/>
      <c r="F127" s="453"/>
      <c r="G127" s="453"/>
      <c r="H127" s="623"/>
      <c r="I127" s="456"/>
      <c r="J127" s="605"/>
      <c r="K127" s="606"/>
      <c r="L127" s="606"/>
      <c r="M127" s="81">
        <f t="shared" si="9"/>
        <v>0</v>
      </c>
      <c r="N127" s="367"/>
      <c r="O127" s="81">
        <f t="shared" si="10"/>
        <v>0</v>
      </c>
      <c r="P127" s="270"/>
      <c r="Q127" s="454"/>
      <c r="R127" s="454"/>
      <c r="S127" s="457"/>
      <c r="T127" s="74">
        <f t="shared" si="12"/>
        <v>6</v>
      </c>
      <c r="U127" s="475"/>
      <c r="V127" s="471"/>
      <c r="W127" s="471"/>
      <c r="X127" s="471"/>
      <c r="Y127" s="471"/>
      <c r="Z127" s="471"/>
      <c r="AA127" s="472"/>
      <c r="AB127" s="471"/>
      <c r="AC127" s="473">
        <f t="shared" si="11"/>
        <v>0</v>
      </c>
      <c r="AD127" s="474"/>
      <c r="AJ127" s="69"/>
      <c r="AK127" s="77"/>
      <c r="AL127" s="77"/>
      <c r="AQ127" s="11"/>
    </row>
    <row r="128" spans="1:43" x14ac:dyDescent="0.25">
      <c r="A128" s="490"/>
      <c r="B128" s="453"/>
      <c r="C128" s="454"/>
      <c r="D128" s="459"/>
      <c r="E128" s="453"/>
      <c r="F128" s="453"/>
      <c r="G128" s="453"/>
      <c r="H128" s="623"/>
      <c r="I128" s="456"/>
      <c r="J128" s="605"/>
      <c r="K128" s="606"/>
      <c r="L128" s="606"/>
      <c r="M128" s="81">
        <f t="shared" si="9"/>
        <v>0</v>
      </c>
      <c r="N128" s="367"/>
      <c r="O128" s="81">
        <f t="shared" si="10"/>
        <v>0</v>
      </c>
      <c r="P128" s="270"/>
      <c r="Q128" s="454"/>
      <c r="R128" s="454"/>
      <c r="S128" s="457"/>
      <c r="T128" s="74">
        <f t="shared" si="12"/>
        <v>6</v>
      </c>
      <c r="U128" s="475"/>
      <c r="V128" s="471"/>
      <c r="W128" s="471"/>
      <c r="X128" s="471"/>
      <c r="Y128" s="471"/>
      <c r="Z128" s="471"/>
      <c r="AA128" s="472"/>
      <c r="AB128" s="471"/>
      <c r="AC128" s="473">
        <f t="shared" si="11"/>
        <v>0</v>
      </c>
      <c r="AD128" s="474"/>
      <c r="AJ128" s="69"/>
      <c r="AK128" s="77"/>
      <c r="AL128" s="77"/>
      <c r="AQ128" s="11"/>
    </row>
    <row r="129" spans="1:43" x14ac:dyDescent="0.25">
      <c r="A129" s="490"/>
      <c r="B129" s="453"/>
      <c r="C129" s="454"/>
      <c r="D129" s="459"/>
      <c r="E129" s="453"/>
      <c r="F129" s="453"/>
      <c r="G129" s="453"/>
      <c r="H129" s="623"/>
      <c r="I129" s="456"/>
      <c r="J129" s="605"/>
      <c r="K129" s="606"/>
      <c r="L129" s="606"/>
      <c r="M129" s="81">
        <f t="shared" si="9"/>
        <v>0</v>
      </c>
      <c r="N129" s="367"/>
      <c r="O129" s="81">
        <f t="shared" si="10"/>
        <v>0</v>
      </c>
      <c r="P129" s="270"/>
      <c r="Q129" s="454"/>
      <c r="R129" s="454"/>
      <c r="S129" s="457"/>
      <c r="T129" s="74">
        <f t="shared" si="12"/>
        <v>6</v>
      </c>
      <c r="U129" s="475"/>
      <c r="V129" s="471"/>
      <c r="W129" s="471"/>
      <c r="X129" s="471"/>
      <c r="Y129" s="471"/>
      <c r="Z129" s="471"/>
      <c r="AA129" s="472"/>
      <c r="AB129" s="471"/>
      <c r="AC129" s="473">
        <f t="shared" si="11"/>
        <v>0</v>
      </c>
      <c r="AD129" s="474"/>
      <c r="AJ129" s="69"/>
      <c r="AK129" s="77"/>
      <c r="AL129" s="77"/>
      <c r="AQ129" s="11"/>
    </row>
    <row r="130" spans="1:43" x14ac:dyDescent="0.25">
      <c r="A130" s="490"/>
      <c r="B130" s="453"/>
      <c r="C130" s="454"/>
      <c r="D130" s="459"/>
      <c r="E130" s="453"/>
      <c r="F130" s="453"/>
      <c r="G130" s="453"/>
      <c r="H130" s="623"/>
      <c r="I130" s="456"/>
      <c r="J130" s="605"/>
      <c r="K130" s="606"/>
      <c r="L130" s="606"/>
      <c r="M130" s="81">
        <f t="shared" si="9"/>
        <v>0</v>
      </c>
      <c r="N130" s="367"/>
      <c r="O130" s="81">
        <f t="shared" si="10"/>
        <v>0</v>
      </c>
      <c r="P130" s="270"/>
      <c r="Q130" s="454"/>
      <c r="R130" s="454"/>
      <c r="S130" s="457"/>
      <c r="T130" s="74">
        <f t="shared" si="12"/>
        <v>6</v>
      </c>
      <c r="U130" s="475"/>
      <c r="V130" s="471"/>
      <c r="W130" s="471"/>
      <c r="X130" s="471"/>
      <c r="Y130" s="471"/>
      <c r="Z130" s="471"/>
      <c r="AA130" s="472"/>
      <c r="AB130" s="471"/>
      <c r="AC130" s="473">
        <f t="shared" si="11"/>
        <v>0</v>
      </c>
      <c r="AD130" s="474"/>
      <c r="AJ130" s="69"/>
      <c r="AK130" s="77"/>
      <c r="AL130" s="77"/>
      <c r="AQ130" s="11"/>
    </row>
    <row r="131" spans="1:43" x14ac:dyDescent="0.25">
      <c r="A131" s="490"/>
      <c r="B131" s="453"/>
      <c r="C131" s="454"/>
      <c r="D131" s="459"/>
      <c r="E131" s="453"/>
      <c r="F131" s="453"/>
      <c r="G131" s="453"/>
      <c r="H131" s="623"/>
      <c r="I131" s="456"/>
      <c r="J131" s="605"/>
      <c r="K131" s="606"/>
      <c r="L131" s="606"/>
      <c r="M131" s="81">
        <f t="shared" si="9"/>
        <v>0</v>
      </c>
      <c r="N131" s="367"/>
      <c r="O131" s="81">
        <f t="shared" si="10"/>
        <v>0</v>
      </c>
      <c r="P131" s="270"/>
      <c r="Q131" s="454"/>
      <c r="R131" s="454"/>
      <c r="S131" s="457"/>
      <c r="T131" s="74">
        <f t="shared" si="12"/>
        <v>6</v>
      </c>
      <c r="U131" s="475"/>
      <c r="V131" s="471"/>
      <c r="W131" s="471"/>
      <c r="X131" s="471"/>
      <c r="Y131" s="471"/>
      <c r="Z131" s="471"/>
      <c r="AA131" s="472"/>
      <c r="AB131" s="471"/>
      <c r="AC131" s="473">
        <f t="shared" si="11"/>
        <v>0</v>
      </c>
      <c r="AD131" s="474"/>
      <c r="AJ131" s="69"/>
      <c r="AK131" s="77"/>
      <c r="AL131" s="77"/>
      <c r="AQ131" s="11"/>
    </row>
    <row r="132" spans="1:43" x14ac:dyDescent="0.25">
      <c r="A132" s="490"/>
      <c r="B132" s="453"/>
      <c r="C132" s="454"/>
      <c r="D132" s="459"/>
      <c r="E132" s="453"/>
      <c r="F132" s="453"/>
      <c r="G132" s="453"/>
      <c r="H132" s="623"/>
      <c r="I132" s="456"/>
      <c r="J132" s="605"/>
      <c r="K132" s="606"/>
      <c r="L132" s="606"/>
      <c r="M132" s="81">
        <f t="shared" si="9"/>
        <v>0</v>
      </c>
      <c r="N132" s="367"/>
      <c r="O132" s="81">
        <f t="shared" si="10"/>
        <v>0</v>
      </c>
      <c r="P132" s="270"/>
      <c r="Q132" s="454"/>
      <c r="R132" s="454"/>
      <c r="S132" s="457"/>
      <c r="T132" s="74">
        <f t="shared" si="12"/>
        <v>6</v>
      </c>
      <c r="U132" s="475"/>
      <c r="V132" s="471"/>
      <c r="W132" s="471"/>
      <c r="X132" s="471"/>
      <c r="Y132" s="471"/>
      <c r="Z132" s="471"/>
      <c r="AA132" s="472"/>
      <c r="AB132" s="471"/>
      <c r="AC132" s="473">
        <f t="shared" si="11"/>
        <v>0</v>
      </c>
      <c r="AD132" s="474"/>
      <c r="AJ132" s="69"/>
      <c r="AK132" s="77"/>
      <c r="AL132" s="77"/>
      <c r="AQ132" s="11"/>
    </row>
    <row r="133" spans="1:43" x14ac:dyDescent="0.25">
      <c r="A133" s="490"/>
      <c r="B133" s="453"/>
      <c r="C133" s="454"/>
      <c r="D133" s="459"/>
      <c r="E133" s="453"/>
      <c r="F133" s="453"/>
      <c r="G133" s="453"/>
      <c r="H133" s="623"/>
      <c r="I133" s="456"/>
      <c r="J133" s="605"/>
      <c r="K133" s="606"/>
      <c r="L133" s="606"/>
      <c r="M133" s="81">
        <f t="shared" si="9"/>
        <v>0</v>
      </c>
      <c r="N133" s="367"/>
      <c r="O133" s="81">
        <f t="shared" si="10"/>
        <v>0</v>
      </c>
      <c r="P133" s="270"/>
      <c r="Q133" s="454"/>
      <c r="R133" s="454"/>
      <c r="S133" s="457"/>
      <c r="T133" s="74">
        <f t="shared" si="12"/>
        <v>6</v>
      </c>
      <c r="U133" s="475"/>
      <c r="V133" s="471"/>
      <c r="W133" s="471"/>
      <c r="X133" s="471"/>
      <c r="Y133" s="471"/>
      <c r="Z133" s="471"/>
      <c r="AA133" s="472"/>
      <c r="AB133" s="471"/>
      <c r="AC133" s="473">
        <f t="shared" si="11"/>
        <v>0</v>
      </c>
      <c r="AD133" s="474"/>
      <c r="AJ133" s="69"/>
      <c r="AK133" s="77"/>
      <c r="AL133" s="77"/>
      <c r="AQ133" s="11"/>
    </row>
    <row r="134" spans="1:43" x14ac:dyDescent="0.25">
      <c r="A134" s="490"/>
      <c r="B134" s="453"/>
      <c r="C134" s="454"/>
      <c r="D134" s="459"/>
      <c r="E134" s="453"/>
      <c r="F134" s="453"/>
      <c r="G134" s="453"/>
      <c r="H134" s="623"/>
      <c r="I134" s="456"/>
      <c r="J134" s="605"/>
      <c r="K134" s="606"/>
      <c r="L134" s="606"/>
      <c r="M134" s="81">
        <f t="shared" si="9"/>
        <v>0</v>
      </c>
      <c r="N134" s="367"/>
      <c r="O134" s="81">
        <f t="shared" si="10"/>
        <v>0</v>
      </c>
      <c r="P134" s="270"/>
      <c r="Q134" s="454"/>
      <c r="R134" s="454"/>
      <c r="S134" s="457"/>
      <c r="T134" s="74">
        <f t="shared" si="12"/>
        <v>6</v>
      </c>
      <c r="U134" s="475"/>
      <c r="V134" s="471"/>
      <c r="W134" s="471"/>
      <c r="X134" s="471"/>
      <c r="Y134" s="471"/>
      <c r="Z134" s="471"/>
      <c r="AA134" s="472"/>
      <c r="AB134" s="471"/>
      <c r="AC134" s="473">
        <f t="shared" si="11"/>
        <v>0</v>
      </c>
      <c r="AD134" s="474"/>
      <c r="AJ134" s="69"/>
      <c r="AK134" s="77"/>
      <c r="AL134" s="77"/>
      <c r="AQ134" s="11"/>
    </row>
    <row r="135" spans="1:43" x14ac:dyDescent="0.25">
      <c r="A135" s="490"/>
      <c r="B135" s="453"/>
      <c r="C135" s="454"/>
      <c r="D135" s="459"/>
      <c r="E135" s="453"/>
      <c r="F135" s="453"/>
      <c r="G135" s="453"/>
      <c r="H135" s="623"/>
      <c r="I135" s="456"/>
      <c r="J135" s="605"/>
      <c r="K135" s="606"/>
      <c r="L135" s="606"/>
      <c r="M135" s="81">
        <f t="shared" si="9"/>
        <v>0</v>
      </c>
      <c r="N135" s="367"/>
      <c r="O135" s="81">
        <f t="shared" si="10"/>
        <v>0</v>
      </c>
      <c r="P135" s="270"/>
      <c r="Q135" s="454"/>
      <c r="R135" s="454"/>
      <c r="S135" s="457"/>
      <c r="T135" s="74">
        <f t="shared" si="12"/>
        <v>6</v>
      </c>
      <c r="U135" s="475"/>
      <c r="V135" s="471"/>
      <c r="W135" s="471"/>
      <c r="X135" s="471"/>
      <c r="Y135" s="471"/>
      <c r="Z135" s="471"/>
      <c r="AA135" s="472"/>
      <c r="AB135" s="471"/>
      <c r="AC135" s="473">
        <f t="shared" si="11"/>
        <v>0</v>
      </c>
      <c r="AD135" s="474"/>
      <c r="AJ135" s="69"/>
      <c r="AK135" s="77"/>
      <c r="AL135" s="77"/>
      <c r="AQ135" s="11"/>
    </row>
    <row r="136" spans="1:43" x14ac:dyDescent="0.25">
      <c r="A136" s="490"/>
      <c r="B136" s="453"/>
      <c r="C136" s="454"/>
      <c r="D136" s="459"/>
      <c r="E136" s="453"/>
      <c r="F136" s="453"/>
      <c r="G136" s="453"/>
      <c r="H136" s="623"/>
      <c r="I136" s="456"/>
      <c r="J136" s="605"/>
      <c r="K136" s="606"/>
      <c r="L136" s="606"/>
      <c r="M136" s="81">
        <f t="shared" ref="M136:M199" si="13">J136+K136-L136</f>
        <v>0</v>
      </c>
      <c r="N136" s="367"/>
      <c r="O136" s="81">
        <f t="shared" ref="O136:O199" si="14">N136*J136</f>
        <v>0</v>
      </c>
      <c r="P136" s="270"/>
      <c r="Q136" s="454"/>
      <c r="R136" s="454"/>
      <c r="S136" s="457"/>
      <c r="T136" s="74">
        <f t="shared" si="12"/>
        <v>6</v>
      </c>
      <c r="U136" s="475"/>
      <c r="V136" s="471"/>
      <c r="W136" s="471"/>
      <c r="X136" s="471"/>
      <c r="Y136" s="471"/>
      <c r="Z136" s="471"/>
      <c r="AA136" s="472"/>
      <c r="AB136" s="471"/>
      <c r="AC136" s="473">
        <f t="shared" ref="AC136:AC146" si="15">IF(T136=6,O136,"")</f>
        <v>0</v>
      </c>
      <c r="AD136" s="474"/>
      <c r="AJ136" s="69"/>
      <c r="AK136" s="77"/>
      <c r="AL136" s="77"/>
      <c r="AQ136" s="11"/>
    </row>
    <row r="137" spans="1:43" x14ac:dyDescent="0.25">
      <c r="A137" s="490"/>
      <c r="B137" s="453"/>
      <c r="C137" s="454"/>
      <c r="D137" s="459"/>
      <c r="E137" s="453"/>
      <c r="F137" s="453"/>
      <c r="G137" s="453"/>
      <c r="H137" s="623"/>
      <c r="I137" s="456"/>
      <c r="J137" s="605"/>
      <c r="K137" s="606"/>
      <c r="L137" s="606"/>
      <c r="M137" s="81">
        <f t="shared" si="13"/>
        <v>0</v>
      </c>
      <c r="N137" s="367"/>
      <c r="O137" s="81">
        <f t="shared" si="14"/>
        <v>0</v>
      </c>
      <c r="P137" s="270"/>
      <c r="Q137" s="454"/>
      <c r="R137" s="454"/>
      <c r="S137" s="457"/>
      <c r="T137" s="74">
        <f t="shared" si="12"/>
        <v>6</v>
      </c>
      <c r="U137" s="475"/>
      <c r="V137" s="471"/>
      <c r="W137" s="471"/>
      <c r="X137" s="471"/>
      <c r="Y137" s="471"/>
      <c r="Z137" s="471"/>
      <c r="AA137" s="472"/>
      <c r="AB137" s="471"/>
      <c r="AC137" s="473">
        <f t="shared" si="15"/>
        <v>0</v>
      </c>
      <c r="AD137" s="474"/>
      <c r="AJ137" s="69"/>
      <c r="AK137" s="77"/>
      <c r="AL137" s="77"/>
      <c r="AQ137" s="11"/>
    </row>
    <row r="138" spans="1:43" x14ac:dyDescent="0.25">
      <c r="A138" s="490"/>
      <c r="B138" s="453"/>
      <c r="C138" s="454"/>
      <c r="D138" s="459"/>
      <c r="E138" s="453"/>
      <c r="F138" s="453"/>
      <c r="G138" s="453"/>
      <c r="H138" s="623"/>
      <c r="I138" s="456"/>
      <c r="J138" s="605"/>
      <c r="K138" s="606"/>
      <c r="L138" s="606"/>
      <c r="M138" s="81">
        <f t="shared" si="13"/>
        <v>0</v>
      </c>
      <c r="N138" s="367"/>
      <c r="O138" s="81">
        <f t="shared" si="14"/>
        <v>0</v>
      </c>
      <c r="P138" s="270"/>
      <c r="Q138" s="454"/>
      <c r="R138" s="454"/>
      <c r="S138" s="457"/>
      <c r="T138" s="74">
        <f t="shared" si="12"/>
        <v>6</v>
      </c>
      <c r="U138" s="475"/>
      <c r="V138" s="471"/>
      <c r="W138" s="471"/>
      <c r="X138" s="471"/>
      <c r="Y138" s="471"/>
      <c r="Z138" s="471"/>
      <c r="AA138" s="472"/>
      <c r="AB138" s="471"/>
      <c r="AC138" s="473">
        <f t="shared" si="15"/>
        <v>0</v>
      </c>
      <c r="AD138" s="474"/>
      <c r="AJ138" s="69"/>
      <c r="AK138" s="77"/>
      <c r="AL138" s="77"/>
      <c r="AQ138" s="11"/>
    </row>
    <row r="139" spans="1:43" x14ac:dyDescent="0.25">
      <c r="A139" s="490"/>
      <c r="B139" s="453"/>
      <c r="C139" s="454"/>
      <c r="D139" s="459"/>
      <c r="E139" s="453"/>
      <c r="F139" s="453"/>
      <c r="G139" s="453"/>
      <c r="H139" s="623"/>
      <c r="I139" s="456"/>
      <c r="J139" s="605"/>
      <c r="K139" s="606"/>
      <c r="L139" s="606"/>
      <c r="M139" s="81">
        <f t="shared" si="13"/>
        <v>0</v>
      </c>
      <c r="N139" s="367"/>
      <c r="O139" s="81">
        <f t="shared" si="14"/>
        <v>0</v>
      </c>
      <c r="P139" s="270"/>
      <c r="Q139" s="454"/>
      <c r="R139" s="454"/>
      <c r="S139" s="457"/>
      <c r="T139" s="74">
        <f t="shared" si="12"/>
        <v>6</v>
      </c>
      <c r="U139" s="475"/>
      <c r="V139" s="471"/>
      <c r="W139" s="471"/>
      <c r="X139" s="471"/>
      <c r="Y139" s="471"/>
      <c r="Z139" s="471"/>
      <c r="AA139" s="472"/>
      <c r="AB139" s="471"/>
      <c r="AC139" s="473">
        <f t="shared" si="15"/>
        <v>0</v>
      </c>
      <c r="AD139" s="474"/>
      <c r="AJ139" s="69"/>
      <c r="AK139" s="77"/>
      <c r="AL139" s="77"/>
      <c r="AQ139" s="11"/>
    </row>
    <row r="140" spans="1:43" x14ac:dyDescent="0.25">
      <c r="A140" s="490"/>
      <c r="B140" s="453"/>
      <c r="C140" s="454"/>
      <c r="D140" s="459"/>
      <c r="E140" s="453"/>
      <c r="F140" s="453"/>
      <c r="G140" s="453"/>
      <c r="H140" s="623"/>
      <c r="I140" s="456"/>
      <c r="J140" s="605"/>
      <c r="K140" s="606"/>
      <c r="L140" s="606"/>
      <c r="M140" s="81">
        <f t="shared" si="13"/>
        <v>0</v>
      </c>
      <c r="N140" s="367"/>
      <c r="O140" s="81">
        <f t="shared" si="14"/>
        <v>0</v>
      </c>
      <c r="P140" s="270"/>
      <c r="Q140" s="454"/>
      <c r="R140" s="454"/>
      <c r="S140" s="457"/>
      <c r="T140" s="74">
        <f t="shared" si="12"/>
        <v>6</v>
      </c>
      <c r="U140" s="475"/>
      <c r="V140" s="471"/>
      <c r="W140" s="471"/>
      <c r="X140" s="471"/>
      <c r="Y140" s="471"/>
      <c r="Z140" s="471"/>
      <c r="AA140" s="472"/>
      <c r="AB140" s="471"/>
      <c r="AC140" s="473">
        <f t="shared" si="15"/>
        <v>0</v>
      </c>
      <c r="AD140" s="474"/>
      <c r="AJ140" s="69"/>
      <c r="AK140" s="77"/>
      <c r="AL140" s="77"/>
      <c r="AQ140" s="11"/>
    </row>
    <row r="141" spans="1:43" x14ac:dyDescent="0.25">
      <c r="A141" s="490"/>
      <c r="B141" s="453"/>
      <c r="C141" s="454"/>
      <c r="D141" s="459"/>
      <c r="E141" s="453"/>
      <c r="F141" s="453"/>
      <c r="G141" s="453"/>
      <c r="H141" s="623"/>
      <c r="I141" s="456"/>
      <c r="J141" s="605"/>
      <c r="K141" s="606"/>
      <c r="L141" s="606"/>
      <c r="M141" s="81">
        <f t="shared" si="13"/>
        <v>0</v>
      </c>
      <c r="N141" s="367"/>
      <c r="O141" s="81">
        <f t="shared" si="14"/>
        <v>0</v>
      </c>
      <c r="P141" s="270"/>
      <c r="Q141" s="454"/>
      <c r="R141" s="454"/>
      <c r="S141" s="457"/>
      <c r="T141" s="74">
        <f t="shared" si="12"/>
        <v>6</v>
      </c>
      <c r="U141" s="475"/>
      <c r="V141" s="471"/>
      <c r="W141" s="471"/>
      <c r="X141" s="471"/>
      <c r="Y141" s="471"/>
      <c r="Z141" s="471"/>
      <c r="AA141" s="472"/>
      <c r="AB141" s="471"/>
      <c r="AC141" s="473">
        <f t="shared" si="15"/>
        <v>0</v>
      </c>
      <c r="AD141" s="474"/>
      <c r="AJ141" s="69"/>
      <c r="AK141" s="77"/>
      <c r="AL141" s="77"/>
      <c r="AQ141" s="11"/>
    </row>
    <row r="142" spans="1:43" x14ac:dyDescent="0.25">
      <c r="A142" s="490"/>
      <c r="B142" s="453"/>
      <c r="C142" s="454"/>
      <c r="D142" s="459"/>
      <c r="E142" s="453"/>
      <c r="F142" s="453"/>
      <c r="G142" s="453"/>
      <c r="H142" s="623"/>
      <c r="I142" s="456"/>
      <c r="J142" s="605"/>
      <c r="K142" s="606"/>
      <c r="L142" s="606"/>
      <c r="M142" s="81">
        <f t="shared" si="13"/>
        <v>0</v>
      </c>
      <c r="N142" s="367"/>
      <c r="O142" s="81">
        <f t="shared" si="14"/>
        <v>0</v>
      </c>
      <c r="P142" s="270"/>
      <c r="Q142" s="454"/>
      <c r="R142" s="454"/>
      <c r="S142" s="457"/>
      <c r="T142" s="74">
        <f t="shared" si="12"/>
        <v>6</v>
      </c>
      <c r="U142" s="475"/>
      <c r="V142" s="471"/>
      <c r="W142" s="471"/>
      <c r="X142" s="471"/>
      <c r="Y142" s="471"/>
      <c r="Z142" s="471"/>
      <c r="AA142" s="472"/>
      <c r="AB142" s="471"/>
      <c r="AC142" s="473">
        <f t="shared" si="15"/>
        <v>0</v>
      </c>
      <c r="AD142" s="474"/>
      <c r="AJ142" s="69"/>
      <c r="AK142" s="77"/>
      <c r="AL142" s="77"/>
      <c r="AQ142" s="11"/>
    </row>
    <row r="143" spans="1:43" x14ac:dyDescent="0.25">
      <c r="A143" s="490"/>
      <c r="B143" s="453"/>
      <c r="C143" s="454"/>
      <c r="D143" s="459"/>
      <c r="E143" s="453"/>
      <c r="F143" s="453"/>
      <c r="G143" s="453"/>
      <c r="H143" s="623"/>
      <c r="I143" s="456"/>
      <c r="J143" s="605"/>
      <c r="K143" s="606"/>
      <c r="L143" s="606"/>
      <c r="M143" s="81">
        <f t="shared" si="13"/>
        <v>0</v>
      </c>
      <c r="N143" s="367"/>
      <c r="O143" s="81">
        <f t="shared" si="14"/>
        <v>0</v>
      </c>
      <c r="P143" s="270"/>
      <c r="Q143" s="454"/>
      <c r="R143" s="454"/>
      <c r="S143" s="457"/>
      <c r="T143" s="74">
        <f t="shared" si="12"/>
        <v>6</v>
      </c>
      <c r="U143" s="475"/>
      <c r="V143" s="471"/>
      <c r="W143" s="471"/>
      <c r="X143" s="471"/>
      <c r="Y143" s="471"/>
      <c r="Z143" s="471"/>
      <c r="AA143" s="472"/>
      <c r="AB143" s="471"/>
      <c r="AC143" s="473">
        <f t="shared" si="15"/>
        <v>0</v>
      </c>
      <c r="AD143" s="474"/>
      <c r="AJ143" s="69"/>
      <c r="AK143" s="77"/>
      <c r="AL143" s="77"/>
      <c r="AQ143" s="11"/>
    </row>
    <row r="144" spans="1:43" x14ac:dyDescent="0.25">
      <c r="A144" s="490"/>
      <c r="B144" s="453"/>
      <c r="C144" s="454"/>
      <c r="D144" s="459"/>
      <c r="E144" s="453"/>
      <c r="F144" s="453"/>
      <c r="G144" s="453"/>
      <c r="H144" s="623"/>
      <c r="I144" s="456"/>
      <c r="J144" s="605"/>
      <c r="K144" s="606"/>
      <c r="L144" s="606"/>
      <c r="M144" s="81">
        <f t="shared" si="13"/>
        <v>0</v>
      </c>
      <c r="N144" s="367"/>
      <c r="O144" s="81">
        <f t="shared" si="14"/>
        <v>0</v>
      </c>
      <c r="P144" s="270"/>
      <c r="Q144" s="454"/>
      <c r="R144" s="454"/>
      <c r="S144" s="457"/>
      <c r="T144" s="74">
        <f t="shared" si="12"/>
        <v>6</v>
      </c>
      <c r="U144" s="475"/>
      <c r="V144" s="471"/>
      <c r="W144" s="471"/>
      <c r="X144" s="471"/>
      <c r="Y144" s="471"/>
      <c r="Z144" s="471"/>
      <c r="AA144" s="472"/>
      <c r="AB144" s="471"/>
      <c r="AC144" s="473">
        <f t="shared" si="15"/>
        <v>0</v>
      </c>
      <c r="AD144" s="474"/>
      <c r="AJ144" s="69"/>
      <c r="AK144" s="77"/>
      <c r="AL144" s="77"/>
      <c r="AQ144" s="11"/>
    </row>
    <row r="145" spans="1:43" x14ac:dyDescent="0.25">
      <c r="A145" s="490"/>
      <c r="B145" s="453"/>
      <c r="C145" s="454"/>
      <c r="D145" s="459"/>
      <c r="E145" s="453"/>
      <c r="F145" s="453"/>
      <c r="G145" s="453"/>
      <c r="H145" s="623"/>
      <c r="I145" s="456"/>
      <c r="J145" s="605"/>
      <c r="K145" s="606"/>
      <c r="L145" s="606"/>
      <c r="M145" s="81">
        <f t="shared" si="13"/>
        <v>0</v>
      </c>
      <c r="N145" s="367"/>
      <c r="O145" s="81">
        <f t="shared" si="14"/>
        <v>0</v>
      </c>
      <c r="P145" s="270"/>
      <c r="Q145" s="454"/>
      <c r="R145" s="454"/>
      <c r="S145" s="457"/>
      <c r="T145" s="74">
        <f t="shared" si="12"/>
        <v>6</v>
      </c>
      <c r="U145" s="475"/>
      <c r="V145" s="471"/>
      <c r="W145" s="471"/>
      <c r="X145" s="471"/>
      <c r="Y145" s="471"/>
      <c r="Z145" s="471"/>
      <c r="AA145" s="472"/>
      <c r="AB145" s="471"/>
      <c r="AC145" s="473">
        <f t="shared" si="15"/>
        <v>0</v>
      </c>
      <c r="AD145" s="474"/>
      <c r="AJ145" s="69"/>
      <c r="AK145" s="77"/>
      <c r="AL145" s="77"/>
      <c r="AQ145" s="11"/>
    </row>
    <row r="146" spans="1:43" x14ac:dyDescent="0.25">
      <c r="A146" s="490"/>
      <c r="B146" s="453"/>
      <c r="C146" s="454"/>
      <c r="D146" s="459"/>
      <c r="E146" s="453"/>
      <c r="F146" s="453"/>
      <c r="G146" s="453"/>
      <c r="H146" s="623"/>
      <c r="I146" s="456"/>
      <c r="J146" s="605"/>
      <c r="K146" s="606"/>
      <c r="L146" s="606"/>
      <c r="M146" s="81">
        <f t="shared" si="13"/>
        <v>0</v>
      </c>
      <c r="N146" s="367"/>
      <c r="O146" s="81">
        <f t="shared" si="14"/>
        <v>0</v>
      </c>
      <c r="P146" s="270"/>
      <c r="Q146" s="454"/>
      <c r="R146" s="454"/>
      <c r="S146" s="457"/>
      <c r="T146" s="74">
        <f t="shared" si="12"/>
        <v>6</v>
      </c>
      <c r="U146" s="475"/>
      <c r="V146" s="471"/>
      <c r="W146" s="471"/>
      <c r="X146" s="471"/>
      <c r="Y146" s="471"/>
      <c r="Z146" s="471"/>
      <c r="AA146" s="472"/>
      <c r="AB146" s="471"/>
      <c r="AC146" s="473">
        <f t="shared" si="15"/>
        <v>0</v>
      </c>
      <c r="AD146" s="474"/>
      <c r="AJ146" s="69"/>
      <c r="AK146" s="77"/>
      <c r="AL146" s="77"/>
      <c r="AQ146" s="11"/>
    </row>
    <row r="147" spans="1:43" x14ac:dyDescent="0.25">
      <c r="A147" s="490"/>
      <c r="B147" s="453"/>
      <c r="C147" s="454"/>
      <c r="D147" s="459"/>
      <c r="E147" s="453"/>
      <c r="F147" s="453"/>
      <c r="G147" s="453"/>
      <c r="H147" s="623"/>
      <c r="I147" s="456"/>
      <c r="J147" s="605"/>
      <c r="K147" s="606"/>
      <c r="L147" s="606"/>
      <c r="M147" s="81">
        <f t="shared" si="13"/>
        <v>0</v>
      </c>
      <c r="N147" s="367"/>
      <c r="O147" s="81">
        <f t="shared" si="14"/>
        <v>0</v>
      </c>
      <c r="P147" s="270"/>
      <c r="Q147" s="454"/>
      <c r="R147" s="454"/>
      <c r="S147" s="457"/>
      <c r="T147" s="74">
        <f t="shared" si="12"/>
        <v>6</v>
      </c>
      <c r="U147" s="475"/>
      <c r="V147" s="471"/>
      <c r="W147" s="471"/>
      <c r="X147" s="471"/>
      <c r="Y147" s="471"/>
      <c r="Z147" s="471"/>
      <c r="AA147" s="472"/>
      <c r="AB147" s="471"/>
      <c r="AC147" s="473">
        <f t="shared" ref="AC147:AC191" si="16">IF(T147=6,O147,"")</f>
        <v>0</v>
      </c>
      <c r="AD147" s="474"/>
      <c r="AJ147" s="69"/>
      <c r="AK147" s="77"/>
      <c r="AL147" s="77"/>
      <c r="AQ147" s="11"/>
    </row>
    <row r="148" spans="1:43" x14ac:dyDescent="0.25">
      <c r="A148" s="490"/>
      <c r="B148" s="453"/>
      <c r="C148" s="454"/>
      <c r="D148" s="459"/>
      <c r="E148" s="453"/>
      <c r="F148" s="453"/>
      <c r="G148" s="453"/>
      <c r="H148" s="623"/>
      <c r="I148" s="456"/>
      <c r="J148" s="605"/>
      <c r="K148" s="606"/>
      <c r="L148" s="606"/>
      <c r="M148" s="81">
        <f t="shared" si="13"/>
        <v>0</v>
      </c>
      <c r="N148" s="367"/>
      <c r="O148" s="81">
        <f t="shared" si="14"/>
        <v>0</v>
      </c>
      <c r="P148" s="270"/>
      <c r="Q148" s="454"/>
      <c r="R148" s="454"/>
      <c r="S148" s="457"/>
      <c r="T148" s="74">
        <f t="shared" ref="T148:T211" si="17">COUNTIF(U148:Z148,"")</f>
        <v>6</v>
      </c>
      <c r="U148" s="475"/>
      <c r="V148" s="471"/>
      <c r="W148" s="471"/>
      <c r="X148" s="471"/>
      <c r="Y148" s="471"/>
      <c r="Z148" s="471"/>
      <c r="AA148" s="472"/>
      <c r="AB148" s="471"/>
      <c r="AC148" s="473">
        <f t="shared" si="16"/>
        <v>0</v>
      </c>
      <c r="AD148" s="474"/>
      <c r="AJ148" s="69"/>
      <c r="AK148" s="77"/>
      <c r="AL148" s="77"/>
      <c r="AQ148" s="11"/>
    </row>
    <row r="149" spans="1:43" x14ac:dyDescent="0.25">
      <c r="A149" s="490"/>
      <c r="B149" s="453"/>
      <c r="C149" s="454"/>
      <c r="D149" s="459"/>
      <c r="E149" s="453"/>
      <c r="F149" s="453"/>
      <c r="G149" s="453"/>
      <c r="H149" s="623"/>
      <c r="I149" s="456"/>
      <c r="J149" s="605"/>
      <c r="K149" s="606"/>
      <c r="L149" s="606"/>
      <c r="M149" s="81">
        <f t="shared" si="13"/>
        <v>0</v>
      </c>
      <c r="N149" s="367"/>
      <c r="O149" s="81">
        <f t="shared" si="14"/>
        <v>0</v>
      </c>
      <c r="P149" s="270"/>
      <c r="Q149" s="454"/>
      <c r="R149" s="454"/>
      <c r="S149" s="457"/>
      <c r="T149" s="74">
        <f t="shared" si="17"/>
        <v>6</v>
      </c>
      <c r="U149" s="475"/>
      <c r="V149" s="471"/>
      <c r="W149" s="471"/>
      <c r="X149" s="471"/>
      <c r="Y149" s="471"/>
      <c r="Z149" s="471"/>
      <c r="AA149" s="472"/>
      <c r="AB149" s="471"/>
      <c r="AC149" s="473">
        <f t="shared" si="16"/>
        <v>0</v>
      </c>
      <c r="AD149" s="474"/>
      <c r="AJ149" s="69"/>
      <c r="AK149" s="77"/>
      <c r="AL149" s="77"/>
      <c r="AQ149" s="11"/>
    </row>
    <row r="150" spans="1:43" x14ac:dyDescent="0.25">
      <c r="A150" s="490"/>
      <c r="B150" s="453"/>
      <c r="C150" s="454"/>
      <c r="D150" s="459"/>
      <c r="E150" s="453"/>
      <c r="F150" s="453"/>
      <c r="G150" s="453"/>
      <c r="H150" s="623"/>
      <c r="I150" s="456"/>
      <c r="J150" s="605"/>
      <c r="K150" s="606"/>
      <c r="L150" s="606"/>
      <c r="M150" s="81">
        <f t="shared" si="13"/>
        <v>0</v>
      </c>
      <c r="N150" s="367"/>
      <c r="O150" s="81">
        <f t="shared" si="14"/>
        <v>0</v>
      </c>
      <c r="P150" s="270"/>
      <c r="Q150" s="454"/>
      <c r="R150" s="454"/>
      <c r="S150" s="457"/>
      <c r="T150" s="74">
        <f t="shared" si="17"/>
        <v>6</v>
      </c>
      <c r="U150" s="475"/>
      <c r="V150" s="471"/>
      <c r="W150" s="471"/>
      <c r="X150" s="471"/>
      <c r="Y150" s="471"/>
      <c r="Z150" s="471"/>
      <c r="AA150" s="472"/>
      <c r="AB150" s="471"/>
      <c r="AC150" s="473">
        <f t="shared" si="16"/>
        <v>0</v>
      </c>
      <c r="AD150" s="474"/>
      <c r="AJ150" s="69"/>
      <c r="AK150" s="77"/>
      <c r="AL150" s="77"/>
      <c r="AQ150" s="11"/>
    </row>
    <row r="151" spans="1:43" x14ac:dyDescent="0.25">
      <c r="A151" s="490"/>
      <c r="B151" s="453"/>
      <c r="C151" s="454"/>
      <c r="D151" s="459"/>
      <c r="E151" s="453"/>
      <c r="F151" s="453"/>
      <c r="G151" s="453"/>
      <c r="H151" s="623"/>
      <c r="I151" s="456"/>
      <c r="J151" s="605"/>
      <c r="K151" s="606"/>
      <c r="L151" s="606"/>
      <c r="M151" s="81">
        <f t="shared" si="13"/>
        <v>0</v>
      </c>
      <c r="N151" s="367"/>
      <c r="O151" s="81">
        <f t="shared" si="14"/>
        <v>0</v>
      </c>
      <c r="P151" s="270"/>
      <c r="Q151" s="454"/>
      <c r="R151" s="454"/>
      <c r="S151" s="457"/>
      <c r="T151" s="74">
        <f t="shared" si="17"/>
        <v>6</v>
      </c>
      <c r="U151" s="475"/>
      <c r="V151" s="471"/>
      <c r="W151" s="471"/>
      <c r="X151" s="471"/>
      <c r="Y151" s="471"/>
      <c r="Z151" s="471"/>
      <c r="AA151" s="472"/>
      <c r="AB151" s="471"/>
      <c r="AC151" s="473">
        <f t="shared" si="16"/>
        <v>0</v>
      </c>
      <c r="AD151" s="474"/>
      <c r="AJ151" s="69"/>
      <c r="AK151" s="77"/>
      <c r="AL151" s="77"/>
      <c r="AQ151" s="11"/>
    </row>
    <row r="152" spans="1:43" x14ac:dyDescent="0.25">
      <c r="A152" s="490"/>
      <c r="B152" s="453"/>
      <c r="C152" s="454"/>
      <c r="D152" s="459"/>
      <c r="E152" s="453"/>
      <c r="F152" s="453"/>
      <c r="G152" s="453"/>
      <c r="H152" s="623"/>
      <c r="I152" s="456"/>
      <c r="J152" s="605"/>
      <c r="K152" s="606"/>
      <c r="L152" s="606"/>
      <c r="M152" s="81">
        <f t="shared" si="13"/>
        <v>0</v>
      </c>
      <c r="N152" s="367"/>
      <c r="O152" s="81">
        <f t="shared" si="14"/>
        <v>0</v>
      </c>
      <c r="P152" s="270"/>
      <c r="Q152" s="454"/>
      <c r="R152" s="454"/>
      <c r="S152" s="457"/>
      <c r="T152" s="74">
        <f t="shared" si="17"/>
        <v>6</v>
      </c>
      <c r="U152" s="475"/>
      <c r="V152" s="471"/>
      <c r="W152" s="471"/>
      <c r="X152" s="471"/>
      <c r="Y152" s="471"/>
      <c r="Z152" s="471"/>
      <c r="AA152" s="472"/>
      <c r="AB152" s="471"/>
      <c r="AC152" s="473">
        <f t="shared" si="16"/>
        <v>0</v>
      </c>
      <c r="AD152" s="474"/>
      <c r="AJ152" s="69"/>
      <c r="AK152" s="77"/>
      <c r="AL152" s="77"/>
      <c r="AQ152" s="11"/>
    </row>
    <row r="153" spans="1:43" x14ac:dyDescent="0.25">
      <c r="A153" s="490"/>
      <c r="B153" s="453"/>
      <c r="C153" s="454"/>
      <c r="D153" s="459"/>
      <c r="E153" s="453"/>
      <c r="F153" s="453"/>
      <c r="G153" s="453"/>
      <c r="H153" s="623"/>
      <c r="I153" s="456"/>
      <c r="J153" s="605"/>
      <c r="K153" s="606"/>
      <c r="L153" s="606"/>
      <c r="M153" s="81">
        <f t="shared" si="13"/>
        <v>0</v>
      </c>
      <c r="N153" s="367"/>
      <c r="O153" s="81">
        <f t="shared" si="14"/>
        <v>0</v>
      </c>
      <c r="P153" s="270"/>
      <c r="Q153" s="454"/>
      <c r="R153" s="454"/>
      <c r="S153" s="457"/>
      <c r="T153" s="74">
        <f t="shared" si="17"/>
        <v>6</v>
      </c>
      <c r="U153" s="475"/>
      <c r="V153" s="471"/>
      <c r="W153" s="471"/>
      <c r="X153" s="471"/>
      <c r="Y153" s="471"/>
      <c r="Z153" s="471"/>
      <c r="AA153" s="472"/>
      <c r="AB153" s="471"/>
      <c r="AC153" s="473">
        <f t="shared" si="16"/>
        <v>0</v>
      </c>
      <c r="AD153" s="474"/>
      <c r="AJ153" s="69"/>
      <c r="AK153" s="77"/>
      <c r="AL153" s="77"/>
      <c r="AQ153" s="11"/>
    </row>
    <row r="154" spans="1:43" x14ac:dyDescent="0.25">
      <c r="A154" s="490"/>
      <c r="B154" s="453"/>
      <c r="C154" s="454"/>
      <c r="D154" s="459"/>
      <c r="E154" s="453"/>
      <c r="F154" s="453"/>
      <c r="G154" s="453"/>
      <c r="H154" s="623"/>
      <c r="I154" s="456"/>
      <c r="J154" s="605"/>
      <c r="K154" s="606"/>
      <c r="L154" s="606"/>
      <c r="M154" s="81">
        <f t="shared" si="13"/>
        <v>0</v>
      </c>
      <c r="N154" s="367"/>
      <c r="O154" s="81">
        <f t="shared" si="14"/>
        <v>0</v>
      </c>
      <c r="P154" s="270"/>
      <c r="Q154" s="454"/>
      <c r="R154" s="454"/>
      <c r="S154" s="457"/>
      <c r="T154" s="74">
        <f t="shared" si="17"/>
        <v>6</v>
      </c>
      <c r="U154" s="475"/>
      <c r="V154" s="471"/>
      <c r="W154" s="471"/>
      <c r="X154" s="471"/>
      <c r="Y154" s="471"/>
      <c r="Z154" s="471"/>
      <c r="AA154" s="472"/>
      <c r="AB154" s="471"/>
      <c r="AC154" s="473">
        <f t="shared" si="16"/>
        <v>0</v>
      </c>
      <c r="AD154" s="474"/>
      <c r="AJ154" s="69"/>
      <c r="AK154" s="77"/>
      <c r="AL154" s="77"/>
      <c r="AQ154" s="11"/>
    </row>
    <row r="155" spans="1:43" x14ac:dyDescent="0.25">
      <c r="A155" s="490"/>
      <c r="B155" s="453"/>
      <c r="C155" s="454"/>
      <c r="D155" s="459"/>
      <c r="E155" s="453"/>
      <c r="F155" s="453"/>
      <c r="G155" s="453"/>
      <c r="H155" s="623"/>
      <c r="I155" s="456"/>
      <c r="J155" s="605"/>
      <c r="K155" s="606"/>
      <c r="L155" s="606"/>
      <c r="M155" s="81">
        <f t="shared" si="13"/>
        <v>0</v>
      </c>
      <c r="N155" s="367"/>
      <c r="O155" s="81">
        <f t="shared" si="14"/>
        <v>0</v>
      </c>
      <c r="P155" s="270"/>
      <c r="Q155" s="454"/>
      <c r="R155" s="454"/>
      <c r="S155" s="457"/>
      <c r="T155" s="74">
        <f t="shared" si="17"/>
        <v>6</v>
      </c>
      <c r="U155" s="475"/>
      <c r="V155" s="471"/>
      <c r="W155" s="471"/>
      <c r="X155" s="471"/>
      <c r="Y155" s="471"/>
      <c r="Z155" s="471"/>
      <c r="AA155" s="472"/>
      <c r="AB155" s="471"/>
      <c r="AC155" s="473">
        <f t="shared" si="16"/>
        <v>0</v>
      </c>
      <c r="AD155" s="474"/>
      <c r="AJ155" s="69"/>
      <c r="AK155" s="77"/>
      <c r="AL155" s="77"/>
      <c r="AQ155" s="11"/>
    </row>
    <row r="156" spans="1:43" x14ac:dyDescent="0.25">
      <c r="A156" s="490"/>
      <c r="B156" s="453"/>
      <c r="C156" s="454"/>
      <c r="D156" s="459"/>
      <c r="E156" s="453"/>
      <c r="F156" s="453"/>
      <c r="G156" s="453"/>
      <c r="H156" s="623"/>
      <c r="I156" s="456"/>
      <c r="J156" s="605"/>
      <c r="K156" s="606"/>
      <c r="L156" s="606"/>
      <c r="M156" s="81">
        <f t="shared" si="13"/>
        <v>0</v>
      </c>
      <c r="N156" s="367"/>
      <c r="O156" s="81">
        <f t="shared" si="14"/>
        <v>0</v>
      </c>
      <c r="P156" s="270"/>
      <c r="Q156" s="454"/>
      <c r="R156" s="454"/>
      <c r="S156" s="457"/>
      <c r="T156" s="74">
        <f t="shared" si="17"/>
        <v>6</v>
      </c>
      <c r="U156" s="475"/>
      <c r="V156" s="471"/>
      <c r="W156" s="471"/>
      <c r="X156" s="471"/>
      <c r="Y156" s="471"/>
      <c r="Z156" s="471"/>
      <c r="AA156" s="472"/>
      <c r="AB156" s="471"/>
      <c r="AC156" s="473">
        <f t="shared" si="16"/>
        <v>0</v>
      </c>
      <c r="AD156" s="474"/>
      <c r="AJ156" s="69"/>
      <c r="AK156" s="77"/>
      <c r="AL156" s="77"/>
      <c r="AQ156" s="11"/>
    </row>
    <row r="157" spans="1:43" x14ac:dyDescent="0.25">
      <c r="A157" s="490"/>
      <c r="B157" s="453"/>
      <c r="C157" s="454"/>
      <c r="D157" s="459"/>
      <c r="E157" s="453"/>
      <c r="F157" s="453"/>
      <c r="G157" s="453"/>
      <c r="H157" s="623"/>
      <c r="I157" s="456"/>
      <c r="J157" s="605"/>
      <c r="K157" s="606"/>
      <c r="L157" s="606"/>
      <c r="M157" s="81">
        <f t="shared" si="13"/>
        <v>0</v>
      </c>
      <c r="N157" s="367"/>
      <c r="O157" s="81">
        <f t="shared" si="14"/>
        <v>0</v>
      </c>
      <c r="P157" s="270"/>
      <c r="Q157" s="454"/>
      <c r="R157" s="454"/>
      <c r="S157" s="457"/>
      <c r="T157" s="74">
        <f t="shared" si="17"/>
        <v>6</v>
      </c>
      <c r="U157" s="475"/>
      <c r="V157" s="471"/>
      <c r="W157" s="471"/>
      <c r="X157" s="471"/>
      <c r="Y157" s="471"/>
      <c r="Z157" s="471"/>
      <c r="AA157" s="472"/>
      <c r="AB157" s="471"/>
      <c r="AC157" s="473">
        <f t="shared" si="16"/>
        <v>0</v>
      </c>
      <c r="AD157" s="474"/>
      <c r="AJ157" s="69"/>
      <c r="AK157" s="77"/>
      <c r="AL157" s="77"/>
      <c r="AQ157" s="11"/>
    </row>
    <row r="158" spans="1:43" x14ac:dyDescent="0.25">
      <c r="A158" s="490"/>
      <c r="B158" s="453"/>
      <c r="C158" s="454"/>
      <c r="D158" s="459"/>
      <c r="E158" s="453"/>
      <c r="F158" s="453"/>
      <c r="G158" s="453"/>
      <c r="H158" s="623"/>
      <c r="I158" s="456"/>
      <c r="J158" s="605"/>
      <c r="K158" s="606"/>
      <c r="L158" s="606"/>
      <c r="M158" s="81">
        <f t="shared" si="13"/>
        <v>0</v>
      </c>
      <c r="N158" s="367"/>
      <c r="O158" s="81">
        <f t="shared" si="14"/>
        <v>0</v>
      </c>
      <c r="P158" s="270"/>
      <c r="Q158" s="454"/>
      <c r="R158" s="454"/>
      <c r="S158" s="457"/>
      <c r="T158" s="74">
        <f t="shared" si="17"/>
        <v>6</v>
      </c>
      <c r="U158" s="475"/>
      <c r="V158" s="471"/>
      <c r="W158" s="471"/>
      <c r="X158" s="471"/>
      <c r="Y158" s="471"/>
      <c r="Z158" s="471"/>
      <c r="AA158" s="472"/>
      <c r="AB158" s="471"/>
      <c r="AC158" s="473">
        <f t="shared" si="16"/>
        <v>0</v>
      </c>
      <c r="AD158" s="474"/>
      <c r="AJ158" s="69"/>
      <c r="AK158" s="77"/>
      <c r="AL158" s="77"/>
      <c r="AQ158" s="11"/>
    </row>
    <row r="159" spans="1:43" x14ac:dyDescent="0.25">
      <c r="A159" s="490"/>
      <c r="B159" s="453"/>
      <c r="C159" s="454"/>
      <c r="D159" s="459"/>
      <c r="E159" s="453"/>
      <c r="F159" s="453"/>
      <c r="G159" s="453"/>
      <c r="H159" s="623"/>
      <c r="I159" s="456"/>
      <c r="J159" s="605"/>
      <c r="K159" s="606"/>
      <c r="L159" s="606"/>
      <c r="M159" s="81">
        <f t="shared" si="13"/>
        <v>0</v>
      </c>
      <c r="N159" s="367"/>
      <c r="O159" s="81">
        <f t="shared" si="14"/>
        <v>0</v>
      </c>
      <c r="P159" s="270"/>
      <c r="Q159" s="454"/>
      <c r="R159" s="454"/>
      <c r="S159" s="457"/>
      <c r="T159" s="74">
        <f t="shared" si="17"/>
        <v>6</v>
      </c>
      <c r="U159" s="475"/>
      <c r="V159" s="471"/>
      <c r="W159" s="471"/>
      <c r="X159" s="471"/>
      <c r="Y159" s="471"/>
      <c r="Z159" s="471"/>
      <c r="AA159" s="472"/>
      <c r="AB159" s="471"/>
      <c r="AC159" s="473">
        <f t="shared" si="16"/>
        <v>0</v>
      </c>
      <c r="AD159" s="474"/>
      <c r="AJ159" s="69"/>
      <c r="AK159" s="77"/>
      <c r="AL159" s="77"/>
      <c r="AQ159" s="11"/>
    </row>
    <row r="160" spans="1:43" x14ac:dyDescent="0.25">
      <c r="A160" s="490"/>
      <c r="B160" s="453"/>
      <c r="C160" s="454"/>
      <c r="D160" s="459"/>
      <c r="E160" s="453"/>
      <c r="F160" s="453"/>
      <c r="G160" s="453"/>
      <c r="H160" s="623"/>
      <c r="I160" s="456"/>
      <c r="J160" s="605"/>
      <c r="K160" s="606"/>
      <c r="L160" s="606"/>
      <c r="M160" s="81">
        <f t="shared" si="13"/>
        <v>0</v>
      </c>
      <c r="N160" s="367"/>
      <c r="O160" s="81">
        <f t="shared" si="14"/>
        <v>0</v>
      </c>
      <c r="P160" s="270"/>
      <c r="Q160" s="454"/>
      <c r="R160" s="454"/>
      <c r="S160" s="457"/>
      <c r="T160" s="74">
        <f t="shared" si="17"/>
        <v>6</v>
      </c>
      <c r="U160" s="475"/>
      <c r="V160" s="471"/>
      <c r="W160" s="471"/>
      <c r="X160" s="471"/>
      <c r="Y160" s="471"/>
      <c r="Z160" s="471"/>
      <c r="AA160" s="472"/>
      <c r="AB160" s="471"/>
      <c r="AC160" s="473">
        <f t="shared" si="16"/>
        <v>0</v>
      </c>
      <c r="AD160" s="474"/>
      <c r="AJ160" s="69"/>
      <c r="AK160" s="77"/>
      <c r="AL160" s="77"/>
      <c r="AQ160" s="11"/>
    </row>
    <row r="161" spans="1:43" x14ac:dyDescent="0.25">
      <c r="A161" s="490"/>
      <c r="B161" s="453"/>
      <c r="C161" s="454"/>
      <c r="D161" s="459"/>
      <c r="E161" s="453"/>
      <c r="F161" s="453"/>
      <c r="G161" s="453"/>
      <c r="H161" s="623"/>
      <c r="I161" s="456"/>
      <c r="J161" s="605"/>
      <c r="K161" s="606"/>
      <c r="L161" s="606"/>
      <c r="M161" s="81">
        <f t="shared" si="13"/>
        <v>0</v>
      </c>
      <c r="N161" s="367"/>
      <c r="O161" s="81">
        <f t="shared" si="14"/>
        <v>0</v>
      </c>
      <c r="P161" s="270"/>
      <c r="Q161" s="454"/>
      <c r="R161" s="454"/>
      <c r="S161" s="457"/>
      <c r="T161" s="74">
        <f t="shared" si="17"/>
        <v>6</v>
      </c>
      <c r="U161" s="475"/>
      <c r="V161" s="471"/>
      <c r="W161" s="471"/>
      <c r="X161" s="471"/>
      <c r="Y161" s="471"/>
      <c r="Z161" s="471"/>
      <c r="AA161" s="472"/>
      <c r="AB161" s="471"/>
      <c r="AC161" s="473">
        <f t="shared" si="16"/>
        <v>0</v>
      </c>
      <c r="AD161" s="474"/>
      <c r="AJ161" s="69"/>
      <c r="AK161" s="77"/>
      <c r="AL161" s="77"/>
      <c r="AQ161" s="11"/>
    </row>
    <row r="162" spans="1:43" x14ac:dyDescent="0.25">
      <c r="A162" s="490"/>
      <c r="B162" s="453"/>
      <c r="C162" s="454"/>
      <c r="D162" s="459"/>
      <c r="E162" s="453"/>
      <c r="F162" s="453"/>
      <c r="G162" s="453"/>
      <c r="H162" s="623"/>
      <c r="I162" s="456"/>
      <c r="J162" s="605"/>
      <c r="K162" s="606"/>
      <c r="L162" s="606"/>
      <c r="M162" s="81">
        <f t="shared" si="13"/>
        <v>0</v>
      </c>
      <c r="N162" s="367"/>
      <c r="O162" s="81">
        <f t="shared" si="14"/>
        <v>0</v>
      </c>
      <c r="P162" s="270"/>
      <c r="Q162" s="454"/>
      <c r="R162" s="454"/>
      <c r="S162" s="457"/>
      <c r="T162" s="74">
        <f t="shared" si="17"/>
        <v>6</v>
      </c>
      <c r="U162" s="475"/>
      <c r="V162" s="471"/>
      <c r="W162" s="471"/>
      <c r="X162" s="471"/>
      <c r="Y162" s="471"/>
      <c r="Z162" s="471"/>
      <c r="AA162" s="472"/>
      <c r="AB162" s="471"/>
      <c r="AC162" s="473">
        <f t="shared" si="16"/>
        <v>0</v>
      </c>
      <c r="AD162" s="474"/>
      <c r="AJ162" s="69"/>
      <c r="AK162" s="77"/>
      <c r="AL162" s="77"/>
      <c r="AQ162" s="11"/>
    </row>
    <row r="163" spans="1:43" x14ac:dyDescent="0.25">
      <c r="A163" s="490"/>
      <c r="B163" s="453"/>
      <c r="C163" s="454"/>
      <c r="D163" s="459"/>
      <c r="E163" s="453"/>
      <c r="F163" s="453"/>
      <c r="G163" s="453"/>
      <c r="H163" s="623"/>
      <c r="I163" s="456"/>
      <c r="J163" s="605"/>
      <c r="K163" s="606"/>
      <c r="L163" s="606"/>
      <c r="M163" s="81">
        <f t="shared" si="13"/>
        <v>0</v>
      </c>
      <c r="N163" s="367"/>
      <c r="O163" s="81">
        <f t="shared" si="14"/>
        <v>0</v>
      </c>
      <c r="P163" s="270"/>
      <c r="Q163" s="454"/>
      <c r="R163" s="454"/>
      <c r="S163" s="457"/>
      <c r="T163" s="74">
        <f t="shared" si="17"/>
        <v>6</v>
      </c>
      <c r="U163" s="475"/>
      <c r="V163" s="471"/>
      <c r="W163" s="471"/>
      <c r="X163" s="471"/>
      <c r="Y163" s="471"/>
      <c r="Z163" s="471"/>
      <c r="AA163" s="472"/>
      <c r="AB163" s="471"/>
      <c r="AC163" s="473">
        <f t="shared" si="16"/>
        <v>0</v>
      </c>
      <c r="AD163" s="474"/>
      <c r="AJ163" s="69"/>
      <c r="AK163" s="77"/>
      <c r="AL163" s="77"/>
      <c r="AQ163" s="11"/>
    </row>
    <row r="164" spans="1:43" x14ac:dyDescent="0.25">
      <c r="A164" s="490"/>
      <c r="B164" s="453"/>
      <c r="C164" s="454"/>
      <c r="D164" s="459"/>
      <c r="E164" s="453"/>
      <c r="F164" s="453"/>
      <c r="G164" s="453"/>
      <c r="H164" s="623"/>
      <c r="I164" s="456"/>
      <c r="J164" s="605"/>
      <c r="K164" s="606"/>
      <c r="L164" s="606"/>
      <c r="M164" s="81">
        <f t="shared" si="13"/>
        <v>0</v>
      </c>
      <c r="N164" s="367"/>
      <c r="O164" s="81">
        <f t="shared" si="14"/>
        <v>0</v>
      </c>
      <c r="P164" s="270"/>
      <c r="Q164" s="454"/>
      <c r="R164" s="454"/>
      <c r="S164" s="457"/>
      <c r="T164" s="74">
        <f t="shared" si="17"/>
        <v>6</v>
      </c>
      <c r="U164" s="475"/>
      <c r="V164" s="471"/>
      <c r="W164" s="471"/>
      <c r="X164" s="471"/>
      <c r="Y164" s="471"/>
      <c r="Z164" s="471"/>
      <c r="AA164" s="472"/>
      <c r="AB164" s="471"/>
      <c r="AC164" s="473">
        <f t="shared" si="16"/>
        <v>0</v>
      </c>
      <c r="AD164" s="474"/>
      <c r="AJ164" s="69"/>
      <c r="AK164" s="77"/>
      <c r="AL164" s="77"/>
      <c r="AQ164" s="11"/>
    </row>
    <row r="165" spans="1:43" x14ac:dyDescent="0.25">
      <c r="A165" s="490"/>
      <c r="B165" s="453"/>
      <c r="C165" s="454"/>
      <c r="D165" s="459"/>
      <c r="E165" s="453"/>
      <c r="F165" s="453"/>
      <c r="G165" s="453"/>
      <c r="H165" s="623"/>
      <c r="I165" s="456"/>
      <c r="J165" s="605"/>
      <c r="K165" s="606"/>
      <c r="L165" s="606"/>
      <c r="M165" s="81">
        <f t="shared" si="13"/>
        <v>0</v>
      </c>
      <c r="N165" s="367"/>
      <c r="O165" s="81">
        <f t="shared" si="14"/>
        <v>0</v>
      </c>
      <c r="P165" s="270"/>
      <c r="Q165" s="454"/>
      <c r="R165" s="454"/>
      <c r="S165" s="457"/>
      <c r="T165" s="74">
        <f t="shared" si="17"/>
        <v>6</v>
      </c>
      <c r="U165" s="475"/>
      <c r="V165" s="471"/>
      <c r="W165" s="471"/>
      <c r="X165" s="471"/>
      <c r="Y165" s="471"/>
      <c r="Z165" s="471"/>
      <c r="AA165" s="472"/>
      <c r="AB165" s="471"/>
      <c r="AC165" s="473">
        <f t="shared" si="16"/>
        <v>0</v>
      </c>
      <c r="AD165" s="474"/>
      <c r="AJ165" s="69"/>
      <c r="AK165" s="77"/>
      <c r="AL165" s="77"/>
      <c r="AQ165" s="11"/>
    </row>
    <row r="166" spans="1:43" x14ac:dyDescent="0.25">
      <c r="A166" s="490"/>
      <c r="B166" s="453"/>
      <c r="C166" s="454"/>
      <c r="D166" s="459"/>
      <c r="E166" s="453"/>
      <c r="F166" s="453"/>
      <c r="G166" s="453"/>
      <c r="H166" s="623"/>
      <c r="I166" s="456"/>
      <c r="J166" s="605"/>
      <c r="K166" s="606"/>
      <c r="L166" s="606"/>
      <c r="M166" s="81">
        <f t="shared" si="13"/>
        <v>0</v>
      </c>
      <c r="N166" s="367"/>
      <c r="O166" s="81">
        <f t="shared" si="14"/>
        <v>0</v>
      </c>
      <c r="P166" s="270"/>
      <c r="Q166" s="454"/>
      <c r="R166" s="454"/>
      <c r="S166" s="457"/>
      <c r="T166" s="74">
        <f t="shared" si="17"/>
        <v>6</v>
      </c>
      <c r="U166" s="475"/>
      <c r="V166" s="471"/>
      <c r="W166" s="471"/>
      <c r="X166" s="471"/>
      <c r="Y166" s="471"/>
      <c r="Z166" s="471"/>
      <c r="AA166" s="472"/>
      <c r="AB166" s="471"/>
      <c r="AC166" s="473">
        <f t="shared" si="16"/>
        <v>0</v>
      </c>
      <c r="AD166" s="474"/>
      <c r="AJ166" s="69"/>
      <c r="AK166" s="77"/>
      <c r="AL166" s="77"/>
      <c r="AQ166" s="11"/>
    </row>
    <row r="167" spans="1:43" x14ac:dyDescent="0.25">
      <c r="A167" s="490"/>
      <c r="B167" s="453"/>
      <c r="C167" s="454"/>
      <c r="D167" s="459"/>
      <c r="E167" s="453"/>
      <c r="F167" s="453"/>
      <c r="G167" s="453"/>
      <c r="H167" s="623"/>
      <c r="I167" s="456"/>
      <c r="J167" s="605"/>
      <c r="K167" s="606"/>
      <c r="L167" s="606"/>
      <c r="M167" s="81">
        <f t="shared" si="13"/>
        <v>0</v>
      </c>
      <c r="N167" s="367"/>
      <c r="O167" s="81">
        <f t="shared" si="14"/>
        <v>0</v>
      </c>
      <c r="P167" s="270"/>
      <c r="Q167" s="454"/>
      <c r="R167" s="454"/>
      <c r="S167" s="457"/>
      <c r="T167" s="74">
        <f t="shared" si="17"/>
        <v>6</v>
      </c>
      <c r="U167" s="475"/>
      <c r="V167" s="471"/>
      <c r="W167" s="471"/>
      <c r="X167" s="471"/>
      <c r="Y167" s="471"/>
      <c r="Z167" s="471"/>
      <c r="AA167" s="472"/>
      <c r="AB167" s="471"/>
      <c r="AC167" s="473">
        <f t="shared" si="16"/>
        <v>0</v>
      </c>
      <c r="AD167" s="474"/>
      <c r="AJ167" s="69"/>
      <c r="AK167" s="77"/>
      <c r="AL167" s="77"/>
      <c r="AQ167" s="11"/>
    </row>
    <row r="168" spans="1:43" x14ac:dyDescent="0.25">
      <c r="A168" s="490"/>
      <c r="B168" s="453"/>
      <c r="C168" s="454"/>
      <c r="D168" s="459"/>
      <c r="E168" s="453"/>
      <c r="F168" s="453"/>
      <c r="G168" s="453"/>
      <c r="H168" s="623"/>
      <c r="I168" s="456"/>
      <c r="J168" s="605"/>
      <c r="K168" s="606"/>
      <c r="L168" s="606"/>
      <c r="M168" s="81">
        <f t="shared" si="13"/>
        <v>0</v>
      </c>
      <c r="N168" s="367"/>
      <c r="O168" s="81">
        <f t="shared" si="14"/>
        <v>0</v>
      </c>
      <c r="P168" s="270"/>
      <c r="Q168" s="454"/>
      <c r="R168" s="454"/>
      <c r="S168" s="457"/>
      <c r="T168" s="74">
        <f t="shared" si="17"/>
        <v>6</v>
      </c>
      <c r="U168" s="475"/>
      <c r="V168" s="471"/>
      <c r="W168" s="471"/>
      <c r="X168" s="471"/>
      <c r="Y168" s="471"/>
      <c r="Z168" s="471"/>
      <c r="AA168" s="472"/>
      <c r="AB168" s="471"/>
      <c r="AC168" s="473">
        <f t="shared" si="16"/>
        <v>0</v>
      </c>
      <c r="AD168" s="474"/>
      <c r="AJ168" s="69"/>
      <c r="AK168" s="77"/>
      <c r="AL168" s="77"/>
      <c r="AQ168" s="11"/>
    </row>
    <row r="169" spans="1:43" x14ac:dyDescent="0.25">
      <c r="A169" s="490"/>
      <c r="B169" s="453"/>
      <c r="C169" s="454"/>
      <c r="D169" s="459"/>
      <c r="E169" s="453"/>
      <c r="F169" s="453"/>
      <c r="G169" s="453"/>
      <c r="H169" s="623"/>
      <c r="I169" s="456"/>
      <c r="J169" s="605"/>
      <c r="K169" s="606"/>
      <c r="L169" s="606"/>
      <c r="M169" s="81">
        <f t="shared" si="13"/>
        <v>0</v>
      </c>
      <c r="N169" s="367"/>
      <c r="O169" s="81">
        <f t="shared" si="14"/>
        <v>0</v>
      </c>
      <c r="P169" s="270"/>
      <c r="Q169" s="454"/>
      <c r="R169" s="454"/>
      <c r="S169" s="457"/>
      <c r="T169" s="74">
        <f t="shared" si="17"/>
        <v>6</v>
      </c>
      <c r="U169" s="475"/>
      <c r="V169" s="471"/>
      <c r="W169" s="471"/>
      <c r="X169" s="471"/>
      <c r="Y169" s="471"/>
      <c r="Z169" s="471"/>
      <c r="AA169" s="472"/>
      <c r="AB169" s="471"/>
      <c r="AC169" s="473">
        <f t="shared" si="16"/>
        <v>0</v>
      </c>
      <c r="AD169" s="474"/>
      <c r="AJ169" s="69"/>
      <c r="AK169" s="77"/>
      <c r="AL169" s="77"/>
      <c r="AQ169" s="11"/>
    </row>
    <row r="170" spans="1:43" x14ac:dyDescent="0.25">
      <c r="A170" s="490"/>
      <c r="B170" s="453"/>
      <c r="C170" s="454"/>
      <c r="D170" s="459"/>
      <c r="E170" s="453"/>
      <c r="F170" s="453"/>
      <c r="G170" s="453"/>
      <c r="H170" s="623"/>
      <c r="I170" s="456"/>
      <c r="J170" s="605"/>
      <c r="K170" s="606"/>
      <c r="L170" s="606"/>
      <c r="M170" s="81">
        <f t="shared" si="13"/>
        <v>0</v>
      </c>
      <c r="N170" s="367"/>
      <c r="O170" s="81">
        <f t="shared" si="14"/>
        <v>0</v>
      </c>
      <c r="P170" s="270"/>
      <c r="Q170" s="454"/>
      <c r="R170" s="454"/>
      <c r="S170" s="457"/>
      <c r="T170" s="74">
        <f t="shared" si="17"/>
        <v>6</v>
      </c>
      <c r="U170" s="475"/>
      <c r="V170" s="471"/>
      <c r="W170" s="471"/>
      <c r="X170" s="471"/>
      <c r="Y170" s="471"/>
      <c r="Z170" s="471"/>
      <c r="AA170" s="472"/>
      <c r="AB170" s="471"/>
      <c r="AC170" s="473">
        <f t="shared" si="16"/>
        <v>0</v>
      </c>
      <c r="AD170" s="474"/>
      <c r="AJ170" s="69"/>
      <c r="AK170" s="77"/>
      <c r="AL170" s="77"/>
      <c r="AQ170" s="11"/>
    </row>
    <row r="171" spans="1:43" x14ac:dyDescent="0.25">
      <c r="A171" s="490"/>
      <c r="B171" s="453"/>
      <c r="C171" s="454"/>
      <c r="D171" s="459"/>
      <c r="E171" s="453"/>
      <c r="F171" s="453"/>
      <c r="G171" s="453"/>
      <c r="H171" s="623"/>
      <c r="I171" s="456"/>
      <c r="J171" s="605"/>
      <c r="K171" s="606"/>
      <c r="L171" s="606"/>
      <c r="M171" s="81">
        <f t="shared" si="13"/>
        <v>0</v>
      </c>
      <c r="N171" s="367"/>
      <c r="O171" s="81">
        <f t="shared" si="14"/>
        <v>0</v>
      </c>
      <c r="P171" s="270"/>
      <c r="Q171" s="454"/>
      <c r="R171" s="454"/>
      <c r="S171" s="457"/>
      <c r="T171" s="74">
        <f t="shared" si="17"/>
        <v>6</v>
      </c>
      <c r="U171" s="475"/>
      <c r="V171" s="471"/>
      <c r="W171" s="471"/>
      <c r="X171" s="471"/>
      <c r="Y171" s="471"/>
      <c r="Z171" s="471"/>
      <c r="AA171" s="472"/>
      <c r="AB171" s="471"/>
      <c r="AC171" s="473">
        <f t="shared" si="16"/>
        <v>0</v>
      </c>
      <c r="AD171" s="474"/>
      <c r="AJ171" s="69"/>
      <c r="AK171" s="77"/>
      <c r="AL171" s="77"/>
      <c r="AQ171" s="11"/>
    </row>
    <row r="172" spans="1:43" x14ac:dyDescent="0.25">
      <c r="A172" s="490"/>
      <c r="B172" s="453"/>
      <c r="C172" s="454"/>
      <c r="D172" s="459"/>
      <c r="E172" s="453"/>
      <c r="F172" s="453"/>
      <c r="G172" s="453"/>
      <c r="H172" s="623"/>
      <c r="I172" s="456"/>
      <c r="J172" s="605"/>
      <c r="K172" s="606"/>
      <c r="L172" s="606"/>
      <c r="M172" s="81">
        <f t="shared" si="13"/>
        <v>0</v>
      </c>
      <c r="N172" s="367"/>
      <c r="O172" s="81">
        <f t="shared" si="14"/>
        <v>0</v>
      </c>
      <c r="P172" s="270"/>
      <c r="Q172" s="454"/>
      <c r="R172" s="454"/>
      <c r="S172" s="457"/>
      <c r="T172" s="74">
        <f t="shared" si="17"/>
        <v>6</v>
      </c>
      <c r="U172" s="475"/>
      <c r="V172" s="471"/>
      <c r="W172" s="471"/>
      <c r="X172" s="471"/>
      <c r="Y172" s="471"/>
      <c r="Z172" s="471"/>
      <c r="AA172" s="472"/>
      <c r="AB172" s="471"/>
      <c r="AC172" s="473">
        <f t="shared" si="16"/>
        <v>0</v>
      </c>
      <c r="AD172" s="474"/>
      <c r="AJ172" s="69"/>
      <c r="AK172" s="77"/>
      <c r="AL172" s="77"/>
      <c r="AQ172" s="11"/>
    </row>
    <row r="173" spans="1:43" x14ac:dyDescent="0.25">
      <c r="A173" s="490"/>
      <c r="B173" s="453"/>
      <c r="C173" s="454"/>
      <c r="D173" s="459"/>
      <c r="E173" s="453"/>
      <c r="F173" s="453"/>
      <c r="G173" s="453"/>
      <c r="H173" s="623"/>
      <c r="I173" s="456"/>
      <c r="J173" s="605"/>
      <c r="K173" s="606"/>
      <c r="L173" s="606"/>
      <c r="M173" s="81">
        <f t="shared" si="13"/>
        <v>0</v>
      </c>
      <c r="N173" s="367"/>
      <c r="O173" s="81">
        <f t="shared" si="14"/>
        <v>0</v>
      </c>
      <c r="P173" s="270"/>
      <c r="Q173" s="454"/>
      <c r="R173" s="454"/>
      <c r="S173" s="457"/>
      <c r="T173" s="74">
        <f t="shared" si="17"/>
        <v>6</v>
      </c>
      <c r="U173" s="475"/>
      <c r="V173" s="471"/>
      <c r="W173" s="471"/>
      <c r="X173" s="471"/>
      <c r="Y173" s="471"/>
      <c r="Z173" s="471"/>
      <c r="AA173" s="472"/>
      <c r="AB173" s="471"/>
      <c r="AC173" s="473">
        <f t="shared" si="16"/>
        <v>0</v>
      </c>
      <c r="AD173" s="474"/>
      <c r="AJ173" s="69"/>
      <c r="AK173" s="77"/>
      <c r="AL173" s="77"/>
      <c r="AQ173" s="11"/>
    </row>
    <row r="174" spans="1:43" x14ac:dyDescent="0.25">
      <c r="A174" s="490"/>
      <c r="B174" s="453"/>
      <c r="C174" s="454"/>
      <c r="D174" s="459"/>
      <c r="E174" s="453"/>
      <c r="F174" s="453"/>
      <c r="G174" s="453"/>
      <c r="H174" s="623"/>
      <c r="I174" s="456"/>
      <c r="J174" s="605"/>
      <c r="K174" s="606"/>
      <c r="L174" s="606"/>
      <c r="M174" s="81">
        <f t="shared" si="13"/>
        <v>0</v>
      </c>
      <c r="N174" s="367"/>
      <c r="O174" s="81">
        <f t="shared" si="14"/>
        <v>0</v>
      </c>
      <c r="P174" s="270"/>
      <c r="Q174" s="454"/>
      <c r="R174" s="454"/>
      <c r="S174" s="457"/>
      <c r="T174" s="74">
        <f t="shared" si="17"/>
        <v>6</v>
      </c>
      <c r="U174" s="475"/>
      <c r="V174" s="471"/>
      <c r="W174" s="471"/>
      <c r="X174" s="471"/>
      <c r="Y174" s="471"/>
      <c r="Z174" s="471"/>
      <c r="AA174" s="472"/>
      <c r="AB174" s="471"/>
      <c r="AC174" s="473">
        <f t="shared" si="16"/>
        <v>0</v>
      </c>
      <c r="AD174" s="474"/>
      <c r="AJ174" s="69"/>
      <c r="AK174" s="77"/>
      <c r="AL174" s="77"/>
      <c r="AQ174" s="11"/>
    </row>
    <row r="175" spans="1:43" x14ac:dyDescent="0.25">
      <c r="A175" s="490"/>
      <c r="B175" s="453"/>
      <c r="C175" s="454"/>
      <c r="D175" s="459"/>
      <c r="E175" s="453"/>
      <c r="F175" s="453"/>
      <c r="G175" s="453"/>
      <c r="H175" s="623"/>
      <c r="I175" s="456"/>
      <c r="J175" s="605"/>
      <c r="K175" s="606"/>
      <c r="L175" s="606"/>
      <c r="M175" s="81">
        <f t="shared" si="13"/>
        <v>0</v>
      </c>
      <c r="N175" s="367"/>
      <c r="O175" s="81">
        <f t="shared" si="14"/>
        <v>0</v>
      </c>
      <c r="P175" s="270"/>
      <c r="Q175" s="454"/>
      <c r="R175" s="454"/>
      <c r="S175" s="457"/>
      <c r="T175" s="74">
        <f t="shared" si="17"/>
        <v>6</v>
      </c>
      <c r="U175" s="475"/>
      <c r="V175" s="471"/>
      <c r="W175" s="471"/>
      <c r="X175" s="471"/>
      <c r="Y175" s="471"/>
      <c r="Z175" s="471"/>
      <c r="AA175" s="472"/>
      <c r="AB175" s="471"/>
      <c r="AC175" s="473">
        <f t="shared" si="16"/>
        <v>0</v>
      </c>
      <c r="AD175" s="474"/>
      <c r="AJ175" s="69"/>
      <c r="AK175" s="77"/>
      <c r="AL175" s="77"/>
      <c r="AQ175" s="11"/>
    </row>
    <row r="176" spans="1:43" x14ac:dyDescent="0.25">
      <c r="A176" s="490"/>
      <c r="B176" s="453"/>
      <c r="C176" s="454"/>
      <c r="D176" s="459"/>
      <c r="E176" s="453"/>
      <c r="F176" s="453"/>
      <c r="G176" s="453"/>
      <c r="H176" s="623"/>
      <c r="I176" s="456"/>
      <c r="J176" s="605"/>
      <c r="K176" s="606"/>
      <c r="L176" s="606"/>
      <c r="M176" s="81">
        <f t="shared" si="13"/>
        <v>0</v>
      </c>
      <c r="N176" s="367"/>
      <c r="O176" s="81">
        <f t="shared" si="14"/>
        <v>0</v>
      </c>
      <c r="P176" s="270"/>
      <c r="Q176" s="454"/>
      <c r="R176" s="454"/>
      <c r="S176" s="457"/>
      <c r="T176" s="74">
        <f t="shared" si="17"/>
        <v>6</v>
      </c>
      <c r="U176" s="475"/>
      <c r="V176" s="471"/>
      <c r="W176" s="471"/>
      <c r="X176" s="471"/>
      <c r="Y176" s="471"/>
      <c r="Z176" s="471"/>
      <c r="AA176" s="472"/>
      <c r="AB176" s="471"/>
      <c r="AC176" s="473">
        <f t="shared" si="16"/>
        <v>0</v>
      </c>
      <c r="AD176" s="474"/>
      <c r="AJ176" s="69"/>
      <c r="AK176" s="77"/>
      <c r="AL176" s="77"/>
      <c r="AQ176" s="11"/>
    </row>
    <row r="177" spans="1:43" x14ac:dyDescent="0.25">
      <c r="A177" s="490"/>
      <c r="B177" s="453"/>
      <c r="C177" s="454"/>
      <c r="D177" s="459"/>
      <c r="E177" s="453"/>
      <c r="F177" s="453"/>
      <c r="G177" s="453"/>
      <c r="H177" s="623"/>
      <c r="I177" s="456"/>
      <c r="J177" s="605"/>
      <c r="K177" s="606"/>
      <c r="L177" s="606"/>
      <c r="M177" s="81">
        <f t="shared" si="13"/>
        <v>0</v>
      </c>
      <c r="N177" s="367"/>
      <c r="O177" s="81">
        <f t="shared" si="14"/>
        <v>0</v>
      </c>
      <c r="P177" s="270"/>
      <c r="Q177" s="454"/>
      <c r="R177" s="454"/>
      <c r="S177" s="457"/>
      <c r="T177" s="74">
        <f t="shared" si="17"/>
        <v>6</v>
      </c>
      <c r="U177" s="475"/>
      <c r="V177" s="471"/>
      <c r="W177" s="471"/>
      <c r="X177" s="471"/>
      <c r="Y177" s="471"/>
      <c r="Z177" s="471"/>
      <c r="AA177" s="472"/>
      <c r="AB177" s="471"/>
      <c r="AC177" s="473">
        <f t="shared" si="16"/>
        <v>0</v>
      </c>
      <c r="AD177" s="474"/>
      <c r="AJ177" s="69"/>
      <c r="AK177" s="77"/>
      <c r="AL177" s="77"/>
      <c r="AQ177" s="11"/>
    </row>
    <row r="178" spans="1:43" x14ac:dyDescent="0.25">
      <c r="A178" s="490"/>
      <c r="B178" s="453"/>
      <c r="C178" s="454"/>
      <c r="D178" s="459"/>
      <c r="E178" s="453"/>
      <c r="F178" s="453"/>
      <c r="G178" s="453"/>
      <c r="H178" s="623"/>
      <c r="I178" s="456"/>
      <c r="J178" s="605"/>
      <c r="K178" s="606"/>
      <c r="L178" s="606"/>
      <c r="M178" s="81">
        <f t="shared" si="13"/>
        <v>0</v>
      </c>
      <c r="N178" s="367"/>
      <c r="O178" s="81">
        <f t="shared" si="14"/>
        <v>0</v>
      </c>
      <c r="P178" s="270"/>
      <c r="Q178" s="454"/>
      <c r="R178" s="454"/>
      <c r="S178" s="457"/>
      <c r="T178" s="74">
        <f t="shared" si="17"/>
        <v>6</v>
      </c>
      <c r="U178" s="475"/>
      <c r="V178" s="471"/>
      <c r="W178" s="471"/>
      <c r="X178" s="471"/>
      <c r="Y178" s="471"/>
      <c r="Z178" s="471"/>
      <c r="AA178" s="472"/>
      <c r="AB178" s="471"/>
      <c r="AC178" s="473">
        <f t="shared" si="16"/>
        <v>0</v>
      </c>
      <c r="AD178" s="474"/>
      <c r="AJ178" s="69"/>
      <c r="AK178" s="77"/>
      <c r="AL178" s="77"/>
      <c r="AQ178" s="11"/>
    </row>
    <row r="179" spans="1:43" x14ac:dyDescent="0.25">
      <c r="A179" s="490"/>
      <c r="B179" s="453"/>
      <c r="C179" s="454"/>
      <c r="D179" s="459"/>
      <c r="E179" s="453"/>
      <c r="F179" s="453"/>
      <c r="G179" s="453"/>
      <c r="H179" s="623"/>
      <c r="I179" s="456"/>
      <c r="J179" s="605"/>
      <c r="K179" s="606"/>
      <c r="L179" s="606"/>
      <c r="M179" s="81">
        <f t="shared" si="13"/>
        <v>0</v>
      </c>
      <c r="N179" s="367"/>
      <c r="O179" s="81">
        <f t="shared" si="14"/>
        <v>0</v>
      </c>
      <c r="P179" s="270"/>
      <c r="Q179" s="454"/>
      <c r="R179" s="454"/>
      <c r="S179" s="457"/>
      <c r="T179" s="74">
        <f t="shared" si="17"/>
        <v>6</v>
      </c>
      <c r="U179" s="475"/>
      <c r="V179" s="471"/>
      <c r="W179" s="471"/>
      <c r="X179" s="471"/>
      <c r="Y179" s="471"/>
      <c r="Z179" s="471"/>
      <c r="AA179" s="472"/>
      <c r="AB179" s="471"/>
      <c r="AC179" s="473">
        <f t="shared" si="16"/>
        <v>0</v>
      </c>
      <c r="AD179" s="474"/>
      <c r="AJ179" s="69"/>
      <c r="AK179" s="77"/>
      <c r="AL179" s="77"/>
      <c r="AQ179" s="11"/>
    </row>
    <row r="180" spans="1:43" x14ac:dyDescent="0.25">
      <c r="A180" s="490"/>
      <c r="B180" s="453"/>
      <c r="C180" s="454"/>
      <c r="D180" s="459"/>
      <c r="E180" s="453"/>
      <c r="F180" s="453"/>
      <c r="G180" s="453"/>
      <c r="H180" s="623"/>
      <c r="I180" s="456"/>
      <c r="J180" s="605"/>
      <c r="K180" s="606"/>
      <c r="L180" s="606"/>
      <c r="M180" s="81">
        <f t="shared" si="13"/>
        <v>0</v>
      </c>
      <c r="N180" s="367"/>
      <c r="O180" s="81">
        <f t="shared" si="14"/>
        <v>0</v>
      </c>
      <c r="P180" s="270"/>
      <c r="Q180" s="454"/>
      <c r="R180" s="454"/>
      <c r="S180" s="457"/>
      <c r="T180" s="74">
        <f t="shared" si="17"/>
        <v>6</v>
      </c>
      <c r="U180" s="475"/>
      <c r="V180" s="471"/>
      <c r="W180" s="471"/>
      <c r="X180" s="471"/>
      <c r="Y180" s="471"/>
      <c r="Z180" s="471"/>
      <c r="AA180" s="472"/>
      <c r="AB180" s="471"/>
      <c r="AC180" s="473">
        <f t="shared" si="16"/>
        <v>0</v>
      </c>
      <c r="AD180" s="474"/>
      <c r="AJ180" s="69"/>
      <c r="AK180" s="77"/>
      <c r="AL180" s="77"/>
      <c r="AQ180" s="11"/>
    </row>
    <row r="181" spans="1:43" x14ac:dyDescent="0.25">
      <c r="A181" s="490"/>
      <c r="B181" s="453"/>
      <c r="C181" s="454"/>
      <c r="D181" s="459"/>
      <c r="E181" s="453"/>
      <c r="F181" s="453"/>
      <c r="G181" s="453"/>
      <c r="H181" s="623"/>
      <c r="I181" s="456"/>
      <c r="J181" s="605"/>
      <c r="K181" s="606"/>
      <c r="L181" s="606"/>
      <c r="M181" s="81">
        <f t="shared" si="13"/>
        <v>0</v>
      </c>
      <c r="N181" s="367"/>
      <c r="O181" s="81">
        <f t="shared" si="14"/>
        <v>0</v>
      </c>
      <c r="P181" s="270"/>
      <c r="Q181" s="454"/>
      <c r="R181" s="454"/>
      <c r="S181" s="457"/>
      <c r="T181" s="74">
        <f t="shared" si="17"/>
        <v>6</v>
      </c>
      <c r="U181" s="475"/>
      <c r="V181" s="471"/>
      <c r="W181" s="471"/>
      <c r="X181" s="471"/>
      <c r="Y181" s="471"/>
      <c r="Z181" s="471"/>
      <c r="AA181" s="472"/>
      <c r="AB181" s="471"/>
      <c r="AC181" s="473">
        <f t="shared" si="16"/>
        <v>0</v>
      </c>
      <c r="AD181" s="474"/>
      <c r="AJ181" s="69"/>
      <c r="AK181" s="77"/>
      <c r="AL181" s="77"/>
      <c r="AQ181" s="11"/>
    </row>
    <row r="182" spans="1:43" x14ac:dyDescent="0.25">
      <c r="A182" s="490"/>
      <c r="B182" s="453"/>
      <c r="C182" s="454"/>
      <c r="D182" s="459"/>
      <c r="E182" s="453"/>
      <c r="F182" s="453"/>
      <c r="G182" s="453"/>
      <c r="H182" s="623"/>
      <c r="I182" s="456"/>
      <c r="J182" s="605"/>
      <c r="K182" s="606"/>
      <c r="L182" s="606"/>
      <c r="M182" s="81">
        <f t="shared" si="13"/>
        <v>0</v>
      </c>
      <c r="N182" s="367"/>
      <c r="O182" s="81">
        <f t="shared" si="14"/>
        <v>0</v>
      </c>
      <c r="P182" s="270"/>
      <c r="Q182" s="454"/>
      <c r="R182" s="454"/>
      <c r="S182" s="457"/>
      <c r="T182" s="74">
        <f t="shared" si="17"/>
        <v>6</v>
      </c>
      <c r="U182" s="475"/>
      <c r="V182" s="471"/>
      <c r="W182" s="471"/>
      <c r="X182" s="471"/>
      <c r="Y182" s="471"/>
      <c r="Z182" s="471"/>
      <c r="AA182" s="472"/>
      <c r="AB182" s="471"/>
      <c r="AC182" s="473">
        <f t="shared" si="16"/>
        <v>0</v>
      </c>
      <c r="AD182" s="474"/>
      <c r="AJ182" s="69"/>
      <c r="AK182" s="77"/>
      <c r="AL182" s="77"/>
      <c r="AQ182" s="11"/>
    </row>
    <row r="183" spans="1:43" x14ac:dyDescent="0.25">
      <c r="A183" s="490"/>
      <c r="B183" s="453"/>
      <c r="C183" s="454"/>
      <c r="D183" s="459"/>
      <c r="E183" s="453"/>
      <c r="F183" s="453"/>
      <c r="G183" s="453"/>
      <c r="H183" s="623"/>
      <c r="I183" s="456"/>
      <c r="J183" s="605"/>
      <c r="K183" s="606"/>
      <c r="L183" s="606"/>
      <c r="M183" s="81">
        <f t="shared" si="13"/>
        <v>0</v>
      </c>
      <c r="N183" s="367"/>
      <c r="O183" s="81">
        <f t="shared" si="14"/>
        <v>0</v>
      </c>
      <c r="P183" s="270"/>
      <c r="Q183" s="454"/>
      <c r="R183" s="454"/>
      <c r="S183" s="457"/>
      <c r="T183" s="74">
        <f t="shared" si="17"/>
        <v>6</v>
      </c>
      <c r="U183" s="475"/>
      <c r="V183" s="471"/>
      <c r="W183" s="471"/>
      <c r="X183" s="471"/>
      <c r="Y183" s="471"/>
      <c r="Z183" s="471"/>
      <c r="AA183" s="472"/>
      <c r="AB183" s="471"/>
      <c r="AC183" s="473">
        <f t="shared" si="16"/>
        <v>0</v>
      </c>
      <c r="AD183" s="474"/>
      <c r="AJ183" s="69"/>
      <c r="AK183" s="77"/>
      <c r="AL183" s="77"/>
      <c r="AQ183" s="11"/>
    </row>
    <row r="184" spans="1:43" x14ac:dyDescent="0.25">
      <c r="A184" s="490"/>
      <c r="B184" s="453"/>
      <c r="C184" s="454"/>
      <c r="D184" s="459"/>
      <c r="E184" s="453"/>
      <c r="F184" s="453"/>
      <c r="G184" s="453"/>
      <c r="H184" s="623"/>
      <c r="I184" s="456"/>
      <c r="J184" s="605"/>
      <c r="K184" s="606"/>
      <c r="L184" s="606"/>
      <c r="M184" s="81">
        <f t="shared" si="13"/>
        <v>0</v>
      </c>
      <c r="N184" s="367"/>
      <c r="O184" s="81">
        <f t="shared" si="14"/>
        <v>0</v>
      </c>
      <c r="P184" s="270"/>
      <c r="Q184" s="454"/>
      <c r="R184" s="454"/>
      <c r="S184" s="457"/>
      <c r="T184" s="74">
        <f t="shared" si="17"/>
        <v>6</v>
      </c>
      <c r="U184" s="475"/>
      <c r="V184" s="471"/>
      <c r="W184" s="471"/>
      <c r="X184" s="471"/>
      <c r="Y184" s="471"/>
      <c r="Z184" s="471"/>
      <c r="AA184" s="472"/>
      <c r="AB184" s="471"/>
      <c r="AC184" s="473">
        <f t="shared" si="16"/>
        <v>0</v>
      </c>
      <c r="AD184" s="474"/>
      <c r="AJ184" s="69"/>
      <c r="AK184" s="77"/>
      <c r="AL184" s="77"/>
      <c r="AQ184" s="11"/>
    </row>
    <row r="185" spans="1:43" x14ac:dyDescent="0.25">
      <c r="A185" s="490"/>
      <c r="B185" s="453"/>
      <c r="C185" s="454"/>
      <c r="D185" s="459"/>
      <c r="E185" s="453"/>
      <c r="F185" s="453"/>
      <c r="G185" s="453"/>
      <c r="H185" s="623"/>
      <c r="I185" s="456"/>
      <c r="J185" s="605"/>
      <c r="K185" s="606"/>
      <c r="L185" s="606"/>
      <c r="M185" s="81">
        <f t="shared" si="13"/>
        <v>0</v>
      </c>
      <c r="N185" s="367"/>
      <c r="O185" s="81">
        <f t="shared" si="14"/>
        <v>0</v>
      </c>
      <c r="P185" s="270"/>
      <c r="Q185" s="454"/>
      <c r="R185" s="454"/>
      <c r="S185" s="457"/>
      <c r="T185" s="74">
        <f t="shared" si="17"/>
        <v>6</v>
      </c>
      <c r="U185" s="475"/>
      <c r="V185" s="471"/>
      <c r="W185" s="471"/>
      <c r="X185" s="471"/>
      <c r="Y185" s="471"/>
      <c r="Z185" s="471"/>
      <c r="AA185" s="472"/>
      <c r="AB185" s="471"/>
      <c r="AC185" s="473">
        <f t="shared" si="16"/>
        <v>0</v>
      </c>
      <c r="AD185" s="474"/>
      <c r="AJ185" s="69"/>
      <c r="AK185" s="77"/>
      <c r="AL185" s="77"/>
      <c r="AQ185" s="11"/>
    </row>
    <row r="186" spans="1:43" x14ac:dyDescent="0.25">
      <c r="A186" s="490"/>
      <c r="B186" s="453"/>
      <c r="C186" s="454"/>
      <c r="D186" s="459"/>
      <c r="E186" s="453"/>
      <c r="F186" s="453"/>
      <c r="G186" s="453"/>
      <c r="H186" s="623"/>
      <c r="I186" s="456"/>
      <c r="J186" s="605"/>
      <c r="K186" s="606"/>
      <c r="L186" s="606"/>
      <c r="M186" s="81">
        <f t="shared" si="13"/>
        <v>0</v>
      </c>
      <c r="N186" s="367"/>
      <c r="O186" s="81">
        <f t="shared" si="14"/>
        <v>0</v>
      </c>
      <c r="P186" s="270"/>
      <c r="Q186" s="454"/>
      <c r="R186" s="454"/>
      <c r="S186" s="457"/>
      <c r="T186" s="74">
        <f t="shared" si="17"/>
        <v>6</v>
      </c>
      <c r="U186" s="475"/>
      <c r="V186" s="471"/>
      <c r="W186" s="471"/>
      <c r="X186" s="471"/>
      <c r="Y186" s="471"/>
      <c r="Z186" s="471"/>
      <c r="AA186" s="472"/>
      <c r="AB186" s="471"/>
      <c r="AC186" s="473">
        <f t="shared" si="16"/>
        <v>0</v>
      </c>
      <c r="AD186" s="474"/>
      <c r="AJ186" s="69"/>
      <c r="AK186" s="77"/>
      <c r="AL186" s="77"/>
      <c r="AQ186" s="11"/>
    </row>
    <row r="187" spans="1:43" x14ac:dyDescent="0.25">
      <c r="A187" s="490"/>
      <c r="B187" s="453"/>
      <c r="C187" s="454"/>
      <c r="D187" s="459"/>
      <c r="E187" s="453"/>
      <c r="F187" s="453"/>
      <c r="G187" s="453"/>
      <c r="H187" s="623"/>
      <c r="I187" s="456"/>
      <c r="J187" s="605"/>
      <c r="K187" s="606"/>
      <c r="L187" s="606"/>
      <c r="M187" s="81">
        <f t="shared" si="13"/>
        <v>0</v>
      </c>
      <c r="N187" s="367"/>
      <c r="O187" s="81">
        <f t="shared" si="14"/>
        <v>0</v>
      </c>
      <c r="P187" s="270"/>
      <c r="Q187" s="454"/>
      <c r="R187" s="454"/>
      <c r="S187" s="457"/>
      <c r="T187" s="74">
        <f t="shared" si="17"/>
        <v>6</v>
      </c>
      <c r="U187" s="475"/>
      <c r="V187" s="471"/>
      <c r="W187" s="471"/>
      <c r="X187" s="471"/>
      <c r="Y187" s="471"/>
      <c r="Z187" s="471"/>
      <c r="AA187" s="472"/>
      <c r="AB187" s="471"/>
      <c r="AC187" s="473">
        <f t="shared" si="16"/>
        <v>0</v>
      </c>
      <c r="AD187" s="474"/>
      <c r="AJ187" s="69"/>
      <c r="AK187" s="77"/>
      <c r="AL187" s="77"/>
      <c r="AQ187" s="11"/>
    </row>
    <row r="188" spans="1:43" x14ac:dyDescent="0.25">
      <c r="A188" s="490"/>
      <c r="B188" s="453"/>
      <c r="C188" s="454"/>
      <c r="D188" s="459"/>
      <c r="E188" s="453"/>
      <c r="F188" s="453"/>
      <c r="G188" s="453"/>
      <c r="H188" s="623"/>
      <c r="I188" s="456"/>
      <c r="J188" s="605"/>
      <c r="K188" s="606"/>
      <c r="L188" s="606"/>
      <c r="M188" s="81">
        <f t="shared" si="13"/>
        <v>0</v>
      </c>
      <c r="N188" s="367"/>
      <c r="O188" s="81">
        <f t="shared" si="14"/>
        <v>0</v>
      </c>
      <c r="P188" s="270"/>
      <c r="Q188" s="454"/>
      <c r="R188" s="454"/>
      <c r="S188" s="457"/>
      <c r="T188" s="74">
        <f t="shared" si="17"/>
        <v>6</v>
      </c>
      <c r="U188" s="475"/>
      <c r="V188" s="471"/>
      <c r="W188" s="471"/>
      <c r="X188" s="471"/>
      <c r="Y188" s="471"/>
      <c r="Z188" s="471"/>
      <c r="AA188" s="472"/>
      <c r="AB188" s="471"/>
      <c r="AC188" s="473">
        <f t="shared" si="16"/>
        <v>0</v>
      </c>
      <c r="AD188" s="474"/>
      <c r="AJ188" s="69"/>
      <c r="AK188" s="77"/>
      <c r="AL188" s="77"/>
      <c r="AQ188" s="11"/>
    </row>
    <row r="189" spans="1:43" x14ac:dyDescent="0.25">
      <c r="A189" s="490"/>
      <c r="B189" s="453"/>
      <c r="C189" s="454"/>
      <c r="D189" s="459"/>
      <c r="E189" s="453"/>
      <c r="F189" s="453"/>
      <c r="G189" s="453"/>
      <c r="H189" s="623"/>
      <c r="I189" s="456"/>
      <c r="J189" s="605"/>
      <c r="K189" s="606"/>
      <c r="L189" s="606"/>
      <c r="M189" s="81">
        <f t="shared" si="13"/>
        <v>0</v>
      </c>
      <c r="N189" s="367"/>
      <c r="O189" s="81">
        <f t="shared" si="14"/>
        <v>0</v>
      </c>
      <c r="P189" s="270"/>
      <c r="Q189" s="454"/>
      <c r="R189" s="454"/>
      <c r="S189" s="457"/>
      <c r="T189" s="74">
        <f t="shared" si="17"/>
        <v>6</v>
      </c>
      <c r="U189" s="475"/>
      <c r="V189" s="471"/>
      <c r="W189" s="471"/>
      <c r="X189" s="471"/>
      <c r="Y189" s="471"/>
      <c r="Z189" s="471"/>
      <c r="AA189" s="472"/>
      <c r="AB189" s="471"/>
      <c r="AC189" s="473">
        <f t="shared" si="16"/>
        <v>0</v>
      </c>
      <c r="AD189" s="474"/>
      <c r="AJ189" s="69"/>
      <c r="AK189" s="77"/>
      <c r="AL189" s="77"/>
      <c r="AQ189" s="11"/>
    </row>
    <row r="190" spans="1:43" x14ac:dyDescent="0.25">
      <c r="A190" s="490"/>
      <c r="B190" s="453"/>
      <c r="C190" s="454"/>
      <c r="D190" s="459"/>
      <c r="E190" s="453"/>
      <c r="F190" s="453"/>
      <c r="G190" s="453"/>
      <c r="H190" s="623"/>
      <c r="I190" s="456"/>
      <c r="J190" s="605"/>
      <c r="K190" s="606"/>
      <c r="L190" s="606"/>
      <c r="M190" s="81">
        <f t="shared" si="13"/>
        <v>0</v>
      </c>
      <c r="N190" s="367"/>
      <c r="O190" s="81">
        <f t="shared" si="14"/>
        <v>0</v>
      </c>
      <c r="P190" s="270"/>
      <c r="Q190" s="454"/>
      <c r="R190" s="454"/>
      <c r="S190" s="457"/>
      <c r="T190" s="74">
        <f t="shared" si="17"/>
        <v>6</v>
      </c>
      <c r="U190" s="475"/>
      <c r="V190" s="471"/>
      <c r="W190" s="471"/>
      <c r="X190" s="471"/>
      <c r="Y190" s="471"/>
      <c r="Z190" s="471"/>
      <c r="AA190" s="472"/>
      <c r="AB190" s="471"/>
      <c r="AC190" s="473">
        <f t="shared" si="16"/>
        <v>0</v>
      </c>
      <c r="AD190" s="474"/>
      <c r="AJ190" s="69"/>
      <c r="AK190" s="77"/>
      <c r="AL190" s="77"/>
      <c r="AQ190" s="11"/>
    </row>
    <row r="191" spans="1:43" x14ac:dyDescent="0.25">
      <c r="A191" s="490"/>
      <c r="B191" s="453"/>
      <c r="C191" s="454"/>
      <c r="D191" s="459"/>
      <c r="E191" s="453"/>
      <c r="F191" s="453"/>
      <c r="G191" s="453"/>
      <c r="H191" s="623"/>
      <c r="I191" s="456"/>
      <c r="J191" s="605"/>
      <c r="K191" s="606"/>
      <c r="L191" s="606"/>
      <c r="M191" s="81">
        <f t="shared" si="13"/>
        <v>0</v>
      </c>
      <c r="N191" s="367"/>
      <c r="O191" s="81">
        <f t="shared" si="14"/>
        <v>0</v>
      </c>
      <c r="P191" s="270"/>
      <c r="Q191" s="454"/>
      <c r="R191" s="454"/>
      <c r="S191" s="457"/>
      <c r="T191" s="74">
        <f t="shared" si="17"/>
        <v>6</v>
      </c>
      <c r="U191" s="475"/>
      <c r="V191" s="471"/>
      <c r="W191" s="471"/>
      <c r="X191" s="471"/>
      <c r="Y191" s="471"/>
      <c r="Z191" s="471"/>
      <c r="AA191" s="472"/>
      <c r="AB191" s="471"/>
      <c r="AC191" s="473">
        <f t="shared" si="16"/>
        <v>0</v>
      </c>
      <c r="AD191" s="474"/>
      <c r="AJ191" s="69"/>
      <c r="AK191" s="77"/>
      <c r="AL191" s="77"/>
      <c r="AQ191" s="11"/>
    </row>
    <row r="192" spans="1:43" x14ac:dyDescent="0.25">
      <c r="A192" s="490"/>
      <c r="B192" s="453"/>
      <c r="C192" s="454"/>
      <c r="D192" s="459"/>
      <c r="E192" s="453"/>
      <c r="F192" s="453"/>
      <c r="G192" s="453"/>
      <c r="H192" s="623"/>
      <c r="I192" s="456"/>
      <c r="J192" s="605"/>
      <c r="K192" s="606"/>
      <c r="L192" s="606"/>
      <c r="M192" s="81">
        <f t="shared" si="13"/>
        <v>0</v>
      </c>
      <c r="N192" s="367"/>
      <c r="O192" s="81">
        <f t="shared" si="14"/>
        <v>0</v>
      </c>
      <c r="P192" s="270"/>
      <c r="Q192" s="454"/>
      <c r="R192" s="454"/>
      <c r="S192" s="457"/>
      <c r="T192" s="74">
        <f t="shared" si="17"/>
        <v>6</v>
      </c>
      <c r="U192" s="475"/>
      <c r="V192" s="471"/>
      <c r="W192" s="471"/>
      <c r="X192" s="471"/>
      <c r="Y192" s="471"/>
      <c r="Z192" s="471"/>
      <c r="AA192" s="472"/>
      <c r="AB192" s="471"/>
      <c r="AC192" s="473">
        <f t="shared" ref="AC192:AC255" si="18">IF(T192=6,O192,"")</f>
        <v>0</v>
      </c>
      <c r="AD192" s="474"/>
      <c r="AJ192" s="69"/>
      <c r="AK192" s="77"/>
      <c r="AL192" s="77"/>
      <c r="AQ192" s="11"/>
    </row>
    <row r="193" spans="1:43" x14ac:dyDescent="0.25">
      <c r="A193" s="490"/>
      <c r="B193" s="453"/>
      <c r="C193" s="454"/>
      <c r="D193" s="459"/>
      <c r="E193" s="453"/>
      <c r="F193" s="453"/>
      <c r="G193" s="453"/>
      <c r="H193" s="623"/>
      <c r="I193" s="456"/>
      <c r="J193" s="605"/>
      <c r="K193" s="606"/>
      <c r="L193" s="606"/>
      <c r="M193" s="81">
        <f t="shared" si="13"/>
        <v>0</v>
      </c>
      <c r="N193" s="367"/>
      <c r="O193" s="81">
        <f t="shared" si="14"/>
        <v>0</v>
      </c>
      <c r="P193" s="270"/>
      <c r="Q193" s="454"/>
      <c r="R193" s="454"/>
      <c r="S193" s="457"/>
      <c r="T193" s="74">
        <f t="shared" si="17"/>
        <v>6</v>
      </c>
      <c r="U193" s="475"/>
      <c r="V193" s="471"/>
      <c r="W193" s="471"/>
      <c r="X193" s="471"/>
      <c r="Y193" s="471"/>
      <c r="Z193" s="471"/>
      <c r="AA193" s="472"/>
      <c r="AB193" s="471"/>
      <c r="AC193" s="473">
        <f t="shared" si="18"/>
        <v>0</v>
      </c>
      <c r="AD193" s="474"/>
      <c r="AJ193" s="69"/>
      <c r="AK193" s="77"/>
      <c r="AL193" s="77"/>
      <c r="AQ193" s="11"/>
    </row>
    <row r="194" spans="1:43" x14ac:dyDescent="0.25">
      <c r="A194" s="490"/>
      <c r="B194" s="453"/>
      <c r="C194" s="454"/>
      <c r="D194" s="459"/>
      <c r="E194" s="453"/>
      <c r="F194" s="453"/>
      <c r="G194" s="453"/>
      <c r="H194" s="623"/>
      <c r="I194" s="456"/>
      <c r="J194" s="605"/>
      <c r="K194" s="606"/>
      <c r="L194" s="606"/>
      <c r="M194" s="81">
        <f t="shared" si="13"/>
        <v>0</v>
      </c>
      <c r="N194" s="367"/>
      <c r="O194" s="81">
        <f t="shared" si="14"/>
        <v>0</v>
      </c>
      <c r="P194" s="270"/>
      <c r="Q194" s="454"/>
      <c r="R194" s="454"/>
      <c r="S194" s="457"/>
      <c r="T194" s="74">
        <f t="shared" si="17"/>
        <v>6</v>
      </c>
      <c r="U194" s="475"/>
      <c r="V194" s="471"/>
      <c r="W194" s="471"/>
      <c r="X194" s="471"/>
      <c r="Y194" s="471"/>
      <c r="Z194" s="471"/>
      <c r="AA194" s="472"/>
      <c r="AB194" s="471"/>
      <c r="AC194" s="473">
        <f t="shared" si="18"/>
        <v>0</v>
      </c>
      <c r="AD194" s="474"/>
      <c r="AJ194" s="69"/>
      <c r="AK194" s="77"/>
      <c r="AL194" s="77"/>
      <c r="AQ194" s="11"/>
    </row>
    <row r="195" spans="1:43" x14ac:dyDescent="0.25">
      <c r="A195" s="490"/>
      <c r="B195" s="453"/>
      <c r="C195" s="454"/>
      <c r="D195" s="459"/>
      <c r="E195" s="453"/>
      <c r="F195" s="453"/>
      <c r="G195" s="453"/>
      <c r="H195" s="623"/>
      <c r="I195" s="456"/>
      <c r="J195" s="605"/>
      <c r="K195" s="606"/>
      <c r="L195" s="606"/>
      <c r="M195" s="81">
        <f t="shared" si="13"/>
        <v>0</v>
      </c>
      <c r="N195" s="367"/>
      <c r="O195" s="81">
        <f t="shared" si="14"/>
        <v>0</v>
      </c>
      <c r="P195" s="270"/>
      <c r="Q195" s="454"/>
      <c r="R195" s="454"/>
      <c r="S195" s="457"/>
      <c r="T195" s="74">
        <f t="shared" si="17"/>
        <v>6</v>
      </c>
      <c r="U195" s="475"/>
      <c r="V195" s="471"/>
      <c r="W195" s="471"/>
      <c r="X195" s="471"/>
      <c r="Y195" s="471"/>
      <c r="Z195" s="471"/>
      <c r="AA195" s="472"/>
      <c r="AB195" s="471"/>
      <c r="AC195" s="473">
        <f t="shared" si="18"/>
        <v>0</v>
      </c>
      <c r="AD195" s="474"/>
      <c r="AJ195" s="69"/>
      <c r="AK195" s="77"/>
      <c r="AL195" s="77"/>
      <c r="AQ195" s="11"/>
    </row>
    <row r="196" spans="1:43" x14ac:dyDescent="0.25">
      <c r="A196" s="490"/>
      <c r="B196" s="453"/>
      <c r="C196" s="454"/>
      <c r="D196" s="459"/>
      <c r="E196" s="453"/>
      <c r="F196" s="453"/>
      <c r="G196" s="453"/>
      <c r="H196" s="623"/>
      <c r="I196" s="456"/>
      <c r="J196" s="605"/>
      <c r="K196" s="606"/>
      <c r="L196" s="606"/>
      <c r="M196" s="81">
        <f t="shared" si="13"/>
        <v>0</v>
      </c>
      <c r="N196" s="367"/>
      <c r="O196" s="81">
        <f t="shared" si="14"/>
        <v>0</v>
      </c>
      <c r="P196" s="270"/>
      <c r="Q196" s="454"/>
      <c r="R196" s="454"/>
      <c r="S196" s="457"/>
      <c r="T196" s="74">
        <f t="shared" si="17"/>
        <v>6</v>
      </c>
      <c r="U196" s="475"/>
      <c r="V196" s="471"/>
      <c r="W196" s="471"/>
      <c r="X196" s="471"/>
      <c r="Y196" s="471"/>
      <c r="Z196" s="471"/>
      <c r="AA196" s="472"/>
      <c r="AB196" s="471"/>
      <c r="AC196" s="473">
        <f t="shared" si="18"/>
        <v>0</v>
      </c>
      <c r="AD196" s="474"/>
      <c r="AJ196" s="69"/>
      <c r="AK196" s="77"/>
      <c r="AL196" s="77"/>
      <c r="AQ196" s="11"/>
    </row>
    <row r="197" spans="1:43" x14ac:dyDescent="0.25">
      <c r="A197" s="490"/>
      <c r="B197" s="453"/>
      <c r="C197" s="454"/>
      <c r="D197" s="459"/>
      <c r="E197" s="453"/>
      <c r="F197" s="453"/>
      <c r="G197" s="453"/>
      <c r="H197" s="623"/>
      <c r="I197" s="456"/>
      <c r="J197" s="605"/>
      <c r="K197" s="606"/>
      <c r="L197" s="606"/>
      <c r="M197" s="81">
        <f t="shared" si="13"/>
        <v>0</v>
      </c>
      <c r="N197" s="367"/>
      <c r="O197" s="81">
        <f t="shared" si="14"/>
        <v>0</v>
      </c>
      <c r="P197" s="270"/>
      <c r="Q197" s="454"/>
      <c r="R197" s="454"/>
      <c r="S197" s="457"/>
      <c r="T197" s="74">
        <f t="shared" si="17"/>
        <v>6</v>
      </c>
      <c r="U197" s="475"/>
      <c r="V197" s="471"/>
      <c r="W197" s="471"/>
      <c r="X197" s="471"/>
      <c r="Y197" s="471"/>
      <c r="Z197" s="471"/>
      <c r="AA197" s="472"/>
      <c r="AB197" s="471"/>
      <c r="AC197" s="473">
        <f t="shared" si="18"/>
        <v>0</v>
      </c>
      <c r="AD197" s="474"/>
      <c r="AJ197" s="69"/>
      <c r="AK197" s="77"/>
      <c r="AL197" s="77"/>
      <c r="AQ197" s="11"/>
    </row>
    <row r="198" spans="1:43" x14ac:dyDescent="0.25">
      <c r="A198" s="490"/>
      <c r="B198" s="453"/>
      <c r="C198" s="454"/>
      <c r="D198" s="459"/>
      <c r="E198" s="453"/>
      <c r="F198" s="453"/>
      <c r="G198" s="453"/>
      <c r="H198" s="623"/>
      <c r="I198" s="456"/>
      <c r="J198" s="605"/>
      <c r="K198" s="606"/>
      <c r="L198" s="606"/>
      <c r="M198" s="81">
        <f t="shared" si="13"/>
        <v>0</v>
      </c>
      <c r="N198" s="367"/>
      <c r="O198" s="81">
        <f t="shared" si="14"/>
        <v>0</v>
      </c>
      <c r="P198" s="270"/>
      <c r="Q198" s="454"/>
      <c r="R198" s="454"/>
      <c r="S198" s="457"/>
      <c r="T198" s="74">
        <f t="shared" si="17"/>
        <v>6</v>
      </c>
      <c r="U198" s="475"/>
      <c r="V198" s="471"/>
      <c r="W198" s="471"/>
      <c r="X198" s="471"/>
      <c r="Y198" s="471"/>
      <c r="Z198" s="471"/>
      <c r="AA198" s="472"/>
      <c r="AB198" s="471"/>
      <c r="AC198" s="473">
        <f t="shared" si="18"/>
        <v>0</v>
      </c>
      <c r="AD198" s="474"/>
      <c r="AJ198" s="69"/>
      <c r="AK198" s="77"/>
      <c r="AL198" s="77"/>
      <c r="AQ198" s="11"/>
    </row>
    <row r="199" spans="1:43" x14ac:dyDescent="0.25">
      <c r="A199" s="490"/>
      <c r="B199" s="453"/>
      <c r="C199" s="454"/>
      <c r="D199" s="459"/>
      <c r="E199" s="453"/>
      <c r="F199" s="453"/>
      <c r="G199" s="453"/>
      <c r="H199" s="623"/>
      <c r="I199" s="456"/>
      <c r="J199" s="605"/>
      <c r="K199" s="606"/>
      <c r="L199" s="606"/>
      <c r="M199" s="81">
        <f t="shared" si="13"/>
        <v>0</v>
      </c>
      <c r="N199" s="367"/>
      <c r="O199" s="81">
        <f t="shared" si="14"/>
        <v>0</v>
      </c>
      <c r="P199" s="270"/>
      <c r="Q199" s="454"/>
      <c r="R199" s="454"/>
      <c r="S199" s="457"/>
      <c r="T199" s="74">
        <f t="shared" si="17"/>
        <v>6</v>
      </c>
      <c r="U199" s="475"/>
      <c r="V199" s="471"/>
      <c r="W199" s="471"/>
      <c r="X199" s="471"/>
      <c r="Y199" s="471"/>
      <c r="Z199" s="471"/>
      <c r="AA199" s="472"/>
      <c r="AB199" s="471"/>
      <c r="AC199" s="473">
        <f t="shared" si="18"/>
        <v>0</v>
      </c>
      <c r="AD199" s="474"/>
      <c r="AJ199" s="69"/>
      <c r="AK199" s="77"/>
      <c r="AL199" s="77"/>
      <c r="AQ199" s="11"/>
    </row>
    <row r="200" spans="1:43" x14ac:dyDescent="0.25">
      <c r="A200" s="490"/>
      <c r="B200" s="453"/>
      <c r="C200" s="454"/>
      <c r="D200" s="459"/>
      <c r="E200" s="453"/>
      <c r="F200" s="453"/>
      <c r="G200" s="453"/>
      <c r="H200" s="623"/>
      <c r="I200" s="456"/>
      <c r="J200" s="605"/>
      <c r="K200" s="606"/>
      <c r="L200" s="606"/>
      <c r="M200" s="81">
        <f t="shared" ref="M200:M263" si="19">J200+K200-L200</f>
        <v>0</v>
      </c>
      <c r="N200" s="367"/>
      <c r="O200" s="81">
        <f t="shared" ref="O200:O263" si="20">N200*J200</f>
        <v>0</v>
      </c>
      <c r="P200" s="270"/>
      <c r="Q200" s="454"/>
      <c r="R200" s="454"/>
      <c r="S200" s="457"/>
      <c r="T200" s="74">
        <f t="shared" si="17"/>
        <v>6</v>
      </c>
      <c r="U200" s="475"/>
      <c r="V200" s="471"/>
      <c r="W200" s="471"/>
      <c r="X200" s="471"/>
      <c r="Y200" s="471"/>
      <c r="Z200" s="471"/>
      <c r="AA200" s="472"/>
      <c r="AB200" s="471"/>
      <c r="AC200" s="473">
        <f t="shared" si="18"/>
        <v>0</v>
      </c>
      <c r="AD200" s="474"/>
      <c r="AJ200" s="69"/>
      <c r="AK200" s="77"/>
      <c r="AL200" s="77"/>
      <c r="AQ200" s="11"/>
    </row>
    <row r="201" spans="1:43" x14ac:dyDescent="0.25">
      <c r="A201" s="490"/>
      <c r="B201" s="453"/>
      <c r="C201" s="454"/>
      <c r="D201" s="459"/>
      <c r="E201" s="453"/>
      <c r="F201" s="453"/>
      <c r="G201" s="453"/>
      <c r="H201" s="623"/>
      <c r="I201" s="456"/>
      <c r="J201" s="605"/>
      <c r="K201" s="606"/>
      <c r="L201" s="606"/>
      <c r="M201" s="81">
        <f t="shared" si="19"/>
        <v>0</v>
      </c>
      <c r="N201" s="367"/>
      <c r="O201" s="81">
        <f t="shared" si="20"/>
        <v>0</v>
      </c>
      <c r="P201" s="270"/>
      <c r="Q201" s="454"/>
      <c r="R201" s="454"/>
      <c r="S201" s="457"/>
      <c r="T201" s="74">
        <f t="shared" si="17"/>
        <v>6</v>
      </c>
      <c r="U201" s="475"/>
      <c r="V201" s="471"/>
      <c r="W201" s="471"/>
      <c r="X201" s="471"/>
      <c r="Y201" s="471"/>
      <c r="Z201" s="471"/>
      <c r="AA201" s="472"/>
      <c r="AB201" s="471"/>
      <c r="AC201" s="473">
        <f t="shared" si="18"/>
        <v>0</v>
      </c>
      <c r="AD201" s="474"/>
      <c r="AJ201" s="69"/>
      <c r="AK201" s="77"/>
      <c r="AL201" s="77"/>
      <c r="AQ201" s="11"/>
    </row>
    <row r="202" spans="1:43" x14ac:dyDescent="0.25">
      <c r="A202" s="490"/>
      <c r="B202" s="453"/>
      <c r="C202" s="454"/>
      <c r="D202" s="459"/>
      <c r="E202" s="453"/>
      <c r="F202" s="453"/>
      <c r="G202" s="453"/>
      <c r="H202" s="623"/>
      <c r="I202" s="456"/>
      <c r="J202" s="605"/>
      <c r="K202" s="606"/>
      <c r="L202" s="606"/>
      <c r="M202" s="81">
        <f t="shared" si="19"/>
        <v>0</v>
      </c>
      <c r="N202" s="367"/>
      <c r="O202" s="81">
        <f t="shared" si="20"/>
        <v>0</v>
      </c>
      <c r="P202" s="270"/>
      <c r="Q202" s="454"/>
      <c r="R202" s="454"/>
      <c r="S202" s="457"/>
      <c r="T202" s="74">
        <f t="shared" si="17"/>
        <v>6</v>
      </c>
      <c r="U202" s="475"/>
      <c r="V202" s="471"/>
      <c r="W202" s="471"/>
      <c r="X202" s="471"/>
      <c r="Y202" s="471"/>
      <c r="Z202" s="471"/>
      <c r="AA202" s="472"/>
      <c r="AB202" s="471"/>
      <c r="AC202" s="473">
        <f t="shared" si="18"/>
        <v>0</v>
      </c>
      <c r="AD202" s="474"/>
      <c r="AJ202" s="69"/>
      <c r="AK202" s="77"/>
      <c r="AL202" s="77"/>
      <c r="AQ202" s="11"/>
    </row>
    <row r="203" spans="1:43" x14ac:dyDescent="0.25">
      <c r="A203" s="490"/>
      <c r="B203" s="453"/>
      <c r="C203" s="454"/>
      <c r="D203" s="459"/>
      <c r="E203" s="453"/>
      <c r="F203" s="453"/>
      <c r="G203" s="453"/>
      <c r="H203" s="623"/>
      <c r="I203" s="456"/>
      <c r="J203" s="605"/>
      <c r="K203" s="606"/>
      <c r="L203" s="606"/>
      <c r="M203" s="81">
        <f t="shared" si="19"/>
        <v>0</v>
      </c>
      <c r="N203" s="367"/>
      <c r="O203" s="81">
        <f t="shared" si="20"/>
        <v>0</v>
      </c>
      <c r="P203" s="270"/>
      <c r="Q203" s="454"/>
      <c r="R203" s="454"/>
      <c r="S203" s="457"/>
      <c r="T203" s="74">
        <f t="shared" si="17"/>
        <v>6</v>
      </c>
      <c r="U203" s="475"/>
      <c r="V203" s="471"/>
      <c r="W203" s="471"/>
      <c r="X203" s="471"/>
      <c r="Y203" s="471"/>
      <c r="Z203" s="471"/>
      <c r="AA203" s="472"/>
      <c r="AB203" s="471"/>
      <c r="AC203" s="473">
        <f t="shared" si="18"/>
        <v>0</v>
      </c>
      <c r="AD203" s="474"/>
      <c r="AJ203" s="69"/>
      <c r="AK203" s="77"/>
      <c r="AL203" s="77"/>
      <c r="AQ203" s="11"/>
    </row>
    <row r="204" spans="1:43" x14ac:dyDescent="0.25">
      <c r="A204" s="490"/>
      <c r="B204" s="453"/>
      <c r="C204" s="454"/>
      <c r="D204" s="459"/>
      <c r="E204" s="453"/>
      <c r="F204" s="453"/>
      <c r="G204" s="453"/>
      <c r="H204" s="623"/>
      <c r="I204" s="456"/>
      <c r="J204" s="605"/>
      <c r="K204" s="606"/>
      <c r="L204" s="606"/>
      <c r="M204" s="81">
        <f t="shared" si="19"/>
        <v>0</v>
      </c>
      <c r="N204" s="367"/>
      <c r="O204" s="81">
        <f t="shared" si="20"/>
        <v>0</v>
      </c>
      <c r="P204" s="270"/>
      <c r="Q204" s="454"/>
      <c r="R204" s="454"/>
      <c r="S204" s="457"/>
      <c r="T204" s="74">
        <f t="shared" si="17"/>
        <v>6</v>
      </c>
      <c r="U204" s="475"/>
      <c r="V204" s="471"/>
      <c r="W204" s="471"/>
      <c r="X204" s="471"/>
      <c r="Y204" s="471"/>
      <c r="Z204" s="471"/>
      <c r="AA204" s="472"/>
      <c r="AB204" s="471"/>
      <c r="AC204" s="473">
        <f t="shared" si="18"/>
        <v>0</v>
      </c>
      <c r="AD204" s="474"/>
      <c r="AJ204" s="69"/>
      <c r="AK204" s="77"/>
      <c r="AL204" s="77"/>
      <c r="AQ204" s="11"/>
    </row>
    <row r="205" spans="1:43" x14ac:dyDescent="0.25">
      <c r="A205" s="490"/>
      <c r="B205" s="453"/>
      <c r="C205" s="454"/>
      <c r="D205" s="459"/>
      <c r="E205" s="453"/>
      <c r="F205" s="453"/>
      <c r="G205" s="453"/>
      <c r="H205" s="623"/>
      <c r="I205" s="456"/>
      <c r="J205" s="605"/>
      <c r="K205" s="606"/>
      <c r="L205" s="606"/>
      <c r="M205" s="81">
        <f t="shared" si="19"/>
        <v>0</v>
      </c>
      <c r="N205" s="367"/>
      <c r="O205" s="81">
        <f t="shared" si="20"/>
        <v>0</v>
      </c>
      <c r="P205" s="270"/>
      <c r="Q205" s="454"/>
      <c r="R205" s="454"/>
      <c r="S205" s="457"/>
      <c r="T205" s="74">
        <f t="shared" si="17"/>
        <v>6</v>
      </c>
      <c r="U205" s="475"/>
      <c r="V205" s="471"/>
      <c r="W205" s="471"/>
      <c r="X205" s="471"/>
      <c r="Y205" s="471"/>
      <c r="Z205" s="471"/>
      <c r="AA205" s="472"/>
      <c r="AB205" s="471"/>
      <c r="AC205" s="473">
        <f t="shared" si="18"/>
        <v>0</v>
      </c>
      <c r="AD205" s="474"/>
      <c r="AJ205" s="69"/>
      <c r="AK205" s="77"/>
      <c r="AL205" s="77"/>
      <c r="AQ205" s="11"/>
    </row>
    <row r="206" spans="1:43" x14ac:dyDescent="0.25">
      <c r="A206" s="490"/>
      <c r="B206" s="453"/>
      <c r="C206" s="454"/>
      <c r="D206" s="459"/>
      <c r="E206" s="453"/>
      <c r="F206" s="453"/>
      <c r="G206" s="453"/>
      <c r="H206" s="623"/>
      <c r="I206" s="456"/>
      <c r="J206" s="605"/>
      <c r="K206" s="606"/>
      <c r="L206" s="606"/>
      <c r="M206" s="81">
        <f t="shared" si="19"/>
        <v>0</v>
      </c>
      <c r="N206" s="367"/>
      <c r="O206" s="81">
        <f t="shared" si="20"/>
        <v>0</v>
      </c>
      <c r="P206" s="270"/>
      <c r="Q206" s="454"/>
      <c r="R206" s="454"/>
      <c r="S206" s="457"/>
      <c r="T206" s="74">
        <f t="shared" si="17"/>
        <v>6</v>
      </c>
      <c r="U206" s="475"/>
      <c r="V206" s="471"/>
      <c r="W206" s="471"/>
      <c r="X206" s="471"/>
      <c r="Y206" s="471"/>
      <c r="Z206" s="471"/>
      <c r="AA206" s="472"/>
      <c r="AB206" s="471"/>
      <c r="AC206" s="473">
        <f t="shared" si="18"/>
        <v>0</v>
      </c>
      <c r="AD206" s="474"/>
      <c r="AJ206" s="69"/>
      <c r="AK206" s="77"/>
      <c r="AL206" s="77"/>
      <c r="AQ206" s="11"/>
    </row>
    <row r="207" spans="1:43" x14ac:dyDescent="0.25">
      <c r="A207" s="490"/>
      <c r="B207" s="453"/>
      <c r="C207" s="454"/>
      <c r="D207" s="459"/>
      <c r="E207" s="453"/>
      <c r="F207" s="453"/>
      <c r="G207" s="453"/>
      <c r="H207" s="623"/>
      <c r="I207" s="456"/>
      <c r="J207" s="605"/>
      <c r="K207" s="606"/>
      <c r="L207" s="606"/>
      <c r="M207" s="81">
        <f t="shared" si="19"/>
        <v>0</v>
      </c>
      <c r="N207" s="367"/>
      <c r="O207" s="81">
        <f t="shared" si="20"/>
        <v>0</v>
      </c>
      <c r="P207" s="270"/>
      <c r="Q207" s="454"/>
      <c r="R207" s="454"/>
      <c r="S207" s="457"/>
      <c r="T207" s="74">
        <f t="shared" si="17"/>
        <v>6</v>
      </c>
      <c r="U207" s="475"/>
      <c r="V207" s="471"/>
      <c r="W207" s="471"/>
      <c r="X207" s="471"/>
      <c r="Y207" s="471"/>
      <c r="Z207" s="471"/>
      <c r="AA207" s="472"/>
      <c r="AB207" s="471"/>
      <c r="AC207" s="473">
        <f t="shared" si="18"/>
        <v>0</v>
      </c>
      <c r="AD207" s="474"/>
      <c r="AJ207" s="69"/>
      <c r="AK207" s="77"/>
      <c r="AL207" s="77"/>
      <c r="AQ207" s="11"/>
    </row>
    <row r="208" spans="1:43" x14ac:dyDescent="0.25">
      <c r="A208" s="490"/>
      <c r="B208" s="453"/>
      <c r="C208" s="454"/>
      <c r="D208" s="459"/>
      <c r="E208" s="453"/>
      <c r="F208" s="453"/>
      <c r="G208" s="453"/>
      <c r="H208" s="623"/>
      <c r="I208" s="456"/>
      <c r="J208" s="605"/>
      <c r="K208" s="606"/>
      <c r="L208" s="606"/>
      <c r="M208" s="81">
        <f t="shared" si="19"/>
        <v>0</v>
      </c>
      <c r="N208" s="367"/>
      <c r="O208" s="81">
        <f t="shared" si="20"/>
        <v>0</v>
      </c>
      <c r="P208" s="270"/>
      <c r="Q208" s="454"/>
      <c r="R208" s="454"/>
      <c r="S208" s="457"/>
      <c r="T208" s="74">
        <f t="shared" si="17"/>
        <v>6</v>
      </c>
      <c r="U208" s="475"/>
      <c r="V208" s="471"/>
      <c r="W208" s="471"/>
      <c r="X208" s="471"/>
      <c r="Y208" s="471"/>
      <c r="Z208" s="471"/>
      <c r="AA208" s="472"/>
      <c r="AB208" s="471"/>
      <c r="AC208" s="473">
        <f t="shared" si="18"/>
        <v>0</v>
      </c>
      <c r="AD208" s="474"/>
      <c r="AJ208" s="69"/>
      <c r="AK208" s="77"/>
      <c r="AL208" s="77"/>
      <c r="AQ208" s="11"/>
    </row>
    <row r="209" spans="1:43" x14ac:dyDescent="0.25">
      <c r="A209" s="490"/>
      <c r="B209" s="453"/>
      <c r="C209" s="454"/>
      <c r="D209" s="459"/>
      <c r="E209" s="453"/>
      <c r="F209" s="453"/>
      <c r="G209" s="453"/>
      <c r="H209" s="623"/>
      <c r="I209" s="456"/>
      <c r="J209" s="605"/>
      <c r="K209" s="606"/>
      <c r="L209" s="606"/>
      <c r="M209" s="81">
        <f t="shared" si="19"/>
        <v>0</v>
      </c>
      <c r="N209" s="367"/>
      <c r="O209" s="81">
        <f t="shared" si="20"/>
        <v>0</v>
      </c>
      <c r="P209" s="270"/>
      <c r="Q209" s="454"/>
      <c r="R209" s="454"/>
      <c r="S209" s="457"/>
      <c r="T209" s="74">
        <f t="shared" si="17"/>
        <v>6</v>
      </c>
      <c r="U209" s="475"/>
      <c r="V209" s="471"/>
      <c r="W209" s="471"/>
      <c r="X209" s="471"/>
      <c r="Y209" s="471"/>
      <c r="Z209" s="471"/>
      <c r="AA209" s="472"/>
      <c r="AB209" s="471"/>
      <c r="AC209" s="473">
        <f t="shared" si="18"/>
        <v>0</v>
      </c>
      <c r="AD209" s="474"/>
      <c r="AJ209" s="69"/>
      <c r="AK209" s="77"/>
      <c r="AL209" s="77"/>
      <c r="AQ209" s="11"/>
    </row>
    <row r="210" spans="1:43" x14ac:dyDescent="0.25">
      <c r="A210" s="490"/>
      <c r="B210" s="453"/>
      <c r="C210" s="454"/>
      <c r="D210" s="459"/>
      <c r="E210" s="453"/>
      <c r="F210" s="453"/>
      <c r="G210" s="453"/>
      <c r="H210" s="623"/>
      <c r="I210" s="456"/>
      <c r="J210" s="605"/>
      <c r="K210" s="606"/>
      <c r="L210" s="606"/>
      <c r="M210" s="81">
        <f t="shared" si="19"/>
        <v>0</v>
      </c>
      <c r="N210" s="367"/>
      <c r="O210" s="81">
        <f t="shared" si="20"/>
        <v>0</v>
      </c>
      <c r="P210" s="270"/>
      <c r="Q210" s="454"/>
      <c r="R210" s="454"/>
      <c r="S210" s="457"/>
      <c r="T210" s="74">
        <f t="shared" si="17"/>
        <v>6</v>
      </c>
      <c r="U210" s="475"/>
      <c r="V210" s="471"/>
      <c r="W210" s="471"/>
      <c r="X210" s="471"/>
      <c r="Y210" s="471"/>
      <c r="Z210" s="471"/>
      <c r="AA210" s="472"/>
      <c r="AB210" s="471"/>
      <c r="AC210" s="473">
        <f t="shared" si="18"/>
        <v>0</v>
      </c>
      <c r="AD210" s="474"/>
      <c r="AJ210" s="69"/>
      <c r="AK210" s="77"/>
      <c r="AL210" s="77"/>
      <c r="AQ210" s="11"/>
    </row>
    <row r="211" spans="1:43" x14ac:dyDescent="0.25">
      <c r="A211" s="490"/>
      <c r="B211" s="453"/>
      <c r="C211" s="454"/>
      <c r="D211" s="459"/>
      <c r="E211" s="453"/>
      <c r="F211" s="453"/>
      <c r="G211" s="453"/>
      <c r="H211" s="623"/>
      <c r="I211" s="456"/>
      <c r="J211" s="605"/>
      <c r="K211" s="606"/>
      <c r="L211" s="606"/>
      <c r="M211" s="81">
        <f t="shared" si="19"/>
        <v>0</v>
      </c>
      <c r="N211" s="367"/>
      <c r="O211" s="81">
        <f t="shared" si="20"/>
        <v>0</v>
      </c>
      <c r="P211" s="270"/>
      <c r="Q211" s="454"/>
      <c r="R211" s="454"/>
      <c r="S211" s="457"/>
      <c r="T211" s="74">
        <f t="shared" si="17"/>
        <v>6</v>
      </c>
      <c r="U211" s="475"/>
      <c r="V211" s="471"/>
      <c r="W211" s="471"/>
      <c r="X211" s="471"/>
      <c r="Y211" s="471"/>
      <c r="Z211" s="471"/>
      <c r="AA211" s="472"/>
      <c r="AB211" s="471"/>
      <c r="AC211" s="473">
        <f t="shared" si="18"/>
        <v>0</v>
      </c>
      <c r="AD211" s="474"/>
      <c r="AJ211" s="69"/>
      <c r="AK211" s="77"/>
      <c r="AL211" s="77"/>
      <c r="AQ211" s="11"/>
    </row>
    <row r="212" spans="1:43" x14ac:dyDescent="0.25">
      <c r="A212" s="490"/>
      <c r="B212" s="453"/>
      <c r="C212" s="454"/>
      <c r="D212" s="459"/>
      <c r="E212" s="453"/>
      <c r="F212" s="453"/>
      <c r="G212" s="453"/>
      <c r="H212" s="623"/>
      <c r="I212" s="456"/>
      <c r="J212" s="605"/>
      <c r="K212" s="606"/>
      <c r="L212" s="606"/>
      <c r="M212" s="81">
        <f t="shared" si="19"/>
        <v>0</v>
      </c>
      <c r="N212" s="367"/>
      <c r="O212" s="81">
        <f t="shared" si="20"/>
        <v>0</v>
      </c>
      <c r="P212" s="270"/>
      <c r="Q212" s="454"/>
      <c r="R212" s="454"/>
      <c r="S212" s="457"/>
      <c r="T212" s="74">
        <f t="shared" ref="T212:T275" si="21">COUNTIF(U212:Z212,"")</f>
        <v>6</v>
      </c>
      <c r="U212" s="475"/>
      <c r="V212" s="471"/>
      <c r="W212" s="471"/>
      <c r="X212" s="471"/>
      <c r="Y212" s="471"/>
      <c r="Z212" s="471"/>
      <c r="AA212" s="472"/>
      <c r="AB212" s="471"/>
      <c r="AC212" s="473">
        <f t="shared" si="18"/>
        <v>0</v>
      </c>
      <c r="AD212" s="474"/>
      <c r="AJ212" s="69"/>
      <c r="AK212" s="77"/>
      <c r="AL212" s="77"/>
      <c r="AQ212" s="11"/>
    </row>
    <row r="213" spans="1:43" x14ac:dyDescent="0.25">
      <c r="A213" s="490"/>
      <c r="B213" s="453"/>
      <c r="C213" s="454"/>
      <c r="D213" s="459"/>
      <c r="E213" s="453"/>
      <c r="F213" s="453"/>
      <c r="G213" s="453"/>
      <c r="H213" s="623"/>
      <c r="I213" s="456"/>
      <c r="J213" s="605"/>
      <c r="K213" s="606"/>
      <c r="L213" s="606"/>
      <c r="M213" s="81">
        <f t="shared" si="19"/>
        <v>0</v>
      </c>
      <c r="N213" s="367"/>
      <c r="O213" s="81">
        <f t="shared" si="20"/>
        <v>0</v>
      </c>
      <c r="P213" s="270"/>
      <c r="Q213" s="454"/>
      <c r="R213" s="454"/>
      <c r="S213" s="457"/>
      <c r="T213" s="74">
        <f t="shared" si="21"/>
        <v>6</v>
      </c>
      <c r="U213" s="475"/>
      <c r="V213" s="471"/>
      <c r="W213" s="471"/>
      <c r="X213" s="471"/>
      <c r="Y213" s="471"/>
      <c r="Z213" s="471"/>
      <c r="AA213" s="472"/>
      <c r="AB213" s="471"/>
      <c r="AC213" s="473">
        <f t="shared" si="18"/>
        <v>0</v>
      </c>
      <c r="AD213" s="474"/>
      <c r="AJ213" s="69"/>
      <c r="AK213" s="77"/>
      <c r="AL213" s="77"/>
      <c r="AQ213" s="11"/>
    </row>
    <row r="214" spans="1:43" x14ac:dyDescent="0.25">
      <c r="A214" s="490"/>
      <c r="B214" s="453"/>
      <c r="C214" s="454"/>
      <c r="D214" s="459"/>
      <c r="E214" s="453"/>
      <c r="F214" s="453"/>
      <c r="G214" s="453"/>
      <c r="H214" s="623"/>
      <c r="I214" s="456"/>
      <c r="J214" s="605"/>
      <c r="K214" s="606"/>
      <c r="L214" s="606"/>
      <c r="M214" s="81">
        <f t="shared" si="19"/>
        <v>0</v>
      </c>
      <c r="N214" s="367"/>
      <c r="O214" s="81">
        <f t="shared" si="20"/>
        <v>0</v>
      </c>
      <c r="P214" s="270"/>
      <c r="Q214" s="454"/>
      <c r="R214" s="454"/>
      <c r="S214" s="457"/>
      <c r="T214" s="74">
        <f t="shared" si="21"/>
        <v>6</v>
      </c>
      <c r="U214" s="475"/>
      <c r="V214" s="471"/>
      <c r="W214" s="471"/>
      <c r="X214" s="471"/>
      <c r="Y214" s="471"/>
      <c r="Z214" s="471"/>
      <c r="AA214" s="472"/>
      <c r="AB214" s="471"/>
      <c r="AC214" s="473">
        <f t="shared" si="18"/>
        <v>0</v>
      </c>
      <c r="AD214" s="474"/>
      <c r="AJ214" s="69"/>
      <c r="AK214" s="77"/>
      <c r="AL214" s="77"/>
      <c r="AQ214" s="11"/>
    </row>
    <row r="215" spans="1:43" x14ac:dyDescent="0.25">
      <c r="A215" s="490"/>
      <c r="B215" s="453"/>
      <c r="C215" s="454"/>
      <c r="D215" s="459"/>
      <c r="E215" s="453"/>
      <c r="F215" s="453"/>
      <c r="G215" s="453"/>
      <c r="H215" s="623"/>
      <c r="I215" s="456"/>
      <c r="J215" s="605"/>
      <c r="K215" s="606"/>
      <c r="L215" s="606"/>
      <c r="M215" s="81">
        <f t="shared" si="19"/>
        <v>0</v>
      </c>
      <c r="N215" s="367"/>
      <c r="O215" s="81">
        <f t="shared" si="20"/>
        <v>0</v>
      </c>
      <c r="P215" s="270"/>
      <c r="Q215" s="454"/>
      <c r="R215" s="454"/>
      <c r="S215" s="457"/>
      <c r="T215" s="74">
        <f t="shared" si="21"/>
        <v>6</v>
      </c>
      <c r="U215" s="475"/>
      <c r="V215" s="471"/>
      <c r="W215" s="471"/>
      <c r="X215" s="471"/>
      <c r="Y215" s="471"/>
      <c r="Z215" s="471"/>
      <c r="AA215" s="472"/>
      <c r="AB215" s="471"/>
      <c r="AC215" s="473">
        <f t="shared" si="18"/>
        <v>0</v>
      </c>
      <c r="AD215" s="474"/>
      <c r="AJ215" s="69"/>
      <c r="AK215" s="77"/>
      <c r="AL215" s="77"/>
      <c r="AQ215" s="11"/>
    </row>
    <row r="216" spans="1:43" x14ac:dyDescent="0.25">
      <c r="A216" s="490"/>
      <c r="B216" s="453"/>
      <c r="C216" s="454"/>
      <c r="D216" s="459"/>
      <c r="E216" s="453"/>
      <c r="F216" s="453"/>
      <c r="G216" s="453"/>
      <c r="H216" s="623"/>
      <c r="I216" s="456"/>
      <c r="J216" s="605"/>
      <c r="K216" s="606"/>
      <c r="L216" s="606"/>
      <c r="M216" s="81">
        <f t="shared" si="19"/>
        <v>0</v>
      </c>
      <c r="N216" s="367"/>
      <c r="O216" s="81">
        <f t="shared" si="20"/>
        <v>0</v>
      </c>
      <c r="P216" s="270"/>
      <c r="Q216" s="454"/>
      <c r="R216" s="454"/>
      <c r="S216" s="457"/>
      <c r="T216" s="74">
        <f t="shared" si="21"/>
        <v>6</v>
      </c>
      <c r="U216" s="475"/>
      <c r="V216" s="471"/>
      <c r="W216" s="471"/>
      <c r="X216" s="471"/>
      <c r="Y216" s="471"/>
      <c r="Z216" s="471"/>
      <c r="AA216" s="472"/>
      <c r="AB216" s="471"/>
      <c r="AC216" s="473">
        <f t="shared" si="18"/>
        <v>0</v>
      </c>
      <c r="AD216" s="474"/>
      <c r="AJ216" s="69"/>
      <c r="AK216" s="77"/>
      <c r="AL216" s="77"/>
      <c r="AQ216" s="11"/>
    </row>
    <row r="217" spans="1:43" x14ac:dyDescent="0.25">
      <c r="A217" s="490"/>
      <c r="B217" s="453"/>
      <c r="C217" s="454"/>
      <c r="D217" s="459"/>
      <c r="E217" s="453"/>
      <c r="F217" s="453"/>
      <c r="G217" s="453"/>
      <c r="H217" s="623"/>
      <c r="I217" s="456"/>
      <c r="J217" s="605"/>
      <c r="K217" s="606"/>
      <c r="L217" s="606"/>
      <c r="M217" s="81">
        <f t="shared" si="19"/>
        <v>0</v>
      </c>
      <c r="N217" s="367"/>
      <c r="O217" s="81">
        <f t="shared" si="20"/>
        <v>0</v>
      </c>
      <c r="P217" s="270"/>
      <c r="Q217" s="454"/>
      <c r="R217" s="454"/>
      <c r="S217" s="457"/>
      <c r="T217" s="74">
        <f t="shared" si="21"/>
        <v>6</v>
      </c>
      <c r="U217" s="475"/>
      <c r="V217" s="471"/>
      <c r="W217" s="471"/>
      <c r="X217" s="471"/>
      <c r="Y217" s="471"/>
      <c r="Z217" s="471"/>
      <c r="AA217" s="472"/>
      <c r="AB217" s="471"/>
      <c r="AC217" s="473">
        <f t="shared" si="18"/>
        <v>0</v>
      </c>
      <c r="AD217" s="474"/>
      <c r="AJ217" s="69"/>
      <c r="AK217" s="77"/>
      <c r="AL217" s="77"/>
      <c r="AQ217" s="11"/>
    </row>
    <row r="218" spans="1:43" x14ac:dyDescent="0.25">
      <c r="A218" s="490"/>
      <c r="B218" s="453"/>
      <c r="C218" s="454"/>
      <c r="D218" s="459"/>
      <c r="E218" s="453"/>
      <c r="F218" s="453"/>
      <c r="G218" s="453"/>
      <c r="H218" s="623"/>
      <c r="I218" s="456"/>
      <c r="J218" s="605"/>
      <c r="K218" s="606"/>
      <c r="L218" s="606"/>
      <c r="M218" s="81">
        <f t="shared" si="19"/>
        <v>0</v>
      </c>
      <c r="N218" s="367"/>
      <c r="O218" s="81">
        <f t="shared" si="20"/>
        <v>0</v>
      </c>
      <c r="P218" s="270"/>
      <c r="Q218" s="454"/>
      <c r="R218" s="454"/>
      <c r="S218" s="457"/>
      <c r="T218" s="74">
        <f t="shared" si="21"/>
        <v>6</v>
      </c>
      <c r="U218" s="475"/>
      <c r="V218" s="471"/>
      <c r="W218" s="471"/>
      <c r="X218" s="471"/>
      <c r="Y218" s="471"/>
      <c r="Z218" s="471"/>
      <c r="AA218" s="472"/>
      <c r="AB218" s="471"/>
      <c r="AC218" s="473">
        <f t="shared" si="18"/>
        <v>0</v>
      </c>
      <c r="AD218" s="474"/>
      <c r="AJ218" s="69"/>
      <c r="AK218" s="77"/>
      <c r="AL218" s="77"/>
      <c r="AQ218" s="11"/>
    </row>
    <row r="219" spans="1:43" x14ac:dyDescent="0.25">
      <c r="A219" s="490"/>
      <c r="B219" s="453"/>
      <c r="C219" s="454"/>
      <c r="D219" s="459"/>
      <c r="E219" s="453"/>
      <c r="F219" s="453"/>
      <c r="G219" s="453"/>
      <c r="H219" s="623"/>
      <c r="I219" s="456"/>
      <c r="J219" s="605"/>
      <c r="K219" s="606"/>
      <c r="L219" s="606"/>
      <c r="M219" s="81">
        <f t="shared" si="19"/>
        <v>0</v>
      </c>
      <c r="N219" s="367"/>
      <c r="O219" s="81">
        <f t="shared" si="20"/>
        <v>0</v>
      </c>
      <c r="P219" s="270"/>
      <c r="Q219" s="454"/>
      <c r="R219" s="454"/>
      <c r="S219" s="457"/>
      <c r="T219" s="74">
        <f t="shared" si="21"/>
        <v>6</v>
      </c>
      <c r="U219" s="475"/>
      <c r="V219" s="471"/>
      <c r="W219" s="471"/>
      <c r="X219" s="471"/>
      <c r="Y219" s="471"/>
      <c r="Z219" s="471"/>
      <c r="AA219" s="472"/>
      <c r="AB219" s="471"/>
      <c r="AC219" s="473">
        <f t="shared" si="18"/>
        <v>0</v>
      </c>
      <c r="AD219" s="474"/>
      <c r="AJ219" s="69"/>
      <c r="AK219" s="77"/>
      <c r="AL219" s="77"/>
      <c r="AQ219" s="11"/>
    </row>
    <row r="220" spans="1:43" x14ac:dyDescent="0.25">
      <c r="A220" s="490"/>
      <c r="B220" s="453"/>
      <c r="C220" s="454"/>
      <c r="D220" s="459"/>
      <c r="E220" s="453"/>
      <c r="F220" s="453"/>
      <c r="G220" s="453"/>
      <c r="H220" s="623"/>
      <c r="I220" s="456"/>
      <c r="J220" s="605"/>
      <c r="K220" s="606"/>
      <c r="L220" s="606"/>
      <c r="M220" s="81">
        <f t="shared" si="19"/>
        <v>0</v>
      </c>
      <c r="N220" s="367"/>
      <c r="O220" s="81">
        <f t="shared" si="20"/>
        <v>0</v>
      </c>
      <c r="P220" s="270"/>
      <c r="Q220" s="454"/>
      <c r="R220" s="454"/>
      <c r="S220" s="457"/>
      <c r="T220" s="74">
        <f t="shared" si="21"/>
        <v>6</v>
      </c>
      <c r="U220" s="475"/>
      <c r="V220" s="471"/>
      <c r="W220" s="471"/>
      <c r="X220" s="471"/>
      <c r="Y220" s="471"/>
      <c r="Z220" s="471"/>
      <c r="AA220" s="472"/>
      <c r="AB220" s="471"/>
      <c r="AC220" s="473">
        <f t="shared" si="18"/>
        <v>0</v>
      </c>
      <c r="AD220" s="474"/>
      <c r="AJ220" s="69"/>
      <c r="AK220" s="77"/>
      <c r="AL220" s="77"/>
      <c r="AQ220" s="11"/>
    </row>
    <row r="221" spans="1:43" x14ac:dyDescent="0.25">
      <c r="A221" s="490"/>
      <c r="B221" s="453"/>
      <c r="C221" s="454"/>
      <c r="D221" s="459"/>
      <c r="E221" s="453"/>
      <c r="F221" s="453"/>
      <c r="G221" s="453"/>
      <c r="H221" s="623"/>
      <c r="I221" s="456"/>
      <c r="J221" s="605"/>
      <c r="K221" s="606"/>
      <c r="L221" s="606"/>
      <c r="M221" s="81">
        <f t="shared" si="19"/>
        <v>0</v>
      </c>
      <c r="N221" s="367"/>
      <c r="O221" s="81">
        <f t="shared" si="20"/>
        <v>0</v>
      </c>
      <c r="P221" s="270"/>
      <c r="Q221" s="454"/>
      <c r="R221" s="454"/>
      <c r="S221" s="457"/>
      <c r="T221" s="74">
        <f t="shared" si="21"/>
        <v>6</v>
      </c>
      <c r="U221" s="475"/>
      <c r="V221" s="471"/>
      <c r="W221" s="471"/>
      <c r="X221" s="471"/>
      <c r="Y221" s="471"/>
      <c r="Z221" s="471"/>
      <c r="AA221" s="472"/>
      <c r="AB221" s="471"/>
      <c r="AC221" s="473">
        <f t="shared" si="18"/>
        <v>0</v>
      </c>
      <c r="AD221" s="474"/>
      <c r="AJ221" s="69"/>
      <c r="AK221" s="77"/>
      <c r="AL221" s="77"/>
      <c r="AQ221" s="11"/>
    </row>
    <row r="222" spans="1:43" x14ac:dyDescent="0.25">
      <c r="A222" s="490"/>
      <c r="B222" s="453"/>
      <c r="C222" s="454"/>
      <c r="D222" s="459"/>
      <c r="E222" s="453"/>
      <c r="F222" s="453"/>
      <c r="G222" s="453"/>
      <c r="H222" s="623"/>
      <c r="I222" s="456"/>
      <c r="J222" s="605"/>
      <c r="K222" s="606"/>
      <c r="L222" s="606"/>
      <c r="M222" s="81">
        <f t="shared" si="19"/>
        <v>0</v>
      </c>
      <c r="N222" s="367"/>
      <c r="O222" s="81">
        <f t="shared" si="20"/>
        <v>0</v>
      </c>
      <c r="P222" s="270"/>
      <c r="Q222" s="454"/>
      <c r="R222" s="454"/>
      <c r="S222" s="457"/>
      <c r="T222" s="74">
        <f t="shared" si="21"/>
        <v>6</v>
      </c>
      <c r="U222" s="475"/>
      <c r="V222" s="471"/>
      <c r="W222" s="471"/>
      <c r="X222" s="471"/>
      <c r="Y222" s="471"/>
      <c r="Z222" s="471"/>
      <c r="AA222" s="472"/>
      <c r="AB222" s="471"/>
      <c r="AC222" s="473">
        <f t="shared" si="18"/>
        <v>0</v>
      </c>
      <c r="AD222" s="474"/>
      <c r="AJ222" s="69"/>
      <c r="AK222" s="77"/>
      <c r="AL222" s="77"/>
      <c r="AQ222" s="11"/>
    </row>
    <row r="223" spans="1:43" x14ac:dyDescent="0.25">
      <c r="A223" s="490"/>
      <c r="B223" s="453"/>
      <c r="C223" s="454"/>
      <c r="D223" s="459"/>
      <c r="E223" s="453"/>
      <c r="F223" s="453"/>
      <c r="G223" s="453"/>
      <c r="H223" s="623"/>
      <c r="I223" s="456"/>
      <c r="J223" s="605"/>
      <c r="K223" s="606"/>
      <c r="L223" s="606"/>
      <c r="M223" s="81">
        <f t="shared" si="19"/>
        <v>0</v>
      </c>
      <c r="N223" s="367"/>
      <c r="O223" s="81">
        <f t="shared" si="20"/>
        <v>0</v>
      </c>
      <c r="P223" s="270"/>
      <c r="Q223" s="454"/>
      <c r="R223" s="454"/>
      <c r="S223" s="457"/>
      <c r="T223" s="74">
        <f t="shared" si="21"/>
        <v>6</v>
      </c>
      <c r="U223" s="475"/>
      <c r="V223" s="471"/>
      <c r="W223" s="471"/>
      <c r="X223" s="471"/>
      <c r="Y223" s="471"/>
      <c r="Z223" s="471"/>
      <c r="AA223" s="472"/>
      <c r="AB223" s="471"/>
      <c r="AC223" s="473">
        <f t="shared" si="18"/>
        <v>0</v>
      </c>
      <c r="AD223" s="474"/>
      <c r="AJ223" s="69"/>
      <c r="AK223" s="77"/>
      <c r="AL223" s="77"/>
      <c r="AQ223" s="11"/>
    </row>
    <row r="224" spans="1:43" x14ac:dyDescent="0.25">
      <c r="A224" s="490"/>
      <c r="B224" s="453"/>
      <c r="C224" s="454"/>
      <c r="D224" s="459"/>
      <c r="E224" s="453"/>
      <c r="F224" s="453"/>
      <c r="G224" s="453"/>
      <c r="H224" s="623"/>
      <c r="I224" s="456"/>
      <c r="J224" s="605"/>
      <c r="K224" s="606"/>
      <c r="L224" s="606"/>
      <c r="M224" s="81">
        <f t="shared" si="19"/>
        <v>0</v>
      </c>
      <c r="N224" s="367"/>
      <c r="O224" s="81">
        <f t="shared" si="20"/>
        <v>0</v>
      </c>
      <c r="P224" s="270"/>
      <c r="Q224" s="454"/>
      <c r="R224" s="454"/>
      <c r="S224" s="457"/>
      <c r="T224" s="74">
        <f t="shared" si="21"/>
        <v>6</v>
      </c>
      <c r="U224" s="475"/>
      <c r="V224" s="471"/>
      <c r="W224" s="471"/>
      <c r="X224" s="471"/>
      <c r="Y224" s="471"/>
      <c r="Z224" s="471"/>
      <c r="AA224" s="472"/>
      <c r="AB224" s="471"/>
      <c r="AC224" s="473">
        <f t="shared" si="18"/>
        <v>0</v>
      </c>
      <c r="AD224" s="474"/>
      <c r="AJ224" s="69"/>
      <c r="AK224" s="77"/>
      <c r="AL224" s="77"/>
      <c r="AQ224" s="11"/>
    </row>
    <row r="225" spans="1:43" x14ac:dyDescent="0.25">
      <c r="A225" s="490"/>
      <c r="B225" s="453"/>
      <c r="C225" s="454"/>
      <c r="D225" s="459"/>
      <c r="E225" s="453"/>
      <c r="F225" s="453"/>
      <c r="G225" s="453"/>
      <c r="H225" s="623"/>
      <c r="I225" s="456"/>
      <c r="J225" s="605"/>
      <c r="K225" s="606"/>
      <c r="L225" s="606"/>
      <c r="M225" s="81">
        <f t="shared" si="19"/>
        <v>0</v>
      </c>
      <c r="N225" s="367"/>
      <c r="O225" s="81">
        <f t="shared" si="20"/>
        <v>0</v>
      </c>
      <c r="P225" s="270"/>
      <c r="Q225" s="454"/>
      <c r="R225" s="454"/>
      <c r="S225" s="457"/>
      <c r="T225" s="74">
        <f t="shared" si="21"/>
        <v>6</v>
      </c>
      <c r="U225" s="475"/>
      <c r="V225" s="471"/>
      <c r="W225" s="471"/>
      <c r="X225" s="471"/>
      <c r="Y225" s="471"/>
      <c r="Z225" s="471"/>
      <c r="AA225" s="472"/>
      <c r="AB225" s="471"/>
      <c r="AC225" s="473">
        <f t="shared" si="18"/>
        <v>0</v>
      </c>
      <c r="AD225" s="474"/>
      <c r="AJ225" s="69"/>
      <c r="AK225" s="77"/>
      <c r="AL225" s="77"/>
      <c r="AQ225" s="11"/>
    </row>
    <row r="226" spans="1:43" x14ac:dyDescent="0.25">
      <c r="A226" s="490"/>
      <c r="B226" s="453"/>
      <c r="C226" s="454"/>
      <c r="D226" s="459"/>
      <c r="E226" s="453"/>
      <c r="F226" s="453"/>
      <c r="G226" s="453"/>
      <c r="H226" s="623"/>
      <c r="I226" s="456"/>
      <c r="J226" s="605"/>
      <c r="K226" s="606"/>
      <c r="L226" s="606"/>
      <c r="M226" s="81">
        <f t="shared" si="19"/>
        <v>0</v>
      </c>
      <c r="N226" s="367"/>
      <c r="O226" s="81">
        <f t="shared" si="20"/>
        <v>0</v>
      </c>
      <c r="P226" s="270"/>
      <c r="Q226" s="454"/>
      <c r="R226" s="454"/>
      <c r="S226" s="457"/>
      <c r="T226" s="74">
        <f t="shared" si="21"/>
        <v>6</v>
      </c>
      <c r="U226" s="475"/>
      <c r="V226" s="471"/>
      <c r="W226" s="471"/>
      <c r="X226" s="471"/>
      <c r="Y226" s="471"/>
      <c r="Z226" s="471"/>
      <c r="AA226" s="472"/>
      <c r="AB226" s="471"/>
      <c r="AC226" s="473">
        <f t="shared" si="18"/>
        <v>0</v>
      </c>
      <c r="AD226" s="474"/>
      <c r="AJ226" s="69"/>
      <c r="AK226" s="77"/>
      <c r="AL226" s="77"/>
      <c r="AQ226" s="11"/>
    </row>
    <row r="227" spans="1:43" x14ac:dyDescent="0.25">
      <c r="A227" s="490"/>
      <c r="B227" s="453"/>
      <c r="C227" s="454"/>
      <c r="D227" s="459"/>
      <c r="E227" s="453"/>
      <c r="F227" s="453"/>
      <c r="G227" s="453"/>
      <c r="H227" s="623"/>
      <c r="I227" s="456"/>
      <c r="J227" s="605"/>
      <c r="K227" s="606"/>
      <c r="L227" s="606"/>
      <c r="M227" s="81">
        <f t="shared" si="19"/>
        <v>0</v>
      </c>
      <c r="N227" s="367"/>
      <c r="O227" s="81">
        <f t="shared" si="20"/>
        <v>0</v>
      </c>
      <c r="P227" s="270"/>
      <c r="Q227" s="454"/>
      <c r="R227" s="454"/>
      <c r="S227" s="457"/>
      <c r="T227" s="74">
        <f t="shared" si="21"/>
        <v>6</v>
      </c>
      <c r="U227" s="475"/>
      <c r="V227" s="471"/>
      <c r="W227" s="471"/>
      <c r="X227" s="471"/>
      <c r="Y227" s="471"/>
      <c r="Z227" s="471"/>
      <c r="AA227" s="472"/>
      <c r="AB227" s="471"/>
      <c r="AC227" s="473">
        <f t="shared" si="18"/>
        <v>0</v>
      </c>
      <c r="AD227" s="474"/>
      <c r="AJ227" s="69"/>
      <c r="AK227" s="77"/>
      <c r="AL227" s="77"/>
      <c r="AQ227" s="11"/>
    </row>
    <row r="228" spans="1:43" x14ac:dyDescent="0.25">
      <c r="A228" s="490"/>
      <c r="B228" s="453"/>
      <c r="C228" s="454"/>
      <c r="D228" s="459"/>
      <c r="E228" s="453"/>
      <c r="F228" s="453"/>
      <c r="G228" s="453"/>
      <c r="H228" s="623"/>
      <c r="I228" s="456"/>
      <c r="J228" s="605"/>
      <c r="K228" s="606"/>
      <c r="L228" s="606"/>
      <c r="M228" s="81">
        <f t="shared" si="19"/>
        <v>0</v>
      </c>
      <c r="N228" s="367"/>
      <c r="O228" s="81">
        <f t="shared" si="20"/>
        <v>0</v>
      </c>
      <c r="P228" s="270"/>
      <c r="Q228" s="454"/>
      <c r="R228" s="454"/>
      <c r="S228" s="457"/>
      <c r="T228" s="74">
        <f t="shared" si="21"/>
        <v>6</v>
      </c>
      <c r="U228" s="475"/>
      <c r="V228" s="471"/>
      <c r="W228" s="471"/>
      <c r="X228" s="471"/>
      <c r="Y228" s="471"/>
      <c r="Z228" s="471"/>
      <c r="AA228" s="472"/>
      <c r="AB228" s="471"/>
      <c r="AC228" s="473">
        <f t="shared" si="18"/>
        <v>0</v>
      </c>
      <c r="AD228" s="474"/>
      <c r="AJ228" s="69"/>
      <c r="AK228" s="77"/>
      <c r="AL228" s="77"/>
      <c r="AQ228" s="11"/>
    </row>
    <row r="229" spans="1:43" x14ac:dyDescent="0.25">
      <c r="A229" s="490"/>
      <c r="B229" s="453"/>
      <c r="C229" s="454"/>
      <c r="D229" s="459"/>
      <c r="E229" s="453"/>
      <c r="F229" s="453"/>
      <c r="G229" s="453"/>
      <c r="H229" s="623"/>
      <c r="I229" s="456"/>
      <c r="J229" s="605"/>
      <c r="K229" s="606"/>
      <c r="L229" s="606"/>
      <c r="M229" s="81">
        <f t="shared" si="19"/>
        <v>0</v>
      </c>
      <c r="N229" s="367"/>
      <c r="O229" s="81">
        <f t="shared" si="20"/>
        <v>0</v>
      </c>
      <c r="P229" s="270"/>
      <c r="Q229" s="454"/>
      <c r="R229" s="454"/>
      <c r="S229" s="457"/>
      <c r="T229" s="74">
        <f t="shared" si="21"/>
        <v>6</v>
      </c>
      <c r="U229" s="475"/>
      <c r="V229" s="471"/>
      <c r="W229" s="471"/>
      <c r="X229" s="471"/>
      <c r="Y229" s="471"/>
      <c r="Z229" s="471"/>
      <c r="AA229" s="472"/>
      <c r="AB229" s="471"/>
      <c r="AC229" s="473">
        <f t="shared" si="18"/>
        <v>0</v>
      </c>
      <c r="AD229" s="474"/>
      <c r="AJ229" s="69"/>
      <c r="AK229" s="77"/>
      <c r="AL229" s="77"/>
      <c r="AQ229" s="11"/>
    </row>
    <row r="230" spans="1:43" x14ac:dyDescent="0.25">
      <c r="A230" s="490"/>
      <c r="B230" s="453"/>
      <c r="C230" s="454"/>
      <c r="D230" s="459"/>
      <c r="E230" s="453"/>
      <c r="F230" s="453"/>
      <c r="G230" s="453"/>
      <c r="H230" s="623"/>
      <c r="I230" s="456"/>
      <c r="J230" s="605"/>
      <c r="K230" s="606"/>
      <c r="L230" s="606"/>
      <c r="M230" s="81">
        <f t="shared" si="19"/>
        <v>0</v>
      </c>
      <c r="N230" s="367"/>
      <c r="O230" s="81">
        <f t="shared" si="20"/>
        <v>0</v>
      </c>
      <c r="P230" s="270"/>
      <c r="Q230" s="454"/>
      <c r="R230" s="454"/>
      <c r="S230" s="457"/>
      <c r="T230" s="74">
        <f t="shared" si="21"/>
        <v>6</v>
      </c>
      <c r="U230" s="475"/>
      <c r="V230" s="471"/>
      <c r="W230" s="471"/>
      <c r="X230" s="471"/>
      <c r="Y230" s="471"/>
      <c r="Z230" s="471"/>
      <c r="AA230" s="472"/>
      <c r="AB230" s="471"/>
      <c r="AC230" s="473">
        <f t="shared" si="18"/>
        <v>0</v>
      </c>
      <c r="AD230" s="474"/>
      <c r="AJ230" s="69"/>
      <c r="AK230" s="77"/>
      <c r="AL230" s="77"/>
      <c r="AQ230" s="11"/>
    </row>
    <row r="231" spans="1:43" x14ac:dyDescent="0.25">
      <c r="A231" s="490"/>
      <c r="B231" s="453"/>
      <c r="C231" s="454"/>
      <c r="D231" s="459"/>
      <c r="E231" s="453"/>
      <c r="F231" s="453"/>
      <c r="G231" s="453"/>
      <c r="H231" s="623"/>
      <c r="I231" s="456"/>
      <c r="J231" s="605"/>
      <c r="K231" s="606"/>
      <c r="L231" s="606"/>
      <c r="M231" s="81">
        <f t="shared" si="19"/>
        <v>0</v>
      </c>
      <c r="N231" s="367"/>
      <c r="O231" s="81">
        <f t="shared" si="20"/>
        <v>0</v>
      </c>
      <c r="P231" s="270"/>
      <c r="Q231" s="454"/>
      <c r="R231" s="454"/>
      <c r="S231" s="457"/>
      <c r="T231" s="74">
        <f t="shared" si="21"/>
        <v>6</v>
      </c>
      <c r="U231" s="475"/>
      <c r="V231" s="471"/>
      <c r="W231" s="471"/>
      <c r="X231" s="471"/>
      <c r="Y231" s="471"/>
      <c r="Z231" s="471"/>
      <c r="AA231" s="472"/>
      <c r="AB231" s="471"/>
      <c r="AC231" s="473">
        <f t="shared" si="18"/>
        <v>0</v>
      </c>
      <c r="AD231" s="474"/>
      <c r="AJ231" s="69"/>
      <c r="AK231" s="77"/>
      <c r="AL231" s="77"/>
      <c r="AQ231" s="11"/>
    </row>
    <row r="232" spans="1:43" x14ac:dyDescent="0.25">
      <c r="A232" s="490"/>
      <c r="B232" s="453"/>
      <c r="C232" s="454"/>
      <c r="D232" s="459"/>
      <c r="E232" s="453"/>
      <c r="F232" s="453"/>
      <c r="G232" s="453"/>
      <c r="H232" s="623"/>
      <c r="I232" s="456"/>
      <c r="J232" s="605"/>
      <c r="K232" s="606"/>
      <c r="L232" s="606"/>
      <c r="M232" s="81">
        <f t="shared" si="19"/>
        <v>0</v>
      </c>
      <c r="N232" s="367"/>
      <c r="O232" s="81">
        <f t="shared" si="20"/>
        <v>0</v>
      </c>
      <c r="P232" s="270"/>
      <c r="Q232" s="454"/>
      <c r="R232" s="454"/>
      <c r="S232" s="457"/>
      <c r="T232" s="74">
        <f t="shared" si="21"/>
        <v>6</v>
      </c>
      <c r="U232" s="475"/>
      <c r="V232" s="471"/>
      <c r="W232" s="471"/>
      <c r="X232" s="471"/>
      <c r="Y232" s="471"/>
      <c r="Z232" s="471"/>
      <c r="AA232" s="472"/>
      <c r="AB232" s="471"/>
      <c r="AC232" s="473">
        <f t="shared" si="18"/>
        <v>0</v>
      </c>
      <c r="AD232" s="474"/>
      <c r="AJ232" s="69"/>
      <c r="AK232" s="77"/>
      <c r="AL232" s="77"/>
      <c r="AQ232" s="11"/>
    </row>
    <row r="233" spans="1:43" x14ac:dyDescent="0.25">
      <c r="A233" s="490"/>
      <c r="B233" s="453"/>
      <c r="C233" s="454"/>
      <c r="D233" s="459"/>
      <c r="E233" s="453"/>
      <c r="F233" s="453"/>
      <c r="G233" s="453"/>
      <c r="H233" s="623"/>
      <c r="I233" s="456"/>
      <c r="J233" s="605"/>
      <c r="K233" s="606"/>
      <c r="L233" s="606"/>
      <c r="M233" s="81">
        <f t="shared" si="19"/>
        <v>0</v>
      </c>
      <c r="N233" s="367"/>
      <c r="O233" s="81">
        <f t="shared" si="20"/>
        <v>0</v>
      </c>
      <c r="P233" s="270"/>
      <c r="Q233" s="454"/>
      <c r="R233" s="454"/>
      <c r="S233" s="457"/>
      <c r="T233" s="74">
        <f t="shared" si="21"/>
        <v>6</v>
      </c>
      <c r="U233" s="475"/>
      <c r="V233" s="471"/>
      <c r="W233" s="471"/>
      <c r="X233" s="471"/>
      <c r="Y233" s="471"/>
      <c r="Z233" s="471"/>
      <c r="AA233" s="472"/>
      <c r="AB233" s="471"/>
      <c r="AC233" s="473">
        <f t="shared" si="18"/>
        <v>0</v>
      </c>
      <c r="AD233" s="474"/>
      <c r="AJ233" s="69"/>
      <c r="AK233" s="77"/>
      <c r="AL233" s="77"/>
      <c r="AQ233" s="11"/>
    </row>
    <row r="234" spans="1:43" x14ac:dyDescent="0.25">
      <c r="A234" s="490"/>
      <c r="B234" s="453"/>
      <c r="C234" s="454"/>
      <c r="D234" s="459"/>
      <c r="E234" s="453"/>
      <c r="F234" s="453"/>
      <c r="G234" s="453"/>
      <c r="H234" s="623"/>
      <c r="I234" s="456"/>
      <c r="J234" s="605"/>
      <c r="K234" s="606"/>
      <c r="L234" s="606"/>
      <c r="M234" s="81">
        <f t="shared" si="19"/>
        <v>0</v>
      </c>
      <c r="N234" s="367"/>
      <c r="O234" s="81">
        <f t="shared" si="20"/>
        <v>0</v>
      </c>
      <c r="P234" s="270"/>
      <c r="Q234" s="454"/>
      <c r="R234" s="454"/>
      <c r="S234" s="457"/>
      <c r="T234" s="74">
        <f t="shared" si="21"/>
        <v>6</v>
      </c>
      <c r="U234" s="475"/>
      <c r="V234" s="471"/>
      <c r="W234" s="471"/>
      <c r="X234" s="471"/>
      <c r="Y234" s="471"/>
      <c r="Z234" s="471"/>
      <c r="AA234" s="472"/>
      <c r="AB234" s="471"/>
      <c r="AC234" s="473">
        <f t="shared" si="18"/>
        <v>0</v>
      </c>
      <c r="AD234" s="474"/>
      <c r="AJ234" s="69"/>
      <c r="AK234" s="77"/>
      <c r="AL234" s="77"/>
      <c r="AQ234" s="11"/>
    </row>
    <row r="235" spans="1:43" x14ac:dyDescent="0.25">
      <c r="A235" s="490"/>
      <c r="B235" s="453"/>
      <c r="C235" s="454"/>
      <c r="D235" s="459"/>
      <c r="E235" s="453"/>
      <c r="F235" s="453"/>
      <c r="G235" s="453"/>
      <c r="H235" s="623"/>
      <c r="I235" s="456"/>
      <c r="J235" s="605"/>
      <c r="K235" s="606"/>
      <c r="L235" s="606"/>
      <c r="M235" s="81">
        <f t="shared" si="19"/>
        <v>0</v>
      </c>
      <c r="N235" s="367"/>
      <c r="O235" s="81">
        <f t="shared" si="20"/>
        <v>0</v>
      </c>
      <c r="P235" s="270"/>
      <c r="Q235" s="454"/>
      <c r="R235" s="454"/>
      <c r="S235" s="457"/>
      <c r="T235" s="74">
        <f t="shared" si="21"/>
        <v>6</v>
      </c>
      <c r="U235" s="475"/>
      <c r="V235" s="471"/>
      <c r="W235" s="471"/>
      <c r="X235" s="471"/>
      <c r="Y235" s="471"/>
      <c r="Z235" s="471"/>
      <c r="AA235" s="472"/>
      <c r="AB235" s="471"/>
      <c r="AC235" s="473">
        <f t="shared" si="18"/>
        <v>0</v>
      </c>
      <c r="AD235" s="474"/>
      <c r="AJ235" s="69"/>
      <c r="AK235" s="77"/>
      <c r="AL235" s="77"/>
      <c r="AQ235" s="11"/>
    </row>
    <row r="236" spans="1:43" x14ac:dyDescent="0.25">
      <c r="A236" s="490"/>
      <c r="B236" s="453"/>
      <c r="C236" s="454"/>
      <c r="D236" s="459"/>
      <c r="E236" s="453"/>
      <c r="F236" s="453"/>
      <c r="G236" s="453"/>
      <c r="H236" s="623"/>
      <c r="I236" s="456"/>
      <c r="J236" s="605"/>
      <c r="K236" s="606"/>
      <c r="L236" s="606"/>
      <c r="M236" s="81">
        <f t="shared" si="19"/>
        <v>0</v>
      </c>
      <c r="N236" s="367"/>
      <c r="O236" s="81">
        <f t="shared" si="20"/>
        <v>0</v>
      </c>
      <c r="P236" s="270"/>
      <c r="Q236" s="454"/>
      <c r="R236" s="454"/>
      <c r="S236" s="457"/>
      <c r="T236" s="74">
        <f t="shared" si="21"/>
        <v>6</v>
      </c>
      <c r="U236" s="475"/>
      <c r="V236" s="471"/>
      <c r="W236" s="471"/>
      <c r="X236" s="471"/>
      <c r="Y236" s="471"/>
      <c r="Z236" s="471"/>
      <c r="AA236" s="472"/>
      <c r="AB236" s="471"/>
      <c r="AC236" s="473">
        <f t="shared" si="18"/>
        <v>0</v>
      </c>
      <c r="AD236" s="474"/>
      <c r="AJ236" s="69"/>
      <c r="AK236" s="77"/>
      <c r="AL236" s="77"/>
      <c r="AQ236" s="11"/>
    </row>
    <row r="237" spans="1:43" x14ac:dyDescent="0.25">
      <c r="A237" s="490"/>
      <c r="B237" s="453"/>
      <c r="C237" s="454"/>
      <c r="D237" s="459"/>
      <c r="E237" s="453"/>
      <c r="F237" s="453"/>
      <c r="G237" s="453"/>
      <c r="H237" s="623"/>
      <c r="I237" s="456"/>
      <c r="J237" s="605"/>
      <c r="K237" s="606"/>
      <c r="L237" s="606"/>
      <c r="M237" s="81">
        <f t="shared" si="19"/>
        <v>0</v>
      </c>
      <c r="N237" s="367"/>
      <c r="O237" s="81">
        <f t="shared" si="20"/>
        <v>0</v>
      </c>
      <c r="P237" s="270"/>
      <c r="Q237" s="454"/>
      <c r="R237" s="454"/>
      <c r="S237" s="457"/>
      <c r="T237" s="74">
        <f t="shared" si="21"/>
        <v>6</v>
      </c>
      <c r="U237" s="475"/>
      <c r="V237" s="471"/>
      <c r="W237" s="471"/>
      <c r="X237" s="471"/>
      <c r="Y237" s="471"/>
      <c r="Z237" s="471"/>
      <c r="AA237" s="472"/>
      <c r="AB237" s="471"/>
      <c r="AC237" s="473">
        <f t="shared" si="18"/>
        <v>0</v>
      </c>
      <c r="AD237" s="474"/>
      <c r="AJ237" s="69"/>
      <c r="AK237" s="77"/>
      <c r="AL237" s="77"/>
      <c r="AQ237" s="11"/>
    </row>
    <row r="238" spans="1:43" x14ac:dyDescent="0.25">
      <c r="A238" s="490"/>
      <c r="B238" s="453"/>
      <c r="C238" s="454"/>
      <c r="D238" s="459"/>
      <c r="E238" s="453"/>
      <c r="F238" s="453"/>
      <c r="G238" s="453"/>
      <c r="H238" s="623"/>
      <c r="I238" s="456"/>
      <c r="J238" s="605"/>
      <c r="K238" s="606"/>
      <c r="L238" s="606"/>
      <c r="M238" s="81">
        <f t="shared" si="19"/>
        <v>0</v>
      </c>
      <c r="N238" s="367"/>
      <c r="O238" s="81">
        <f t="shared" si="20"/>
        <v>0</v>
      </c>
      <c r="P238" s="270"/>
      <c r="Q238" s="454"/>
      <c r="R238" s="454"/>
      <c r="S238" s="457"/>
      <c r="T238" s="74">
        <f t="shared" si="21"/>
        <v>6</v>
      </c>
      <c r="U238" s="475"/>
      <c r="V238" s="471"/>
      <c r="W238" s="471"/>
      <c r="X238" s="471"/>
      <c r="Y238" s="471"/>
      <c r="Z238" s="471"/>
      <c r="AA238" s="472"/>
      <c r="AB238" s="471"/>
      <c r="AC238" s="473">
        <f t="shared" si="18"/>
        <v>0</v>
      </c>
      <c r="AD238" s="474"/>
      <c r="AJ238" s="69"/>
      <c r="AK238" s="77"/>
      <c r="AL238" s="77"/>
      <c r="AQ238" s="11"/>
    </row>
    <row r="239" spans="1:43" x14ac:dyDescent="0.25">
      <c r="A239" s="490"/>
      <c r="B239" s="453"/>
      <c r="C239" s="454"/>
      <c r="D239" s="459"/>
      <c r="E239" s="453"/>
      <c r="F239" s="453"/>
      <c r="G239" s="453"/>
      <c r="H239" s="623"/>
      <c r="I239" s="456"/>
      <c r="J239" s="605"/>
      <c r="K239" s="606"/>
      <c r="L239" s="606"/>
      <c r="M239" s="81">
        <f t="shared" si="19"/>
        <v>0</v>
      </c>
      <c r="N239" s="367"/>
      <c r="O239" s="81">
        <f t="shared" si="20"/>
        <v>0</v>
      </c>
      <c r="P239" s="270"/>
      <c r="Q239" s="454"/>
      <c r="R239" s="454"/>
      <c r="S239" s="457"/>
      <c r="T239" s="74">
        <f t="shared" si="21"/>
        <v>6</v>
      </c>
      <c r="U239" s="475"/>
      <c r="V239" s="471"/>
      <c r="W239" s="471"/>
      <c r="X239" s="471"/>
      <c r="Y239" s="471"/>
      <c r="Z239" s="471"/>
      <c r="AA239" s="472"/>
      <c r="AB239" s="471"/>
      <c r="AC239" s="473">
        <f t="shared" si="18"/>
        <v>0</v>
      </c>
      <c r="AD239" s="474"/>
      <c r="AJ239" s="69"/>
      <c r="AK239" s="77"/>
      <c r="AL239" s="77"/>
      <c r="AQ239" s="11"/>
    </row>
    <row r="240" spans="1:43" x14ac:dyDescent="0.25">
      <c r="A240" s="490"/>
      <c r="B240" s="453"/>
      <c r="C240" s="454"/>
      <c r="D240" s="459"/>
      <c r="E240" s="453"/>
      <c r="F240" s="453"/>
      <c r="G240" s="453"/>
      <c r="H240" s="623"/>
      <c r="I240" s="456"/>
      <c r="J240" s="605"/>
      <c r="K240" s="606"/>
      <c r="L240" s="606"/>
      <c r="M240" s="81">
        <f t="shared" si="19"/>
        <v>0</v>
      </c>
      <c r="N240" s="367"/>
      <c r="O240" s="81">
        <f t="shared" si="20"/>
        <v>0</v>
      </c>
      <c r="P240" s="270"/>
      <c r="Q240" s="454"/>
      <c r="R240" s="454"/>
      <c r="S240" s="457"/>
      <c r="T240" s="74">
        <f t="shared" si="21"/>
        <v>6</v>
      </c>
      <c r="U240" s="475"/>
      <c r="V240" s="471"/>
      <c r="W240" s="471"/>
      <c r="X240" s="471"/>
      <c r="Y240" s="471"/>
      <c r="Z240" s="471"/>
      <c r="AA240" s="472"/>
      <c r="AB240" s="471"/>
      <c r="AC240" s="473">
        <f t="shared" si="18"/>
        <v>0</v>
      </c>
      <c r="AD240" s="474"/>
      <c r="AJ240" s="69"/>
      <c r="AK240" s="77"/>
      <c r="AL240" s="77"/>
      <c r="AQ240" s="11"/>
    </row>
    <row r="241" spans="1:43" x14ac:dyDescent="0.25">
      <c r="A241" s="490"/>
      <c r="B241" s="453"/>
      <c r="C241" s="454"/>
      <c r="D241" s="459"/>
      <c r="E241" s="453"/>
      <c r="F241" s="453"/>
      <c r="G241" s="453"/>
      <c r="H241" s="623"/>
      <c r="I241" s="456"/>
      <c r="J241" s="605"/>
      <c r="K241" s="606"/>
      <c r="L241" s="606"/>
      <c r="M241" s="81">
        <f t="shared" si="19"/>
        <v>0</v>
      </c>
      <c r="N241" s="367"/>
      <c r="O241" s="81">
        <f t="shared" si="20"/>
        <v>0</v>
      </c>
      <c r="P241" s="270"/>
      <c r="Q241" s="454"/>
      <c r="R241" s="454"/>
      <c r="S241" s="457"/>
      <c r="T241" s="74">
        <f t="shared" si="21"/>
        <v>6</v>
      </c>
      <c r="U241" s="475"/>
      <c r="V241" s="471"/>
      <c r="W241" s="471"/>
      <c r="X241" s="471"/>
      <c r="Y241" s="471"/>
      <c r="Z241" s="471"/>
      <c r="AA241" s="472"/>
      <c r="AB241" s="471"/>
      <c r="AC241" s="473">
        <f t="shared" si="18"/>
        <v>0</v>
      </c>
      <c r="AD241" s="474"/>
      <c r="AJ241" s="69"/>
      <c r="AK241" s="77"/>
      <c r="AL241" s="77"/>
      <c r="AQ241" s="11"/>
    </row>
    <row r="242" spans="1:43" x14ac:dyDescent="0.25">
      <c r="A242" s="490"/>
      <c r="B242" s="453"/>
      <c r="C242" s="454"/>
      <c r="D242" s="459"/>
      <c r="E242" s="453"/>
      <c r="F242" s="453"/>
      <c r="G242" s="453"/>
      <c r="H242" s="623"/>
      <c r="I242" s="456"/>
      <c r="J242" s="605"/>
      <c r="K242" s="606"/>
      <c r="L242" s="606"/>
      <c r="M242" s="81">
        <f t="shared" si="19"/>
        <v>0</v>
      </c>
      <c r="N242" s="367"/>
      <c r="O242" s="81">
        <f t="shared" si="20"/>
        <v>0</v>
      </c>
      <c r="P242" s="270"/>
      <c r="Q242" s="454"/>
      <c r="R242" s="454"/>
      <c r="S242" s="457"/>
      <c r="T242" s="74">
        <f t="shared" si="21"/>
        <v>6</v>
      </c>
      <c r="U242" s="475"/>
      <c r="V242" s="471"/>
      <c r="W242" s="471"/>
      <c r="X242" s="471"/>
      <c r="Y242" s="471"/>
      <c r="Z242" s="471"/>
      <c r="AA242" s="472"/>
      <c r="AB242" s="471"/>
      <c r="AC242" s="473">
        <f t="shared" si="18"/>
        <v>0</v>
      </c>
      <c r="AD242" s="474"/>
      <c r="AJ242" s="69"/>
      <c r="AK242" s="77"/>
      <c r="AL242" s="77"/>
      <c r="AQ242" s="11"/>
    </row>
    <row r="243" spans="1:43" x14ac:dyDescent="0.25">
      <c r="A243" s="490"/>
      <c r="B243" s="453"/>
      <c r="C243" s="454"/>
      <c r="D243" s="459"/>
      <c r="E243" s="453"/>
      <c r="F243" s="453"/>
      <c r="G243" s="453"/>
      <c r="H243" s="623"/>
      <c r="I243" s="456"/>
      <c r="J243" s="605"/>
      <c r="K243" s="606"/>
      <c r="L243" s="606"/>
      <c r="M243" s="81">
        <f t="shared" si="19"/>
        <v>0</v>
      </c>
      <c r="N243" s="367"/>
      <c r="O243" s="81">
        <f t="shared" si="20"/>
        <v>0</v>
      </c>
      <c r="P243" s="270"/>
      <c r="Q243" s="454"/>
      <c r="R243" s="454"/>
      <c r="S243" s="457"/>
      <c r="T243" s="74">
        <f t="shared" si="21"/>
        <v>6</v>
      </c>
      <c r="U243" s="475"/>
      <c r="V243" s="471"/>
      <c r="W243" s="471"/>
      <c r="X243" s="471"/>
      <c r="Y243" s="471"/>
      <c r="Z243" s="471"/>
      <c r="AA243" s="472"/>
      <c r="AB243" s="471"/>
      <c r="AC243" s="473">
        <f t="shared" si="18"/>
        <v>0</v>
      </c>
      <c r="AD243" s="474"/>
      <c r="AJ243" s="69"/>
      <c r="AK243" s="77"/>
      <c r="AL243" s="77"/>
      <c r="AQ243" s="11"/>
    </row>
    <row r="244" spans="1:43" x14ac:dyDescent="0.25">
      <c r="A244" s="490"/>
      <c r="B244" s="453"/>
      <c r="C244" s="454"/>
      <c r="D244" s="459"/>
      <c r="E244" s="453"/>
      <c r="F244" s="453"/>
      <c r="G244" s="453"/>
      <c r="H244" s="623"/>
      <c r="I244" s="456"/>
      <c r="J244" s="605"/>
      <c r="K244" s="606"/>
      <c r="L244" s="606"/>
      <c r="M244" s="81">
        <f t="shared" si="19"/>
        <v>0</v>
      </c>
      <c r="N244" s="367"/>
      <c r="O244" s="81">
        <f t="shared" si="20"/>
        <v>0</v>
      </c>
      <c r="P244" s="270"/>
      <c r="Q244" s="454"/>
      <c r="R244" s="454"/>
      <c r="S244" s="457"/>
      <c r="T244" s="74">
        <f t="shared" si="21"/>
        <v>6</v>
      </c>
      <c r="U244" s="475"/>
      <c r="V244" s="471"/>
      <c r="W244" s="471"/>
      <c r="X244" s="471"/>
      <c r="Y244" s="471"/>
      <c r="Z244" s="471"/>
      <c r="AA244" s="472"/>
      <c r="AB244" s="471"/>
      <c r="AC244" s="473">
        <f t="shared" si="18"/>
        <v>0</v>
      </c>
      <c r="AD244" s="474"/>
      <c r="AJ244" s="69"/>
      <c r="AK244" s="77"/>
      <c r="AL244" s="77"/>
      <c r="AQ244" s="11"/>
    </row>
    <row r="245" spans="1:43" x14ac:dyDescent="0.25">
      <c r="A245" s="490"/>
      <c r="B245" s="453"/>
      <c r="C245" s="454"/>
      <c r="D245" s="459"/>
      <c r="E245" s="453"/>
      <c r="F245" s="453"/>
      <c r="G245" s="453"/>
      <c r="H245" s="623"/>
      <c r="I245" s="456"/>
      <c r="J245" s="605"/>
      <c r="K245" s="606"/>
      <c r="L245" s="606"/>
      <c r="M245" s="81">
        <f t="shared" si="19"/>
        <v>0</v>
      </c>
      <c r="N245" s="367"/>
      <c r="O245" s="81">
        <f t="shared" si="20"/>
        <v>0</v>
      </c>
      <c r="P245" s="270"/>
      <c r="Q245" s="454"/>
      <c r="R245" s="454"/>
      <c r="S245" s="457"/>
      <c r="T245" s="74">
        <f t="shared" si="21"/>
        <v>6</v>
      </c>
      <c r="U245" s="475"/>
      <c r="V245" s="471"/>
      <c r="W245" s="471"/>
      <c r="X245" s="471"/>
      <c r="Y245" s="471"/>
      <c r="Z245" s="471"/>
      <c r="AA245" s="472"/>
      <c r="AB245" s="471"/>
      <c r="AC245" s="473">
        <f t="shared" si="18"/>
        <v>0</v>
      </c>
      <c r="AD245" s="474"/>
      <c r="AJ245" s="69"/>
      <c r="AK245" s="77"/>
      <c r="AL245" s="77"/>
      <c r="AQ245" s="11"/>
    </row>
    <row r="246" spans="1:43" x14ac:dyDescent="0.25">
      <c r="A246" s="490"/>
      <c r="B246" s="453"/>
      <c r="C246" s="454"/>
      <c r="D246" s="459"/>
      <c r="E246" s="453"/>
      <c r="F246" s="453"/>
      <c r="G246" s="453"/>
      <c r="H246" s="623"/>
      <c r="I246" s="456"/>
      <c r="J246" s="605"/>
      <c r="K246" s="606"/>
      <c r="L246" s="606"/>
      <c r="M246" s="81">
        <f t="shared" si="19"/>
        <v>0</v>
      </c>
      <c r="N246" s="367"/>
      <c r="O246" s="81">
        <f t="shared" si="20"/>
        <v>0</v>
      </c>
      <c r="P246" s="270"/>
      <c r="Q246" s="454"/>
      <c r="R246" s="454"/>
      <c r="S246" s="457"/>
      <c r="T246" s="74">
        <f t="shared" si="21"/>
        <v>6</v>
      </c>
      <c r="U246" s="475"/>
      <c r="V246" s="471"/>
      <c r="W246" s="471"/>
      <c r="X246" s="471"/>
      <c r="Y246" s="471"/>
      <c r="Z246" s="471"/>
      <c r="AA246" s="472"/>
      <c r="AB246" s="471"/>
      <c r="AC246" s="473">
        <f t="shared" si="18"/>
        <v>0</v>
      </c>
      <c r="AD246" s="474"/>
      <c r="AJ246" s="69"/>
      <c r="AK246" s="77"/>
      <c r="AL246" s="77"/>
      <c r="AQ246" s="11"/>
    </row>
    <row r="247" spans="1:43" x14ac:dyDescent="0.25">
      <c r="A247" s="490"/>
      <c r="B247" s="453"/>
      <c r="C247" s="454"/>
      <c r="D247" s="459"/>
      <c r="E247" s="453"/>
      <c r="F247" s="453"/>
      <c r="G247" s="453"/>
      <c r="H247" s="623"/>
      <c r="I247" s="456"/>
      <c r="J247" s="605"/>
      <c r="K247" s="606"/>
      <c r="L247" s="606"/>
      <c r="M247" s="81">
        <f t="shared" si="19"/>
        <v>0</v>
      </c>
      <c r="N247" s="367"/>
      <c r="O247" s="81">
        <f t="shared" si="20"/>
        <v>0</v>
      </c>
      <c r="P247" s="270"/>
      <c r="Q247" s="454"/>
      <c r="R247" s="454"/>
      <c r="S247" s="457"/>
      <c r="T247" s="74">
        <f t="shared" si="21"/>
        <v>6</v>
      </c>
      <c r="U247" s="475"/>
      <c r="V247" s="471"/>
      <c r="W247" s="471"/>
      <c r="X247" s="471"/>
      <c r="Y247" s="471"/>
      <c r="Z247" s="471"/>
      <c r="AA247" s="472"/>
      <c r="AB247" s="471"/>
      <c r="AC247" s="473">
        <f t="shared" si="18"/>
        <v>0</v>
      </c>
      <c r="AD247" s="474"/>
      <c r="AJ247" s="69"/>
      <c r="AK247" s="77"/>
      <c r="AL247" s="77"/>
      <c r="AQ247" s="11"/>
    </row>
    <row r="248" spans="1:43" x14ac:dyDescent="0.25">
      <c r="A248" s="490"/>
      <c r="B248" s="453"/>
      <c r="C248" s="454"/>
      <c r="D248" s="459"/>
      <c r="E248" s="453"/>
      <c r="F248" s="453"/>
      <c r="G248" s="453"/>
      <c r="H248" s="623"/>
      <c r="I248" s="456"/>
      <c r="J248" s="605"/>
      <c r="K248" s="606"/>
      <c r="L248" s="606"/>
      <c r="M248" s="81">
        <f t="shared" si="19"/>
        <v>0</v>
      </c>
      <c r="N248" s="367"/>
      <c r="O248" s="81">
        <f t="shared" si="20"/>
        <v>0</v>
      </c>
      <c r="P248" s="270"/>
      <c r="Q248" s="454"/>
      <c r="R248" s="454"/>
      <c r="S248" s="457"/>
      <c r="T248" s="74">
        <f t="shared" si="21"/>
        <v>6</v>
      </c>
      <c r="U248" s="475"/>
      <c r="V248" s="471"/>
      <c r="W248" s="471"/>
      <c r="X248" s="471"/>
      <c r="Y248" s="471"/>
      <c r="Z248" s="471"/>
      <c r="AA248" s="472"/>
      <c r="AB248" s="471"/>
      <c r="AC248" s="473">
        <f t="shared" si="18"/>
        <v>0</v>
      </c>
      <c r="AD248" s="474"/>
      <c r="AJ248" s="69"/>
      <c r="AK248" s="77"/>
      <c r="AL248" s="77"/>
      <c r="AQ248" s="11"/>
    </row>
    <row r="249" spans="1:43" x14ac:dyDescent="0.25">
      <c r="A249" s="490"/>
      <c r="B249" s="453"/>
      <c r="C249" s="454"/>
      <c r="D249" s="459"/>
      <c r="E249" s="453"/>
      <c r="F249" s="453"/>
      <c r="G249" s="453"/>
      <c r="H249" s="623"/>
      <c r="I249" s="456"/>
      <c r="J249" s="605"/>
      <c r="K249" s="606"/>
      <c r="L249" s="606"/>
      <c r="M249" s="81">
        <f t="shared" si="19"/>
        <v>0</v>
      </c>
      <c r="N249" s="367"/>
      <c r="O249" s="81">
        <f t="shared" si="20"/>
        <v>0</v>
      </c>
      <c r="P249" s="270"/>
      <c r="Q249" s="454"/>
      <c r="R249" s="454"/>
      <c r="S249" s="457"/>
      <c r="T249" s="74">
        <f t="shared" si="21"/>
        <v>6</v>
      </c>
      <c r="U249" s="475"/>
      <c r="V249" s="471"/>
      <c r="W249" s="471"/>
      <c r="X249" s="471"/>
      <c r="Y249" s="471"/>
      <c r="Z249" s="471"/>
      <c r="AA249" s="472"/>
      <c r="AB249" s="471"/>
      <c r="AC249" s="473">
        <f t="shared" si="18"/>
        <v>0</v>
      </c>
      <c r="AD249" s="474"/>
      <c r="AJ249" s="69"/>
      <c r="AK249" s="77"/>
      <c r="AL249" s="77"/>
      <c r="AQ249" s="11"/>
    </row>
    <row r="250" spans="1:43" x14ac:dyDescent="0.25">
      <c r="A250" s="490"/>
      <c r="B250" s="453"/>
      <c r="C250" s="454"/>
      <c r="D250" s="459"/>
      <c r="E250" s="453"/>
      <c r="F250" s="453"/>
      <c r="G250" s="453"/>
      <c r="H250" s="623"/>
      <c r="I250" s="456"/>
      <c r="J250" s="605"/>
      <c r="K250" s="606"/>
      <c r="L250" s="606"/>
      <c r="M250" s="81">
        <f t="shared" si="19"/>
        <v>0</v>
      </c>
      <c r="N250" s="367"/>
      <c r="O250" s="81">
        <f t="shared" si="20"/>
        <v>0</v>
      </c>
      <c r="P250" s="270"/>
      <c r="Q250" s="454"/>
      <c r="R250" s="454"/>
      <c r="S250" s="457"/>
      <c r="T250" s="74">
        <f t="shared" si="21"/>
        <v>6</v>
      </c>
      <c r="U250" s="475"/>
      <c r="V250" s="471"/>
      <c r="W250" s="471"/>
      <c r="X250" s="471"/>
      <c r="Y250" s="471"/>
      <c r="Z250" s="471"/>
      <c r="AA250" s="472"/>
      <c r="AB250" s="471"/>
      <c r="AC250" s="473">
        <f t="shared" si="18"/>
        <v>0</v>
      </c>
      <c r="AD250" s="474"/>
      <c r="AJ250" s="69"/>
      <c r="AK250" s="77"/>
      <c r="AL250" s="77"/>
      <c r="AQ250" s="11"/>
    </row>
    <row r="251" spans="1:43" x14ac:dyDescent="0.25">
      <c r="A251" s="490"/>
      <c r="B251" s="453"/>
      <c r="C251" s="454"/>
      <c r="D251" s="459"/>
      <c r="E251" s="453"/>
      <c r="F251" s="453"/>
      <c r="G251" s="453"/>
      <c r="H251" s="623"/>
      <c r="I251" s="456"/>
      <c r="J251" s="605"/>
      <c r="K251" s="606"/>
      <c r="L251" s="606"/>
      <c r="M251" s="81">
        <f t="shared" si="19"/>
        <v>0</v>
      </c>
      <c r="N251" s="367"/>
      <c r="O251" s="81">
        <f t="shared" si="20"/>
        <v>0</v>
      </c>
      <c r="P251" s="270"/>
      <c r="Q251" s="454"/>
      <c r="R251" s="454"/>
      <c r="S251" s="457"/>
      <c r="T251" s="74">
        <f t="shared" si="21"/>
        <v>6</v>
      </c>
      <c r="U251" s="475"/>
      <c r="V251" s="471"/>
      <c r="W251" s="471"/>
      <c r="X251" s="471"/>
      <c r="Y251" s="471"/>
      <c r="Z251" s="471"/>
      <c r="AA251" s="472"/>
      <c r="AB251" s="471"/>
      <c r="AC251" s="473">
        <f t="shared" si="18"/>
        <v>0</v>
      </c>
      <c r="AD251" s="474"/>
      <c r="AJ251" s="69"/>
      <c r="AK251" s="77"/>
      <c r="AL251" s="77"/>
      <c r="AQ251" s="11"/>
    </row>
    <row r="252" spans="1:43" x14ac:dyDescent="0.25">
      <c r="A252" s="490"/>
      <c r="B252" s="453"/>
      <c r="C252" s="454"/>
      <c r="D252" s="459"/>
      <c r="E252" s="453"/>
      <c r="F252" s="453"/>
      <c r="G252" s="453"/>
      <c r="H252" s="623"/>
      <c r="I252" s="456"/>
      <c r="J252" s="605"/>
      <c r="K252" s="606"/>
      <c r="L252" s="606"/>
      <c r="M252" s="81">
        <f t="shared" si="19"/>
        <v>0</v>
      </c>
      <c r="N252" s="367"/>
      <c r="O252" s="81">
        <f t="shared" si="20"/>
        <v>0</v>
      </c>
      <c r="P252" s="270"/>
      <c r="Q252" s="454"/>
      <c r="R252" s="454"/>
      <c r="S252" s="457"/>
      <c r="T252" s="74">
        <f t="shared" si="21"/>
        <v>6</v>
      </c>
      <c r="U252" s="475"/>
      <c r="V252" s="471"/>
      <c r="W252" s="471"/>
      <c r="X252" s="471"/>
      <c r="Y252" s="471"/>
      <c r="Z252" s="471"/>
      <c r="AA252" s="472"/>
      <c r="AB252" s="471"/>
      <c r="AC252" s="473">
        <f t="shared" si="18"/>
        <v>0</v>
      </c>
      <c r="AD252" s="474"/>
      <c r="AJ252" s="69"/>
      <c r="AK252" s="77"/>
      <c r="AL252" s="77"/>
      <c r="AQ252" s="11"/>
    </row>
    <row r="253" spans="1:43" x14ac:dyDescent="0.25">
      <c r="A253" s="490"/>
      <c r="B253" s="453"/>
      <c r="C253" s="454"/>
      <c r="D253" s="459"/>
      <c r="E253" s="453"/>
      <c r="F253" s="453"/>
      <c r="G253" s="453"/>
      <c r="H253" s="623"/>
      <c r="I253" s="456"/>
      <c r="J253" s="605"/>
      <c r="K253" s="606"/>
      <c r="L253" s="606"/>
      <c r="M253" s="81">
        <f t="shared" si="19"/>
        <v>0</v>
      </c>
      <c r="N253" s="367"/>
      <c r="O253" s="81">
        <f t="shared" si="20"/>
        <v>0</v>
      </c>
      <c r="P253" s="270"/>
      <c r="Q253" s="454"/>
      <c r="R253" s="454"/>
      <c r="S253" s="457"/>
      <c r="T253" s="74">
        <f t="shared" si="21"/>
        <v>6</v>
      </c>
      <c r="U253" s="475"/>
      <c r="V253" s="471"/>
      <c r="W253" s="471"/>
      <c r="X253" s="471"/>
      <c r="Y253" s="471"/>
      <c r="Z253" s="471"/>
      <c r="AA253" s="472"/>
      <c r="AB253" s="471"/>
      <c r="AC253" s="473">
        <f t="shared" si="18"/>
        <v>0</v>
      </c>
      <c r="AD253" s="474"/>
      <c r="AJ253" s="69"/>
      <c r="AK253" s="77"/>
      <c r="AL253" s="77"/>
      <c r="AQ253" s="11"/>
    </row>
    <row r="254" spans="1:43" x14ac:dyDescent="0.25">
      <c r="A254" s="490"/>
      <c r="B254" s="453"/>
      <c r="C254" s="454"/>
      <c r="D254" s="459"/>
      <c r="E254" s="453"/>
      <c r="F254" s="453"/>
      <c r="G254" s="453"/>
      <c r="H254" s="623"/>
      <c r="I254" s="456"/>
      <c r="J254" s="605"/>
      <c r="K254" s="606"/>
      <c r="L254" s="606"/>
      <c r="M254" s="81">
        <f t="shared" si="19"/>
        <v>0</v>
      </c>
      <c r="N254" s="367"/>
      <c r="O254" s="81">
        <f t="shared" si="20"/>
        <v>0</v>
      </c>
      <c r="P254" s="270"/>
      <c r="Q254" s="454"/>
      <c r="R254" s="454"/>
      <c r="S254" s="457"/>
      <c r="T254" s="74">
        <f t="shared" si="21"/>
        <v>6</v>
      </c>
      <c r="U254" s="475"/>
      <c r="V254" s="471"/>
      <c r="W254" s="471"/>
      <c r="X254" s="471"/>
      <c r="Y254" s="471"/>
      <c r="Z254" s="471"/>
      <c r="AA254" s="472"/>
      <c r="AB254" s="471"/>
      <c r="AC254" s="473">
        <f t="shared" si="18"/>
        <v>0</v>
      </c>
      <c r="AD254" s="474"/>
      <c r="AJ254" s="69"/>
      <c r="AK254" s="77"/>
      <c r="AL254" s="77"/>
      <c r="AQ254" s="11"/>
    </row>
    <row r="255" spans="1:43" x14ac:dyDescent="0.25">
      <c r="A255" s="490"/>
      <c r="B255" s="453"/>
      <c r="C255" s="454"/>
      <c r="D255" s="459"/>
      <c r="E255" s="453"/>
      <c r="F255" s="453"/>
      <c r="G255" s="453"/>
      <c r="H255" s="623"/>
      <c r="I255" s="456"/>
      <c r="J255" s="605"/>
      <c r="K255" s="606"/>
      <c r="L255" s="606"/>
      <c r="M255" s="81">
        <f t="shared" si="19"/>
        <v>0</v>
      </c>
      <c r="N255" s="367"/>
      <c r="O255" s="81">
        <f t="shared" si="20"/>
        <v>0</v>
      </c>
      <c r="P255" s="270"/>
      <c r="Q255" s="454"/>
      <c r="R255" s="454"/>
      <c r="S255" s="457"/>
      <c r="T255" s="74">
        <f t="shared" si="21"/>
        <v>6</v>
      </c>
      <c r="U255" s="475"/>
      <c r="V255" s="471"/>
      <c r="W255" s="471"/>
      <c r="X255" s="471"/>
      <c r="Y255" s="471"/>
      <c r="Z255" s="471"/>
      <c r="AA255" s="472"/>
      <c r="AB255" s="471"/>
      <c r="AC255" s="473">
        <f t="shared" si="18"/>
        <v>0</v>
      </c>
      <c r="AD255" s="474"/>
      <c r="AJ255" s="69"/>
      <c r="AK255" s="77"/>
      <c r="AL255" s="77"/>
      <c r="AQ255" s="11"/>
    </row>
    <row r="256" spans="1:43" x14ac:dyDescent="0.25">
      <c r="A256" s="490"/>
      <c r="B256" s="453"/>
      <c r="C256" s="454"/>
      <c r="D256" s="459"/>
      <c r="E256" s="453"/>
      <c r="F256" s="453"/>
      <c r="G256" s="453"/>
      <c r="H256" s="623"/>
      <c r="I256" s="456"/>
      <c r="J256" s="605"/>
      <c r="K256" s="606"/>
      <c r="L256" s="606"/>
      <c r="M256" s="81">
        <f t="shared" si="19"/>
        <v>0</v>
      </c>
      <c r="N256" s="367"/>
      <c r="O256" s="81">
        <f t="shared" si="20"/>
        <v>0</v>
      </c>
      <c r="P256" s="270"/>
      <c r="Q256" s="454"/>
      <c r="R256" s="454"/>
      <c r="S256" s="457"/>
      <c r="T256" s="74">
        <f t="shared" si="21"/>
        <v>6</v>
      </c>
      <c r="U256" s="475"/>
      <c r="V256" s="471"/>
      <c r="W256" s="471"/>
      <c r="X256" s="471"/>
      <c r="Y256" s="471"/>
      <c r="Z256" s="471"/>
      <c r="AA256" s="472"/>
      <c r="AB256" s="471"/>
      <c r="AC256" s="473">
        <f t="shared" ref="AC256:AC319" si="22">IF(T256=6,O256,"")</f>
        <v>0</v>
      </c>
      <c r="AD256" s="474"/>
      <c r="AJ256" s="69"/>
      <c r="AK256" s="77"/>
      <c r="AL256" s="77"/>
      <c r="AQ256" s="11"/>
    </row>
    <row r="257" spans="1:43" x14ac:dyDescent="0.25">
      <c r="A257" s="490"/>
      <c r="B257" s="453"/>
      <c r="C257" s="454"/>
      <c r="D257" s="459"/>
      <c r="E257" s="453"/>
      <c r="F257" s="453"/>
      <c r="G257" s="453"/>
      <c r="H257" s="623"/>
      <c r="I257" s="456"/>
      <c r="J257" s="605"/>
      <c r="K257" s="606"/>
      <c r="L257" s="606"/>
      <c r="M257" s="81">
        <f t="shared" si="19"/>
        <v>0</v>
      </c>
      <c r="N257" s="367"/>
      <c r="O257" s="81">
        <f t="shared" si="20"/>
        <v>0</v>
      </c>
      <c r="P257" s="270"/>
      <c r="Q257" s="454"/>
      <c r="R257" s="454"/>
      <c r="S257" s="457"/>
      <c r="T257" s="74">
        <f t="shared" si="21"/>
        <v>6</v>
      </c>
      <c r="U257" s="475"/>
      <c r="V257" s="471"/>
      <c r="W257" s="471"/>
      <c r="X257" s="471"/>
      <c r="Y257" s="471"/>
      <c r="Z257" s="471"/>
      <c r="AA257" s="472"/>
      <c r="AB257" s="471"/>
      <c r="AC257" s="473">
        <f t="shared" si="22"/>
        <v>0</v>
      </c>
      <c r="AD257" s="474"/>
      <c r="AJ257" s="69"/>
      <c r="AK257" s="77"/>
      <c r="AL257" s="77"/>
      <c r="AQ257" s="11"/>
    </row>
    <row r="258" spans="1:43" x14ac:dyDescent="0.25">
      <c r="A258" s="490"/>
      <c r="B258" s="453"/>
      <c r="C258" s="454"/>
      <c r="D258" s="459"/>
      <c r="E258" s="453"/>
      <c r="F258" s="453"/>
      <c r="G258" s="453"/>
      <c r="H258" s="623"/>
      <c r="I258" s="456"/>
      <c r="J258" s="605"/>
      <c r="K258" s="606"/>
      <c r="L258" s="606"/>
      <c r="M258" s="81">
        <f t="shared" si="19"/>
        <v>0</v>
      </c>
      <c r="N258" s="367"/>
      <c r="O258" s="81">
        <f t="shared" si="20"/>
        <v>0</v>
      </c>
      <c r="P258" s="270"/>
      <c r="Q258" s="454"/>
      <c r="R258" s="454"/>
      <c r="S258" s="457"/>
      <c r="T258" s="74">
        <f t="shared" si="21"/>
        <v>6</v>
      </c>
      <c r="U258" s="475"/>
      <c r="V258" s="471"/>
      <c r="W258" s="471"/>
      <c r="X258" s="471"/>
      <c r="Y258" s="471"/>
      <c r="Z258" s="471"/>
      <c r="AA258" s="472"/>
      <c r="AB258" s="471"/>
      <c r="AC258" s="473">
        <f t="shared" si="22"/>
        <v>0</v>
      </c>
      <c r="AD258" s="474"/>
      <c r="AJ258" s="69"/>
      <c r="AK258" s="77"/>
      <c r="AL258" s="77"/>
      <c r="AQ258" s="11"/>
    </row>
    <row r="259" spans="1:43" x14ac:dyDescent="0.25">
      <c r="A259" s="490"/>
      <c r="B259" s="453"/>
      <c r="C259" s="454"/>
      <c r="D259" s="459"/>
      <c r="E259" s="453"/>
      <c r="F259" s="453"/>
      <c r="G259" s="453"/>
      <c r="H259" s="623"/>
      <c r="I259" s="456"/>
      <c r="J259" s="605"/>
      <c r="K259" s="606"/>
      <c r="L259" s="606"/>
      <c r="M259" s="81">
        <f t="shared" si="19"/>
        <v>0</v>
      </c>
      <c r="N259" s="367"/>
      <c r="O259" s="81">
        <f t="shared" si="20"/>
        <v>0</v>
      </c>
      <c r="P259" s="270"/>
      <c r="Q259" s="454"/>
      <c r="R259" s="454"/>
      <c r="S259" s="457"/>
      <c r="T259" s="74">
        <f t="shared" si="21"/>
        <v>6</v>
      </c>
      <c r="U259" s="475"/>
      <c r="V259" s="471"/>
      <c r="W259" s="471"/>
      <c r="X259" s="471"/>
      <c r="Y259" s="471"/>
      <c r="Z259" s="471"/>
      <c r="AA259" s="472"/>
      <c r="AB259" s="471"/>
      <c r="AC259" s="473">
        <f t="shared" si="22"/>
        <v>0</v>
      </c>
      <c r="AD259" s="474"/>
      <c r="AJ259" s="69"/>
      <c r="AK259" s="77"/>
      <c r="AL259" s="77"/>
      <c r="AQ259" s="11"/>
    </row>
    <row r="260" spans="1:43" x14ac:dyDescent="0.25">
      <c r="A260" s="490"/>
      <c r="B260" s="453"/>
      <c r="C260" s="454"/>
      <c r="D260" s="459"/>
      <c r="E260" s="453"/>
      <c r="F260" s="453"/>
      <c r="G260" s="453"/>
      <c r="H260" s="623"/>
      <c r="I260" s="456"/>
      <c r="J260" s="605"/>
      <c r="K260" s="606"/>
      <c r="L260" s="606"/>
      <c r="M260" s="81">
        <f t="shared" si="19"/>
        <v>0</v>
      </c>
      <c r="N260" s="367"/>
      <c r="O260" s="81">
        <f t="shared" si="20"/>
        <v>0</v>
      </c>
      <c r="P260" s="270"/>
      <c r="Q260" s="454"/>
      <c r="R260" s="454"/>
      <c r="S260" s="457"/>
      <c r="T260" s="74">
        <f t="shared" si="21"/>
        <v>6</v>
      </c>
      <c r="U260" s="475"/>
      <c r="V260" s="471"/>
      <c r="W260" s="471"/>
      <c r="X260" s="471"/>
      <c r="Y260" s="471"/>
      <c r="Z260" s="471"/>
      <c r="AA260" s="472"/>
      <c r="AB260" s="471"/>
      <c r="AC260" s="473">
        <f t="shared" si="22"/>
        <v>0</v>
      </c>
      <c r="AD260" s="474"/>
      <c r="AJ260" s="69"/>
      <c r="AK260" s="77"/>
      <c r="AL260" s="77"/>
      <c r="AQ260" s="11"/>
    </row>
    <row r="261" spans="1:43" x14ac:dyDescent="0.25">
      <c r="A261" s="490"/>
      <c r="B261" s="453"/>
      <c r="C261" s="454"/>
      <c r="D261" s="459"/>
      <c r="E261" s="453"/>
      <c r="F261" s="453"/>
      <c r="G261" s="453"/>
      <c r="H261" s="623"/>
      <c r="I261" s="456"/>
      <c r="J261" s="605"/>
      <c r="K261" s="606"/>
      <c r="L261" s="606"/>
      <c r="M261" s="81">
        <f t="shared" si="19"/>
        <v>0</v>
      </c>
      <c r="N261" s="367"/>
      <c r="O261" s="81">
        <f t="shared" si="20"/>
        <v>0</v>
      </c>
      <c r="P261" s="270"/>
      <c r="Q261" s="454"/>
      <c r="R261" s="454"/>
      <c r="S261" s="457"/>
      <c r="T261" s="74">
        <f t="shared" si="21"/>
        <v>6</v>
      </c>
      <c r="U261" s="475"/>
      <c r="V261" s="471"/>
      <c r="W261" s="471"/>
      <c r="X261" s="471"/>
      <c r="Y261" s="471"/>
      <c r="Z261" s="471"/>
      <c r="AA261" s="472"/>
      <c r="AB261" s="471"/>
      <c r="AC261" s="473">
        <f t="shared" si="22"/>
        <v>0</v>
      </c>
      <c r="AD261" s="474"/>
      <c r="AJ261" s="69"/>
      <c r="AK261" s="77"/>
      <c r="AL261" s="77"/>
      <c r="AQ261" s="11"/>
    </row>
    <row r="262" spans="1:43" x14ac:dyDescent="0.25">
      <c r="A262" s="490"/>
      <c r="B262" s="453"/>
      <c r="C262" s="454"/>
      <c r="D262" s="459"/>
      <c r="E262" s="453"/>
      <c r="F262" s="453"/>
      <c r="G262" s="453"/>
      <c r="H262" s="623"/>
      <c r="I262" s="456"/>
      <c r="J262" s="605"/>
      <c r="K262" s="606"/>
      <c r="L262" s="606"/>
      <c r="M262" s="81">
        <f t="shared" si="19"/>
        <v>0</v>
      </c>
      <c r="N262" s="367"/>
      <c r="O262" s="81">
        <f t="shared" si="20"/>
        <v>0</v>
      </c>
      <c r="P262" s="270"/>
      <c r="Q262" s="454"/>
      <c r="R262" s="454"/>
      <c r="S262" s="457"/>
      <c r="T262" s="74">
        <f t="shared" si="21"/>
        <v>6</v>
      </c>
      <c r="U262" s="475"/>
      <c r="V262" s="471"/>
      <c r="W262" s="471"/>
      <c r="X262" s="471"/>
      <c r="Y262" s="471"/>
      <c r="Z262" s="471"/>
      <c r="AA262" s="472"/>
      <c r="AB262" s="471"/>
      <c r="AC262" s="473">
        <f t="shared" si="22"/>
        <v>0</v>
      </c>
      <c r="AD262" s="474"/>
      <c r="AJ262" s="69"/>
      <c r="AK262" s="77"/>
      <c r="AL262" s="77"/>
      <c r="AQ262" s="11"/>
    </row>
    <row r="263" spans="1:43" x14ac:dyDescent="0.25">
      <c r="A263" s="490"/>
      <c r="B263" s="453"/>
      <c r="C263" s="454"/>
      <c r="D263" s="459"/>
      <c r="E263" s="453"/>
      <c r="F263" s="453"/>
      <c r="G263" s="453"/>
      <c r="H263" s="623"/>
      <c r="I263" s="456"/>
      <c r="J263" s="605"/>
      <c r="K263" s="606"/>
      <c r="L263" s="606"/>
      <c r="M263" s="81">
        <f t="shared" si="19"/>
        <v>0</v>
      </c>
      <c r="N263" s="367"/>
      <c r="O263" s="81">
        <f t="shared" si="20"/>
        <v>0</v>
      </c>
      <c r="P263" s="270"/>
      <c r="Q263" s="454"/>
      <c r="R263" s="454"/>
      <c r="S263" s="457"/>
      <c r="T263" s="74">
        <f t="shared" si="21"/>
        <v>6</v>
      </c>
      <c r="U263" s="475"/>
      <c r="V263" s="471"/>
      <c r="W263" s="471"/>
      <c r="X263" s="471"/>
      <c r="Y263" s="471"/>
      <c r="Z263" s="471"/>
      <c r="AA263" s="472"/>
      <c r="AB263" s="471"/>
      <c r="AC263" s="473">
        <f t="shared" si="22"/>
        <v>0</v>
      </c>
      <c r="AD263" s="474"/>
      <c r="AJ263" s="69"/>
      <c r="AK263" s="77"/>
      <c r="AL263" s="77"/>
      <c r="AQ263" s="11"/>
    </row>
    <row r="264" spans="1:43" x14ac:dyDescent="0.25">
      <c r="A264" s="490"/>
      <c r="B264" s="453"/>
      <c r="C264" s="454"/>
      <c r="D264" s="459"/>
      <c r="E264" s="453"/>
      <c r="F264" s="453"/>
      <c r="G264" s="453"/>
      <c r="H264" s="623"/>
      <c r="I264" s="456"/>
      <c r="J264" s="605"/>
      <c r="K264" s="606"/>
      <c r="L264" s="606"/>
      <c r="M264" s="81">
        <f t="shared" ref="M264:M327" si="23">J264+K264-L264</f>
        <v>0</v>
      </c>
      <c r="N264" s="367"/>
      <c r="O264" s="81">
        <f t="shared" ref="O264:O327" si="24">N264*J264</f>
        <v>0</v>
      </c>
      <c r="P264" s="270"/>
      <c r="Q264" s="454"/>
      <c r="R264" s="454"/>
      <c r="S264" s="457"/>
      <c r="T264" s="74">
        <f t="shared" si="21"/>
        <v>6</v>
      </c>
      <c r="U264" s="475"/>
      <c r="V264" s="471"/>
      <c r="W264" s="471"/>
      <c r="X264" s="471"/>
      <c r="Y264" s="471"/>
      <c r="Z264" s="471"/>
      <c r="AA264" s="472"/>
      <c r="AB264" s="471"/>
      <c r="AC264" s="473">
        <f t="shared" si="22"/>
        <v>0</v>
      </c>
      <c r="AD264" s="474"/>
      <c r="AJ264" s="69"/>
      <c r="AK264" s="77"/>
      <c r="AL264" s="77"/>
      <c r="AQ264" s="11"/>
    </row>
    <row r="265" spans="1:43" x14ac:dyDescent="0.25">
      <c r="A265" s="490"/>
      <c r="B265" s="453"/>
      <c r="C265" s="454"/>
      <c r="D265" s="459"/>
      <c r="E265" s="453"/>
      <c r="F265" s="453"/>
      <c r="G265" s="453"/>
      <c r="H265" s="623"/>
      <c r="I265" s="456"/>
      <c r="J265" s="605"/>
      <c r="K265" s="606"/>
      <c r="L265" s="606"/>
      <c r="M265" s="81">
        <f t="shared" si="23"/>
        <v>0</v>
      </c>
      <c r="N265" s="367"/>
      <c r="O265" s="81">
        <f t="shared" si="24"/>
        <v>0</v>
      </c>
      <c r="P265" s="270"/>
      <c r="Q265" s="454"/>
      <c r="R265" s="454"/>
      <c r="S265" s="457"/>
      <c r="T265" s="74">
        <f t="shared" si="21"/>
        <v>6</v>
      </c>
      <c r="U265" s="475"/>
      <c r="V265" s="471"/>
      <c r="W265" s="471"/>
      <c r="X265" s="471"/>
      <c r="Y265" s="471"/>
      <c r="Z265" s="471"/>
      <c r="AA265" s="472"/>
      <c r="AB265" s="471"/>
      <c r="AC265" s="473">
        <f t="shared" si="22"/>
        <v>0</v>
      </c>
      <c r="AD265" s="474"/>
      <c r="AJ265" s="69"/>
      <c r="AK265" s="77"/>
      <c r="AL265" s="77"/>
      <c r="AQ265" s="11"/>
    </row>
    <row r="266" spans="1:43" x14ac:dyDescent="0.25">
      <c r="A266" s="490"/>
      <c r="B266" s="453"/>
      <c r="C266" s="454"/>
      <c r="D266" s="459"/>
      <c r="E266" s="453"/>
      <c r="F266" s="453"/>
      <c r="G266" s="453"/>
      <c r="H266" s="623"/>
      <c r="I266" s="456"/>
      <c r="J266" s="605"/>
      <c r="K266" s="606"/>
      <c r="L266" s="606"/>
      <c r="M266" s="81">
        <f t="shared" si="23"/>
        <v>0</v>
      </c>
      <c r="N266" s="367"/>
      <c r="O266" s="81">
        <f t="shared" si="24"/>
        <v>0</v>
      </c>
      <c r="P266" s="270"/>
      <c r="Q266" s="454"/>
      <c r="R266" s="454"/>
      <c r="S266" s="457"/>
      <c r="T266" s="74">
        <f t="shared" si="21"/>
        <v>6</v>
      </c>
      <c r="U266" s="475"/>
      <c r="V266" s="471"/>
      <c r="W266" s="471"/>
      <c r="X266" s="471"/>
      <c r="Y266" s="471"/>
      <c r="Z266" s="471"/>
      <c r="AA266" s="472"/>
      <c r="AB266" s="471"/>
      <c r="AC266" s="473">
        <f t="shared" si="22"/>
        <v>0</v>
      </c>
      <c r="AD266" s="474"/>
      <c r="AJ266" s="69"/>
      <c r="AK266" s="77"/>
      <c r="AL266" s="77"/>
      <c r="AQ266" s="11"/>
    </row>
    <row r="267" spans="1:43" x14ac:dyDescent="0.25">
      <c r="A267" s="490"/>
      <c r="B267" s="453"/>
      <c r="C267" s="454"/>
      <c r="D267" s="459"/>
      <c r="E267" s="453"/>
      <c r="F267" s="453"/>
      <c r="G267" s="453"/>
      <c r="H267" s="623"/>
      <c r="I267" s="456"/>
      <c r="J267" s="605"/>
      <c r="K267" s="606"/>
      <c r="L267" s="606"/>
      <c r="M267" s="81">
        <f t="shared" si="23"/>
        <v>0</v>
      </c>
      <c r="N267" s="367"/>
      <c r="O267" s="81">
        <f t="shared" si="24"/>
        <v>0</v>
      </c>
      <c r="P267" s="270"/>
      <c r="Q267" s="454"/>
      <c r="R267" s="454"/>
      <c r="S267" s="457"/>
      <c r="T267" s="74">
        <f t="shared" si="21"/>
        <v>6</v>
      </c>
      <c r="U267" s="475"/>
      <c r="V267" s="471"/>
      <c r="W267" s="471"/>
      <c r="X267" s="471"/>
      <c r="Y267" s="471"/>
      <c r="Z267" s="471"/>
      <c r="AA267" s="472"/>
      <c r="AB267" s="471"/>
      <c r="AC267" s="473">
        <f t="shared" si="22"/>
        <v>0</v>
      </c>
      <c r="AD267" s="474"/>
      <c r="AJ267" s="69"/>
      <c r="AK267" s="77"/>
      <c r="AL267" s="77"/>
      <c r="AQ267" s="11"/>
    </row>
    <row r="268" spans="1:43" x14ac:dyDescent="0.25">
      <c r="A268" s="490"/>
      <c r="B268" s="453"/>
      <c r="C268" s="454"/>
      <c r="D268" s="459"/>
      <c r="E268" s="453"/>
      <c r="F268" s="453"/>
      <c r="G268" s="453"/>
      <c r="H268" s="623"/>
      <c r="I268" s="456"/>
      <c r="J268" s="605"/>
      <c r="K268" s="606"/>
      <c r="L268" s="606"/>
      <c r="M268" s="81">
        <f t="shared" si="23"/>
        <v>0</v>
      </c>
      <c r="N268" s="367"/>
      <c r="O268" s="81">
        <f t="shared" si="24"/>
        <v>0</v>
      </c>
      <c r="P268" s="270"/>
      <c r="Q268" s="454"/>
      <c r="R268" s="454"/>
      <c r="S268" s="457"/>
      <c r="T268" s="74">
        <f t="shared" si="21"/>
        <v>6</v>
      </c>
      <c r="U268" s="475"/>
      <c r="V268" s="471"/>
      <c r="W268" s="471"/>
      <c r="X268" s="471"/>
      <c r="Y268" s="471"/>
      <c r="Z268" s="471"/>
      <c r="AA268" s="472"/>
      <c r="AB268" s="471"/>
      <c r="AC268" s="473">
        <f t="shared" si="22"/>
        <v>0</v>
      </c>
      <c r="AD268" s="474"/>
      <c r="AJ268" s="69"/>
      <c r="AK268" s="77"/>
      <c r="AL268" s="77"/>
      <c r="AQ268" s="11"/>
    </row>
    <row r="269" spans="1:43" x14ac:dyDescent="0.25">
      <c r="A269" s="490"/>
      <c r="B269" s="453"/>
      <c r="C269" s="454"/>
      <c r="D269" s="459"/>
      <c r="E269" s="453"/>
      <c r="F269" s="453"/>
      <c r="G269" s="453"/>
      <c r="H269" s="623"/>
      <c r="I269" s="456"/>
      <c r="J269" s="605"/>
      <c r="K269" s="606"/>
      <c r="L269" s="606"/>
      <c r="M269" s="81">
        <f t="shared" si="23"/>
        <v>0</v>
      </c>
      <c r="N269" s="367"/>
      <c r="O269" s="81">
        <f t="shared" si="24"/>
        <v>0</v>
      </c>
      <c r="P269" s="270"/>
      <c r="Q269" s="454"/>
      <c r="R269" s="454"/>
      <c r="S269" s="457"/>
      <c r="T269" s="74">
        <f t="shared" si="21"/>
        <v>6</v>
      </c>
      <c r="U269" s="475"/>
      <c r="V269" s="471"/>
      <c r="W269" s="471"/>
      <c r="X269" s="471"/>
      <c r="Y269" s="471"/>
      <c r="Z269" s="471"/>
      <c r="AA269" s="472"/>
      <c r="AB269" s="471"/>
      <c r="AC269" s="473">
        <f t="shared" si="22"/>
        <v>0</v>
      </c>
      <c r="AD269" s="474"/>
      <c r="AJ269" s="69"/>
      <c r="AK269" s="77"/>
      <c r="AL269" s="77"/>
      <c r="AQ269" s="11"/>
    </row>
    <row r="270" spans="1:43" x14ac:dyDescent="0.25">
      <c r="A270" s="490"/>
      <c r="B270" s="453"/>
      <c r="C270" s="454"/>
      <c r="D270" s="459"/>
      <c r="E270" s="453"/>
      <c r="F270" s="453"/>
      <c r="G270" s="453"/>
      <c r="H270" s="623"/>
      <c r="I270" s="456"/>
      <c r="J270" s="605"/>
      <c r="K270" s="606"/>
      <c r="L270" s="606"/>
      <c r="M270" s="81">
        <f t="shared" si="23"/>
        <v>0</v>
      </c>
      <c r="N270" s="367"/>
      <c r="O270" s="81">
        <f t="shared" si="24"/>
        <v>0</v>
      </c>
      <c r="P270" s="270"/>
      <c r="Q270" s="454"/>
      <c r="R270" s="454"/>
      <c r="S270" s="457"/>
      <c r="T270" s="74">
        <f t="shared" si="21"/>
        <v>6</v>
      </c>
      <c r="U270" s="475"/>
      <c r="V270" s="471"/>
      <c r="W270" s="471"/>
      <c r="X270" s="471"/>
      <c r="Y270" s="471"/>
      <c r="Z270" s="471"/>
      <c r="AA270" s="472"/>
      <c r="AB270" s="471"/>
      <c r="AC270" s="473">
        <f t="shared" si="22"/>
        <v>0</v>
      </c>
      <c r="AD270" s="474"/>
      <c r="AJ270" s="69"/>
      <c r="AK270" s="77"/>
      <c r="AL270" s="77"/>
      <c r="AQ270" s="11"/>
    </row>
    <row r="271" spans="1:43" x14ac:dyDescent="0.25">
      <c r="A271" s="490"/>
      <c r="B271" s="453"/>
      <c r="C271" s="454"/>
      <c r="D271" s="459"/>
      <c r="E271" s="453"/>
      <c r="F271" s="453"/>
      <c r="G271" s="453"/>
      <c r="H271" s="623"/>
      <c r="I271" s="456"/>
      <c r="J271" s="605"/>
      <c r="K271" s="606"/>
      <c r="L271" s="606"/>
      <c r="M271" s="81">
        <f t="shared" si="23"/>
        <v>0</v>
      </c>
      <c r="N271" s="367"/>
      <c r="O271" s="81">
        <f t="shared" si="24"/>
        <v>0</v>
      </c>
      <c r="P271" s="270"/>
      <c r="Q271" s="454"/>
      <c r="R271" s="454"/>
      <c r="S271" s="457"/>
      <c r="T271" s="74">
        <f t="shared" si="21"/>
        <v>6</v>
      </c>
      <c r="U271" s="475"/>
      <c r="V271" s="471"/>
      <c r="W271" s="471"/>
      <c r="X271" s="471"/>
      <c r="Y271" s="471"/>
      <c r="Z271" s="471"/>
      <c r="AA271" s="472"/>
      <c r="AB271" s="471"/>
      <c r="AC271" s="473">
        <f t="shared" si="22"/>
        <v>0</v>
      </c>
      <c r="AD271" s="474"/>
      <c r="AJ271" s="69"/>
      <c r="AK271" s="77"/>
      <c r="AL271" s="77"/>
      <c r="AQ271" s="11"/>
    </row>
    <row r="272" spans="1:43" x14ac:dyDescent="0.25">
      <c r="A272" s="490"/>
      <c r="B272" s="453"/>
      <c r="C272" s="454"/>
      <c r="D272" s="459"/>
      <c r="E272" s="453"/>
      <c r="F272" s="453"/>
      <c r="G272" s="453"/>
      <c r="H272" s="623"/>
      <c r="I272" s="456"/>
      <c r="J272" s="605"/>
      <c r="K272" s="606"/>
      <c r="L272" s="606"/>
      <c r="M272" s="81">
        <f t="shared" si="23"/>
        <v>0</v>
      </c>
      <c r="N272" s="367"/>
      <c r="O272" s="81">
        <f t="shared" si="24"/>
        <v>0</v>
      </c>
      <c r="P272" s="270"/>
      <c r="Q272" s="454"/>
      <c r="R272" s="454"/>
      <c r="S272" s="457"/>
      <c r="T272" s="74">
        <f t="shared" si="21"/>
        <v>6</v>
      </c>
      <c r="U272" s="475"/>
      <c r="V272" s="471"/>
      <c r="W272" s="471"/>
      <c r="X272" s="471"/>
      <c r="Y272" s="471"/>
      <c r="Z272" s="471"/>
      <c r="AA272" s="472"/>
      <c r="AB272" s="471"/>
      <c r="AC272" s="473">
        <f t="shared" si="22"/>
        <v>0</v>
      </c>
      <c r="AD272" s="474"/>
      <c r="AJ272" s="69"/>
      <c r="AK272" s="77"/>
      <c r="AL272" s="77"/>
      <c r="AQ272" s="11"/>
    </row>
    <row r="273" spans="1:43" x14ac:dyDescent="0.25">
      <c r="A273" s="490"/>
      <c r="B273" s="453"/>
      <c r="C273" s="454"/>
      <c r="D273" s="459"/>
      <c r="E273" s="453"/>
      <c r="F273" s="453"/>
      <c r="G273" s="453"/>
      <c r="H273" s="623"/>
      <c r="I273" s="456"/>
      <c r="J273" s="605"/>
      <c r="K273" s="606"/>
      <c r="L273" s="606"/>
      <c r="M273" s="81">
        <f t="shared" si="23"/>
        <v>0</v>
      </c>
      <c r="N273" s="367"/>
      <c r="O273" s="81">
        <f t="shared" si="24"/>
        <v>0</v>
      </c>
      <c r="P273" s="270"/>
      <c r="Q273" s="454"/>
      <c r="R273" s="454"/>
      <c r="S273" s="457"/>
      <c r="T273" s="74">
        <f t="shared" si="21"/>
        <v>6</v>
      </c>
      <c r="U273" s="475"/>
      <c r="V273" s="471"/>
      <c r="W273" s="471"/>
      <c r="X273" s="471"/>
      <c r="Y273" s="471"/>
      <c r="Z273" s="471"/>
      <c r="AA273" s="472"/>
      <c r="AB273" s="471"/>
      <c r="AC273" s="473">
        <f t="shared" si="22"/>
        <v>0</v>
      </c>
      <c r="AD273" s="474"/>
      <c r="AJ273" s="69"/>
      <c r="AK273" s="77"/>
      <c r="AL273" s="77"/>
      <c r="AQ273" s="11"/>
    </row>
    <row r="274" spans="1:43" x14ac:dyDescent="0.25">
      <c r="A274" s="490"/>
      <c r="B274" s="453"/>
      <c r="C274" s="454"/>
      <c r="D274" s="459"/>
      <c r="E274" s="453"/>
      <c r="F274" s="453"/>
      <c r="G274" s="453"/>
      <c r="H274" s="623"/>
      <c r="I274" s="456"/>
      <c r="J274" s="605"/>
      <c r="K274" s="606"/>
      <c r="L274" s="606"/>
      <c r="M274" s="81">
        <f t="shared" si="23"/>
        <v>0</v>
      </c>
      <c r="N274" s="367"/>
      <c r="O274" s="81">
        <f t="shared" si="24"/>
        <v>0</v>
      </c>
      <c r="P274" s="270"/>
      <c r="Q274" s="454"/>
      <c r="R274" s="454"/>
      <c r="S274" s="457"/>
      <c r="T274" s="74">
        <f t="shared" si="21"/>
        <v>6</v>
      </c>
      <c r="U274" s="475"/>
      <c r="V274" s="471"/>
      <c r="W274" s="471"/>
      <c r="X274" s="471"/>
      <c r="Y274" s="471"/>
      <c r="Z274" s="471"/>
      <c r="AA274" s="472"/>
      <c r="AB274" s="471"/>
      <c r="AC274" s="473">
        <f t="shared" si="22"/>
        <v>0</v>
      </c>
      <c r="AD274" s="474"/>
      <c r="AJ274" s="69"/>
      <c r="AK274" s="77"/>
      <c r="AL274" s="77"/>
      <c r="AQ274" s="11"/>
    </row>
    <row r="275" spans="1:43" x14ac:dyDescent="0.25">
      <c r="A275" s="490"/>
      <c r="B275" s="453"/>
      <c r="C275" s="454"/>
      <c r="D275" s="459"/>
      <c r="E275" s="453"/>
      <c r="F275" s="453"/>
      <c r="G275" s="453"/>
      <c r="H275" s="623"/>
      <c r="I275" s="456"/>
      <c r="J275" s="605"/>
      <c r="K275" s="606"/>
      <c r="L275" s="606"/>
      <c r="M275" s="81">
        <f t="shared" si="23"/>
        <v>0</v>
      </c>
      <c r="N275" s="367"/>
      <c r="O275" s="81">
        <f t="shared" si="24"/>
        <v>0</v>
      </c>
      <c r="P275" s="270"/>
      <c r="Q275" s="454"/>
      <c r="R275" s="454"/>
      <c r="S275" s="457"/>
      <c r="T275" s="74">
        <f t="shared" si="21"/>
        <v>6</v>
      </c>
      <c r="U275" s="475"/>
      <c r="V275" s="471"/>
      <c r="W275" s="471"/>
      <c r="X275" s="471"/>
      <c r="Y275" s="471"/>
      <c r="Z275" s="471"/>
      <c r="AA275" s="472"/>
      <c r="AB275" s="471"/>
      <c r="AC275" s="473">
        <f t="shared" si="22"/>
        <v>0</v>
      </c>
      <c r="AD275" s="474"/>
      <c r="AJ275" s="69"/>
      <c r="AK275" s="77"/>
      <c r="AL275" s="77"/>
      <c r="AQ275" s="11"/>
    </row>
    <row r="276" spans="1:43" x14ac:dyDescent="0.25">
      <c r="A276" s="490"/>
      <c r="B276" s="453"/>
      <c r="C276" s="454"/>
      <c r="D276" s="459"/>
      <c r="E276" s="453"/>
      <c r="F276" s="453"/>
      <c r="G276" s="453"/>
      <c r="H276" s="623"/>
      <c r="I276" s="456"/>
      <c r="J276" s="605"/>
      <c r="K276" s="606"/>
      <c r="L276" s="606"/>
      <c r="M276" s="81">
        <f t="shared" si="23"/>
        <v>0</v>
      </c>
      <c r="N276" s="367"/>
      <c r="O276" s="81">
        <f t="shared" si="24"/>
        <v>0</v>
      </c>
      <c r="P276" s="270"/>
      <c r="Q276" s="454"/>
      <c r="R276" s="454"/>
      <c r="S276" s="457"/>
      <c r="T276" s="74">
        <f t="shared" ref="T276:T339" si="25">COUNTIF(U276:Z276,"")</f>
        <v>6</v>
      </c>
      <c r="U276" s="475"/>
      <c r="V276" s="471"/>
      <c r="W276" s="471"/>
      <c r="X276" s="471"/>
      <c r="Y276" s="471"/>
      <c r="Z276" s="471"/>
      <c r="AA276" s="472"/>
      <c r="AB276" s="471"/>
      <c r="AC276" s="473">
        <f t="shared" si="22"/>
        <v>0</v>
      </c>
      <c r="AD276" s="474"/>
      <c r="AJ276" s="69"/>
      <c r="AK276" s="77"/>
      <c r="AL276" s="77"/>
      <c r="AQ276" s="11"/>
    </row>
    <row r="277" spans="1:43" x14ac:dyDescent="0.25">
      <c r="A277" s="490"/>
      <c r="B277" s="453"/>
      <c r="C277" s="454"/>
      <c r="D277" s="459"/>
      <c r="E277" s="453"/>
      <c r="F277" s="453"/>
      <c r="G277" s="453"/>
      <c r="H277" s="623"/>
      <c r="I277" s="456"/>
      <c r="J277" s="605"/>
      <c r="K277" s="606"/>
      <c r="L277" s="606"/>
      <c r="M277" s="81">
        <f t="shared" si="23"/>
        <v>0</v>
      </c>
      <c r="N277" s="367"/>
      <c r="O277" s="81">
        <f t="shared" si="24"/>
        <v>0</v>
      </c>
      <c r="P277" s="270"/>
      <c r="Q277" s="454"/>
      <c r="R277" s="454"/>
      <c r="S277" s="457"/>
      <c r="T277" s="74">
        <f t="shared" si="25"/>
        <v>6</v>
      </c>
      <c r="U277" s="475"/>
      <c r="V277" s="471"/>
      <c r="W277" s="471"/>
      <c r="X277" s="471"/>
      <c r="Y277" s="471"/>
      <c r="Z277" s="471"/>
      <c r="AA277" s="472"/>
      <c r="AB277" s="471"/>
      <c r="AC277" s="473">
        <f t="shared" si="22"/>
        <v>0</v>
      </c>
      <c r="AD277" s="474"/>
      <c r="AJ277" s="69"/>
      <c r="AK277" s="77"/>
      <c r="AL277" s="77"/>
      <c r="AQ277" s="11"/>
    </row>
    <row r="278" spans="1:43" x14ac:dyDescent="0.25">
      <c r="A278" s="490"/>
      <c r="B278" s="453"/>
      <c r="C278" s="454"/>
      <c r="D278" s="459"/>
      <c r="E278" s="453"/>
      <c r="F278" s="453"/>
      <c r="G278" s="453"/>
      <c r="H278" s="623"/>
      <c r="I278" s="456"/>
      <c r="J278" s="605"/>
      <c r="K278" s="606"/>
      <c r="L278" s="606"/>
      <c r="M278" s="81">
        <f t="shared" si="23"/>
        <v>0</v>
      </c>
      <c r="N278" s="367"/>
      <c r="O278" s="81">
        <f t="shared" si="24"/>
        <v>0</v>
      </c>
      <c r="P278" s="270"/>
      <c r="Q278" s="454"/>
      <c r="R278" s="454"/>
      <c r="S278" s="457"/>
      <c r="T278" s="74">
        <f t="shared" si="25"/>
        <v>6</v>
      </c>
      <c r="U278" s="475"/>
      <c r="V278" s="471"/>
      <c r="W278" s="471"/>
      <c r="X278" s="471"/>
      <c r="Y278" s="471"/>
      <c r="Z278" s="471"/>
      <c r="AA278" s="472"/>
      <c r="AB278" s="471"/>
      <c r="AC278" s="473">
        <f t="shared" si="22"/>
        <v>0</v>
      </c>
      <c r="AD278" s="474"/>
      <c r="AJ278" s="69"/>
      <c r="AK278" s="77"/>
      <c r="AL278" s="77"/>
      <c r="AQ278" s="11"/>
    </row>
    <row r="279" spans="1:43" x14ac:dyDescent="0.25">
      <c r="A279" s="490"/>
      <c r="B279" s="453"/>
      <c r="C279" s="454"/>
      <c r="D279" s="459"/>
      <c r="E279" s="453"/>
      <c r="F279" s="453"/>
      <c r="G279" s="453"/>
      <c r="H279" s="623"/>
      <c r="I279" s="456"/>
      <c r="J279" s="605"/>
      <c r="K279" s="606"/>
      <c r="L279" s="606"/>
      <c r="M279" s="81">
        <f t="shared" si="23"/>
        <v>0</v>
      </c>
      <c r="N279" s="367"/>
      <c r="O279" s="81">
        <f t="shared" si="24"/>
        <v>0</v>
      </c>
      <c r="P279" s="270"/>
      <c r="Q279" s="454"/>
      <c r="R279" s="454"/>
      <c r="S279" s="457"/>
      <c r="T279" s="74">
        <f t="shared" si="25"/>
        <v>6</v>
      </c>
      <c r="U279" s="475"/>
      <c r="V279" s="471"/>
      <c r="W279" s="471"/>
      <c r="X279" s="471"/>
      <c r="Y279" s="471"/>
      <c r="Z279" s="471"/>
      <c r="AA279" s="472"/>
      <c r="AB279" s="471"/>
      <c r="AC279" s="473">
        <f t="shared" si="22"/>
        <v>0</v>
      </c>
      <c r="AD279" s="474"/>
      <c r="AJ279" s="69"/>
      <c r="AK279" s="77"/>
      <c r="AL279" s="77"/>
      <c r="AQ279" s="11"/>
    </row>
    <row r="280" spans="1:43" x14ac:dyDescent="0.25">
      <c r="A280" s="490"/>
      <c r="B280" s="453"/>
      <c r="C280" s="454"/>
      <c r="D280" s="459"/>
      <c r="E280" s="453"/>
      <c r="F280" s="453"/>
      <c r="G280" s="453"/>
      <c r="H280" s="623"/>
      <c r="I280" s="456"/>
      <c r="J280" s="605"/>
      <c r="K280" s="606"/>
      <c r="L280" s="606"/>
      <c r="M280" s="81">
        <f t="shared" si="23"/>
        <v>0</v>
      </c>
      <c r="N280" s="367"/>
      <c r="O280" s="81">
        <f t="shared" si="24"/>
        <v>0</v>
      </c>
      <c r="P280" s="270"/>
      <c r="Q280" s="454"/>
      <c r="R280" s="454"/>
      <c r="S280" s="457"/>
      <c r="T280" s="74">
        <f t="shared" si="25"/>
        <v>6</v>
      </c>
      <c r="U280" s="475"/>
      <c r="V280" s="471"/>
      <c r="W280" s="471"/>
      <c r="X280" s="471"/>
      <c r="Y280" s="471"/>
      <c r="Z280" s="471"/>
      <c r="AA280" s="472"/>
      <c r="AB280" s="471"/>
      <c r="AC280" s="473">
        <f t="shared" si="22"/>
        <v>0</v>
      </c>
      <c r="AD280" s="474"/>
      <c r="AJ280" s="69"/>
      <c r="AK280" s="77"/>
      <c r="AL280" s="77"/>
      <c r="AQ280" s="11"/>
    </row>
    <row r="281" spans="1:43" x14ac:dyDescent="0.25">
      <c r="A281" s="490"/>
      <c r="B281" s="453"/>
      <c r="C281" s="454"/>
      <c r="D281" s="459"/>
      <c r="E281" s="453"/>
      <c r="F281" s="453"/>
      <c r="G281" s="453"/>
      <c r="H281" s="623"/>
      <c r="I281" s="456"/>
      <c r="J281" s="605"/>
      <c r="K281" s="606"/>
      <c r="L281" s="606"/>
      <c r="M281" s="81">
        <f t="shared" si="23"/>
        <v>0</v>
      </c>
      <c r="N281" s="367"/>
      <c r="O281" s="81">
        <f t="shared" si="24"/>
        <v>0</v>
      </c>
      <c r="P281" s="270"/>
      <c r="Q281" s="454"/>
      <c r="R281" s="454"/>
      <c r="S281" s="457"/>
      <c r="T281" s="74">
        <f t="shared" si="25"/>
        <v>6</v>
      </c>
      <c r="U281" s="475"/>
      <c r="V281" s="471"/>
      <c r="W281" s="471"/>
      <c r="X281" s="471"/>
      <c r="Y281" s="471"/>
      <c r="Z281" s="471"/>
      <c r="AA281" s="472"/>
      <c r="AB281" s="471"/>
      <c r="AC281" s="473">
        <f t="shared" si="22"/>
        <v>0</v>
      </c>
      <c r="AD281" s="474"/>
      <c r="AJ281" s="69"/>
      <c r="AK281" s="77"/>
      <c r="AL281" s="77"/>
      <c r="AQ281" s="11"/>
    </row>
    <row r="282" spans="1:43" x14ac:dyDescent="0.25">
      <c r="A282" s="490"/>
      <c r="B282" s="453"/>
      <c r="C282" s="454"/>
      <c r="D282" s="459"/>
      <c r="E282" s="453"/>
      <c r="F282" s="453"/>
      <c r="G282" s="453"/>
      <c r="H282" s="623"/>
      <c r="I282" s="456"/>
      <c r="J282" s="605"/>
      <c r="K282" s="606"/>
      <c r="L282" s="606"/>
      <c r="M282" s="81">
        <f t="shared" si="23"/>
        <v>0</v>
      </c>
      <c r="N282" s="367"/>
      <c r="O282" s="81">
        <f t="shared" si="24"/>
        <v>0</v>
      </c>
      <c r="P282" s="270"/>
      <c r="Q282" s="454"/>
      <c r="R282" s="454"/>
      <c r="S282" s="457"/>
      <c r="T282" s="74">
        <f t="shared" si="25"/>
        <v>6</v>
      </c>
      <c r="U282" s="475"/>
      <c r="V282" s="471"/>
      <c r="W282" s="471"/>
      <c r="X282" s="471"/>
      <c r="Y282" s="471"/>
      <c r="Z282" s="471"/>
      <c r="AA282" s="472"/>
      <c r="AB282" s="471"/>
      <c r="AC282" s="473">
        <f t="shared" si="22"/>
        <v>0</v>
      </c>
      <c r="AD282" s="474"/>
      <c r="AJ282" s="69"/>
      <c r="AK282" s="77"/>
      <c r="AL282" s="77"/>
      <c r="AQ282" s="11"/>
    </row>
    <row r="283" spans="1:43" x14ac:dyDescent="0.25">
      <c r="A283" s="490"/>
      <c r="B283" s="453"/>
      <c r="C283" s="454"/>
      <c r="D283" s="459"/>
      <c r="E283" s="453"/>
      <c r="F283" s="453"/>
      <c r="G283" s="453"/>
      <c r="H283" s="623"/>
      <c r="I283" s="456"/>
      <c r="J283" s="605"/>
      <c r="K283" s="606"/>
      <c r="L283" s="606"/>
      <c r="M283" s="81">
        <f t="shared" si="23"/>
        <v>0</v>
      </c>
      <c r="N283" s="367"/>
      <c r="O283" s="81">
        <f t="shared" si="24"/>
        <v>0</v>
      </c>
      <c r="P283" s="270"/>
      <c r="Q283" s="454"/>
      <c r="R283" s="454"/>
      <c r="S283" s="457"/>
      <c r="T283" s="74">
        <f t="shared" si="25"/>
        <v>6</v>
      </c>
      <c r="U283" s="475"/>
      <c r="V283" s="471"/>
      <c r="W283" s="471"/>
      <c r="X283" s="471"/>
      <c r="Y283" s="471"/>
      <c r="Z283" s="471"/>
      <c r="AA283" s="472"/>
      <c r="AB283" s="471"/>
      <c r="AC283" s="473">
        <f t="shared" si="22"/>
        <v>0</v>
      </c>
      <c r="AD283" s="474"/>
      <c r="AJ283" s="69"/>
      <c r="AK283" s="77"/>
      <c r="AL283" s="77"/>
      <c r="AQ283" s="11"/>
    </row>
    <row r="284" spans="1:43" x14ac:dyDescent="0.25">
      <c r="A284" s="490"/>
      <c r="B284" s="453"/>
      <c r="C284" s="454"/>
      <c r="D284" s="459"/>
      <c r="E284" s="453"/>
      <c r="F284" s="453"/>
      <c r="G284" s="453"/>
      <c r="H284" s="623"/>
      <c r="I284" s="456"/>
      <c r="J284" s="605"/>
      <c r="K284" s="606"/>
      <c r="L284" s="606"/>
      <c r="M284" s="81">
        <f t="shared" si="23"/>
        <v>0</v>
      </c>
      <c r="N284" s="367"/>
      <c r="O284" s="81">
        <f t="shared" si="24"/>
        <v>0</v>
      </c>
      <c r="P284" s="270"/>
      <c r="Q284" s="454"/>
      <c r="R284" s="454"/>
      <c r="S284" s="457"/>
      <c r="T284" s="74">
        <f t="shared" si="25"/>
        <v>6</v>
      </c>
      <c r="U284" s="475"/>
      <c r="V284" s="471"/>
      <c r="W284" s="471"/>
      <c r="X284" s="471"/>
      <c r="Y284" s="471"/>
      <c r="Z284" s="471"/>
      <c r="AA284" s="472"/>
      <c r="AB284" s="471"/>
      <c r="AC284" s="473">
        <f t="shared" si="22"/>
        <v>0</v>
      </c>
      <c r="AD284" s="474"/>
      <c r="AJ284" s="69"/>
      <c r="AK284" s="77"/>
      <c r="AL284" s="77"/>
      <c r="AQ284" s="11"/>
    </row>
    <row r="285" spans="1:43" x14ac:dyDescent="0.25">
      <c r="A285" s="490"/>
      <c r="B285" s="453"/>
      <c r="C285" s="454"/>
      <c r="D285" s="459"/>
      <c r="E285" s="453"/>
      <c r="F285" s="453"/>
      <c r="G285" s="453"/>
      <c r="H285" s="623"/>
      <c r="I285" s="456"/>
      <c r="J285" s="605"/>
      <c r="K285" s="606"/>
      <c r="L285" s="606"/>
      <c r="M285" s="81">
        <f t="shared" si="23"/>
        <v>0</v>
      </c>
      <c r="N285" s="367"/>
      <c r="O285" s="81">
        <f t="shared" si="24"/>
        <v>0</v>
      </c>
      <c r="P285" s="270"/>
      <c r="Q285" s="454"/>
      <c r="R285" s="454"/>
      <c r="S285" s="457"/>
      <c r="T285" s="74">
        <f t="shared" si="25"/>
        <v>6</v>
      </c>
      <c r="U285" s="475"/>
      <c r="V285" s="471"/>
      <c r="W285" s="471"/>
      <c r="X285" s="471"/>
      <c r="Y285" s="471"/>
      <c r="Z285" s="471"/>
      <c r="AA285" s="472"/>
      <c r="AB285" s="471"/>
      <c r="AC285" s="473">
        <f t="shared" si="22"/>
        <v>0</v>
      </c>
      <c r="AD285" s="474"/>
      <c r="AJ285" s="69"/>
      <c r="AK285" s="77"/>
      <c r="AL285" s="77"/>
      <c r="AQ285" s="11"/>
    </row>
    <row r="286" spans="1:43" x14ac:dyDescent="0.25">
      <c r="A286" s="490"/>
      <c r="B286" s="453"/>
      <c r="C286" s="454"/>
      <c r="D286" s="459"/>
      <c r="E286" s="453"/>
      <c r="F286" s="453"/>
      <c r="G286" s="453"/>
      <c r="H286" s="623"/>
      <c r="I286" s="456"/>
      <c r="J286" s="605"/>
      <c r="K286" s="606"/>
      <c r="L286" s="606"/>
      <c r="M286" s="81">
        <f t="shared" si="23"/>
        <v>0</v>
      </c>
      <c r="N286" s="367"/>
      <c r="O286" s="81">
        <f t="shared" si="24"/>
        <v>0</v>
      </c>
      <c r="P286" s="270"/>
      <c r="Q286" s="454"/>
      <c r="R286" s="454"/>
      <c r="S286" s="457"/>
      <c r="T286" s="74">
        <f t="shared" si="25"/>
        <v>6</v>
      </c>
      <c r="U286" s="475"/>
      <c r="V286" s="471"/>
      <c r="W286" s="471"/>
      <c r="X286" s="471"/>
      <c r="Y286" s="471"/>
      <c r="Z286" s="471"/>
      <c r="AA286" s="472"/>
      <c r="AB286" s="471"/>
      <c r="AC286" s="473">
        <f t="shared" si="22"/>
        <v>0</v>
      </c>
      <c r="AD286" s="474"/>
      <c r="AJ286" s="69"/>
      <c r="AK286" s="77"/>
      <c r="AL286" s="77"/>
      <c r="AQ286" s="11"/>
    </row>
    <row r="287" spans="1:43" x14ac:dyDescent="0.25">
      <c r="A287" s="490"/>
      <c r="B287" s="453"/>
      <c r="C287" s="454"/>
      <c r="D287" s="459"/>
      <c r="E287" s="453"/>
      <c r="F287" s="453"/>
      <c r="G287" s="453"/>
      <c r="H287" s="623"/>
      <c r="I287" s="456"/>
      <c r="J287" s="605"/>
      <c r="K287" s="606"/>
      <c r="L287" s="606"/>
      <c r="M287" s="81">
        <f t="shared" si="23"/>
        <v>0</v>
      </c>
      <c r="N287" s="367"/>
      <c r="O287" s="81">
        <f t="shared" si="24"/>
        <v>0</v>
      </c>
      <c r="P287" s="270"/>
      <c r="Q287" s="454"/>
      <c r="R287" s="454"/>
      <c r="S287" s="457"/>
      <c r="T287" s="74">
        <f t="shared" si="25"/>
        <v>6</v>
      </c>
      <c r="U287" s="475"/>
      <c r="V287" s="471"/>
      <c r="W287" s="471"/>
      <c r="X287" s="471"/>
      <c r="Y287" s="471"/>
      <c r="Z287" s="471"/>
      <c r="AA287" s="472"/>
      <c r="AB287" s="471"/>
      <c r="AC287" s="473">
        <f t="shared" si="22"/>
        <v>0</v>
      </c>
      <c r="AD287" s="474"/>
      <c r="AJ287" s="69"/>
      <c r="AK287" s="77"/>
      <c r="AL287" s="77"/>
      <c r="AQ287" s="11"/>
    </row>
    <row r="288" spans="1:43" x14ac:dyDescent="0.25">
      <c r="A288" s="490"/>
      <c r="B288" s="453"/>
      <c r="C288" s="454"/>
      <c r="D288" s="459"/>
      <c r="E288" s="453"/>
      <c r="F288" s="453"/>
      <c r="G288" s="453"/>
      <c r="H288" s="623"/>
      <c r="I288" s="456"/>
      <c r="J288" s="605"/>
      <c r="K288" s="606"/>
      <c r="L288" s="606"/>
      <c r="M288" s="81">
        <f t="shared" si="23"/>
        <v>0</v>
      </c>
      <c r="N288" s="367"/>
      <c r="O288" s="81">
        <f t="shared" si="24"/>
        <v>0</v>
      </c>
      <c r="P288" s="270"/>
      <c r="Q288" s="454"/>
      <c r="R288" s="454"/>
      <c r="S288" s="457"/>
      <c r="T288" s="74">
        <f t="shared" si="25"/>
        <v>6</v>
      </c>
      <c r="U288" s="475"/>
      <c r="V288" s="471"/>
      <c r="W288" s="471"/>
      <c r="X288" s="471"/>
      <c r="Y288" s="471"/>
      <c r="Z288" s="471"/>
      <c r="AA288" s="472"/>
      <c r="AB288" s="471"/>
      <c r="AC288" s="473">
        <f t="shared" si="22"/>
        <v>0</v>
      </c>
      <c r="AD288" s="474"/>
      <c r="AJ288" s="69"/>
      <c r="AK288" s="77"/>
      <c r="AL288" s="77"/>
      <c r="AQ288" s="11"/>
    </row>
    <row r="289" spans="1:43" x14ac:dyDescent="0.25">
      <c r="A289" s="490"/>
      <c r="B289" s="453"/>
      <c r="C289" s="454"/>
      <c r="D289" s="459"/>
      <c r="E289" s="453"/>
      <c r="F289" s="453"/>
      <c r="G289" s="453"/>
      <c r="H289" s="623"/>
      <c r="I289" s="456"/>
      <c r="J289" s="605"/>
      <c r="K289" s="606"/>
      <c r="L289" s="606"/>
      <c r="M289" s="81">
        <f t="shared" si="23"/>
        <v>0</v>
      </c>
      <c r="N289" s="367"/>
      <c r="O289" s="81">
        <f t="shared" si="24"/>
        <v>0</v>
      </c>
      <c r="P289" s="270"/>
      <c r="Q289" s="454"/>
      <c r="R289" s="454"/>
      <c r="S289" s="457"/>
      <c r="T289" s="74">
        <f t="shared" si="25"/>
        <v>6</v>
      </c>
      <c r="U289" s="475"/>
      <c r="V289" s="471"/>
      <c r="W289" s="471"/>
      <c r="X289" s="471"/>
      <c r="Y289" s="471"/>
      <c r="Z289" s="471"/>
      <c r="AA289" s="472"/>
      <c r="AB289" s="471"/>
      <c r="AC289" s="473">
        <f t="shared" si="22"/>
        <v>0</v>
      </c>
      <c r="AD289" s="474"/>
      <c r="AJ289" s="69"/>
      <c r="AK289" s="77"/>
      <c r="AL289" s="77"/>
      <c r="AQ289" s="11"/>
    </row>
    <row r="290" spans="1:43" x14ac:dyDescent="0.25">
      <c r="A290" s="490"/>
      <c r="B290" s="453"/>
      <c r="C290" s="454"/>
      <c r="D290" s="459"/>
      <c r="E290" s="453"/>
      <c r="F290" s="453"/>
      <c r="G290" s="453"/>
      <c r="H290" s="623"/>
      <c r="I290" s="456"/>
      <c r="J290" s="605"/>
      <c r="K290" s="606"/>
      <c r="L290" s="606"/>
      <c r="M290" s="81">
        <f t="shared" si="23"/>
        <v>0</v>
      </c>
      <c r="N290" s="367"/>
      <c r="O290" s="81">
        <f t="shared" si="24"/>
        <v>0</v>
      </c>
      <c r="P290" s="270"/>
      <c r="Q290" s="454"/>
      <c r="R290" s="454"/>
      <c r="S290" s="457"/>
      <c r="T290" s="74">
        <f t="shared" si="25"/>
        <v>6</v>
      </c>
      <c r="U290" s="475"/>
      <c r="V290" s="471"/>
      <c r="W290" s="471"/>
      <c r="X290" s="471"/>
      <c r="Y290" s="471"/>
      <c r="Z290" s="471"/>
      <c r="AA290" s="472"/>
      <c r="AB290" s="471"/>
      <c r="AC290" s="473">
        <f t="shared" si="22"/>
        <v>0</v>
      </c>
      <c r="AD290" s="474"/>
      <c r="AJ290" s="69"/>
      <c r="AK290" s="77"/>
      <c r="AL290" s="77"/>
      <c r="AQ290" s="11"/>
    </row>
    <row r="291" spans="1:43" x14ac:dyDescent="0.25">
      <c r="A291" s="490"/>
      <c r="B291" s="453"/>
      <c r="C291" s="454"/>
      <c r="D291" s="459"/>
      <c r="E291" s="453"/>
      <c r="F291" s="453"/>
      <c r="G291" s="453"/>
      <c r="H291" s="623"/>
      <c r="I291" s="456"/>
      <c r="J291" s="605"/>
      <c r="K291" s="606"/>
      <c r="L291" s="606"/>
      <c r="M291" s="81">
        <f t="shared" si="23"/>
        <v>0</v>
      </c>
      <c r="N291" s="367"/>
      <c r="O291" s="81">
        <f t="shared" si="24"/>
        <v>0</v>
      </c>
      <c r="P291" s="270"/>
      <c r="Q291" s="454"/>
      <c r="R291" s="454"/>
      <c r="S291" s="457"/>
      <c r="T291" s="74">
        <f t="shared" si="25"/>
        <v>6</v>
      </c>
      <c r="U291" s="475"/>
      <c r="V291" s="471"/>
      <c r="W291" s="471"/>
      <c r="X291" s="471"/>
      <c r="Y291" s="471"/>
      <c r="Z291" s="471"/>
      <c r="AA291" s="472"/>
      <c r="AB291" s="471"/>
      <c r="AC291" s="473">
        <f t="shared" si="22"/>
        <v>0</v>
      </c>
      <c r="AD291" s="474"/>
      <c r="AJ291" s="69"/>
      <c r="AK291" s="77"/>
      <c r="AL291" s="77"/>
      <c r="AQ291" s="11"/>
    </row>
    <row r="292" spans="1:43" x14ac:dyDescent="0.25">
      <c r="A292" s="490"/>
      <c r="B292" s="453"/>
      <c r="C292" s="454"/>
      <c r="D292" s="459"/>
      <c r="E292" s="453"/>
      <c r="F292" s="453"/>
      <c r="G292" s="453"/>
      <c r="H292" s="623"/>
      <c r="I292" s="456"/>
      <c r="J292" s="605"/>
      <c r="K292" s="606"/>
      <c r="L292" s="606"/>
      <c r="M292" s="81">
        <f t="shared" si="23"/>
        <v>0</v>
      </c>
      <c r="N292" s="367"/>
      <c r="O292" s="81">
        <f t="shared" si="24"/>
        <v>0</v>
      </c>
      <c r="P292" s="270"/>
      <c r="Q292" s="454"/>
      <c r="R292" s="454"/>
      <c r="S292" s="457"/>
      <c r="T292" s="74">
        <f t="shared" si="25"/>
        <v>6</v>
      </c>
      <c r="U292" s="475"/>
      <c r="V292" s="471"/>
      <c r="W292" s="471"/>
      <c r="X292" s="471"/>
      <c r="Y292" s="471"/>
      <c r="Z292" s="471"/>
      <c r="AA292" s="472"/>
      <c r="AB292" s="471"/>
      <c r="AC292" s="473">
        <f t="shared" si="22"/>
        <v>0</v>
      </c>
      <c r="AD292" s="474"/>
      <c r="AJ292" s="69"/>
      <c r="AK292" s="77"/>
      <c r="AL292" s="77"/>
      <c r="AQ292" s="11"/>
    </row>
    <row r="293" spans="1:43" x14ac:dyDescent="0.25">
      <c r="A293" s="490"/>
      <c r="B293" s="453"/>
      <c r="C293" s="454"/>
      <c r="D293" s="459"/>
      <c r="E293" s="453"/>
      <c r="F293" s="453"/>
      <c r="G293" s="453"/>
      <c r="H293" s="623"/>
      <c r="I293" s="456"/>
      <c r="J293" s="605"/>
      <c r="K293" s="606"/>
      <c r="L293" s="606"/>
      <c r="M293" s="81">
        <f t="shared" si="23"/>
        <v>0</v>
      </c>
      <c r="N293" s="367"/>
      <c r="O293" s="81">
        <f t="shared" si="24"/>
        <v>0</v>
      </c>
      <c r="P293" s="270"/>
      <c r="Q293" s="454"/>
      <c r="R293" s="454"/>
      <c r="S293" s="457"/>
      <c r="T293" s="74">
        <f t="shared" si="25"/>
        <v>6</v>
      </c>
      <c r="U293" s="475"/>
      <c r="V293" s="471"/>
      <c r="W293" s="471"/>
      <c r="X293" s="471"/>
      <c r="Y293" s="471"/>
      <c r="Z293" s="471"/>
      <c r="AA293" s="472"/>
      <c r="AB293" s="471"/>
      <c r="AC293" s="473">
        <f t="shared" si="22"/>
        <v>0</v>
      </c>
      <c r="AD293" s="474"/>
      <c r="AJ293" s="69"/>
      <c r="AK293" s="77"/>
      <c r="AL293" s="77"/>
      <c r="AQ293" s="11"/>
    </row>
    <row r="294" spans="1:43" x14ac:dyDescent="0.25">
      <c r="A294" s="490"/>
      <c r="B294" s="453"/>
      <c r="C294" s="454"/>
      <c r="D294" s="459"/>
      <c r="E294" s="453"/>
      <c r="F294" s="453"/>
      <c r="G294" s="453"/>
      <c r="H294" s="623"/>
      <c r="I294" s="456"/>
      <c r="J294" s="605"/>
      <c r="K294" s="606"/>
      <c r="L294" s="606"/>
      <c r="M294" s="81">
        <f t="shared" si="23"/>
        <v>0</v>
      </c>
      <c r="N294" s="367"/>
      <c r="O294" s="81">
        <f t="shared" si="24"/>
        <v>0</v>
      </c>
      <c r="P294" s="270"/>
      <c r="Q294" s="454"/>
      <c r="R294" s="454"/>
      <c r="S294" s="457"/>
      <c r="T294" s="74">
        <f t="shared" si="25"/>
        <v>6</v>
      </c>
      <c r="U294" s="475"/>
      <c r="V294" s="471"/>
      <c r="W294" s="471"/>
      <c r="X294" s="471"/>
      <c r="Y294" s="471"/>
      <c r="Z294" s="471"/>
      <c r="AA294" s="472"/>
      <c r="AB294" s="471"/>
      <c r="AC294" s="473">
        <f t="shared" si="22"/>
        <v>0</v>
      </c>
      <c r="AD294" s="474"/>
      <c r="AJ294" s="69"/>
      <c r="AK294" s="77"/>
      <c r="AL294" s="77"/>
      <c r="AQ294" s="11"/>
    </row>
    <row r="295" spans="1:43" x14ac:dyDescent="0.25">
      <c r="A295" s="490"/>
      <c r="B295" s="453"/>
      <c r="C295" s="454"/>
      <c r="D295" s="459"/>
      <c r="E295" s="453"/>
      <c r="F295" s="453"/>
      <c r="G295" s="453"/>
      <c r="H295" s="623"/>
      <c r="I295" s="456"/>
      <c r="J295" s="605"/>
      <c r="K295" s="606"/>
      <c r="L295" s="606"/>
      <c r="M295" s="81">
        <f t="shared" si="23"/>
        <v>0</v>
      </c>
      <c r="N295" s="367"/>
      <c r="O295" s="81">
        <f t="shared" si="24"/>
        <v>0</v>
      </c>
      <c r="P295" s="270"/>
      <c r="Q295" s="454"/>
      <c r="R295" s="454"/>
      <c r="S295" s="457"/>
      <c r="T295" s="74">
        <f t="shared" si="25"/>
        <v>6</v>
      </c>
      <c r="U295" s="475"/>
      <c r="V295" s="471"/>
      <c r="W295" s="471"/>
      <c r="X295" s="471"/>
      <c r="Y295" s="471"/>
      <c r="Z295" s="471"/>
      <c r="AA295" s="472"/>
      <c r="AB295" s="471"/>
      <c r="AC295" s="473">
        <f t="shared" si="22"/>
        <v>0</v>
      </c>
      <c r="AD295" s="474"/>
      <c r="AJ295" s="69"/>
      <c r="AK295" s="77"/>
      <c r="AL295" s="77"/>
      <c r="AQ295" s="11"/>
    </row>
    <row r="296" spans="1:43" x14ac:dyDescent="0.25">
      <c r="A296" s="490"/>
      <c r="B296" s="453"/>
      <c r="C296" s="454"/>
      <c r="D296" s="459"/>
      <c r="E296" s="453"/>
      <c r="F296" s="453"/>
      <c r="G296" s="453"/>
      <c r="H296" s="623"/>
      <c r="I296" s="456"/>
      <c r="J296" s="605"/>
      <c r="K296" s="606"/>
      <c r="L296" s="606"/>
      <c r="M296" s="81">
        <f t="shared" si="23"/>
        <v>0</v>
      </c>
      <c r="N296" s="367"/>
      <c r="O296" s="81">
        <f t="shared" si="24"/>
        <v>0</v>
      </c>
      <c r="P296" s="270"/>
      <c r="Q296" s="454"/>
      <c r="R296" s="454"/>
      <c r="S296" s="457"/>
      <c r="T296" s="74">
        <f t="shared" si="25"/>
        <v>6</v>
      </c>
      <c r="U296" s="475"/>
      <c r="V296" s="471"/>
      <c r="W296" s="471"/>
      <c r="X296" s="471"/>
      <c r="Y296" s="471"/>
      <c r="Z296" s="471"/>
      <c r="AA296" s="472"/>
      <c r="AB296" s="471"/>
      <c r="AC296" s="473">
        <f t="shared" si="22"/>
        <v>0</v>
      </c>
      <c r="AD296" s="474"/>
      <c r="AJ296" s="69"/>
      <c r="AK296" s="77"/>
      <c r="AL296" s="77"/>
      <c r="AQ296" s="11"/>
    </row>
    <row r="297" spans="1:43" x14ac:dyDescent="0.25">
      <c r="A297" s="490"/>
      <c r="B297" s="453"/>
      <c r="C297" s="454"/>
      <c r="D297" s="459"/>
      <c r="E297" s="453"/>
      <c r="F297" s="453"/>
      <c r="G297" s="453"/>
      <c r="H297" s="623"/>
      <c r="I297" s="456"/>
      <c r="J297" s="605"/>
      <c r="K297" s="606"/>
      <c r="L297" s="606"/>
      <c r="M297" s="81">
        <f t="shared" si="23"/>
        <v>0</v>
      </c>
      <c r="N297" s="367"/>
      <c r="O297" s="81">
        <f t="shared" si="24"/>
        <v>0</v>
      </c>
      <c r="P297" s="270"/>
      <c r="Q297" s="454"/>
      <c r="R297" s="454"/>
      <c r="S297" s="457"/>
      <c r="T297" s="74">
        <f t="shared" si="25"/>
        <v>6</v>
      </c>
      <c r="U297" s="475"/>
      <c r="V297" s="471"/>
      <c r="W297" s="471"/>
      <c r="X297" s="471"/>
      <c r="Y297" s="471"/>
      <c r="Z297" s="471"/>
      <c r="AA297" s="472"/>
      <c r="AB297" s="471"/>
      <c r="AC297" s="473">
        <f t="shared" si="22"/>
        <v>0</v>
      </c>
      <c r="AD297" s="474"/>
      <c r="AJ297" s="69"/>
      <c r="AK297" s="77"/>
      <c r="AL297" s="77"/>
      <c r="AQ297" s="11"/>
    </row>
    <row r="298" spans="1:43" x14ac:dyDescent="0.25">
      <c r="A298" s="490"/>
      <c r="B298" s="453"/>
      <c r="C298" s="454"/>
      <c r="D298" s="459"/>
      <c r="E298" s="453"/>
      <c r="F298" s="453"/>
      <c r="G298" s="453"/>
      <c r="H298" s="623"/>
      <c r="I298" s="456"/>
      <c r="J298" s="605"/>
      <c r="K298" s="606"/>
      <c r="L298" s="606"/>
      <c r="M298" s="81">
        <f t="shared" si="23"/>
        <v>0</v>
      </c>
      <c r="N298" s="367"/>
      <c r="O298" s="81">
        <f t="shared" si="24"/>
        <v>0</v>
      </c>
      <c r="P298" s="270"/>
      <c r="Q298" s="454"/>
      <c r="R298" s="454"/>
      <c r="S298" s="457"/>
      <c r="T298" s="74">
        <f t="shared" si="25"/>
        <v>6</v>
      </c>
      <c r="U298" s="475"/>
      <c r="V298" s="471"/>
      <c r="W298" s="471"/>
      <c r="X298" s="471"/>
      <c r="Y298" s="471"/>
      <c r="Z298" s="471"/>
      <c r="AA298" s="472"/>
      <c r="AB298" s="471"/>
      <c r="AC298" s="473">
        <f t="shared" si="22"/>
        <v>0</v>
      </c>
      <c r="AD298" s="474"/>
      <c r="AJ298" s="69"/>
      <c r="AK298" s="77"/>
      <c r="AL298" s="77"/>
      <c r="AQ298" s="11"/>
    </row>
    <row r="299" spans="1:43" x14ac:dyDescent="0.25">
      <c r="A299" s="490"/>
      <c r="B299" s="453"/>
      <c r="C299" s="454"/>
      <c r="D299" s="459"/>
      <c r="E299" s="453"/>
      <c r="F299" s="453"/>
      <c r="G299" s="453"/>
      <c r="H299" s="623"/>
      <c r="I299" s="456"/>
      <c r="J299" s="605"/>
      <c r="K299" s="606"/>
      <c r="L299" s="606"/>
      <c r="M299" s="81">
        <f t="shared" si="23"/>
        <v>0</v>
      </c>
      <c r="N299" s="367"/>
      <c r="O299" s="81">
        <f t="shared" si="24"/>
        <v>0</v>
      </c>
      <c r="P299" s="270"/>
      <c r="Q299" s="454"/>
      <c r="R299" s="454"/>
      <c r="S299" s="457"/>
      <c r="T299" s="74">
        <f t="shared" si="25"/>
        <v>6</v>
      </c>
      <c r="U299" s="475"/>
      <c r="V299" s="471"/>
      <c r="W299" s="471"/>
      <c r="X299" s="471"/>
      <c r="Y299" s="471"/>
      <c r="Z299" s="471"/>
      <c r="AA299" s="472"/>
      <c r="AB299" s="471"/>
      <c r="AC299" s="473">
        <f t="shared" si="22"/>
        <v>0</v>
      </c>
      <c r="AD299" s="474"/>
      <c r="AJ299" s="69"/>
      <c r="AK299" s="77"/>
      <c r="AL299" s="77"/>
      <c r="AQ299" s="11"/>
    </row>
    <row r="300" spans="1:43" x14ac:dyDescent="0.25">
      <c r="A300" s="490"/>
      <c r="B300" s="453"/>
      <c r="C300" s="454"/>
      <c r="D300" s="459"/>
      <c r="E300" s="453"/>
      <c r="F300" s="453"/>
      <c r="G300" s="453"/>
      <c r="H300" s="623"/>
      <c r="I300" s="456"/>
      <c r="J300" s="605"/>
      <c r="K300" s="606"/>
      <c r="L300" s="606"/>
      <c r="M300" s="81">
        <f t="shared" si="23"/>
        <v>0</v>
      </c>
      <c r="N300" s="367"/>
      <c r="O300" s="81">
        <f t="shared" si="24"/>
        <v>0</v>
      </c>
      <c r="P300" s="270"/>
      <c r="Q300" s="454"/>
      <c r="R300" s="454"/>
      <c r="S300" s="457"/>
      <c r="T300" s="74">
        <f t="shared" si="25"/>
        <v>6</v>
      </c>
      <c r="U300" s="475"/>
      <c r="V300" s="471"/>
      <c r="W300" s="471"/>
      <c r="X300" s="471"/>
      <c r="Y300" s="471"/>
      <c r="Z300" s="471"/>
      <c r="AA300" s="472"/>
      <c r="AB300" s="471"/>
      <c r="AC300" s="473">
        <f t="shared" si="22"/>
        <v>0</v>
      </c>
      <c r="AD300" s="474"/>
      <c r="AJ300" s="69"/>
      <c r="AK300" s="77"/>
      <c r="AL300" s="77"/>
      <c r="AQ300" s="11"/>
    </row>
    <row r="301" spans="1:43" x14ac:dyDescent="0.25">
      <c r="A301" s="490"/>
      <c r="B301" s="453"/>
      <c r="C301" s="454"/>
      <c r="D301" s="459"/>
      <c r="E301" s="453"/>
      <c r="F301" s="453"/>
      <c r="G301" s="453"/>
      <c r="H301" s="623"/>
      <c r="I301" s="456"/>
      <c r="J301" s="605"/>
      <c r="K301" s="606"/>
      <c r="L301" s="606"/>
      <c r="M301" s="81">
        <f t="shared" si="23"/>
        <v>0</v>
      </c>
      <c r="N301" s="367"/>
      <c r="O301" s="81">
        <f t="shared" si="24"/>
        <v>0</v>
      </c>
      <c r="P301" s="270"/>
      <c r="Q301" s="454"/>
      <c r="R301" s="454"/>
      <c r="S301" s="457"/>
      <c r="T301" s="74">
        <f t="shared" si="25"/>
        <v>6</v>
      </c>
      <c r="U301" s="475"/>
      <c r="V301" s="471"/>
      <c r="W301" s="471"/>
      <c r="X301" s="471"/>
      <c r="Y301" s="471"/>
      <c r="Z301" s="471"/>
      <c r="AA301" s="472"/>
      <c r="AB301" s="471"/>
      <c r="AC301" s="473">
        <f t="shared" si="22"/>
        <v>0</v>
      </c>
      <c r="AD301" s="474"/>
      <c r="AJ301" s="69"/>
      <c r="AK301" s="77"/>
      <c r="AL301" s="77"/>
      <c r="AQ301" s="11"/>
    </row>
    <row r="302" spans="1:43" x14ac:dyDescent="0.25">
      <c r="A302" s="490"/>
      <c r="B302" s="453"/>
      <c r="C302" s="454"/>
      <c r="D302" s="459"/>
      <c r="E302" s="453"/>
      <c r="F302" s="453"/>
      <c r="G302" s="453"/>
      <c r="H302" s="623"/>
      <c r="I302" s="456"/>
      <c r="J302" s="605"/>
      <c r="K302" s="606"/>
      <c r="L302" s="606"/>
      <c r="M302" s="81">
        <f t="shared" si="23"/>
        <v>0</v>
      </c>
      <c r="N302" s="367"/>
      <c r="O302" s="81">
        <f t="shared" si="24"/>
        <v>0</v>
      </c>
      <c r="P302" s="270"/>
      <c r="Q302" s="454"/>
      <c r="R302" s="454"/>
      <c r="S302" s="457"/>
      <c r="T302" s="74">
        <f t="shared" si="25"/>
        <v>6</v>
      </c>
      <c r="U302" s="475"/>
      <c r="V302" s="471"/>
      <c r="W302" s="471"/>
      <c r="X302" s="471"/>
      <c r="Y302" s="471"/>
      <c r="Z302" s="471"/>
      <c r="AA302" s="472"/>
      <c r="AB302" s="471"/>
      <c r="AC302" s="473">
        <f t="shared" si="22"/>
        <v>0</v>
      </c>
      <c r="AD302" s="474"/>
      <c r="AJ302" s="69"/>
      <c r="AK302" s="77"/>
      <c r="AL302" s="77"/>
      <c r="AQ302" s="11"/>
    </row>
    <row r="303" spans="1:43" x14ac:dyDescent="0.25">
      <c r="A303" s="490"/>
      <c r="B303" s="453"/>
      <c r="C303" s="454"/>
      <c r="D303" s="459"/>
      <c r="E303" s="453"/>
      <c r="F303" s="453"/>
      <c r="G303" s="453"/>
      <c r="H303" s="623"/>
      <c r="I303" s="456"/>
      <c r="J303" s="605"/>
      <c r="K303" s="606"/>
      <c r="L303" s="606"/>
      <c r="M303" s="81">
        <f t="shared" si="23"/>
        <v>0</v>
      </c>
      <c r="N303" s="367"/>
      <c r="O303" s="81">
        <f t="shared" si="24"/>
        <v>0</v>
      </c>
      <c r="P303" s="270"/>
      <c r="Q303" s="454"/>
      <c r="R303" s="454"/>
      <c r="S303" s="457"/>
      <c r="T303" s="74">
        <f t="shared" si="25"/>
        <v>6</v>
      </c>
      <c r="U303" s="475"/>
      <c r="V303" s="471"/>
      <c r="W303" s="471"/>
      <c r="X303" s="471"/>
      <c r="Y303" s="471"/>
      <c r="Z303" s="471"/>
      <c r="AA303" s="472"/>
      <c r="AB303" s="471"/>
      <c r="AC303" s="473">
        <f t="shared" si="22"/>
        <v>0</v>
      </c>
      <c r="AD303" s="474"/>
      <c r="AJ303" s="69"/>
      <c r="AK303" s="77"/>
      <c r="AL303" s="77"/>
      <c r="AQ303" s="11"/>
    </row>
    <row r="304" spans="1:43" x14ac:dyDescent="0.25">
      <c r="A304" s="490"/>
      <c r="B304" s="453"/>
      <c r="C304" s="454"/>
      <c r="D304" s="459"/>
      <c r="E304" s="453"/>
      <c r="F304" s="453"/>
      <c r="G304" s="453"/>
      <c r="H304" s="623"/>
      <c r="I304" s="456"/>
      <c r="J304" s="605"/>
      <c r="K304" s="606"/>
      <c r="L304" s="606"/>
      <c r="M304" s="81">
        <f t="shared" si="23"/>
        <v>0</v>
      </c>
      <c r="N304" s="367"/>
      <c r="O304" s="81">
        <f t="shared" si="24"/>
        <v>0</v>
      </c>
      <c r="P304" s="270"/>
      <c r="Q304" s="454"/>
      <c r="R304" s="454"/>
      <c r="S304" s="457"/>
      <c r="T304" s="74">
        <f t="shared" si="25"/>
        <v>6</v>
      </c>
      <c r="U304" s="475"/>
      <c r="V304" s="471"/>
      <c r="W304" s="471"/>
      <c r="X304" s="471"/>
      <c r="Y304" s="471"/>
      <c r="Z304" s="471"/>
      <c r="AA304" s="472"/>
      <c r="AB304" s="471"/>
      <c r="AC304" s="473">
        <f t="shared" si="22"/>
        <v>0</v>
      </c>
      <c r="AD304" s="474"/>
      <c r="AJ304" s="69"/>
      <c r="AK304" s="77"/>
      <c r="AL304" s="77"/>
      <c r="AQ304" s="11"/>
    </row>
    <row r="305" spans="1:43" x14ac:dyDescent="0.25">
      <c r="A305" s="490"/>
      <c r="B305" s="453"/>
      <c r="C305" s="454"/>
      <c r="D305" s="459"/>
      <c r="E305" s="453"/>
      <c r="F305" s="453"/>
      <c r="G305" s="453"/>
      <c r="H305" s="623"/>
      <c r="I305" s="456"/>
      <c r="J305" s="605"/>
      <c r="K305" s="606"/>
      <c r="L305" s="606"/>
      <c r="M305" s="81">
        <f t="shared" si="23"/>
        <v>0</v>
      </c>
      <c r="N305" s="367"/>
      <c r="O305" s="81">
        <f t="shared" si="24"/>
        <v>0</v>
      </c>
      <c r="P305" s="270"/>
      <c r="Q305" s="454"/>
      <c r="R305" s="454"/>
      <c r="S305" s="457"/>
      <c r="T305" s="74">
        <f t="shared" si="25"/>
        <v>6</v>
      </c>
      <c r="U305" s="475"/>
      <c r="V305" s="471"/>
      <c r="W305" s="471"/>
      <c r="X305" s="471"/>
      <c r="Y305" s="471"/>
      <c r="Z305" s="471"/>
      <c r="AA305" s="472"/>
      <c r="AB305" s="471"/>
      <c r="AC305" s="473">
        <f t="shared" si="22"/>
        <v>0</v>
      </c>
      <c r="AD305" s="474"/>
      <c r="AJ305" s="69"/>
      <c r="AK305" s="77"/>
      <c r="AL305" s="77"/>
      <c r="AQ305" s="11"/>
    </row>
    <row r="306" spans="1:43" x14ac:dyDescent="0.25">
      <c r="A306" s="490"/>
      <c r="B306" s="453"/>
      <c r="C306" s="454"/>
      <c r="D306" s="459"/>
      <c r="E306" s="453"/>
      <c r="F306" s="453"/>
      <c r="G306" s="453"/>
      <c r="H306" s="623"/>
      <c r="I306" s="456"/>
      <c r="J306" s="605"/>
      <c r="K306" s="606"/>
      <c r="L306" s="606"/>
      <c r="M306" s="81">
        <f t="shared" si="23"/>
        <v>0</v>
      </c>
      <c r="N306" s="367"/>
      <c r="O306" s="81">
        <f t="shared" si="24"/>
        <v>0</v>
      </c>
      <c r="P306" s="270"/>
      <c r="Q306" s="454"/>
      <c r="R306" s="454"/>
      <c r="S306" s="457"/>
      <c r="T306" s="74">
        <f t="shared" si="25"/>
        <v>6</v>
      </c>
      <c r="U306" s="475"/>
      <c r="V306" s="471"/>
      <c r="W306" s="471"/>
      <c r="X306" s="471"/>
      <c r="Y306" s="471"/>
      <c r="Z306" s="471"/>
      <c r="AA306" s="472"/>
      <c r="AB306" s="471"/>
      <c r="AC306" s="473">
        <f t="shared" si="22"/>
        <v>0</v>
      </c>
      <c r="AD306" s="474"/>
      <c r="AJ306" s="69"/>
      <c r="AK306" s="77"/>
      <c r="AL306" s="77"/>
      <c r="AQ306" s="11"/>
    </row>
    <row r="307" spans="1:43" x14ac:dyDescent="0.25">
      <c r="A307" s="490"/>
      <c r="B307" s="453"/>
      <c r="C307" s="454"/>
      <c r="D307" s="459"/>
      <c r="E307" s="453"/>
      <c r="F307" s="453"/>
      <c r="G307" s="453"/>
      <c r="H307" s="623"/>
      <c r="I307" s="456"/>
      <c r="J307" s="605"/>
      <c r="K307" s="606"/>
      <c r="L307" s="606"/>
      <c r="M307" s="81">
        <f t="shared" si="23"/>
        <v>0</v>
      </c>
      <c r="N307" s="367"/>
      <c r="O307" s="81">
        <f t="shared" si="24"/>
        <v>0</v>
      </c>
      <c r="P307" s="270"/>
      <c r="Q307" s="454"/>
      <c r="R307" s="454"/>
      <c r="S307" s="457"/>
      <c r="T307" s="74">
        <f t="shared" si="25"/>
        <v>6</v>
      </c>
      <c r="U307" s="475"/>
      <c r="V307" s="471"/>
      <c r="W307" s="471"/>
      <c r="X307" s="471"/>
      <c r="Y307" s="471"/>
      <c r="Z307" s="471"/>
      <c r="AA307" s="472"/>
      <c r="AB307" s="471"/>
      <c r="AC307" s="473">
        <f t="shared" si="22"/>
        <v>0</v>
      </c>
      <c r="AD307" s="474"/>
      <c r="AJ307" s="69"/>
      <c r="AK307" s="77"/>
      <c r="AL307" s="77"/>
      <c r="AQ307" s="11"/>
    </row>
    <row r="308" spans="1:43" x14ac:dyDescent="0.25">
      <c r="A308" s="490"/>
      <c r="B308" s="453"/>
      <c r="C308" s="454"/>
      <c r="D308" s="459"/>
      <c r="E308" s="453"/>
      <c r="F308" s="453"/>
      <c r="G308" s="453"/>
      <c r="H308" s="623"/>
      <c r="I308" s="456"/>
      <c r="J308" s="605"/>
      <c r="K308" s="606"/>
      <c r="L308" s="606"/>
      <c r="M308" s="81">
        <f t="shared" si="23"/>
        <v>0</v>
      </c>
      <c r="N308" s="367"/>
      <c r="O308" s="81">
        <f t="shared" si="24"/>
        <v>0</v>
      </c>
      <c r="P308" s="270"/>
      <c r="Q308" s="454"/>
      <c r="R308" s="454"/>
      <c r="S308" s="457"/>
      <c r="T308" s="74">
        <f t="shared" si="25"/>
        <v>6</v>
      </c>
      <c r="U308" s="475"/>
      <c r="V308" s="471"/>
      <c r="W308" s="471"/>
      <c r="X308" s="471"/>
      <c r="Y308" s="471"/>
      <c r="Z308" s="471"/>
      <c r="AA308" s="472"/>
      <c r="AB308" s="471"/>
      <c r="AC308" s="473">
        <f t="shared" si="22"/>
        <v>0</v>
      </c>
      <c r="AD308" s="474"/>
      <c r="AJ308" s="69"/>
      <c r="AK308" s="77"/>
      <c r="AL308" s="77"/>
      <c r="AQ308" s="11"/>
    </row>
    <row r="309" spans="1:43" x14ac:dyDescent="0.25">
      <c r="A309" s="490"/>
      <c r="B309" s="453"/>
      <c r="C309" s="454"/>
      <c r="D309" s="459"/>
      <c r="E309" s="453"/>
      <c r="F309" s="453"/>
      <c r="G309" s="453"/>
      <c r="H309" s="623"/>
      <c r="I309" s="456"/>
      <c r="J309" s="605"/>
      <c r="K309" s="606"/>
      <c r="L309" s="606"/>
      <c r="M309" s="81">
        <f t="shared" si="23"/>
        <v>0</v>
      </c>
      <c r="N309" s="367"/>
      <c r="O309" s="81">
        <f t="shared" si="24"/>
        <v>0</v>
      </c>
      <c r="P309" s="270"/>
      <c r="Q309" s="454"/>
      <c r="R309" s="454"/>
      <c r="S309" s="457"/>
      <c r="T309" s="74">
        <f t="shared" si="25"/>
        <v>6</v>
      </c>
      <c r="U309" s="475"/>
      <c r="V309" s="471"/>
      <c r="W309" s="471"/>
      <c r="X309" s="471"/>
      <c r="Y309" s="471"/>
      <c r="Z309" s="471"/>
      <c r="AA309" s="472"/>
      <c r="AB309" s="471"/>
      <c r="AC309" s="473">
        <f t="shared" si="22"/>
        <v>0</v>
      </c>
      <c r="AD309" s="474"/>
      <c r="AJ309" s="69"/>
      <c r="AK309" s="77"/>
      <c r="AL309" s="77"/>
      <c r="AQ309" s="11"/>
    </row>
    <row r="310" spans="1:43" x14ac:dyDescent="0.25">
      <c r="A310" s="490"/>
      <c r="B310" s="453"/>
      <c r="C310" s="454"/>
      <c r="D310" s="459"/>
      <c r="E310" s="453"/>
      <c r="F310" s="453"/>
      <c r="G310" s="453"/>
      <c r="H310" s="623"/>
      <c r="I310" s="456"/>
      <c r="J310" s="605"/>
      <c r="K310" s="606"/>
      <c r="L310" s="606"/>
      <c r="M310" s="81">
        <f t="shared" si="23"/>
        <v>0</v>
      </c>
      <c r="N310" s="367"/>
      <c r="O310" s="81">
        <f t="shared" si="24"/>
        <v>0</v>
      </c>
      <c r="P310" s="270"/>
      <c r="Q310" s="454"/>
      <c r="R310" s="454"/>
      <c r="S310" s="457"/>
      <c r="T310" s="74">
        <f t="shared" si="25"/>
        <v>6</v>
      </c>
      <c r="U310" s="475"/>
      <c r="V310" s="471"/>
      <c r="W310" s="471"/>
      <c r="X310" s="471"/>
      <c r="Y310" s="471"/>
      <c r="Z310" s="471"/>
      <c r="AA310" s="472"/>
      <c r="AB310" s="471"/>
      <c r="AC310" s="473">
        <f t="shared" si="22"/>
        <v>0</v>
      </c>
      <c r="AD310" s="474"/>
      <c r="AJ310" s="69"/>
      <c r="AK310" s="77"/>
      <c r="AL310" s="77"/>
      <c r="AQ310" s="11"/>
    </row>
    <row r="311" spans="1:43" x14ac:dyDescent="0.25">
      <c r="A311" s="490"/>
      <c r="B311" s="453"/>
      <c r="C311" s="454"/>
      <c r="D311" s="459"/>
      <c r="E311" s="453"/>
      <c r="F311" s="453"/>
      <c r="G311" s="453"/>
      <c r="H311" s="623"/>
      <c r="I311" s="456"/>
      <c r="J311" s="605"/>
      <c r="K311" s="606"/>
      <c r="L311" s="606"/>
      <c r="M311" s="81">
        <f t="shared" si="23"/>
        <v>0</v>
      </c>
      <c r="N311" s="367"/>
      <c r="O311" s="81">
        <f t="shared" si="24"/>
        <v>0</v>
      </c>
      <c r="P311" s="270"/>
      <c r="Q311" s="454"/>
      <c r="R311" s="454"/>
      <c r="S311" s="457"/>
      <c r="T311" s="74">
        <f t="shared" si="25"/>
        <v>6</v>
      </c>
      <c r="U311" s="475"/>
      <c r="V311" s="471"/>
      <c r="W311" s="471"/>
      <c r="X311" s="471"/>
      <c r="Y311" s="471"/>
      <c r="Z311" s="471"/>
      <c r="AA311" s="472"/>
      <c r="AB311" s="471"/>
      <c r="AC311" s="473">
        <f t="shared" si="22"/>
        <v>0</v>
      </c>
      <c r="AD311" s="474"/>
      <c r="AJ311" s="69"/>
      <c r="AK311" s="77"/>
      <c r="AL311" s="77"/>
      <c r="AQ311" s="11"/>
    </row>
    <row r="312" spans="1:43" x14ac:dyDescent="0.25">
      <c r="A312" s="490"/>
      <c r="B312" s="453"/>
      <c r="C312" s="454"/>
      <c r="D312" s="459"/>
      <c r="E312" s="453"/>
      <c r="F312" s="453"/>
      <c r="G312" s="453"/>
      <c r="H312" s="623"/>
      <c r="I312" s="456"/>
      <c r="J312" s="605"/>
      <c r="K312" s="606"/>
      <c r="L312" s="606"/>
      <c r="M312" s="81">
        <f t="shared" si="23"/>
        <v>0</v>
      </c>
      <c r="N312" s="367"/>
      <c r="O312" s="81">
        <f t="shared" si="24"/>
        <v>0</v>
      </c>
      <c r="P312" s="270"/>
      <c r="Q312" s="454"/>
      <c r="R312" s="454"/>
      <c r="S312" s="457"/>
      <c r="T312" s="74">
        <f t="shared" si="25"/>
        <v>6</v>
      </c>
      <c r="U312" s="475"/>
      <c r="V312" s="471"/>
      <c r="W312" s="471"/>
      <c r="X312" s="471"/>
      <c r="Y312" s="471"/>
      <c r="Z312" s="471"/>
      <c r="AA312" s="472"/>
      <c r="AB312" s="471"/>
      <c r="AC312" s="473">
        <f t="shared" si="22"/>
        <v>0</v>
      </c>
      <c r="AD312" s="474"/>
      <c r="AJ312" s="69"/>
      <c r="AK312" s="77"/>
      <c r="AL312" s="77"/>
      <c r="AQ312" s="11"/>
    </row>
    <row r="313" spans="1:43" x14ac:dyDescent="0.25">
      <c r="A313" s="490"/>
      <c r="B313" s="453"/>
      <c r="C313" s="454"/>
      <c r="D313" s="459"/>
      <c r="E313" s="453"/>
      <c r="F313" s="453"/>
      <c r="G313" s="453"/>
      <c r="H313" s="623"/>
      <c r="I313" s="456"/>
      <c r="J313" s="605"/>
      <c r="K313" s="606"/>
      <c r="L313" s="606"/>
      <c r="M313" s="81">
        <f t="shared" si="23"/>
        <v>0</v>
      </c>
      <c r="N313" s="367"/>
      <c r="O313" s="81">
        <f t="shared" si="24"/>
        <v>0</v>
      </c>
      <c r="P313" s="270"/>
      <c r="Q313" s="454"/>
      <c r="R313" s="454"/>
      <c r="S313" s="457"/>
      <c r="T313" s="74">
        <f t="shared" si="25"/>
        <v>6</v>
      </c>
      <c r="U313" s="475"/>
      <c r="V313" s="471"/>
      <c r="W313" s="471"/>
      <c r="X313" s="471"/>
      <c r="Y313" s="471"/>
      <c r="Z313" s="471"/>
      <c r="AA313" s="472"/>
      <c r="AB313" s="471"/>
      <c r="AC313" s="473">
        <f t="shared" si="22"/>
        <v>0</v>
      </c>
      <c r="AD313" s="474"/>
      <c r="AJ313" s="69"/>
      <c r="AK313" s="77"/>
      <c r="AL313" s="77"/>
      <c r="AQ313" s="11"/>
    </row>
    <row r="314" spans="1:43" x14ac:dyDescent="0.25">
      <c r="A314" s="490"/>
      <c r="B314" s="453"/>
      <c r="C314" s="454"/>
      <c r="D314" s="459"/>
      <c r="E314" s="453"/>
      <c r="F314" s="453"/>
      <c r="G314" s="453"/>
      <c r="H314" s="623"/>
      <c r="I314" s="456"/>
      <c r="J314" s="605"/>
      <c r="K314" s="606"/>
      <c r="L314" s="606"/>
      <c r="M314" s="81">
        <f t="shared" si="23"/>
        <v>0</v>
      </c>
      <c r="N314" s="367"/>
      <c r="O314" s="81">
        <f t="shared" si="24"/>
        <v>0</v>
      </c>
      <c r="P314" s="270"/>
      <c r="Q314" s="454"/>
      <c r="R314" s="454"/>
      <c r="S314" s="457"/>
      <c r="T314" s="74">
        <f t="shared" si="25"/>
        <v>6</v>
      </c>
      <c r="U314" s="475"/>
      <c r="V314" s="471"/>
      <c r="W314" s="471"/>
      <c r="X314" s="471"/>
      <c r="Y314" s="471"/>
      <c r="Z314" s="471"/>
      <c r="AA314" s="472"/>
      <c r="AB314" s="471"/>
      <c r="AC314" s="473">
        <f t="shared" si="22"/>
        <v>0</v>
      </c>
      <c r="AD314" s="474"/>
      <c r="AJ314" s="69"/>
      <c r="AK314" s="77"/>
      <c r="AL314" s="77"/>
      <c r="AQ314" s="11"/>
    </row>
    <row r="315" spans="1:43" x14ac:dyDescent="0.25">
      <c r="A315" s="490"/>
      <c r="B315" s="453"/>
      <c r="C315" s="454"/>
      <c r="D315" s="459"/>
      <c r="E315" s="453"/>
      <c r="F315" s="453"/>
      <c r="G315" s="453"/>
      <c r="H315" s="623"/>
      <c r="I315" s="456"/>
      <c r="J315" s="605"/>
      <c r="K315" s="606"/>
      <c r="L315" s="606"/>
      <c r="M315" s="81">
        <f t="shared" si="23"/>
        <v>0</v>
      </c>
      <c r="N315" s="367"/>
      <c r="O315" s="81">
        <f t="shared" si="24"/>
        <v>0</v>
      </c>
      <c r="P315" s="270"/>
      <c r="Q315" s="454"/>
      <c r="R315" s="454"/>
      <c r="S315" s="457"/>
      <c r="T315" s="74">
        <f t="shared" si="25"/>
        <v>6</v>
      </c>
      <c r="U315" s="475"/>
      <c r="V315" s="471"/>
      <c r="W315" s="471"/>
      <c r="X315" s="471"/>
      <c r="Y315" s="471"/>
      <c r="Z315" s="471"/>
      <c r="AA315" s="472"/>
      <c r="AB315" s="471"/>
      <c r="AC315" s="473">
        <f t="shared" si="22"/>
        <v>0</v>
      </c>
      <c r="AD315" s="474"/>
      <c r="AJ315" s="69"/>
      <c r="AK315" s="77"/>
      <c r="AL315" s="77"/>
      <c r="AQ315" s="11"/>
    </row>
    <row r="316" spans="1:43" x14ac:dyDescent="0.25">
      <c r="A316" s="490"/>
      <c r="B316" s="453"/>
      <c r="C316" s="454"/>
      <c r="D316" s="459"/>
      <c r="E316" s="453"/>
      <c r="F316" s="453"/>
      <c r="G316" s="453"/>
      <c r="H316" s="623"/>
      <c r="I316" s="456"/>
      <c r="J316" s="605"/>
      <c r="K316" s="606"/>
      <c r="L316" s="606"/>
      <c r="M316" s="81">
        <f t="shared" si="23"/>
        <v>0</v>
      </c>
      <c r="N316" s="367"/>
      <c r="O316" s="81">
        <f t="shared" si="24"/>
        <v>0</v>
      </c>
      <c r="P316" s="270"/>
      <c r="Q316" s="454"/>
      <c r="R316" s="454"/>
      <c r="S316" s="457"/>
      <c r="T316" s="74">
        <f t="shared" si="25"/>
        <v>6</v>
      </c>
      <c r="U316" s="475"/>
      <c r="V316" s="471"/>
      <c r="W316" s="471"/>
      <c r="X316" s="471"/>
      <c r="Y316" s="471"/>
      <c r="Z316" s="471"/>
      <c r="AA316" s="472"/>
      <c r="AB316" s="471"/>
      <c r="AC316" s="473">
        <f t="shared" si="22"/>
        <v>0</v>
      </c>
      <c r="AD316" s="474"/>
      <c r="AJ316" s="69"/>
      <c r="AK316" s="77"/>
      <c r="AL316" s="77"/>
      <c r="AQ316" s="11"/>
    </row>
    <row r="317" spans="1:43" x14ac:dyDescent="0.25">
      <c r="A317" s="490"/>
      <c r="B317" s="453"/>
      <c r="C317" s="454"/>
      <c r="D317" s="459"/>
      <c r="E317" s="453"/>
      <c r="F317" s="453"/>
      <c r="G317" s="453"/>
      <c r="H317" s="623"/>
      <c r="I317" s="456"/>
      <c r="J317" s="605"/>
      <c r="K317" s="606"/>
      <c r="L317" s="606"/>
      <c r="M317" s="81">
        <f t="shared" si="23"/>
        <v>0</v>
      </c>
      <c r="N317" s="367"/>
      <c r="O317" s="81">
        <f t="shared" si="24"/>
        <v>0</v>
      </c>
      <c r="P317" s="270"/>
      <c r="Q317" s="454"/>
      <c r="R317" s="454"/>
      <c r="S317" s="457"/>
      <c r="T317" s="74">
        <f t="shared" si="25"/>
        <v>6</v>
      </c>
      <c r="U317" s="475"/>
      <c r="V317" s="471"/>
      <c r="W317" s="471"/>
      <c r="X317" s="471"/>
      <c r="Y317" s="471"/>
      <c r="Z317" s="471"/>
      <c r="AA317" s="472"/>
      <c r="AB317" s="471"/>
      <c r="AC317" s="473">
        <f t="shared" si="22"/>
        <v>0</v>
      </c>
      <c r="AD317" s="474"/>
      <c r="AJ317" s="69"/>
      <c r="AK317" s="77"/>
      <c r="AL317" s="77"/>
      <c r="AQ317" s="11"/>
    </row>
    <row r="318" spans="1:43" x14ac:dyDescent="0.25">
      <c r="A318" s="490"/>
      <c r="B318" s="453"/>
      <c r="C318" s="454"/>
      <c r="D318" s="459"/>
      <c r="E318" s="453"/>
      <c r="F318" s="453"/>
      <c r="G318" s="453"/>
      <c r="H318" s="623"/>
      <c r="I318" s="456"/>
      <c r="J318" s="605"/>
      <c r="K318" s="606"/>
      <c r="L318" s="606"/>
      <c r="M318" s="81">
        <f t="shared" si="23"/>
        <v>0</v>
      </c>
      <c r="N318" s="367"/>
      <c r="O318" s="81">
        <f t="shared" si="24"/>
        <v>0</v>
      </c>
      <c r="P318" s="270"/>
      <c r="Q318" s="454"/>
      <c r="R318" s="454"/>
      <c r="S318" s="457"/>
      <c r="T318" s="74">
        <f t="shared" si="25"/>
        <v>6</v>
      </c>
      <c r="U318" s="475"/>
      <c r="V318" s="471"/>
      <c r="W318" s="471"/>
      <c r="X318" s="471"/>
      <c r="Y318" s="471"/>
      <c r="Z318" s="471"/>
      <c r="AA318" s="472"/>
      <c r="AB318" s="471"/>
      <c r="AC318" s="473">
        <f t="shared" si="22"/>
        <v>0</v>
      </c>
      <c r="AD318" s="474"/>
      <c r="AJ318" s="69"/>
      <c r="AK318" s="77"/>
      <c r="AL318" s="77"/>
      <c r="AQ318" s="11"/>
    </row>
    <row r="319" spans="1:43" x14ac:dyDescent="0.25">
      <c r="A319" s="490"/>
      <c r="B319" s="453"/>
      <c r="C319" s="454"/>
      <c r="D319" s="459"/>
      <c r="E319" s="453"/>
      <c r="F319" s="453"/>
      <c r="G319" s="453"/>
      <c r="H319" s="623"/>
      <c r="I319" s="456"/>
      <c r="J319" s="605"/>
      <c r="K319" s="606"/>
      <c r="L319" s="606"/>
      <c r="M319" s="81">
        <f t="shared" si="23"/>
        <v>0</v>
      </c>
      <c r="N319" s="367"/>
      <c r="O319" s="81">
        <f t="shared" si="24"/>
        <v>0</v>
      </c>
      <c r="P319" s="270"/>
      <c r="Q319" s="454"/>
      <c r="R319" s="454"/>
      <c r="S319" s="457"/>
      <c r="T319" s="74">
        <f t="shared" si="25"/>
        <v>6</v>
      </c>
      <c r="U319" s="475"/>
      <c r="V319" s="471"/>
      <c r="W319" s="471"/>
      <c r="X319" s="471"/>
      <c r="Y319" s="471"/>
      <c r="Z319" s="471"/>
      <c r="AA319" s="472"/>
      <c r="AB319" s="471"/>
      <c r="AC319" s="473">
        <f t="shared" si="22"/>
        <v>0</v>
      </c>
      <c r="AD319" s="474"/>
      <c r="AJ319" s="69"/>
      <c r="AK319" s="77"/>
      <c r="AL319" s="77"/>
      <c r="AQ319" s="11"/>
    </row>
    <row r="320" spans="1:43" x14ac:dyDescent="0.25">
      <c r="A320" s="490"/>
      <c r="B320" s="453"/>
      <c r="C320" s="454"/>
      <c r="D320" s="459"/>
      <c r="E320" s="453"/>
      <c r="F320" s="453"/>
      <c r="G320" s="453"/>
      <c r="H320" s="623"/>
      <c r="I320" s="456"/>
      <c r="J320" s="605"/>
      <c r="K320" s="606"/>
      <c r="L320" s="606"/>
      <c r="M320" s="81">
        <f t="shared" si="23"/>
        <v>0</v>
      </c>
      <c r="N320" s="367"/>
      <c r="O320" s="81">
        <f t="shared" si="24"/>
        <v>0</v>
      </c>
      <c r="P320" s="270"/>
      <c r="Q320" s="454"/>
      <c r="R320" s="454"/>
      <c r="S320" s="457"/>
      <c r="T320" s="74">
        <f t="shared" si="25"/>
        <v>6</v>
      </c>
      <c r="U320" s="475"/>
      <c r="V320" s="471"/>
      <c r="W320" s="471"/>
      <c r="X320" s="471"/>
      <c r="Y320" s="471"/>
      <c r="Z320" s="471"/>
      <c r="AA320" s="472"/>
      <c r="AB320" s="471"/>
      <c r="AC320" s="473">
        <f t="shared" ref="AC320:AC383" si="26">IF(T320=6,O320,"")</f>
        <v>0</v>
      </c>
      <c r="AD320" s="474"/>
      <c r="AJ320" s="69"/>
      <c r="AK320" s="77"/>
      <c r="AL320" s="77"/>
      <c r="AQ320" s="11"/>
    </row>
    <row r="321" spans="1:43" x14ac:dyDescent="0.25">
      <c r="A321" s="490"/>
      <c r="B321" s="453"/>
      <c r="C321" s="454"/>
      <c r="D321" s="459"/>
      <c r="E321" s="453"/>
      <c r="F321" s="453"/>
      <c r="G321" s="453"/>
      <c r="H321" s="623"/>
      <c r="I321" s="456"/>
      <c r="J321" s="605"/>
      <c r="K321" s="606"/>
      <c r="L321" s="606"/>
      <c r="M321" s="81">
        <f t="shared" si="23"/>
        <v>0</v>
      </c>
      <c r="N321" s="367"/>
      <c r="O321" s="81">
        <f t="shared" si="24"/>
        <v>0</v>
      </c>
      <c r="P321" s="270"/>
      <c r="Q321" s="454"/>
      <c r="R321" s="454"/>
      <c r="S321" s="457"/>
      <c r="T321" s="74">
        <f t="shared" si="25"/>
        <v>6</v>
      </c>
      <c r="U321" s="475"/>
      <c r="V321" s="471"/>
      <c r="W321" s="471"/>
      <c r="X321" s="471"/>
      <c r="Y321" s="471"/>
      <c r="Z321" s="471"/>
      <c r="AA321" s="472"/>
      <c r="AB321" s="471"/>
      <c r="AC321" s="473">
        <f t="shared" si="26"/>
        <v>0</v>
      </c>
      <c r="AD321" s="474"/>
      <c r="AJ321" s="69"/>
      <c r="AK321" s="77"/>
      <c r="AL321" s="77"/>
      <c r="AQ321" s="11"/>
    </row>
    <row r="322" spans="1:43" x14ac:dyDescent="0.25">
      <c r="A322" s="490"/>
      <c r="B322" s="453"/>
      <c r="C322" s="454"/>
      <c r="D322" s="459"/>
      <c r="E322" s="453"/>
      <c r="F322" s="453"/>
      <c r="G322" s="453"/>
      <c r="H322" s="623"/>
      <c r="I322" s="456"/>
      <c r="J322" s="605"/>
      <c r="K322" s="606"/>
      <c r="L322" s="606"/>
      <c r="M322" s="81">
        <f t="shared" si="23"/>
        <v>0</v>
      </c>
      <c r="N322" s="367"/>
      <c r="O322" s="81">
        <f t="shared" si="24"/>
        <v>0</v>
      </c>
      <c r="P322" s="270"/>
      <c r="Q322" s="454"/>
      <c r="R322" s="454"/>
      <c r="S322" s="457"/>
      <c r="T322" s="74">
        <f t="shared" si="25"/>
        <v>6</v>
      </c>
      <c r="U322" s="475"/>
      <c r="V322" s="471"/>
      <c r="W322" s="471"/>
      <c r="X322" s="471"/>
      <c r="Y322" s="471"/>
      <c r="Z322" s="471"/>
      <c r="AA322" s="472"/>
      <c r="AB322" s="471"/>
      <c r="AC322" s="473">
        <f t="shared" si="26"/>
        <v>0</v>
      </c>
      <c r="AD322" s="474"/>
      <c r="AJ322" s="69"/>
      <c r="AK322" s="77"/>
      <c r="AL322" s="77"/>
      <c r="AQ322" s="11"/>
    </row>
    <row r="323" spans="1:43" x14ac:dyDescent="0.25">
      <c r="A323" s="490"/>
      <c r="B323" s="453"/>
      <c r="C323" s="454"/>
      <c r="D323" s="459"/>
      <c r="E323" s="453"/>
      <c r="F323" s="453"/>
      <c r="G323" s="453"/>
      <c r="H323" s="623"/>
      <c r="I323" s="456"/>
      <c r="J323" s="605"/>
      <c r="K323" s="606"/>
      <c r="L323" s="606"/>
      <c r="M323" s="81">
        <f t="shared" si="23"/>
        <v>0</v>
      </c>
      <c r="N323" s="367"/>
      <c r="O323" s="81">
        <f t="shared" si="24"/>
        <v>0</v>
      </c>
      <c r="P323" s="270"/>
      <c r="Q323" s="454"/>
      <c r="R323" s="454"/>
      <c r="S323" s="457"/>
      <c r="T323" s="74">
        <f t="shared" si="25"/>
        <v>6</v>
      </c>
      <c r="U323" s="475"/>
      <c r="V323" s="471"/>
      <c r="W323" s="471"/>
      <c r="X323" s="471"/>
      <c r="Y323" s="471"/>
      <c r="Z323" s="471"/>
      <c r="AA323" s="472"/>
      <c r="AB323" s="471"/>
      <c r="AC323" s="473">
        <f t="shared" si="26"/>
        <v>0</v>
      </c>
      <c r="AD323" s="474"/>
      <c r="AJ323" s="69"/>
      <c r="AK323" s="77"/>
      <c r="AL323" s="77"/>
      <c r="AQ323" s="11"/>
    </row>
    <row r="324" spans="1:43" x14ac:dyDescent="0.25">
      <c r="A324" s="490"/>
      <c r="B324" s="453"/>
      <c r="C324" s="454"/>
      <c r="D324" s="459"/>
      <c r="E324" s="453"/>
      <c r="F324" s="453"/>
      <c r="G324" s="453"/>
      <c r="H324" s="623"/>
      <c r="I324" s="456"/>
      <c r="J324" s="605"/>
      <c r="K324" s="606"/>
      <c r="L324" s="606"/>
      <c r="M324" s="81">
        <f t="shared" si="23"/>
        <v>0</v>
      </c>
      <c r="N324" s="367"/>
      <c r="O324" s="81">
        <f t="shared" si="24"/>
        <v>0</v>
      </c>
      <c r="P324" s="270"/>
      <c r="Q324" s="454"/>
      <c r="R324" s="454"/>
      <c r="S324" s="457"/>
      <c r="T324" s="74">
        <f t="shared" si="25"/>
        <v>6</v>
      </c>
      <c r="U324" s="475"/>
      <c r="V324" s="471"/>
      <c r="W324" s="471"/>
      <c r="X324" s="471"/>
      <c r="Y324" s="471"/>
      <c r="Z324" s="471"/>
      <c r="AA324" s="472"/>
      <c r="AB324" s="471"/>
      <c r="AC324" s="473">
        <f t="shared" si="26"/>
        <v>0</v>
      </c>
      <c r="AD324" s="474"/>
      <c r="AJ324" s="69"/>
      <c r="AK324" s="77"/>
      <c r="AL324" s="77"/>
      <c r="AQ324" s="11"/>
    </row>
    <row r="325" spans="1:43" x14ac:dyDescent="0.25">
      <c r="A325" s="490"/>
      <c r="B325" s="453"/>
      <c r="C325" s="454"/>
      <c r="D325" s="459"/>
      <c r="E325" s="453"/>
      <c r="F325" s="453"/>
      <c r="G325" s="453"/>
      <c r="H325" s="623"/>
      <c r="I325" s="456"/>
      <c r="J325" s="605"/>
      <c r="K325" s="606"/>
      <c r="L325" s="606"/>
      <c r="M325" s="81">
        <f t="shared" si="23"/>
        <v>0</v>
      </c>
      <c r="N325" s="367"/>
      <c r="O325" s="81">
        <f t="shared" si="24"/>
        <v>0</v>
      </c>
      <c r="P325" s="270"/>
      <c r="Q325" s="454"/>
      <c r="R325" s="454"/>
      <c r="S325" s="457"/>
      <c r="T325" s="74">
        <f t="shared" si="25"/>
        <v>6</v>
      </c>
      <c r="U325" s="475"/>
      <c r="V325" s="471"/>
      <c r="W325" s="471"/>
      <c r="X325" s="471"/>
      <c r="Y325" s="471"/>
      <c r="Z325" s="471"/>
      <c r="AA325" s="472"/>
      <c r="AB325" s="471"/>
      <c r="AC325" s="473">
        <f t="shared" si="26"/>
        <v>0</v>
      </c>
      <c r="AD325" s="474"/>
      <c r="AJ325" s="69"/>
      <c r="AK325" s="77"/>
      <c r="AL325" s="77"/>
      <c r="AQ325" s="11"/>
    </row>
    <row r="326" spans="1:43" x14ac:dyDescent="0.25">
      <c r="A326" s="490"/>
      <c r="B326" s="453"/>
      <c r="C326" s="454"/>
      <c r="D326" s="459"/>
      <c r="E326" s="453"/>
      <c r="F326" s="453"/>
      <c r="G326" s="453"/>
      <c r="H326" s="623"/>
      <c r="I326" s="456"/>
      <c r="J326" s="605"/>
      <c r="K326" s="606"/>
      <c r="L326" s="606"/>
      <c r="M326" s="81">
        <f t="shared" si="23"/>
        <v>0</v>
      </c>
      <c r="N326" s="367"/>
      <c r="O326" s="81">
        <f t="shared" si="24"/>
        <v>0</v>
      </c>
      <c r="P326" s="270"/>
      <c r="Q326" s="454"/>
      <c r="R326" s="454"/>
      <c r="S326" s="457"/>
      <c r="T326" s="74">
        <f t="shared" si="25"/>
        <v>6</v>
      </c>
      <c r="U326" s="475"/>
      <c r="V326" s="471"/>
      <c r="W326" s="471"/>
      <c r="X326" s="471"/>
      <c r="Y326" s="471"/>
      <c r="Z326" s="471"/>
      <c r="AA326" s="472"/>
      <c r="AB326" s="471"/>
      <c r="AC326" s="473">
        <f t="shared" si="26"/>
        <v>0</v>
      </c>
      <c r="AD326" s="474"/>
      <c r="AJ326" s="69"/>
      <c r="AK326" s="77"/>
      <c r="AL326" s="77"/>
      <c r="AQ326" s="11"/>
    </row>
    <row r="327" spans="1:43" x14ac:dyDescent="0.25">
      <c r="A327" s="490"/>
      <c r="B327" s="453"/>
      <c r="C327" s="454"/>
      <c r="D327" s="459"/>
      <c r="E327" s="453"/>
      <c r="F327" s="453"/>
      <c r="G327" s="453"/>
      <c r="H327" s="623"/>
      <c r="I327" s="456"/>
      <c r="J327" s="605"/>
      <c r="K327" s="606"/>
      <c r="L327" s="606"/>
      <c r="M327" s="81">
        <f t="shared" si="23"/>
        <v>0</v>
      </c>
      <c r="N327" s="367"/>
      <c r="O327" s="81">
        <f t="shared" si="24"/>
        <v>0</v>
      </c>
      <c r="P327" s="270"/>
      <c r="Q327" s="454"/>
      <c r="R327" s="454"/>
      <c r="S327" s="457"/>
      <c r="T327" s="74">
        <f t="shared" si="25"/>
        <v>6</v>
      </c>
      <c r="U327" s="475"/>
      <c r="V327" s="471"/>
      <c r="W327" s="471"/>
      <c r="X327" s="471"/>
      <c r="Y327" s="471"/>
      <c r="Z327" s="471"/>
      <c r="AA327" s="472"/>
      <c r="AB327" s="471"/>
      <c r="AC327" s="473">
        <f t="shared" si="26"/>
        <v>0</v>
      </c>
      <c r="AD327" s="474"/>
      <c r="AJ327" s="69"/>
      <c r="AK327" s="77"/>
      <c r="AL327" s="77"/>
      <c r="AQ327" s="11"/>
    </row>
    <row r="328" spans="1:43" x14ac:dyDescent="0.25">
      <c r="A328" s="490"/>
      <c r="B328" s="453"/>
      <c r="C328" s="454"/>
      <c r="D328" s="459"/>
      <c r="E328" s="453"/>
      <c r="F328" s="453"/>
      <c r="G328" s="453"/>
      <c r="H328" s="623"/>
      <c r="I328" s="456"/>
      <c r="J328" s="605"/>
      <c r="K328" s="606"/>
      <c r="L328" s="606"/>
      <c r="M328" s="81">
        <f t="shared" ref="M328:M391" si="27">J328+K328-L328</f>
        <v>0</v>
      </c>
      <c r="N328" s="367"/>
      <c r="O328" s="81">
        <f t="shared" ref="O328:O391" si="28">N328*J328</f>
        <v>0</v>
      </c>
      <c r="P328" s="270"/>
      <c r="Q328" s="454"/>
      <c r="R328" s="454"/>
      <c r="S328" s="457"/>
      <c r="T328" s="74">
        <f t="shared" si="25"/>
        <v>6</v>
      </c>
      <c r="U328" s="475"/>
      <c r="V328" s="471"/>
      <c r="W328" s="471"/>
      <c r="X328" s="471"/>
      <c r="Y328" s="471"/>
      <c r="Z328" s="471"/>
      <c r="AA328" s="472"/>
      <c r="AB328" s="471"/>
      <c r="AC328" s="473">
        <f t="shared" si="26"/>
        <v>0</v>
      </c>
      <c r="AD328" s="474"/>
      <c r="AJ328" s="69"/>
      <c r="AK328" s="77"/>
      <c r="AL328" s="77"/>
      <c r="AQ328" s="11"/>
    </row>
    <row r="329" spans="1:43" x14ac:dyDescent="0.25">
      <c r="A329" s="490"/>
      <c r="B329" s="453"/>
      <c r="C329" s="454"/>
      <c r="D329" s="459"/>
      <c r="E329" s="453"/>
      <c r="F329" s="453"/>
      <c r="G329" s="453"/>
      <c r="H329" s="623"/>
      <c r="I329" s="456"/>
      <c r="J329" s="605"/>
      <c r="K329" s="606"/>
      <c r="L329" s="606"/>
      <c r="M329" s="81">
        <f t="shared" si="27"/>
        <v>0</v>
      </c>
      <c r="N329" s="367"/>
      <c r="O329" s="81">
        <f t="shared" si="28"/>
        <v>0</v>
      </c>
      <c r="P329" s="270"/>
      <c r="Q329" s="454"/>
      <c r="R329" s="454"/>
      <c r="S329" s="457"/>
      <c r="T329" s="74">
        <f t="shared" si="25"/>
        <v>6</v>
      </c>
      <c r="U329" s="475"/>
      <c r="V329" s="471"/>
      <c r="W329" s="471"/>
      <c r="X329" s="471"/>
      <c r="Y329" s="471"/>
      <c r="Z329" s="471"/>
      <c r="AA329" s="472"/>
      <c r="AB329" s="471"/>
      <c r="AC329" s="473">
        <f t="shared" si="26"/>
        <v>0</v>
      </c>
      <c r="AD329" s="474"/>
      <c r="AJ329" s="69"/>
      <c r="AK329" s="77"/>
      <c r="AL329" s="77"/>
      <c r="AQ329" s="11"/>
    </row>
    <row r="330" spans="1:43" x14ac:dyDescent="0.25">
      <c r="A330" s="490"/>
      <c r="B330" s="453"/>
      <c r="C330" s="454"/>
      <c r="D330" s="459"/>
      <c r="E330" s="453"/>
      <c r="F330" s="453"/>
      <c r="G330" s="453"/>
      <c r="H330" s="623"/>
      <c r="I330" s="456"/>
      <c r="J330" s="605"/>
      <c r="K330" s="606"/>
      <c r="L330" s="606"/>
      <c r="M330" s="81">
        <f t="shared" si="27"/>
        <v>0</v>
      </c>
      <c r="N330" s="367"/>
      <c r="O330" s="81">
        <f t="shared" si="28"/>
        <v>0</v>
      </c>
      <c r="P330" s="270"/>
      <c r="Q330" s="454"/>
      <c r="R330" s="454"/>
      <c r="S330" s="457"/>
      <c r="T330" s="74">
        <f t="shared" si="25"/>
        <v>6</v>
      </c>
      <c r="U330" s="475"/>
      <c r="V330" s="471"/>
      <c r="W330" s="471"/>
      <c r="X330" s="471"/>
      <c r="Y330" s="471"/>
      <c r="Z330" s="471"/>
      <c r="AA330" s="472"/>
      <c r="AB330" s="471"/>
      <c r="AC330" s="473">
        <f t="shared" si="26"/>
        <v>0</v>
      </c>
      <c r="AD330" s="474"/>
      <c r="AJ330" s="69"/>
      <c r="AK330" s="77"/>
      <c r="AL330" s="77"/>
      <c r="AQ330" s="11"/>
    </row>
    <row r="331" spans="1:43" x14ac:dyDescent="0.25">
      <c r="A331" s="490"/>
      <c r="B331" s="453"/>
      <c r="C331" s="454"/>
      <c r="D331" s="459"/>
      <c r="E331" s="453"/>
      <c r="F331" s="453"/>
      <c r="G331" s="453"/>
      <c r="H331" s="623"/>
      <c r="I331" s="456"/>
      <c r="J331" s="605"/>
      <c r="K331" s="606"/>
      <c r="L331" s="606"/>
      <c r="M331" s="81">
        <f t="shared" si="27"/>
        <v>0</v>
      </c>
      <c r="N331" s="367"/>
      <c r="O331" s="81">
        <f t="shared" si="28"/>
        <v>0</v>
      </c>
      <c r="P331" s="270"/>
      <c r="Q331" s="454"/>
      <c r="R331" s="454"/>
      <c r="S331" s="457"/>
      <c r="T331" s="74">
        <f t="shared" si="25"/>
        <v>6</v>
      </c>
      <c r="U331" s="475"/>
      <c r="V331" s="471"/>
      <c r="W331" s="471"/>
      <c r="X331" s="471"/>
      <c r="Y331" s="471"/>
      <c r="Z331" s="471"/>
      <c r="AA331" s="472"/>
      <c r="AB331" s="471"/>
      <c r="AC331" s="473">
        <f t="shared" si="26"/>
        <v>0</v>
      </c>
      <c r="AD331" s="474"/>
      <c r="AJ331" s="69"/>
      <c r="AK331" s="77"/>
      <c r="AL331" s="77"/>
      <c r="AQ331" s="11"/>
    </row>
    <row r="332" spans="1:43" x14ac:dyDescent="0.25">
      <c r="A332" s="490"/>
      <c r="B332" s="453"/>
      <c r="C332" s="454"/>
      <c r="D332" s="459"/>
      <c r="E332" s="453"/>
      <c r="F332" s="453"/>
      <c r="G332" s="453"/>
      <c r="H332" s="623"/>
      <c r="I332" s="456"/>
      <c r="J332" s="605"/>
      <c r="K332" s="606"/>
      <c r="L332" s="606"/>
      <c r="M332" s="81">
        <f t="shared" si="27"/>
        <v>0</v>
      </c>
      <c r="N332" s="367"/>
      <c r="O332" s="81">
        <f t="shared" si="28"/>
        <v>0</v>
      </c>
      <c r="P332" s="270"/>
      <c r="Q332" s="454"/>
      <c r="R332" s="454"/>
      <c r="S332" s="457"/>
      <c r="T332" s="74">
        <f t="shared" si="25"/>
        <v>6</v>
      </c>
      <c r="U332" s="475"/>
      <c r="V332" s="471"/>
      <c r="W332" s="471"/>
      <c r="X332" s="471"/>
      <c r="Y332" s="471"/>
      <c r="Z332" s="471"/>
      <c r="AA332" s="472"/>
      <c r="AB332" s="471"/>
      <c r="AC332" s="473">
        <f t="shared" si="26"/>
        <v>0</v>
      </c>
      <c r="AD332" s="474"/>
      <c r="AJ332" s="69"/>
      <c r="AK332" s="77"/>
      <c r="AL332" s="77"/>
      <c r="AQ332" s="11"/>
    </row>
    <row r="333" spans="1:43" x14ac:dyDescent="0.25">
      <c r="A333" s="490"/>
      <c r="B333" s="453"/>
      <c r="C333" s="454"/>
      <c r="D333" s="459"/>
      <c r="E333" s="453"/>
      <c r="F333" s="453"/>
      <c r="G333" s="453"/>
      <c r="H333" s="623"/>
      <c r="I333" s="456"/>
      <c r="J333" s="605"/>
      <c r="K333" s="606"/>
      <c r="L333" s="606"/>
      <c r="M333" s="81">
        <f t="shared" si="27"/>
        <v>0</v>
      </c>
      <c r="N333" s="367"/>
      <c r="O333" s="81">
        <f t="shared" si="28"/>
        <v>0</v>
      </c>
      <c r="P333" s="270"/>
      <c r="Q333" s="454"/>
      <c r="R333" s="454"/>
      <c r="S333" s="457"/>
      <c r="T333" s="74">
        <f t="shared" si="25"/>
        <v>6</v>
      </c>
      <c r="U333" s="475"/>
      <c r="V333" s="471"/>
      <c r="W333" s="471"/>
      <c r="X333" s="471"/>
      <c r="Y333" s="471"/>
      <c r="Z333" s="471"/>
      <c r="AA333" s="472"/>
      <c r="AB333" s="471"/>
      <c r="AC333" s="473">
        <f t="shared" si="26"/>
        <v>0</v>
      </c>
      <c r="AD333" s="474"/>
      <c r="AJ333" s="69"/>
      <c r="AK333" s="77"/>
      <c r="AL333" s="77"/>
      <c r="AQ333" s="11"/>
    </row>
    <row r="334" spans="1:43" x14ac:dyDescent="0.25">
      <c r="A334" s="490"/>
      <c r="B334" s="453"/>
      <c r="C334" s="454"/>
      <c r="D334" s="459"/>
      <c r="E334" s="453"/>
      <c r="F334" s="453"/>
      <c r="G334" s="453"/>
      <c r="H334" s="623"/>
      <c r="I334" s="456"/>
      <c r="J334" s="605"/>
      <c r="K334" s="606"/>
      <c r="L334" s="606"/>
      <c r="M334" s="81">
        <f t="shared" si="27"/>
        <v>0</v>
      </c>
      <c r="N334" s="367"/>
      <c r="O334" s="81">
        <f t="shared" si="28"/>
        <v>0</v>
      </c>
      <c r="P334" s="270"/>
      <c r="Q334" s="454"/>
      <c r="R334" s="454"/>
      <c r="S334" s="457"/>
      <c r="T334" s="74">
        <f t="shared" si="25"/>
        <v>6</v>
      </c>
      <c r="U334" s="475"/>
      <c r="V334" s="471"/>
      <c r="W334" s="471"/>
      <c r="X334" s="471"/>
      <c r="Y334" s="471"/>
      <c r="Z334" s="471"/>
      <c r="AA334" s="472"/>
      <c r="AB334" s="471"/>
      <c r="AC334" s="473">
        <f t="shared" si="26"/>
        <v>0</v>
      </c>
      <c r="AD334" s="474"/>
      <c r="AJ334" s="69"/>
      <c r="AK334" s="77"/>
      <c r="AL334" s="77"/>
      <c r="AQ334" s="11"/>
    </row>
    <row r="335" spans="1:43" x14ac:dyDescent="0.25">
      <c r="A335" s="490"/>
      <c r="B335" s="453"/>
      <c r="C335" s="454"/>
      <c r="D335" s="459"/>
      <c r="E335" s="453"/>
      <c r="F335" s="453"/>
      <c r="G335" s="453"/>
      <c r="H335" s="623"/>
      <c r="I335" s="456"/>
      <c r="J335" s="605"/>
      <c r="K335" s="606"/>
      <c r="L335" s="606"/>
      <c r="M335" s="81">
        <f t="shared" si="27"/>
        <v>0</v>
      </c>
      <c r="N335" s="367"/>
      <c r="O335" s="81">
        <f t="shared" si="28"/>
        <v>0</v>
      </c>
      <c r="P335" s="270"/>
      <c r="Q335" s="454"/>
      <c r="R335" s="454"/>
      <c r="S335" s="457"/>
      <c r="T335" s="74">
        <f t="shared" si="25"/>
        <v>6</v>
      </c>
      <c r="U335" s="475"/>
      <c r="V335" s="471"/>
      <c r="W335" s="471"/>
      <c r="X335" s="471"/>
      <c r="Y335" s="471"/>
      <c r="Z335" s="471"/>
      <c r="AA335" s="472"/>
      <c r="AB335" s="471"/>
      <c r="AC335" s="473">
        <f t="shared" si="26"/>
        <v>0</v>
      </c>
      <c r="AD335" s="474"/>
      <c r="AJ335" s="69"/>
      <c r="AK335" s="77"/>
      <c r="AL335" s="77"/>
      <c r="AQ335" s="11"/>
    </row>
    <row r="336" spans="1:43" x14ac:dyDescent="0.25">
      <c r="A336" s="490"/>
      <c r="B336" s="453"/>
      <c r="C336" s="454"/>
      <c r="D336" s="459"/>
      <c r="E336" s="453"/>
      <c r="F336" s="453"/>
      <c r="G336" s="453"/>
      <c r="H336" s="623"/>
      <c r="I336" s="456"/>
      <c r="J336" s="605"/>
      <c r="K336" s="606"/>
      <c r="L336" s="606"/>
      <c r="M336" s="81">
        <f t="shared" si="27"/>
        <v>0</v>
      </c>
      <c r="N336" s="367"/>
      <c r="O336" s="81">
        <f t="shared" si="28"/>
        <v>0</v>
      </c>
      <c r="P336" s="270"/>
      <c r="Q336" s="454"/>
      <c r="R336" s="454"/>
      <c r="S336" s="457"/>
      <c r="T336" s="74">
        <f t="shared" si="25"/>
        <v>6</v>
      </c>
      <c r="U336" s="475"/>
      <c r="V336" s="471"/>
      <c r="W336" s="471"/>
      <c r="X336" s="471"/>
      <c r="Y336" s="471"/>
      <c r="Z336" s="471"/>
      <c r="AA336" s="472"/>
      <c r="AB336" s="471"/>
      <c r="AC336" s="473">
        <f t="shared" si="26"/>
        <v>0</v>
      </c>
      <c r="AD336" s="474"/>
      <c r="AJ336" s="69"/>
      <c r="AK336" s="77"/>
      <c r="AL336" s="77"/>
      <c r="AQ336" s="11"/>
    </row>
    <row r="337" spans="1:43" x14ac:dyDescent="0.25">
      <c r="A337" s="490"/>
      <c r="B337" s="453"/>
      <c r="C337" s="454"/>
      <c r="D337" s="459"/>
      <c r="E337" s="453"/>
      <c r="F337" s="453"/>
      <c r="G337" s="453"/>
      <c r="H337" s="623"/>
      <c r="I337" s="456"/>
      <c r="J337" s="605"/>
      <c r="K337" s="606"/>
      <c r="L337" s="606"/>
      <c r="M337" s="81">
        <f t="shared" si="27"/>
        <v>0</v>
      </c>
      <c r="N337" s="367"/>
      <c r="O337" s="81">
        <f t="shared" si="28"/>
        <v>0</v>
      </c>
      <c r="P337" s="270"/>
      <c r="Q337" s="454"/>
      <c r="R337" s="454"/>
      <c r="S337" s="457"/>
      <c r="T337" s="74">
        <f t="shared" si="25"/>
        <v>6</v>
      </c>
      <c r="U337" s="475"/>
      <c r="V337" s="471"/>
      <c r="W337" s="471"/>
      <c r="X337" s="471"/>
      <c r="Y337" s="471"/>
      <c r="Z337" s="471"/>
      <c r="AA337" s="472"/>
      <c r="AB337" s="471"/>
      <c r="AC337" s="473">
        <f t="shared" si="26"/>
        <v>0</v>
      </c>
      <c r="AD337" s="474"/>
      <c r="AJ337" s="69"/>
      <c r="AK337" s="77"/>
      <c r="AL337" s="77"/>
      <c r="AQ337" s="11"/>
    </row>
    <row r="338" spans="1:43" x14ac:dyDescent="0.25">
      <c r="A338" s="490"/>
      <c r="B338" s="453"/>
      <c r="C338" s="454"/>
      <c r="D338" s="459"/>
      <c r="E338" s="453"/>
      <c r="F338" s="453"/>
      <c r="G338" s="453"/>
      <c r="H338" s="623"/>
      <c r="I338" s="456"/>
      <c r="J338" s="605"/>
      <c r="K338" s="606"/>
      <c r="L338" s="606"/>
      <c r="M338" s="81">
        <f t="shared" si="27"/>
        <v>0</v>
      </c>
      <c r="N338" s="367"/>
      <c r="O338" s="81">
        <f t="shared" si="28"/>
        <v>0</v>
      </c>
      <c r="P338" s="270"/>
      <c r="Q338" s="454"/>
      <c r="R338" s="454"/>
      <c r="S338" s="457"/>
      <c r="T338" s="74">
        <f t="shared" si="25"/>
        <v>6</v>
      </c>
      <c r="U338" s="475"/>
      <c r="V338" s="471"/>
      <c r="W338" s="471"/>
      <c r="X338" s="471"/>
      <c r="Y338" s="471"/>
      <c r="Z338" s="471"/>
      <c r="AA338" s="472"/>
      <c r="AB338" s="471"/>
      <c r="AC338" s="473">
        <f t="shared" si="26"/>
        <v>0</v>
      </c>
      <c r="AD338" s="474"/>
      <c r="AJ338" s="69"/>
      <c r="AK338" s="77"/>
      <c r="AL338" s="77"/>
      <c r="AQ338" s="11"/>
    </row>
    <row r="339" spans="1:43" x14ac:dyDescent="0.25">
      <c r="A339" s="490"/>
      <c r="B339" s="453"/>
      <c r="C339" s="454"/>
      <c r="D339" s="459"/>
      <c r="E339" s="453"/>
      <c r="F339" s="453"/>
      <c r="G339" s="453"/>
      <c r="H339" s="623"/>
      <c r="I339" s="456"/>
      <c r="J339" s="605"/>
      <c r="K339" s="606"/>
      <c r="L339" s="606"/>
      <c r="M339" s="81">
        <f t="shared" si="27"/>
        <v>0</v>
      </c>
      <c r="N339" s="367"/>
      <c r="O339" s="81">
        <f t="shared" si="28"/>
        <v>0</v>
      </c>
      <c r="P339" s="270"/>
      <c r="Q339" s="454"/>
      <c r="R339" s="454"/>
      <c r="S339" s="457"/>
      <c r="T339" s="74">
        <f t="shared" si="25"/>
        <v>6</v>
      </c>
      <c r="U339" s="475"/>
      <c r="V339" s="471"/>
      <c r="W339" s="471"/>
      <c r="X339" s="471"/>
      <c r="Y339" s="471"/>
      <c r="Z339" s="471"/>
      <c r="AA339" s="472"/>
      <c r="AB339" s="471"/>
      <c r="AC339" s="473">
        <f t="shared" si="26"/>
        <v>0</v>
      </c>
      <c r="AD339" s="474"/>
      <c r="AJ339" s="69"/>
      <c r="AK339" s="77"/>
      <c r="AL339" s="77"/>
      <c r="AQ339" s="11"/>
    </row>
    <row r="340" spans="1:43" x14ac:dyDescent="0.25">
      <c r="A340" s="490"/>
      <c r="B340" s="453"/>
      <c r="C340" s="454"/>
      <c r="D340" s="459"/>
      <c r="E340" s="453"/>
      <c r="F340" s="453"/>
      <c r="G340" s="453"/>
      <c r="H340" s="623"/>
      <c r="I340" s="456"/>
      <c r="J340" s="605"/>
      <c r="K340" s="606"/>
      <c r="L340" s="606"/>
      <c r="M340" s="81">
        <f t="shared" si="27"/>
        <v>0</v>
      </c>
      <c r="N340" s="367"/>
      <c r="O340" s="81">
        <f t="shared" si="28"/>
        <v>0</v>
      </c>
      <c r="P340" s="270"/>
      <c r="Q340" s="454"/>
      <c r="R340" s="454"/>
      <c r="S340" s="457"/>
      <c r="T340" s="74">
        <f t="shared" ref="T340:T403" si="29">COUNTIF(U340:Z340,"")</f>
        <v>6</v>
      </c>
      <c r="U340" s="475"/>
      <c r="V340" s="471"/>
      <c r="W340" s="471"/>
      <c r="X340" s="471"/>
      <c r="Y340" s="471"/>
      <c r="Z340" s="471"/>
      <c r="AA340" s="472"/>
      <c r="AB340" s="471"/>
      <c r="AC340" s="473">
        <f t="shared" si="26"/>
        <v>0</v>
      </c>
      <c r="AD340" s="474"/>
      <c r="AJ340" s="69"/>
      <c r="AK340" s="77"/>
      <c r="AL340" s="77"/>
      <c r="AQ340" s="11"/>
    </row>
    <row r="341" spans="1:43" x14ac:dyDescent="0.25">
      <c r="A341" s="490"/>
      <c r="B341" s="453"/>
      <c r="C341" s="454"/>
      <c r="D341" s="459"/>
      <c r="E341" s="453"/>
      <c r="F341" s="453"/>
      <c r="G341" s="453"/>
      <c r="H341" s="623"/>
      <c r="I341" s="456"/>
      <c r="J341" s="605"/>
      <c r="K341" s="606"/>
      <c r="L341" s="606"/>
      <c r="M341" s="81">
        <f t="shared" si="27"/>
        <v>0</v>
      </c>
      <c r="N341" s="367"/>
      <c r="O341" s="81">
        <f t="shared" si="28"/>
        <v>0</v>
      </c>
      <c r="P341" s="270"/>
      <c r="Q341" s="454"/>
      <c r="R341" s="454"/>
      <c r="S341" s="457"/>
      <c r="T341" s="74">
        <f t="shared" si="29"/>
        <v>6</v>
      </c>
      <c r="U341" s="475"/>
      <c r="V341" s="471"/>
      <c r="W341" s="471"/>
      <c r="X341" s="471"/>
      <c r="Y341" s="471"/>
      <c r="Z341" s="471"/>
      <c r="AA341" s="472"/>
      <c r="AB341" s="471"/>
      <c r="AC341" s="473">
        <f t="shared" si="26"/>
        <v>0</v>
      </c>
      <c r="AD341" s="474"/>
      <c r="AJ341" s="69"/>
      <c r="AK341" s="77"/>
      <c r="AL341" s="77"/>
      <c r="AQ341" s="11"/>
    </row>
    <row r="342" spans="1:43" x14ac:dyDescent="0.25">
      <c r="A342" s="490"/>
      <c r="B342" s="453"/>
      <c r="C342" s="454"/>
      <c r="D342" s="459"/>
      <c r="E342" s="453"/>
      <c r="F342" s="453"/>
      <c r="G342" s="453"/>
      <c r="H342" s="623"/>
      <c r="I342" s="456"/>
      <c r="J342" s="605"/>
      <c r="K342" s="606"/>
      <c r="L342" s="606"/>
      <c r="M342" s="81">
        <f t="shared" si="27"/>
        <v>0</v>
      </c>
      <c r="N342" s="367"/>
      <c r="O342" s="81">
        <f t="shared" si="28"/>
        <v>0</v>
      </c>
      <c r="P342" s="270"/>
      <c r="Q342" s="454"/>
      <c r="R342" s="454"/>
      <c r="S342" s="457"/>
      <c r="T342" s="74">
        <f t="shared" si="29"/>
        <v>6</v>
      </c>
      <c r="U342" s="475"/>
      <c r="V342" s="471"/>
      <c r="W342" s="471"/>
      <c r="X342" s="471"/>
      <c r="Y342" s="471"/>
      <c r="Z342" s="471"/>
      <c r="AA342" s="472"/>
      <c r="AB342" s="471"/>
      <c r="AC342" s="473">
        <f t="shared" si="26"/>
        <v>0</v>
      </c>
      <c r="AD342" s="474"/>
      <c r="AJ342" s="69"/>
      <c r="AK342" s="77"/>
      <c r="AL342" s="77"/>
      <c r="AQ342" s="11"/>
    </row>
    <row r="343" spans="1:43" x14ac:dyDescent="0.25">
      <c r="A343" s="490"/>
      <c r="B343" s="453"/>
      <c r="C343" s="454"/>
      <c r="D343" s="459"/>
      <c r="E343" s="453"/>
      <c r="F343" s="453"/>
      <c r="G343" s="453"/>
      <c r="H343" s="623"/>
      <c r="I343" s="456"/>
      <c r="J343" s="605"/>
      <c r="K343" s="606"/>
      <c r="L343" s="606"/>
      <c r="M343" s="81">
        <f t="shared" si="27"/>
        <v>0</v>
      </c>
      <c r="N343" s="367"/>
      <c r="O343" s="81">
        <f t="shared" si="28"/>
        <v>0</v>
      </c>
      <c r="P343" s="270"/>
      <c r="Q343" s="454"/>
      <c r="R343" s="454"/>
      <c r="S343" s="457"/>
      <c r="T343" s="74">
        <f t="shared" si="29"/>
        <v>6</v>
      </c>
      <c r="U343" s="475"/>
      <c r="V343" s="471"/>
      <c r="W343" s="471"/>
      <c r="X343" s="471"/>
      <c r="Y343" s="471"/>
      <c r="Z343" s="471"/>
      <c r="AA343" s="472"/>
      <c r="AB343" s="471"/>
      <c r="AC343" s="473">
        <f t="shared" si="26"/>
        <v>0</v>
      </c>
      <c r="AD343" s="474"/>
      <c r="AJ343" s="69"/>
      <c r="AK343" s="77"/>
      <c r="AL343" s="77"/>
      <c r="AQ343" s="11"/>
    </row>
    <row r="344" spans="1:43" x14ac:dyDescent="0.25">
      <c r="A344" s="490"/>
      <c r="B344" s="453"/>
      <c r="C344" s="454"/>
      <c r="D344" s="459"/>
      <c r="E344" s="453"/>
      <c r="F344" s="453"/>
      <c r="G344" s="453"/>
      <c r="H344" s="623"/>
      <c r="I344" s="456"/>
      <c r="J344" s="605"/>
      <c r="K344" s="606"/>
      <c r="L344" s="606"/>
      <c r="M344" s="81">
        <f t="shared" si="27"/>
        <v>0</v>
      </c>
      <c r="N344" s="367"/>
      <c r="O344" s="81">
        <f t="shared" si="28"/>
        <v>0</v>
      </c>
      <c r="P344" s="270"/>
      <c r="Q344" s="454"/>
      <c r="R344" s="454"/>
      <c r="S344" s="457"/>
      <c r="T344" s="74">
        <f t="shared" si="29"/>
        <v>6</v>
      </c>
      <c r="U344" s="475"/>
      <c r="V344" s="471"/>
      <c r="W344" s="471"/>
      <c r="X344" s="471"/>
      <c r="Y344" s="471"/>
      <c r="Z344" s="471"/>
      <c r="AA344" s="472"/>
      <c r="AB344" s="471"/>
      <c r="AC344" s="473">
        <f t="shared" si="26"/>
        <v>0</v>
      </c>
      <c r="AD344" s="474"/>
      <c r="AJ344" s="69"/>
      <c r="AK344" s="77"/>
      <c r="AL344" s="77"/>
      <c r="AQ344" s="11"/>
    </row>
    <row r="345" spans="1:43" x14ac:dyDescent="0.25">
      <c r="A345" s="490"/>
      <c r="B345" s="453"/>
      <c r="C345" s="454"/>
      <c r="D345" s="459"/>
      <c r="E345" s="453"/>
      <c r="F345" s="453"/>
      <c r="G345" s="453"/>
      <c r="H345" s="623"/>
      <c r="I345" s="456"/>
      <c r="J345" s="605"/>
      <c r="K345" s="606"/>
      <c r="L345" s="606"/>
      <c r="M345" s="81">
        <f t="shared" si="27"/>
        <v>0</v>
      </c>
      <c r="N345" s="367"/>
      <c r="O345" s="81">
        <f t="shared" si="28"/>
        <v>0</v>
      </c>
      <c r="P345" s="270"/>
      <c r="Q345" s="454"/>
      <c r="R345" s="454"/>
      <c r="S345" s="457"/>
      <c r="T345" s="74">
        <f t="shared" si="29"/>
        <v>6</v>
      </c>
      <c r="U345" s="475"/>
      <c r="V345" s="471"/>
      <c r="W345" s="471"/>
      <c r="X345" s="471"/>
      <c r="Y345" s="471"/>
      <c r="Z345" s="471"/>
      <c r="AA345" s="472"/>
      <c r="AB345" s="471"/>
      <c r="AC345" s="473">
        <f t="shared" si="26"/>
        <v>0</v>
      </c>
      <c r="AD345" s="474"/>
      <c r="AJ345" s="69"/>
      <c r="AK345" s="77"/>
      <c r="AL345" s="77"/>
      <c r="AQ345" s="11"/>
    </row>
    <row r="346" spans="1:43" x14ac:dyDescent="0.25">
      <c r="A346" s="490"/>
      <c r="B346" s="453"/>
      <c r="C346" s="454"/>
      <c r="D346" s="459"/>
      <c r="E346" s="453"/>
      <c r="F346" s="453"/>
      <c r="G346" s="453"/>
      <c r="H346" s="623"/>
      <c r="I346" s="456"/>
      <c r="J346" s="605"/>
      <c r="K346" s="606"/>
      <c r="L346" s="606"/>
      <c r="M346" s="81">
        <f t="shared" si="27"/>
        <v>0</v>
      </c>
      <c r="N346" s="367"/>
      <c r="O346" s="81">
        <f t="shared" si="28"/>
        <v>0</v>
      </c>
      <c r="P346" s="270"/>
      <c r="Q346" s="454"/>
      <c r="R346" s="454"/>
      <c r="S346" s="457"/>
      <c r="T346" s="74">
        <f t="shared" si="29"/>
        <v>6</v>
      </c>
      <c r="U346" s="475"/>
      <c r="V346" s="471"/>
      <c r="W346" s="471"/>
      <c r="X346" s="471"/>
      <c r="Y346" s="471"/>
      <c r="Z346" s="471"/>
      <c r="AA346" s="472"/>
      <c r="AB346" s="471"/>
      <c r="AC346" s="473">
        <f t="shared" si="26"/>
        <v>0</v>
      </c>
      <c r="AD346" s="474"/>
      <c r="AJ346" s="69"/>
      <c r="AK346" s="77"/>
      <c r="AL346" s="77"/>
      <c r="AQ346" s="11"/>
    </row>
    <row r="347" spans="1:43" x14ac:dyDescent="0.25">
      <c r="A347" s="490"/>
      <c r="B347" s="453"/>
      <c r="C347" s="454"/>
      <c r="D347" s="459"/>
      <c r="E347" s="453"/>
      <c r="F347" s="453"/>
      <c r="G347" s="453"/>
      <c r="H347" s="623"/>
      <c r="I347" s="456"/>
      <c r="J347" s="605"/>
      <c r="K347" s="606"/>
      <c r="L347" s="606"/>
      <c r="M347" s="81">
        <f t="shared" si="27"/>
        <v>0</v>
      </c>
      <c r="N347" s="367"/>
      <c r="O347" s="81">
        <f t="shared" si="28"/>
        <v>0</v>
      </c>
      <c r="P347" s="270"/>
      <c r="Q347" s="454"/>
      <c r="R347" s="454"/>
      <c r="S347" s="457"/>
      <c r="T347" s="74">
        <f t="shared" si="29"/>
        <v>6</v>
      </c>
      <c r="U347" s="475"/>
      <c r="V347" s="471"/>
      <c r="W347" s="471"/>
      <c r="X347" s="471"/>
      <c r="Y347" s="471"/>
      <c r="Z347" s="471"/>
      <c r="AA347" s="472"/>
      <c r="AB347" s="471"/>
      <c r="AC347" s="473">
        <f t="shared" si="26"/>
        <v>0</v>
      </c>
      <c r="AD347" s="474"/>
      <c r="AJ347" s="69"/>
      <c r="AK347" s="77"/>
      <c r="AL347" s="77"/>
      <c r="AQ347" s="11"/>
    </row>
    <row r="348" spans="1:43" x14ac:dyDescent="0.25">
      <c r="A348" s="490"/>
      <c r="B348" s="453"/>
      <c r="C348" s="454"/>
      <c r="D348" s="459"/>
      <c r="E348" s="453"/>
      <c r="F348" s="453"/>
      <c r="G348" s="453"/>
      <c r="H348" s="623"/>
      <c r="I348" s="456"/>
      <c r="J348" s="605"/>
      <c r="K348" s="606"/>
      <c r="L348" s="606"/>
      <c r="M348" s="81">
        <f t="shared" si="27"/>
        <v>0</v>
      </c>
      <c r="N348" s="367"/>
      <c r="O348" s="81">
        <f t="shared" si="28"/>
        <v>0</v>
      </c>
      <c r="P348" s="270"/>
      <c r="Q348" s="454"/>
      <c r="R348" s="454"/>
      <c r="S348" s="457"/>
      <c r="T348" s="74">
        <f t="shared" si="29"/>
        <v>6</v>
      </c>
      <c r="U348" s="475"/>
      <c r="V348" s="471"/>
      <c r="W348" s="471"/>
      <c r="X348" s="471"/>
      <c r="Y348" s="471"/>
      <c r="Z348" s="471"/>
      <c r="AA348" s="472"/>
      <c r="AB348" s="471"/>
      <c r="AC348" s="473">
        <f t="shared" si="26"/>
        <v>0</v>
      </c>
      <c r="AD348" s="474"/>
      <c r="AJ348" s="69"/>
      <c r="AK348" s="77"/>
      <c r="AL348" s="77"/>
      <c r="AQ348" s="11"/>
    </row>
    <row r="349" spans="1:43" x14ac:dyDescent="0.25">
      <c r="A349" s="490"/>
      <c r="B349" s="453"/>
      <c r="C349" s="454"/>
      <c r="D349" s="459"/>
      <c r="E349" s="453"/>
      <c r="F349" s="453"/>
      <c r="G349" s="453"/>
      <c r="H349" s="623"/>
      <c r="I349" s="456"/>
      <c r="J349" s="605"/>
      <c r="K349" s="606"/>
      <c r="L349" s="606"/>
      <c r="M349" s="81">
        <f t="shared" si="27"/>
        <v>0</v>
      </c>
      <c r="N349" s="367"/>
      <c r="O349" s="81">
        <f t="shared" si="28"/>
        <v>0</v>
      </c>
      <c r="P349" s="270"/>
      <c r="Q349" s="454"/>
      <c r="R349" s="454"/>
      <c r="S349" s="457"/>
      <c r="T349" s="74">
        <f t="shared" si="29"/>
        <v>6</v>
      </c>
      <c r="U349" s="475"/>
      <c r="V349" s="471"/>
      <c r="W349" s="471"/>
      <c r="X349" s="471"/>
      <c r="Y349" s="471"/>
      <c r="Z349" s="471"/>
      <c r="AA349" s="472"/>
      <c r="AB349" s="471"/>
      <c r="AC349" s="473">
        <f t="shared" si="26"/>
        <v>0</v>
      </c>
      <c r="AD349" s="474"/>
      <c r="AJ349" s="69"/>
      <c r="AK349" s="77"/>
      <c r="AL349" s="77"/>
      <c r="AQ349" s="11"/>
    </row>
    <row r="350" spans="1:43" x14ac:dyDescent="0.25">
      <c r="A350" s="490"/>
      <c r="B350" s="453"/>
      <c r="C350" s="454"/>
      <c r="D350" s="459"/>
      <c r="E350" s="453"/>
      <c r="F350" s="453"/>
      <c r="G350" s="453"/>
      <c r="H350" s="623"/>
      <c r="I350" s="456"/>
      <c r="J350" s="605"/>
      <c r="K350" s="606"/>
      <c r="L350" s="606"/>
      <c r="M350" s="81">
        <f t="shared" si="27"/>
        <v>0</v>
      </c>
      <c r="N350" s="367"/>
      <c r="O350" s="81">
        <f t="shared" si="28"/>
        <v>0</v>
      </c>
      <c r="P350" s="270"/>
      <c r="Q350" s="454"/>
      <c r="R350" s="454"/>
      <c r="S350" s="457"/>
      <c r="T350" s="74">
        <f t="shared" si="29"/>
        <v>6</v>
      </c>
      <c r="U350" s="475"/>
      <c r="V350" s="471"/>
      <c r="W350" s="471"/>
      <c r="X350" s="471"/>
      <c r="Y350" s="471"/>
      <c r="Z350" s="471"/>
      <c r="AA350" s="472"/>
      <c r="AB350" s="471"/>
      <c r="AC350" s="473">
        <f t="shared" si="26"/>
        <v>0</v>
      </c>
      <c r="AD350" s="474"/>
      <c r="AJ350" s="69"/>
      <c r="AK350" s="77"/>
      <c r="AL350" s="77"/>
      <c r="AQ350" s="11"/>
    </row>
    <row r="351" spans="1:43" x14ac:dyDescent="0.25">
      <c r="A351" s="490"/>
      <c r="B351" s="453"/>
      <c r="C351" s="454"/>
      <c r="D351" s="459"/>
      <c r="E351" s="453"/>
      <c r="F351" s="453"/>
      <c r="G351" s="453"/>
      <c r="H351" s="623"/>
      <c r="I351" s="456"/>
      <c r="J351" s="605"/>
      <c r="K351" s="606"/>
      <c r="L351" s="606"/>
      <c r="M351" s="81">
        <f t="shared" si="27"/>
        <v>0</v>
      </c>
      <c r="N351" s="367"/>
      <c r="O351" s="81">
        <f t="shared" si="28"/>
        <v>0</v>
      </c>
      <c r="P351" s="270"/>
      <c r="Q351" s="454"/>
      <c r="R351" s="454"/>
      <c r="S351" s="457"/>
      <c r="T351" s="74">
        <f t="shared" si="29"/>
        <v>6</v>
      </c>
      <c r="U351" s="475"/>
      <c r="V351" s="471"/>
      <c r="W351" s="471"/>
      <c r="X351" s="471"/>
      <c r="Y351" s="471"/>
      <c r="Z351" s="471"/>
      <c r="AA351" s="472"/>
      <c r="AB351" s="471"/>
      <c r="AC351" s="473">
        <f t="shared" si="26"/>
        <v>0</v>
      </c>
      <c r="AD351" s="474"/>
      <c r="AJ351" s="69"/>
      <c r="AK351" s="77"/>
      <c r="AL351" s="77"/>
      <c r="AQ351" s="11"/>
    </row>
    <row r="352" spans="1:43" x14ac:dyDescent="0.25">
      <c r="A352" s="490"/>
      <c r="B352" s="453"/>
      <c r="C352" s="454"/>
      <c r="D352" s="459"/>
      <c r="E352" s="453"/>
      <c r="F352" s="453"/>
      <c r="G352" s="453"/>
      <c r="H352" s="623"/>
      <c r="I352" s="456"/>
      <c r="J352" s="605"/>
      <c r="K352" s="606"/>
      <c r="L352" s="606"/>
      <c r="M352" s="81">
        <f t="shared" si="27"/>
        <v>0</v>
      </c>
      <c r="N352" s="367"/>
      <c r="O352" s="81">
        <f t="shared" si="28"/>
        <v>0</v>
      </c>
      <c r="P352" s="270"/>
      <c r="Q352" s="454"/>
      <c r="R352" s="454"/>
      <c r="S352" s="457"/>
      <c r="T352" s="74">
        <f t="shared" si="29"/>
        <v>6</v>
      </c>
      <c r="U352" s="475"/>
      <c r="V352" s="471"/>
      <c r="W352" s="471"/>
      <c r="X352" s="471"/>
      <c r="Y352" s="471"/>
      <c r="Z352" s="471"/>
      <c r="AA352" s="472"/>
      <c r="AB352" s="471"/>
      <c r="AC352" s="473">
        <f t="shared" si="26"/>
        <v>0</v>
      </c>
      <c r="AD352" s="474"/>
      <c r="AJ352" s="69"/>
      <c r="AK352" s="77"/>
      <c r="AL352" s="77"/>
      <c r="AQ352" s="11"/>
    </row>
    <row r="353" spans="1:43" x14ac:dyDescent="0.25">
      <c r="A353" s="490"/>
      <c r="B353" s="453"/>
      <c r="C353" s="454"/>
      <c r="D353" s="459"/>
      <c r="E353" s="453"/>
      <c r="F353" s="453"/>
      <c r="G353" s="453"/>
      <c r="H353" s="623"/>
      <c r="I353" s="456"/>
      <c r="J353" s="605"/>
      <c r="K353" s="606"/>
      <c r="L353" s="606"/>
      <c r="M353" s="81">
        <f t="shared" si="27"/>
        <v>0</v>
      </c>
      <c r="N353" s="367"/>
      <c r="O353" s="81">
        <f t="shared" si="28"/>
        <v>0</v>
      </c>
      <c r="P353" s="270"/>
      <c r="Q353" s="454"/>
      <c r="R353" s="454"/>
      <c r="S353" s="457"/>
      <c r="T353" s="74">
        <f t="shared" si="29"/>
        <v>6</v>
      </c>
      <c r="U353" s="475"/>
      <c r="V353" s="471"/>
      <c r="W353" s="471"/>
      <c r="X353" s="471"/>
      <c r="Y353" s="471"/>
      <c r="Z353" s="471"/>
      <c r="AA353" s="472"/>
      <c r="AB353" s="471"/>
      <c r="AC353" s="473">
        <f t="shared" si="26"/>
        <v>0</v>
      </c>
      <c r="AD353" s="474"/>
      <c r="AJ353" s="69"/>
      <c r="AK353" s="77"/>
      <c r="AL353" s="77"/>
      <c r="AQ353" s="11"/>
    </row>
    <row r="354" spans="1:43" x14ac:dyDescent="0.25">
      <c r="A354" s="490"/>
      <c r="B354" s="453"/>
      <c r="C354" s="454"/>
      <c r="D354" s="459"/>
      <c r="E354" s="453"/>
      <c r="F354" s="453"/>
      <c r="G354" s="453"/>
      <c r="H354" s="623"/>
      <c r="I354" s="456"/>
      <c r="J354" s="605"/>
      <c r="K354" s="606"/>
      <c r="L354" s="606"/>
      <c r="M354" s="81">
        <f t="shared" si="27"/>
        <v>0</v>
      </c>
      <c r="N354" s="367"/>
      <c r="O354" s="81">
        <f t="shared" si="28"/>
        <v>0</v>
      </c>
      <c r="P354" s="270"/>
      <c r="Q354" s="454"/>
      <c r="R354" s="454"/>
      <c r="S354" s="457"/>
      <c r="T354" s="74">
        <f t="shared" si="29"/>
        <v>6</v>
      </c>
      <c r="U354" s="475"/>
      <c r="V354" s="471"/>
      <c r="W354" s="471"/>
      <c r="X354" s="471"/>
      <c r="Y354" s="471"/>
      <c r="Z354" s="471"/>
      <c r="AA354" s="472"/>
      <c r="AB354" s="471"/>
      <c r="AC354" s="473">
        <f t="shared" si="26"/>
        <v>0</v>
      </c>
      <c r="AD354" s="474"/>
      <c r="AJ354" s="69"/>
      <c r="AK354" s="77"/>
      <c r="AL354" s="77"/>
      <c r="AQ354" s="11"/>
    </row>
    <row r="355" spans="1:43" x14ac:dyDescent="0.25">
      <c r="A355" s="490"/>
      <c r="B355" s="453"/>
      <c r="C355" s="454"/>
      <c r="D355" s="459"/>
      <c r="E355" s="453"/>
      <c r="F355" s="453"/>
      <c r="G355" s="453"/>
      <c r="H355" s="623"/>
      <c r="I355" s="456"/>
      <c r="J355" s="605"/>
      <c r="K355" s="606"/>
      <c r="L355" s="606"/>
      <c r="M355" s="81">
        <f t="shared" si="27"/>
        <v>0</v>
      </c>
      <c r="N355" s="367"/>
      <c r="O355" s="81">
        <f t="shared" si="28"/>
        <v>0</v>
      </c>
      <c r="P355" s="270"/>
      <c r="Q355" s="454"/>
      <c r="R355" s="454"/>
      <c r="S355" s="457"/>
      <c r="T355" s="74">
        <f t="shared" si="29"/>
        <v>6</v>
      </c>
      <c r="U355" s="475"/>
      <c r="V355" s="471"/>
      <c r="W355" s="471"/>
      <c r="X355" s="471"/>
      <c r="Y355" s="471"/>
      <c r="Z355" s="471"/>
      <c r="AA355" s="472"/>
      <c r="AB355" s="471"/>
      <c r="AC355" s="473">
        <f t="shared" si="26"/>
        <v>0</v>
      </c>
      <c r="AD355" s="474"/>
      <c r="AJ355" s="69"/>
      <c r="AK355" s="77"/>
      <c r="AL355" s="77"/>
      <c r="AQ355" s="11"/>
    </row>
    <row r="356" spans="1:43" x14ac:dyDescent="0.25">
      <c r="A356" s="490"/>
      <c r="B356" s="453"/>
      <c r="C356" s="454"/>
      <c r="D356" s="459"/>
      <c r="E356" s="453"/>
      <c r="F356" s="453"/>
      <c r="G356" s="453"/>
      <c r="H356" s="623"/>
      <c r="I356" s="456"/>
      <c r="J356" s="605"/>
      <c r="K356" s="606"/>
      <c r="L356" s="606"/>
      <c r="M356" s="81">
        <f t="shared" si="27"/>
        <v>0</v>
      </c>
      <c r="N356" s="367"/>
      <c r="O356" s="81">
        <f t="shared" si="28"/>
        <v>0</v>
      </c>
      <c r="P356" s="270"/>
      <c r="Q356" s="454"/>
      <c r="R356" s="454"/>
      <c r="S356" s="457"/>
      <c r="T356" s="74">
        <f t="shared" si="29"/>
        <v>6</v>
      </c>
      <c r="U356" s="475"/>
      <c r="V356" s="471"/>
      <c r="W356" s="471"/>
      <c r="X356" s="471"/>
      <c r="Y356" s="471"/>
      <c r="Z356" s="471"/>
      <c r="AA356" s="472"/>
      <c r="AB356" s="471"/>
      <c r="AC356" s="473">
        <f t="shared" si="26"/>
        <v>0</v>
      </c>
      <c r="AD356" s="474"/>
      <c r="AJ356" s="69"/>
      <c r="AK356" s="77"/>
      <c r="AL356" s="77"/>
      <c r="AQ356" s="11"/>
    </row>
    <row r="357" spans="1:43" x14ac:dyDescent="0.25">
      <c r="A357" s="490"/>
      <c r="B357" s="453"/>
      <c r="C357" s="454"/>
      <c r="D357" s="459"/>
      <c r="E357" s="453"/>
      <c r="F357" s="453"/>
      <c r="G357" s="453"/>
      <c r="H357" s="623"/>
      <c r="I357" s="456"/>
      <c r="J357" s="605"/>
      <c r="K357" s="606"/>
      <c r="L357" s="606"/>
      <c r="M357" s="81">
        <f t="shared" si="27"/>
        <v>0</v>
      </c>
      <c r="N357" s="367"/>
      <c r="O357" s="81">
        <f t="shared" si="28"/>
        <v>0</v>
      </c>
      <c r="P357" s="270"/>
      <c r="Q357" s="454"/>
      <c r="R357" s="454"/>
      <c r="S357" s="457"/>
      <c r="T357" s="74">
        <f t="shared" si="29"/>
        <v>6</v>
      </c>
      <c r="U357" s="475"/>
      <c r="V357" s="471"/>
      <c r="W357" s="471"/>
      <c r="X357" s="471"/>
      <c r="Y357" s="471"/>
      <c r="Z357" s="471"/>
      <c r="AA357" s="472"/>
      <c r="AB357" s="471"/>
      <c r="AC357" s="473">
        <f t="shared" si="26"/>
        <v>0</v>
      </c>
      <c r="AD357" s="474"/>
      <c r="AJ357" s="69"/>
      <c r="AK357" s="77"/>
      <c r="AL357" s="77"/>
      <c r="AQ357" s="11"/>
    </row>
    <row r="358" spans="1:43" x14ac:dyDescent="0.25">
      <c r="A358" s="490"/>
      <c r="B358" s="453"/>
      <c r="C358" s="454"/>
      <c r="D358" s="459"/>
      <c r="E358" s="453"/>
      <c r="F358" s="453"/>
      <c r="G358" s="453"/>
      <c r="H358" s="623"/>
      <c r="I358" s="456"/>
      <c r="J358" s="605"/>
      <c r="K358" s="606"/>
      <c r="L358" s="606"/>
      <c r="M358" s="81">
        <f t="shared" si="27"/>
        <v>0</v>
      </c>
      <c r="N358" s="367"/>
      <c r="O358" s="81">
        <f t="shared" si="28"/>
        <v>0</v>
      </c>
      <c r="P358" s="270"/>
      <c r="Q358" s="454"/>
      <c r="R358" s="454"/>
      <c r="S358" s="457"/>
      <c r="T358" s="74">
        <f t="shared" si="29"/>
        <v>6</v>
      </c>
      <c r="U358" s="475"/>
      <c r="V358" s="471"/>
      <c r="W358" s="471"/>
      <c r="X358" s="471"/>
      <c r="Y358" s="471"/>
      <c r="Z358" s="471"/>
      <c r="AA358" s="472"/>
      <c r="AB358" s="471"/>
      <c r="AC358" s="473">
        <f t="shared" si="26"/>
        <v>0</v>
      </c>
      <c r="AD358" s="474"/>
      <c r="AJ358" s="69"/>
      <c r="AK358" s="77"/>
      <c r="AL358" s="77"/>
      <c r="AQ358" s="11"/>
    </row>
    <row r="359" spans="1:43" x14ac:dyDescent="0.25">
      <c r="A359" s="490"/>
      <c r="B359" s="453"/>
      <c r="C359" s="454"/>
      <c r="D359" s="459"/>
      <c r="E359" s="453"/>
      <c r="F359" s="453"/>
      <c r="G359" s="453"/>
      <c r="H359" s="623"/>
      <c r="I359" s="456"/>
      <c r="J359" s="605"/>
      <c r="K359" s="606"/>
      <c r="L359" s="606"/>
      <c r="M359" s="81">
        <f t="shared" si="27"/>
        <v>0</v>
      </c>
      <c r="N359" s="367"/>
      <c r="O359" s="81">
        <f t="shared" si="28"/>
        <v>0</v>
      </c>
      <c r="P359" s="270"/>
      <c r="Q359" s="454"/>
      <c r="R359" s="454"/>
      <c r="S359" s="457"/>
      <c r="T359" s="74">
        <f t="shared" si="29"/>
        <v>6</v>
      </c>
      <c r="U359" s="475"/>
      <c r="V359" s="471"/>
      <c r="W359" s="471"/>
      <c r="X359" s="471"/>
      <c r="Y359" s="471"/>
      <c r="Z359" s="471"/>
      <c r="AA359" s="472"/>
      <c r="AB359" s="471"/>
      <c r="AC359" s="473">
        <f t="shared" si="26"/>
        <v>0</v>
      </c>
      <c r="AD359" s="474"/>
      <c r="AJ359" s="69"/>
      <c r="AK359" s="77"/>
      <c r="AL359" s="77"/>
      <c r="AQ359" s="11"/>
    </row>
    <row r="360" spans="1:43" x14ac:dyDescent="0.25">
      <c r="A360" s="490"/>
      <c r="B360" s="453"/>
      <c r="C360" s="454"/>
      <c r="D360" s="459"/>
      <c r="E360" s="453"/>
      <c r="F360" s="453"/>
      <c r="G360" s="453"/>
      <c r="H360" s="623"/>
      <c r="I360" s="456"/>
      <c r="J360" s="605"/>
      <c r="K360" s="606"/>
      <c r="L360" s="606"/>
      <c r="M360" s="81">
        <f t="shared" si="27"/>
        <v>0</v>
      </c>
      <c r="N360" s="367"/>
      <c r="O360" s="81">
        <f t="shared" si="28"/>
        <v>0</v>
      </c>
      <c r="P360" s="270"/>
      <c r="Q360" s="454"/>
      <c r="R360" s="454"/>
      <c r="S360" s="457"/>
      <c r="T360" s="74">
        <f t="shared" si="29"/>
        <v>6</v>
      </c>
      <c r="U360" s="475"/>
      <c r="V360" s="471"/>
      <c r="W360" s="471"/>
      <c r="X360" s="471"/>
      <c r="Y360" s="471"/>
      <c r="Z360" s="471"/>
      <c r="AA360" s="472"/>
      <c r="AB360" s="471"/>
      <c r="AC360" s="473">
        <f t="shared" si="26"/>
        <v>0</v>
      </c>
      <c r="AD360" s="474"/>
      <c r="AJ360" s="69"/>
      <c r="AK360" s="77"/>
      <c r="AL360" s="77"/>
      <c r="AQ360" s="11"/>
    </row>
    <row r="361" spans="1:43" x14ac:dyDescent="0.25">
      <c r="A361" s="490"/>
      <c r="B361" s="453"/>
      <c r="C361" s="454"/>
      <c r="D361" s="459"/>
      <c r="E361" s="453"/>
      <c r="F361" s="453"/>
      <c r="G361" s="453"/>
      <c r="H361" s="623"/>
      <c r="I361" s="456"/>
      <c r="J361" s="605"/>
      <c r="K361" s="606"/>
      <c r="L361" s="606"/>
      <c r="M361" s="81">
        <f t="shared" si="27"/>
        <v>0</v>
      </c>
      <c r="N361" s="367"/>
      <c r="O361" s="81">
        <f t="shared" si="28"/>
        <v>0</v>
      </c>
      <c r="P361" s="270"/>
      <c r="Q361" s="454"/>
      <c r="R361" s="454"/>
      <c r="S361" s="457"/>
      <c r="T361" s="74">
        <f t="shared" si="29"/>
        <v>6</v>
      </c>
      <c r="U361" s="475"/>
      <c r="V361" s="471"/>
      <c r="W361" s="471"/>
      <c r="X361" s="471"/>
      <c r="Y361" s="471"/>
      <c r="Z361" s="471"/>
      <c r="AA361" s="472"/>
      <c r="AB361" s="471"/>
      <c r="AC361" s="473">
        <f t="shared" si="26"/>
        <v>0</v>
      </c>
      <c r="AD361" s="474"/>
      <c r="AJ361" s="69"/>
      <c r="AK361" s="77"/>
      <c r="AL361" s="77"/>
      <c r="AQ361" s="11"/>
    </row>
    <row r="362" spans="1:43" x14ac:dyDescent="0.25">
      <c r="A362" s="490"/>
      <c r="B362" s="453"/>
      <c r="C362" s="454"/>
      <c r="D362" s="459"/>
      <c r="E362" s="453"/>
      <c r="F362" s="453"/>
      <c r="G362" s="453"/>
      <c r="H362" s="623"/>
      <c r="I362" s="456"/>
      <c r="J362" s="605"/>
      <c r="K362" s="606"/>
      <c r="L362" s="606"/>
      <c r="M362" s="81">
        <f t="shared" si="27"/>
        <v>0</v>
      </c>
      <c r="N362" s="367"/>
      <c r="O362" s="81">
        <f t="shared" si="28"/>
        <v>0</v>
      </c>
      <c r="P362" s="270"/>
      <c r="Q362" s="454"/>
      <c r="R362" s="454"/>
      <c r="S362" s="457"/>
      <c r="T362" s="74">
        <f t="shared" si="29"/>
        <v>6</v>
      </c>
      <c r="U362" s="475"/>
      <c r="V362" s="471"/>
      <c r="W362" s="471"/>
      <c r="X362" s="471"/>
      <c r="Y362" s="471"/>
      <c r="Z362" s="471"/>
      <c r="AA362" s="472"/>
      <c r="AB362" s="471"/>
      <c r="AC362" s="473">
        <f t="shared" si="26"/>
        <v>0</v>
      </c>
      <c r="AD362" s="474"/>
      <c r="AJ362" s="69"/>
      <c r="AK362" s="77"/>
      <c r="AL362" s="77"/>
      <c r="AQ362" s="11"/>
    </row>
    <row r="363" spans="1:43" x14ac:dyDescent="0.25">
      <c r="A363" s="490"/>
      <c r="B363" s="453"/>
      <c r="C363" s="454"/>
      <c r="D363" s="459"/>
      <c r="E363" s="453"/>
      <c r="F363" s="453"/>
      <c r="G363" s="453"/>
      <c r="H363" s="623"/>
      <c r="I363" s="456"/>
      <c r="J363" s="605"/>
      <c r="K363" s="606"/>
      <c r="L363" s="606"/>
      <c r="M363" s="81">
        <f t="shared" si="27"/>
        <v>0</v>
      </c>
      <c r="N363" s="367"/>
      <c r="O363" s="81">
        <f t="shared" si="28"/>
        <v>0</v>
      </c>
      <c r="P363" s="270"/>
      <c r="Q363" s="454"/>
      <c r="R363" s="454"/>
      <c r="S363" s="457"/>
      <c r="T363" s="74">
        <f t="shared" si="29"/>
        <v>6</v>
      </c>
      <c r="U363" s="475"/>
      <c r="V363" s="471"/>
      <c r="W363" s="471"/>
      <c r="X363" s="471"/>
      <c r="Y363" s="471"/>
      <c r="Z363" s="471"/>
      <c r="AA363" s="472"/>
      <c r="AB363" s="471"/>
      <c r="AC363" s="473">
        <f t="shared" si="26"/>
        <v>0</v>
      </c>
      <c r="AD363" s="474"/>
      <c r="AJ363" s="69"/>
      <c r="AK363" s="77"/>
      <c r="AL363" s="77"/>
      <c r="AQ363" s="11"/>
    </row>
    <row r="364" spans="1:43" x14ac:dyDescent="0.25">
      <c r="A364" s="490"/>
      <c r="B364" s="453"/>
      <c r="C364" s="454"/>
      <c r="D364" s="459"/>
      <c r="E364" s="453"/>
      <c r="F364" s="453"/>
      <c r="G364" s="453"/>
      <c r="H364" s="623"/>
      <c r="I364" s="456"/>
      <c r="J364" s="605"/>
      <c r="K364" s="606"/>
      <c r="L364" s="606"/>
      <c r="M364" s="81">
        <f t="shared" si="27"/>
        <v>0</v>
      </c>
      <c r="N364" s="367"/>
      <c r="O364" s="81">
        <f t="shared" si="28"/>
        <v>0</v>
      </c>
      <c r="P364" s="270"/>
      <c r="Q364" s="454"/>
      <c r="R364" s="454"/>
      <c r="S364" s="457"/>
      <c r="T364" s="74">
        <f t="shared" si="29"/>
        <v>6</v>
      </c>
      <c r="U364" s="475"/>
      <c r="V364" s="471"/>
      <c r="W364" s="471"/>
      <c r="X364" s="471"/>
      <c r="Y364" s="471"/>
      <c r="Z364" s="471"/>
      <c r="AA364" s="472"/>
      <c r="AB364" s="471"/>
      <c r="AC364" s="473">
        <f t="shared" si="26"/>
        <v>0</v>
      </c>
      <c r="AD364" s="474"/>
      <c r="AJ364" s="69"/>
      <c r="AK364" s="77"/>
      <c r="AL364" s="77"/>
      <c r="AQ364" s="11"/>
    </row>
    <row r="365" spans="1:43" x14ac:dyDescent="0.25">
      <c r="A365" s="490"/>
      <c r="B365" s="453"/>
      <c r="C365" s="454"/>
      <c r="D365" s="459"/>
      <c r="E365" s="453"/>
      <c r="F365" s="453"/>
      <c r="G365" s="453"/>
      <c r="H365" s="623"/>
      <c r="I365" s="456"/>
      <c r="J365" s="605"/>
      <c r="K365" s="606"/>
      <c r="L365" s="606"/>
      <c r="M365" s="81">
        <f t="shared" si="27"/>
        <v>0</v>
      </c>
      <c r="N365" s="367"/>
      <c r="O365" s="81">
        <f t="shared" si="28"/>
        <v>0</v>
      </c>
      <c r="P365" s="270"/>
      <c r="Q365" s="454"/>
      <c r="R365" s="454"/>
      <c r="S365" s="457"/>
      <c r="T365" s="74">
        <f t="shared" si="29"/>
        <v>6</v>
      </c>
      <c r="U365" s="475"/>
      <c r="V365" s="471"/>
      <c r="W365" s="471"/>
      <c r="X365" s="471"/>
      <c r="Y365" s="471"/>
      <c r="Z365" s="471"/>
      <c r="AA365" s="472"/>
      <c r="AB365" s="471"/>
      <c r="AC365" s="473">
        <f t="shared" si="26"/>
        <v>0</v>
      </c>
      <c r="AD365" s="474"/>
      <c r="AJ365" s="69"/>
      <c r="AK365" s="77"/>
      <c r="AL365" s="77"/>
      <c r="AQ365" s="11"/>
    </row>
    <row r="366" spans="1:43" x14ac:dyDescent="0.25">
      <c r="A366" s="490"/>
      <c r="B366" s="453"/>
      <c r="C366" s="454"/>
      <c r="D366" s="459"/>
      <c r="E366" s="453"/>
      <c r="F366" s="453"/>
      <c r="G366" s="453"/>
      <c r="H366" s="623"/>
      <c r="I366" s="456"/>
      <c r="J366" s="605"/>
      <c r="K366" s="606"/>
      <c r="L366" s="606"/>
      <c r="M366" s="81">
        <f t="shared" si="27"/>
        <v>0</v>
      </c>
      <c r="N366" s="367"/>
      <c r="O366" s="81">
        <f t="shared" si="28"/>
        <v>0</v>
      </c>
      <c r="P366" s="270"/>
      <c r="Q366" s="454"/>
      <c r="R366" s="454"/>
      <c r="S366" s="457"/>
      <c r="T366" s="74">
        <f t="shared" si="29"/>
        <v>6</v>
      </c>
      <c r="U366" s="475"/>
      <c r="V366" s="471"/>
      <c r="W366" s="471"/>
      <c r="X366" s="471"/>
      <c r="Y366" s="471"/>
      <c r="Z366" s="471"/>
      <c r="AA366" s="472"/>
      <c r="AB366" s="471"/>
      <c r="AC366" s="473">
        <f t="shared" si="26"/>
        <v>0</v>
      </c>
      <c r="AD366" s="474"/>
      <c r="AJ366" s="69"/>
      <c r="AK366" s="77"/>
      <c r="AL366" s="77"/>
      <c r="AQ366" s="11"/>
    </row>
    <row r="367" spans="1:43" x14ac:dyDescent="0.25">
      <c r="A367" s="490"/>
      <c r="B367" s="453"/>
      <c r="C367" s="454"/>
      <c r="D367" s="459"/>
      <c r="E367" s="453"/>
      <c r="F367" s="453"/>
      <c r="G367" s="453"/>
      <c r="H367" s="623"/>
      <c r="I367" s="456"/>
      <c r="J367" s="605"/>
      <c r="K367" s="606"/>
      <c r="L367" s="606"/>
      <c r="M367" s="81">
        <f t="shared" si="27"/>
        <v>0</v>
      </c>
      <c r="N367" s="367"/>
      <c r="O367" s="81">
        <f t="shared" si="28"/>
        <v>0</v>
      </c>
      <c r="P367" s="270"/>
      <c r="Q367" s="454"/>
      <c r="R367" s="454"/>
      <c r="S367" s="457"/>
      <c r="T367" s="74">
        <f t="shared" si="29"/>
        <v>6</v>
      </c>
      <c r="U367" s="475"/>
      <c r="V367" s="471"/>
      <c r="W367" s="471"/>
      <c r="X367" s="471"/>
      <c r="Y367" s="471"/>
      <c r="Z367" s="471"/>
      <c r="AA367" s="472"/>
      <c r="AB367" s="471"/>
      <c r="AC367" s="473">
        <f t="shared" si="26"/>
        <v>0</v>
      </c>
      <c r="AD367" s="474"/>
      <c r="AJ367" s="69"/>
      <c r="AK367" s="77"/>
      <c r="AL367" s="77"/>
      <c r="AQ367" s="11"/>
    </row>
    <row r="368" spans="1:43" x14ac:dyDescent="0.25">
      <c r="A368" s="490"/>
      <c r="B368" s="453"/>
      <c r="C368" s="454"/>
      <c r="D368" s="459"/>
      <c r="E368" s="453"/>
      <c r="F368" s="453"/>
      <c r="G368" s="453"/>
      <c r="H368" s="623"/>
      <c r="I368" s="456"/>
      <c r="J368" s="605"/>
      <c r="K368" s="606"/>
      <c r="L368" s="606"/>
      <c r="M368" s="81">
        <f t="shared" si="27"/>
        <v>0</v>
      </c>
      <c r="N368" s="367"/>
      <c r="O368" s="81">
        <f t="shared" si="28"/>
        <v>0</v>
      </c>
      <c r="P368" s="270"/>
      <c r="Q368" s="454"/>
      <c r="R368" s="454"/>
      <c r="S368" s="457"/>
      <c r="T368" s="74">
        <f t="shared" si="29"/>
        <v>6</v>
      </c>
      <c r="U368" s="475"/>
      <c r="V368" s="471"/>
      <c r="W368" s="471"/>
      <c r="X368" s="471"/>
      <c r="Y368" s="471"/>
      <c r="Z368" s="471"/>
      <c r="AA368" s="472"/>
      <c r="AB368" s="471"/>
      <c r="AC368" s="473">
        <f t="shared" si="26"/>
        <v>0</v>
      </c>
      <c r="AD368" s="474"/>
      <c r="AJ368" s="69"/>
      <c r="AK368" s="77"/>
      <c r="AL368" s="77"/>
      <c r="AQ368" s="11"/>
    </row>
    <row r="369" spans="1:43" x14ac:dyDescent="0.25">
      <c r="A369" s="490"/>
      <c r="B369" s="453"/>
      <c r="C369" s="454"/>
      <c r="D369" s="459"/>
      <c r="E369" s="453"/>
      <c r="F369" s="453"/>
      <c r="G369" s="453"/>
      <c r="H369" s="623"/>
      <c r="I369" s="456"/>
      <c r="J369" s="605"/>
      <c r="K369" s="606"/>
      <c r="L369" s="606"/>
      <c r="M369" s="81">
        <f t="shared" si="27"/>
        <v>0</v>
      </c>
      <c r="N369" s="367"/>
      <c r="O369" s="81">
        <f t="shared" si="28"/>
        <v>0</v>
      </c>
      <c r="P369" s="270"/>
      <c r="Q369" s="454"/>
      <c r="R369" s="454"/>
      <c r="S369" s="457"/>
      <c r="T369" s="74">
        <f t="shared" si="29"/>
        <v>6</v>
      </c>
      <c r="U369" s="475"/>
      <c r="V369" s="471"/>
      <c r="W369" s="471"/>
      <c r="X369" s="471"/>
      <c r="Y369" s="471"/>
      <c r="Z369" s="471"/>
      <c r="AA369" s="472"/>
      <c r="AB369" s="471"/>
      <c r="AC369" s="473">
        <f t="shared" si="26"/>
        <v>0</v>
      </c>
      <c r="AD369" s="474"/>
      <c r="AJ369" s="69"/>
      <c r="AK369" s="77"/>
      <c r="AL369" s="77"/>
      <c r="AQ369" s="11"/>
    </row>
    <row r="370" spans="1:43" x14ac:dyDescent="0.25">
      <c r="A370" s="490"/>
      <c r="B370" s="453"/>
      <c r="C370" s="454"/>
      <c r="D370" s="459"/>
      <c r="E370" s="453"/>
      <c r="F370" s="453"/>
      <c r="G370" s="453"/>
      <c r="H370" s="623"/>
      <c r="I370" s="456"/>
      <c r="J370" s="605"/>
      <c r="K370" s="606"/>
      <c r="L370" s="606"/>
      <c r="M370" s="81">
        <f t="shared" si="27"/>
        <v>0</v>
      </c>
      <c r="N370" s="367"/>
      <c r="O370" s="81">
        <f t="shared" si="28"/>
        <v>0</v>
      </c>
      <c r="P370" s="270"/>
      <c r="Q370" s="454"/>
      <c r="R370" s="454"/>
      <c r="S370" s="457"/>
      <c r="T370" s="74">
        <f t="shared" si="29"/>
        <v>6</v>
      </c>
      <c r="U370" s="475"/>
      <c r="V370" s="471"/>
      <c r="W370" s="471"/>
      <c r="X370" s="471"/>
      <c r="Y370" s="471"/>
      <c r="Z370" s="471"/>
      <c r="AA370" s="472"/>
      <c r="AB370" s="471"/>
      <c r="AC370" s="473">
        <f t="shared" si="26"/>
        <v>0</v>
      </c>
      <c r="AD370" s="474"/>
      <c r="AJ370" s="69"/>
      <c r="AK370" s="77"/>
      <c r="AL370" s="77"/>
      <c r="AQ370" s="11"/>
    </row>
    <row r="371" spans="1:43" x14ac:dyDescent="0.25">
      <c r="A371" s="490"/>
      <c r="B371" s="453"/>
      <c r="C371" s="454"/>
      <c r="D371" s="459"/>
      <c r="E371" s="453"/>
      <c r="F371" s="453"/>
      <c r="G371" s="453"/>
      <c r="H371" s="623"/>
      <c r="I371" s="456"/>
      <c r="J371" s="605"/>
      <c r="K371" s="606"/>
      <c r="L371" s="606"/>
      <c r="M371" s="81">
        <f t="shared" si="27"/>
        <v>0</v>
      </c>
      <c r="N371" s="367"/>
      <c r="O371" s="81">
        <f t="shared" si="28"/>
        <v>0</v>
      </c>
      <c r="P371" s="270"/>
      <c r="Q371" s="454"/>
      <c r="R371" s="454"/>
      <c r="S371" s="457"/>
      <c r="T371" s="74">
        <f t="shared" si="29"/>
        <v>6</v>
      </c>
      <c r="U371" s="475"/>
      <c r="V371" s="471"/>
      <c r="W371" s="471"/>
      <c r="X371" s="471"/>
      <c r="Y371" s="471"/>
      <c r="Z371" s="471"/>
      <c r="AA371" s="472"/>
      <c r="AB371" s="471"/>
      <c r="AC371" s="473">
        <f t="shared" si="26"/>
        <v>0</v>
      </c>
      <c r="AD371" s="474"/>
      <c r="AJ371" s="69"/>
      <c r="AK371" s="77"/>
      <c r="AL371" s="77"/>
      <c r="AQ371" s="11"/>
    </row>
    <row r="372" spans="1:43" x14ac:dyDescent="0.25">
      <c r="A372" s="490"/>
      <c r="B372" s="453"/>
      <c r="C372" s="454"/>
      <c r="D372" s="459"/>
      <c r="E372" s="453"/>
      <c r="F372" s="453"/>
      <c r="G372" s="453"/>
      <c r="H372" s="623"/>
      <c r="I372" s="456"/>
      <c r="J372" s="605"/>
      <c r="K372" s="606"/>
      <c r="L372" s="606"/>
      <c r="M372" s="81">
        <f t="shared" si="27"/>
        <v>0</v>
      </c>
      <c r="N372" s="367"/>
      <c r="O372" s="81">
        <f t="shared" si="28"/>
        <v>0</v>
      </c>
      <c r="P372" s="270"/>
      <c r="Q372" s="454"/>
      <c r="R372" s="454"/>
      <c r="S372" s="457"/>
      <c r="T372" s="74">
        <f t="shared" si="29"/>
        <v>6</v>
      </c>
      <c r="U372" s="475"/>
      <c r="V372" s="471"/>
      <c r="W372" s="471"/>
      <c r="X372" s="471"/>
      <c r="Y372" s="471"/>
      <c r="Z372" s="471"/>
      <c r="AA372" s="472"/>
      <c r="AB372" s="471"/>
      <c r="AC372" s="473">
        <f t="shared" si="26"/>
        <v>0</v>
      </c>
      <c r="AD372" s="474"/>
      <c r="AJ372" s="69"/>
      <c r="AK372" s="77"/>
      <c r="AL372" s="77"/>
      <c r="AQ372" s="11"/>
    </row>
    <row r="373" spans="1:43" x14ac:dyDescent="0.25">
      <c r="A373" s="490"/>
      <c r="B373" s="453"/>
      <c r="C373" s="454"/>
      <c r="D373" s="459"/>
      <c r="E373" s="453"/>
      <c r="F373" s="453"/>
      <c r="G373" s="453"/>
      <c r="H373" s="623"/>
      <c r="I373" s="456"/>
      <c r="J373" s="605"/>
      <c r="K373" s="606"/>
      <c r="L373" s="606"/>
      <c r="M373" s="81">
        <f t="shared" si="27"/>
        <v>0</v>
      </c>
      <c r="N373" s="367"/>
      <c r="O373" s="81">
        <f t="shared" si="28"/>
        <v>0</v>
      </c>
      <c r="P373" s="270"/>
      <c r="Q373" s="454"/>
      <c r="R373" s="454"/>
      <c r="S373" s="457"/>
      <c r="T373" s="74">
        <f t="shared" si="29"/>
        <v>6</v>
      </c>
      <c r="U373" s="475"/>
      <c r="V373" s="471"/>
      <c r="W373" s="471"/>
      <c r="X373" s="471"/>
      <c r="Y373" s="471"/>
      <c r="Z373" s="471"/>
      <c r="AA373" s="472"/>
      <c r="AB373" s="471"/>
      <c r="AC373" s="473">
        <f t="shared" si="26"/>
        <v>0</v>
      </c>
      <c r="AD373" s="474"/>
      <c r="AJ373" s="69"/>
      <c r="AK373" s="77"/>
      <c r="AL373" s="77"/>
      <c r="AQ373" s="11"/>
    </row>
    <row r="374" spans="1:43" x14ac:dyDescent="0.25">
      <c r="A374" s="490"/>
      <c r="B374" s="453"/>
      <c r="C374" s="454"/>
      <c r="D374" s="459"/>
      <c r="E374" s="453"/>
      <c r="F374" s="453"/>
      <c r="G374" s="453"/>
      <c r="H374" s="623"/>
      <c r="I374" s="456"/>
      <c r="J374" s="605"/>
      <c r="K374" s="606"/>
      <c r="L374" s="606"/>
      <c r="M374" s="81">
        <f t="shared" si="27"/>
        <v>0</v>
      </c>
      <c r="N374" s="367"/>
      <c r="O374" s="81">
        <f t="shared" si="28"/>
        <v>0</v>
      </c>
      <c r="P374" s="270"/>
      <c r="Q374" s="454"/>
      <c r="R374" s="454"/>
      <c r="S374" s="457"/>
      <c r="T374" s="74">
        <f t="shared" si="29"/>
        <v>6</v>
      </c>
      <c r="U374" s="475"/>
      <c r="V374" s="471"/>
      <c r="W374" s="471"/>
      <c r="X374" s="471"/>
      <c r="Y374" s="471"/>
      <c r="Z374" s="471"/>
      <c r="AA374" s="472"/>
      <c r="AB374" s="471"/>
      <c r="AC374" s="473">
        <f t="shared" si="26"/>
        <v>0</v>
      </c>
      <c r="AD374" s="474"/>
      <c r="AJ374" s="69"/>
      <c r="AK374" s="77"/>
      <c r="AL374" s="77"/>
      <c r="AQ374" s="11"/>
    </row>
    <row r="375" spans="1:43" x14ac:dyDescent="0.25">
      <c r="A375" s="490"/>
      <c r="B375" s="453"/>
      <c r="C375" s="454"/>
      <c r="D375" s="459"/>
      <c r="E375" s="453"/>
      <c r="F375" s="453"/>
      <c r="G375" s="453"/>
      <c r="H375" s="623"/>
      <c r="I375" s="456"/>
      <c r="J375" s="605"/>
      <c r="K375" s="606"/>
      <c r="L375" s="606"/>
      <c r="M375" s="81">
        <f t="shared" si="27"/>
        <v>0</v>
      </c>
      <c r="N375" s="367"/>
      <c r="O375" s="81">
        <f t="shared" si="28"/>
        <v>0</v>
      </c>
      <c r="P375" s="270"/>
      <c r="Q375" s="454"/>
      <c r="R375" s="454"/>
      <c r="S375" s="457"/>
      <c r="T375" s="74">
        <f t="shared" si="29"/>
        <v>6</v>
      </c>
      <c r="U375" s="475"/>
      <c r="V375" s="471"/>
      <c r="W375" s="471"/>
      <c r="X375" s="471"/>
      <c r="Y375" s="471"/>
      <c r="Z375" s="471"/>
      <c r="AA375" s="472"/>
      <c r="AB375" s="471"/>
      <c r="AC375" s="473">
        <f t="shared" si="26"/>
        <v>0</v>
      </c>
      <c r="AD375" s="474"/>
      <c r="AJ375" s="69"/>
      <c r="AK375" s="77"/>
      <c r="AL375" s="77"/>
      <c r="AQ375" s="11"/>
    </row>
    <row r="376" spans="1:43" x14ac:dyDescent="0.25">
      <c r="A376" s="490"/>
      <c r="B376" s="453"/>
      <c r="C376" s="454"/>
      <c r="D376" s="459"/>
      <c r="E376" s="453"/>
      <c r="F376" s="453"/>
      <c r="G376" s="453"/>
      <c r="H376" s="623"/>
      <c r="I376" s="456"/>
      <c r="J376" s="605"/>
      <c r="K376" s="606"/>
      <c r="L376" s="606"/>
      <c r="M376" s="81">
        <f t="shared" si="27"/>
        <v>0</v>
      </c>
      <c r="N376" s="367"/>
      <c r="O376" s="81">
        <f t="shared" si="28"/>
        <v>0</v>
      </c>
      <c r="P376" s="270"/>
      <c r="Q376" s="454"/>
      <c r="R376" s="454"/>
      <c r="S376" s="457"/>
      <c r="T376" s="74">
        <f t="shared" si="29"/>
        <v>6</v>
      </c>
      <c r="U376" s="475"/>
      <c r="V376" s="471"/>
      <c r="W376" s="471"/>
      <c r="X376" s="471"/>
      <c r="Y376" s="471"/>
      <c r="Z376" s="471"/>
      <c r="AA376" s="472"/>
      <c r="AB376" s="471"/>
      <c r="AC376" s="473">
        <f t="shared" si="26"/>
        <v>0</v>
      </c>
      <c r="AD376" s="474"/>
      <c r="AJ376" s="69"/>
      <c r="AK376" s="77"/>
      <c r="AL376" s="77"/>
      <c r="AQ376" s="11"/>
    </row>
    <row r="377" spans="1:43" x14ac:dyDescent="0.25">
      <c r="A377" s="490"/>
      <c r="B377" s="453"/>
      <c r="C377" s="454"/>
      <c r="D377" s="459"/>
      <c r="E377" s="453"/>
      <c r="F377" s="453"/>
      <c r="G377" s="453"/>
      <c r="H377" s="623"/>
      <c r="I377" s="456"/>
      <c r="J377" s="605"/>
      <c r="K377" s="606"/>
      <c r="L377" s="606"/>
      <c r="M377" s="81">
        <f t="shared" si="27"/>
        <v>0</v>
      </c>
      <c r="N377" s="367"/>
      <c r="O377" s="81">
        <f t="shared" si="28"/>
        <v>0</v>
      </c>
      <c r="P377" s="270"/>
      <c r="Q377" s="454"/>
      <c r="R377" s="454"/>
      <c r="S377" s="457"/>
      <c r="T377" s="74">
        <f t="shared" si="29"/>
        <v>6</v>
      </c>
      <c r="U377" s="475"/>
      <c r="V377" s="471"/>
      <c r="W377" s="471"/>
      <c r="X377" s="471"/>
      <c r="Y377" s="471"/>
      <c r="Z377" s="471"/>
      <c r="AA377" s="472"/>
      <c r="AB377" s="471"/>
      <c r="AC377" s="473">
        <f t="shared" si="26"/>
        <v>0</v>
      </c>
      <c r="AD377" s="474"/>
      <c r="AJ377" s="69"/>
      <c r="AK377" s="77"/>
      <c r="AL377" s="77"/>
      <c r="AQ377" s="11"/>
    </row>
    <row r="378" spans="1:43" x14ac:dyDescent="0.25">
      <c r="A378" s="490"/>
      <c r="B378" s="453"/>
      <c r="C378" s="454"/>
      <c r="D378" s="459"/>
      <c r="E378" s="453"/>
      <c r="F378" s="453"/>
      <c r="G378" s="453"/>
      <c r="H378" s="623"/>
      <c r="I378" s="456"/>
      <c r="J378" s="605"/>
      <c r="K378" s="606"/>
      <c r="L378" s="606"/>
      <c r="M378" s="81">
        <f t="shared" si="27"/>
        <v>0</v>
      </c>
      <c r="N378" s="367"/>
      <c r="O378" s="81">
        <f t="shared" si="28"/>
        <v>0</v>
      </c>
      <c r="P378" s="270"/>
      <c r="Q378" s="454"/>
      <c r="R378" s="454"/>
      <c r="S378" s="457"/>
      <c r="T378" s="74">
        <f t="shared" si="29"/>
        <v>6</v>
      </c>
      <c r="U378" s="475"/>
      <c r="V378" s="471"/>
      <c r="W378" s="471"/>
      <c r="X378" s="471"/>
      <c r="Y378" s="471"/>
      <c r="Z378" s="471"/>
      <c r="AA378" s="472"/>
      <c r="AB378" s="471"/>
      <c r="AC378" s="473">
        <f t="shared" si="26"/>
        <v>0</v>
      </c>
      <c r="AD378" s="474"/>
      <c r="AJ378" s="69"/>
      <c r="AK378" s="77"/>
      <c r="AL378" s="77"/>
      <c r="AQ378" s="11"/>
    </row>
    <row r="379" spans="1:43" x14ac:dyDescent="0.25">
      <c r="A379" s="490"/>
      <c r="B379" s="453"/>
      <c r="C379" s="454"/>
      <c r="D379" s="459"/>
      <c r="E379" s="453"/>
      <c r="F379" s="453"/>
      <c r="G379" s="453"/>
      <c r="H379" s="623"/>
      <c r="I379" s="456"/>
      <c r="J379" s="605"/>
      <c r="K379" s="606"/>
      <c r="L379" s="606"/>
      <c r="M379" s="81">
        <f t="shared" si="27"/>
        <v>0</v>
      </c>
      <c r="N379" s="367"/>
      <c r="O379" s="81">
        <f t="shared" si="28"/>
        <v>0</v>
      </c>
      <c r="P379" s="270"/>
      <c r="Q379" s="454"/>
      <c r="R379" s="454"/>
      <c r="S379" s="457"/>
      <c r="T379" s="74">
        <f t="shared" si="29"/>
        <v>6</v>
      </c>
      <c r="U379" s="475"/>
      <c r="V379" s="471"/>
      <c r="W379" s="471"/>
      <c r="X379" s="471"/>
      <c r="Y379" s="471"/>
      <c r="Z379" s="471"/>
      <c r="AA379" s="472"/>
      <c r="AB379" s="471"/>
      <c r="AC379" s="473">
        <f t="shared" si="26"/>
        <v>0</v>
      </c>
      <c r="AD379" s="474"/>
      <c r="AJ379" s="69"/>
      <c r="AK379" s="77"/>
      <c r="AL379" s="77"/>
      <c r="AQ379" s="11"/>
    </row>
    <row r="380" spans="1:43" x14ac:dyDescent="0.25">
      <c r="A380" s="490"/>
      <c r="B380" s="453"/>
      <c r="C380" s="454"/>
      <c r="D380" s="459"/>
      <c r="E380" s="453"/>
      <c r="F380" s="453"/>
      <c r="G380" s="453"/>
      <c r="H380" s="623"/>
      <c r="I380" s="456"/>
      <c r="J380" s="605"/>
      <c r="K380" s="606"/>
      <c r="L380" s="606"/>
      <c r="M380" s="81">
        <f t="shared" si="27"/>
        <v>0</v>
      </c>
      <c r="N380" s="367"/>
      <c r="O380" s="81">
        <f t="shared" si="28"/>
        <v>0</v>
      </c>
      <c r="P380" s="270"/>
      <c r="Q380" s="454"/>
      <c r="R380" s="454"/>
      <c r="S380" s="457"/>
      <c r="T380" s="74">
        <f t="shared" si="29"/>
        <v>6</v>
      </c>
      <c r="U380" s="475"/>
      <c r="V380" s="471"/>
      <c r="W380" s="471"/>
      <c r="X380" s="471"/>
      <c r="Y380" s="471"/>
      <c r="Z380" s="471"/>
      <c r="AA380" s="472"/>
      <c r="AB380" s="471"/>
      <c r="AC380" s="473">
        <f t="shared" si="26"/>
        <v>0</v>
      </c>
      <c r="AD380" s="474"/>
      <c r="AJ380" s="69"/>
      <c r="AK380" s="77"/>
      <c r="AL380" s="77"/>
      <c r="AQ380" s="11"/>
    </row>
    <row r="381" spans="1:43" x14ac:dyDescent="0.25">
      <c r="A381" s="490"/>
      <c r="B381" s="453"/>
      <c r="C381" s="454"/>
      <c r="D381" s="459"/>
      <c r="E381" s="453"/>
      <c r="F381" s="453"/>
      <c r="G381" s="453"/>
      <c r="H381" s="623"/>
      <c r="I381" s="456"/>
      <c r="J381" s="605"/>
      <c r="K381" s="606"/>
      <c r="L381" s="606"/>
      <c r="M381" s="81">
        <f t="shared" si="27"/>
        <v>0</v>
      </c>
      <c r="N381" s="367"/>
      <c r="O381" s="81">
        <f t="shared" si="28"/>
        <v>0</v>
      </c>
      <c r="P381" s="270"/>
      <c r="Q381" s="454"/>
      <c r="R381" s="454"/>
      <c r="S381" s="457"/>
      <c r="T381" s="74">
        <f t="shared" si="29"/>
        <v>6</v>
      </c>
      <c r="U381" s="475"/>
      <c r="V381" s="471"/>
      <c r="W381" s="471"/>
      <c r="X381" s="471"/>
      <c r="Y381" s="471"/>
      <c r="Z381" s="471"/>
      <c r="AA381" s="472"/>
      <c r="AB381" s="471"/>
      <c r="AC381" s="473">
        <f t="shared" si="26"/>
        <v>0</v>
      </c>
      <c r="AD381" s="474"/>
      <c r="AJ381" s="69"/>
      <c r="AK381" s="77"/>
      <c r="AL381" s="77"/>
      <c r="AQ381" s="11"/>
    </row>
    <row r="382" spans="1:43" x14ac:dyDescent="0.25">
      <c r="A382" s="490"/>
      <c r="B382" s="453"/>
      <c r="C382" s="454"/>
      <c r="D382" s="459"/>
      <c r="E382" s="453"/>
      <c r="F382" s="453"/>
      <c r="G382" s="453"/>
      <c r="H382" s="623"/>
      <c r="I382" s="456"/>
      <c r="J382" s="605"/>
      <c r="K382" s="606"/>
      <c r="L382" s="606"/>
      <c r="M382" s="81">
        <f t="shared" si="27"/>
        <v>0</v>
      </c>
      <c r="N382" s="367"/>
      <c r="O382" s="81">
        <f t="shared" si="28"/>
        <v>0</v>
      </c>
      <c r="P382" s="270"/>
      <c r="Q382" s="454"/>
      <c r="R382" s="454"/>
      <c r="S382" s="457"/>
      <c r="T382" s="74">
        <f t="shared" si="29"/>
        <v>6</v>
      </c>
      <c r="U382" s="475"/>
      <c r="V382" s="471"/>
      <c r="W382" s="471"/>
      <c r="X382" s="471"/>
      <c r="Y382" s="471"/>
      <c r="Z382" s="471"/>
      <c r="AA382" s="472"/>
      <c r="AB382" s="471"/>
      <c r="AC382" s="473">
        <f t="shared" si="26"/>
        <v>0</v>
      </c>
      <c r="AD382" s="474"/>
      <c r="AJ382" s="69"/>
      <c r="AK382" s="77"/>
      <c r="AL382" s="77"/>
      <c r="AQ382" s="11"/>
    </row>
    <row r="383" spans="1:43" x14ac:dyDescent="0.25">
      <c r="A383" s="490"/>
      <c r="B383" s="453"/>
      <c r="C383" s="454"/>
      <c r="D383" s="459"/>
      <c r="E383" s="453"/>
      <c r="F383" s="453"/>
      <c r="G383" s="453"/>
      <c r="H383" s="623"/>
      <c r="I383" s="456"/>
      <c r="J383" s="605"/>
      <c r="K383" s="606"/>
      <c r="L383" s="606"/>
      <c r="M383" s="81">
        <f t="shared" si="27"/>
        <v>0</v>
      </c>
      <c r="N383" s="367"/>
      <c r="O383" s="81">
        <f t="shared" si="28"/>
        <v>0</v>
      </c>
      <c r="P383" s="270"/>
      <c r="Q383" s="454"/>
      <c r="R383" s="454"/>
      <c r="S383" s="457"/>
      <c r="T383" s="74">
        <f t="shared" si="29"/>
        <v>6</v>
      </c>
      <c r="U383" s="475"/>
      <c r="V383" s="471"/>
      <c r="W383" s="471"/>
      <c r="X383" s="471"/>
      <c r="Y383" s="471"/>
      <c r="Z383" s="471"/>
      <c r="AA383" s="472"/>
      <c r="AB383" s="471"/>
      <c r="AC383" s="473">
        <f t="shared" si="26"/>
        <v>0</v>
      </c>
      <c r="AD383" s="474"/>
      <c r="AJ383" s="69"/>
      <c r="AK383" s="77"/>
      <c r="AL383" s="77"/>
      <c r="AQ383" s="11"/>
    </row>
    <row r="384" spans="1:43" x14ac:dyDescent="0.25">
      <c r="A384" s="490"/>
      <c r="B384" s="453"/>
      <c r="C384" s="454"/>
      <c r="D384" s="459"/>
      <c r="E384" s="453"/>
      <c r="F384" s="453"/>
      <c r="G384" s="453"/>
      <c r="H384" s="623"/>
      <c r="I384" s="456"/>
      <c r="J384" s="605"/>
      <c r="K384" s="606"/>
      <c r="L384" s="606"/>
      <c r="M384" s="81">
        <f t="shared" si="27"/>
        <v>0</v>
      </c>
      <c r="N384" s="367"/>
      <c r="O384" s="81">
        <f t="shared" si="28"/>
        <v>0</v>
      </c>
      <c r="P384" s="270"/>
      <c r="Q384" s="454"/>
      <c r="R384" s="454"/>
      <c r="S384" s="457"/>
      <c r="T384" s="74">
        <f t="shared" si="29"/>
        <v>6</v>
      </c>
      <c r="U384" s="475"/>
      <c r="V384" s="471"/>
      <c r="W384" s="471"/>
      <c r="X384" s="471"/>
      <c r="Y384" s="471"/>
      <c r="Z384" s="471"/>
      <c r="AA384" s="472"/>
      <c r="AB384" s="471"/>
      <c r="AC384" s="473">
        <f t="shared" ref="AC384:AC447" si="30">IF(T384=6,O384,"")</f>
        <v>0</v>
      </c>
      <c r="AD384" s="474"/>
      <c r="AJ384" s="69"/>
      <c r="AK384" s="77"/>
      <c r="AL384" s="77"/>
      <c r="AQ384" s="11"/>
    </row>
    <row r="385" spans="1:43" x14ac:dyDescent="0.25">
      <c r="A385" s="490"/>
      <c r="B385" s="453"/>
      <c r="C385" s="454"/>
      <c r="D385" s="459"/>
      <c r="E385" s="453"/>
      <c r="F385" s="453"/>
      <c r="G385" s="453"/>
      <c r="H385" s="623"/>
      <c r="I385" s="456"/>
      <c r="J385" s="605"/>
      <c r="K385" s="606"/>
      <c r="L385" s="606"/>
      <c r="M385" s="81">
        <f t="shared" si="27"/>
        <v>0</v>
      </c>
      <c r="N385" s="367"/>
      <c r="O385" s="81">
        <f t="shared" si="28"/>
        <v>0</v>
      </c>
      <c r="P385" s="270"/>
      <c r="Q385" s="454"/>
      <c r="R385" s="454"/>
      <c r="S385" s="457"/>
      <c r="T385" s="74">
        <f t="shared" si="29"/>
        <v>6</v>
      </c>
      <c r="U385" s="475"/>
      <c r="V385" s="471"/>
      <c r="W385" s="471"/>
      <c r="X385" s="471"/>
      <c r="Y385" s="471"/>
      <c r="Z385" s="471"/>
      <c r="AA385" s="472"/>
      <c r="AB385" s="471"/>
      <c r="AC385" s="473">
        <f t="shared" si="30"/>
        <v>0</v>
      </c>
      <c r="AD385" s="474"/>
      <c r="AJ385" s="69"/>
      <c r="AK385" s="77"/>
      <c r="AL385" s="77"/>
      <c r="AQ385" s="11"/>
    </row>
    <row r="386" spans="1:43" x14ac:dyDescent="0.25">
      <c r="A386" s="490"/>
      <c r="B386" s="453"/>
      <c r="C386" s="454"/>
      <c r="D386" s="459"/>
      <c r="E386" s="453"/>
      <c r="F386" s="453"/>
      <c r="G386" s="453"/>
      <c r="H386" s="623"/>
      <c r="I386" s="456"/>
      <c r="J386" s="605"/>
      <c r="K386" s="606"/>
      <c r="L386" s="606"/>
      <c r="M386" s="81">
        <f t="shared" si="27"/>
        <v>0</v>
      </c>
      <c r="N386" s="367"/>
      <c r="O386" s="81">
        <f t="shared" si="28"/>
        <v>0</v>
      </c>
      <c r="P386" s="270"/>
      <c r="Q386" s="454"/>
      <c r="R386" s="454"/>
      <c r="S386" s="457"/>
      <c r="T386" s="74">
        <f t="shared" si="29"/>
        <v>6</v>
      </c>
      <c r="U386" s="475"/>
      <c r="V386" s="471"/>
      <c r="W386" s="471"/>
      <c r="X386" s="471"/>
      <c r="Y386" s="471"/>
      <c r="Z386" s="471"/>
      <c r="AA386" s="472"/>
      <c r="AB386" s="471"/>
      <c r="AC386" s="473">
        <f t="shared" si="30"/>
        <v>0</v>
      </c>
      <c r="AD386" s="474"/>
      <c r="AJ386" s="69"/>
      <c r="AK386" s="77"/>
      <c r="AL386" s="77"/>
      <c r="AQ386" s="11"/>
    </row>
    <row r="387" spans="1:43" x14ac:dyDescent="0.25">
      <c r="A387" s="490"/>
      <c r="B387" s="453"/>
      <c r="C387" s="454"/>
      <c r="D387" s="459"/>
      <c r="E387" s="453"/>
      <c r="F387" s="453"/>
      <c r="G387" s="453"/>
      <c r="H387" s="623"/>
      <c r="I387" s="456"/>
      <c r="J387" s="605"/>
      <c r="K387" s="606"/>
      <c r="L387" s="606"/>
      <c r="M387" s="81">
        <f t="shared" si="27"/>
        <v>0</v>
      </c>
      <c r="N387" s="367"/>
      <c r="O387" s="81">
        <f t="shared" si="28"/>
        <v>0</v>
      </c>
      <c r="P387" s="270"/>
      <c r="Q387" s="454"/>
      <c r="R387" s="454"/>
      <c r="S387" s="457"/>
      <c r="T387" s="74">
        <f t="shared" si="29"/>
        <v>6</v>
      </c>
      <c r="U387" s="475"/>
      <c r="V387" s="471"/>
      <c r="W387" s="471"/>
      <c r="X387" s="471"/>
      <c r="Y387" s="471"/>
      <c r="Z387" s="471"/>
      <c r="AA387" s="472"/>
      <c r="AB387" s="471"/>
      <c r="AC387" s="473">
        <f t="shared" si="30"/>
        <v>0</v>
      </c>
      <c r="AD387" s="474"/>
      <c r="AJ387" s="69"/>
      <c r="AK387" s="77"/>
      <c r="AL387" s="77"/>
      <c r="AQ387" s="11"/>
    </row>
    <row r="388" spans="1:43" x14ac:dyDescent="0.25">
      <c r="A388" s="490"/>
      <c r="B388" s="453"/>
      <c r="C388" s="454"/>
      <c r="D388" s="459"/>
      <c r="E388" s="453"/>
      <c r="F388" s="453"/>
      <c r="G388" s="453"/>
      <c r="H388" s="623"/>
      <c r="I388" s="456"/>
      <c r="J388" s="605"/>
      <c r="K388" s="606"/>
      <c r="L388" s="606"/>
      <c r="M388" s="81">
        <f t="shared" si="27"/>
        <v>0</v>
      </c>
      <c r="N388" s="367"/>
      <c r="O388" s="81">
        <f t="shared" si="28"/>
        <v>0</v>
      </c>
      <c r="P388" s="270"/>
      <c r="Q388" s="454"/>
      <c r="R388" s="454"/>
      <c r="S388" s="457"/>
      <c r="T388" s="74">
        <f t="shared" si="29"/>
        <v>6</v>
      </c>
      <c r="U388" s="475"/>
      <c r="V388" s="471"/>
      <c r="W388" s="471"/>
      <c r="X388" s="471"/>
      <c r="Y388" s="471"/>
      <c r="Z388" s="471"/>
      <c r="AA388" s="472"/>
      <c r="AB388" s="471"/>
      <c r="AC388" s="473">
        <f t="shared" si="30"/>
        <v>0</v>
      </c>
      <c r="AD388" s="474"/>
      <c r="AJ388" s="69"/>
      <c r="AK388" s="77"/>
      <c r="AL388" s="77"/>
      <c r="AQ388" s="11"/>
    </row>
    <row r="389" spans="1:43" x14ac:dyDescent="0.25">
      <c r="A389" s="490"/>
      <c r="B389" s="453"/>
      <c r="C389" s="454"/>
      <c r="D389" s="459"/>
      <c r="E389" s="453"/>
      <c r="F389" s="453"/>
      <c r="G389" s="453"/>
      <c r="H389" s="623"/>
      <c r="I389" s="456"/>
      <c r="J389" s="605"/>
      <c r="K389" s="606"/>
      <c r="L389" s="606"/>
      <c r="M389" s="81">
        <f t="shared" si="27"/>
        <v>0</v>
      </c>
      <c r="N389" s="367"/>
      <c r="O389" s="81">
        <f t="shared" si="28"/>
        <v>0</v>
      </c>
      <c r="P389" s="270"/>
      <c r="Q389" s="454"/>
      <c r="R389" s="454"/>
      <c r="S389" s="457"/>
      <c r="T389" s="74">
        <f t="shared" si="29"/>
        <v>6</v>
      </c>
      <c r="U389" s="475"/>
      <c r="V389" s="471"/>
      <c r="W389" s="471"/>
      <c r="X389" s="471"/>
      <c r="Y389" s="471"/>
      <c r="Z389" s="471"/>
      <c r="AA389" s="472"/>
      <c r="AB389" s="471"/>
      <c r="AC389" s="473">
        <f t="shared" si="30"/>
        <v>0</v>
      </c>
      <c r="AD389" s="474"/>
      <c r="AJ389" s="69"/>
      <c r="AK389" s="77"/>
      <c r="AL389" s="77"/>
      <c r="AQ389" s="11"/>
    </row>
    <row r="390" spans="1:43" x14ac:dyDescent="0.25">
      <c r="A390" s="490"/>
      <c r="B390" s="453"/>
      <c r="C390" s="454"/>
      <c r="D390" s="459"/>
      <c r="E390" s="453"/>
      <c r="F390" s="453"/>
      <c r="G390" s="453"/>
      <c r="H390" s="623"/>
      <c r="I390" s="456"/>
      <c r="J390" s="605"/>
      <c r="K390" s="606"/>
      <c r="L390" s="606"/>
      <c r="M390" s="81">
        <f t="shared" si="27"/>
        <v>0</v>
      </c>
      <c r="N390" s="367"/>
      <c r="O390" s="81">
        <f t="shared" si="28"/>
        <v>0</v>
      </c>
      <c r="P390" s="270"/>
      <c r="Q390" s="454"/>
      <c r="R390" s="454"/>
      <c r="S390" s="457"/>
      <c r="T390" s="74">
        <f t="shared" si="29"/>
        <v>6</v>
      </c>
      <c r="U390" s="475"/>
      <c r="V390" s="471"/>
      <c r="W390" s="471"/>
      <c r="X390" s="471"/>
      <c r="Y390" s="471"/>
      <c r="Z390" s="471"/>
      <c r="AA390" s="472"/>
      <c r="AB390" s="471"/>
      <c r="AC390" s="473">
        <f t="shared" si="30"/>
        <v>0</v>
      </c>
      <c r="AD390" s="474"/>
      <c r="AJ390" s="69"/>
      <c r="AK390" s="77"/>
      <c r="AL390" s="77"/>
      <c r="AQ390" s="11"/>
    </row>
    <row r="391" spans="1:43" x14ac:dyDescent="0.25">
      <c r="A391" s="490"/>
      <c r="B391" s="453"/>
      <c r="C391" s="454"/>
      <c r="D391" s="459"/>
      <c r="E391" s="453"/>
      <c r="F391" s="453"/>
      <c r="G391" s="453"/>
      <c r="H391" s="623"/>
      <c r="I391" s="456"/>
      <c r="J391" s="605"/>
      <c r="K391" s="606"/>
      <c r="L391" s="606"/>
      <c r="M391" s="81">
        <f t="shared" si="27"/>
        <v>0</v>
      </c>
      <c r="N391" s="367"/>
      <c r="O391" s="81">
        <f t="shared" si="28"/>
        <v>0</v>
      </c>
      <c r="P391" s="270"/>
      <c r="Q391" s="454"/>
      <c r="R391" s="454"/>
      <c r="S391" s="457"/>
      <c r="T391" s="74">
        <f t="shared" si="29"/>
        <v>6</v>
      </c>
      <c r="U391" s="475"/>
      <c r="V391" s="471"/>
      <c r="W391" s="471"/>
      <c r="X391" s="471"/>
      <c r="Y391" s="471"/>
      <c r="Z391" s="471"/>
      <c r="AA391" s="472"/>
      <c r="AB391" s="471"/>
      <c r="AC391" s="473">
        <f t="shared" si="30"/>
        <v>0</v>
      </c>
      <c r="AD391" s="474"/>
      <c r="AJ391" s="69"/>
      <c r="AK391" s="77"/>
      <c r="AL391" s="77"/>
      <c r="AQ391" s="11"/>
    </row>
    <row r="392" spans="1:43" x14ac:dyDescent="0.25">
      <c r="A392" s="490"/>
      <c r="B392" s="453"/>
      <c r="C392" s="454"/>
      <c r="D392" s="459"/>
      <c r="E392" s="453"/>
      <c r="F392" s="453"/>
      <c r="G392" s="453"/>
      <c r="H392" s="623"/>
      <c r="I392" s="456"/>
      <c r="J392" s="605"/>
      <c r="K392" s="606"/>
      <c r="L392" s="606"/>
      <c r="M392" s="81">
        <f t="shared" ref="M392:M453" si="31">J392+K392-L392</f>
        <v>0</v>
      </c>
      <c r="N392" s="367"/>
      <c r="O392" s="81">
        <f t="shared" ref="O392:O453" si="32">N392*J392</f>
        <v>0</v>
      </c>
      <c r="P392" s="270"/>
      <c r="Q392" s="454"/>
      <c r="R392" s="454"/>
      <c r="S392" s="457"/>
      <c r="T392" s="74">
        <f t="shared" si="29"/>
        <v>6</v>
      </c>
      <c r="U392" s="475"/>
      <c r="V392" s="471"/>
      <c r="W392" s="471"/>
      <c r="X392" s="471"/>
      <c r="Y392" s="471"/>
      <c r="Z392" s="471"/>
      <c r="AA392" s="472"/>
      <c r="AB392" s="471"/>
      <c r="AC392" s="473">
        <f t="shared" si="30"/>
        <v>0</v>
      </c>
      <c r="AD392" s="474"/>
      <c r="AJ392" s="69"/>
      <c r="AK392" s="77"/>
      <c r="AL392" s="77"/>
      <c r="AQ392" s="11"/>
    </row>
    <row r="393" spans="1:43" x14ac:dyDescent="0.25">
      <c r="A393" s="490"/>
      <c r="B393" s="453"/>
      <c r="C393" s="454"/>
      <c r="D393" s="459"/>
      <c r="E393" s="453"/>
      <c r="F393" s="453"/>
      <c r="G393" s="453"/>
      <c r="H393" s="623"/>
      <c r="I393" s="456"/>
      <c r="J393" s="605"/>
      <c r="K393" s="606"/>
      <c r="L393" s="606"/>
      <c r="M393" s="81">
        <f t="shared" si="31"/>
        <v>0</v>
      </c>
      <c r="N393" s="367"/>
      <c r="O393" s="81">
        <f t="shared" si="32"/>
        <v>0</v>
      </c>
      <c r="P393" s="270"/>
      <c r="Q393" s="454"/>
      <c r="R393" s="454"/>
      <c r="S393" s="457"/>
      <c r="T393" s="74">
        <f t="shared" si="29"/>
        <v>6</v>
      </c>
      <c r="U393" s="475"/>
      <c r="V393" s="471"/>
      <c r="W393" s="471"/>
      <c r="X393" s="471"/>
      <c r="Y393" s="471"/>
      <c r="Z393" s="471"/>
      <c r="AA393" s="472"/>
      <c r="AB393" s="471"/>
      <c r="AC393" s="473">
        <f t="shared" si="30"/>
        <v>0</v>
      </c>
      <c r="AD393" s="474"/>
      <c r="AJ393" s="69"/>
      <c r="AK393" s="77"/>
      <c r="AL393" s="77"/>
      <c r="AQ393" s="11"/>
    </row>
    <row r="394" spans="1:43" x14ac:dyDescent="0.25">
      <c r="A394" s="490"/>
      <c r="B394" s="453"/>
      <c r="C394" s="454"/>
      <c r="D394" s="459"/>
      <c r="E394" s="453"/>
      <c r="F394" s="453"/>
      <c r="G394" s="453"/>
      <c r="H394" s="623"/>
      <c r="I394" s="456"/>
      <c r="J394" s="605"/>
      <c r="K394" s="606"/>
      <c r="L394" s="606"/>
      <c r="M394" s="81">
        <f t="shared" si="31"/>
        <v>0</v>
      </c>
      <c r="N394" s="367"/>
      <c r="O394" s="81">
        <f t="shared" si="32"/>
        <v>0</v>
      </c>
      <c r="P394" s="270"/>
      <c r="Q394" s="454"/>
      <c r="R394" s="454"/>
      <c r="S394" s="457"/>
      <c r="T394" s="74">
        <f t="shared" si="29"/>
        <v>6</v>
      </c>
      <c r="U394" s="475"/>
      <c r="V394" s="471"/>
      <c r="W394" s="471"/>
      <c r="X394" s="471"/>
      <c r="Y394" s="471"/>
      <c r="Z394" s="471"/>
      <c r="AA394" s="472"/>
      <c r="AB394" s="471"/>
      <c r="AC394" s="473">
        <f t="shared" si="30"/>
        <v>0</v>
      </c>
      <c r="AD394" s="474"/>
      <c r="AJ394" s="69"/>
      <c r="AK394" s="77"/>
      <c r="AL394" s="77"/>
      <c r="AQ394" s="11"/>
    </row>
    <row r="395" spans="1:43" x14ac:dyDescent="0.25">
      <c r="A395" s="490"/>
      <c r="B395" s="453"/>
      <c r="C395" s="454"/>
      <c r="D395" s="459"/>
      <c r="E395" s="453"/>
      <c r="F395" s="453"/>
      <c r="G395" s="453"/>
      <c r="H395" s="623"/>
      <c r="I395" s="456"/>
      <c r="J395" s="605"/>
      <c r="K395" s="606"/>
      <c r="L395" s="606"/>
      <c r="M395" s="81">
        <f t="shared" si="31"/>
        <v>0</v>
      </c>
      <c r="N395" s="367"/>
      <c r="O395" s="81">
        <f t="shared" si="32"/>
        <v>0</v>
      </c>
      <c r="P395" s="270"/>
      <c r="Q395" s="454"/>
      <c r="R395" s="454"/>
      <c r="S395" s="457"/>
      <c r="T395" s="74">
        <f t="shared" si="29"/>
        <v>6</v>
      </c>
      <c r="U395" s="475"/>
      <c r="V395" s="471"/>
      <c r="W395" s="471"/>
      <c r="X395" s="471"/>
      <c r="Y395" s="471"/>
      <c r="Z395" s="471"/>
      <c r="AA395" s="472"/>
      <c r="AB395" s="471"/>
      <c r="AC395" s="473">
        <f t="shared" si="30"/>
        <v>0</v>
      </c>
      <c r="AD395" s="474"/>
      <c r="AJ395" s="69"/>
      <c r="AK395" s="77"/>
      <c r="AL395" s="77"/>
      <c r="AQ395" s="11"/>
    </row>
    <row r="396" spans="1:43" x14ac:dyDescent="0.25">
      <c r="A396" s="490"/>
      <c r="B396" s="453"/>
      <c r="C396" s="454"/>
      <c r="D396" s="459"/>
      <c r="E396" s="453"/>
      <c r="F396" s="453"/>
      <c r="G396" s="453"/>
      <c r="H396" s="623"/>
      <c r="I396" s="456"/>
      <c r="J396" s="605"/>
      <c r="K396" s="606"/>
      <c r="L396" s="606"/>
      <c r="M396" s="81">
        <f t="shared" si="31"/>
        <v>0</v>
      </c>
      <c r="N396" s="367"/>
      <c r="O396" s="81">
        <f t="shared" si="32"/>
        <v>0</v>
      </c>
      <c r="P396" s="270"/>
      <c r="Q396" s="454"/>
      <c r="R396" s="454"/>
      <c r="S396" s="457"/>
      <c r="T396" s="74">
        <f t="shared" si="29"/>
        <v>6</v>
      </c>
      <c r="U396" s="475"/>
      <c r="V396" s="471"/>
      <c r="W396" s="471"/>
      <c r="X396" s="471"/>
      <c r="Y396" s="471"/>
      <c r="Z396" s="471"/>
      <c r="AA396" s="472"/>
      <c r="AB396" s="471"/>
      <c r="AC396" s="473">
        <f t="shared" si="30"/>
        <v>0</v>
      </c>
      <c r="AD396" s="474"/>
      <c r="AJ396" s="69"/>
      <c r="AK396" s="77"/>
      <c r="AL396" s="77"/>
      <c r="AQ396" s="11"/>
    </row>
    <row r="397" spans="1:43" x14ac:dyDescent="0.25">
      <c r="A397" s="490"/>
      <c r="B397" s="453"/>
      <c r="C397" s="454"/>
      <c r="D397" s="459"/>
      <c r="E397" s="453"/>
      <c r="F397" s="453"/>
      <c r="G397" s="453"/>
      <c r="H397" s="623"/>
      <c r="I397" s="456"/>
      <c r="J397" s="605"/>
      <c r="K397" s="606"/>
      <c r="L397" s="606"/>
      <c r="M397" s="81">
        <f t="shared" si="31"/>
        <v>0</v>
      </c>
      <c r="N397" s="367"/>
      <c r="O397" s="81">
        <f t="shared" si="32"/>
        <v>0</v>
      </c>
      <c r="P397" s="270"/>
      <c r="Q397" s="454"/>
      <c r="R397" s="454"/>
      <c r="S397" s="457"/>
      <c r="T397" s="74">
        <f t="shared" si="29"/>
        <v>6</v>
      </c>
      <c r="U397" s="475"/>
      <c r="V397" s="471"/>
      <c r="W397" s="471"/>
      <c r="X397" s="471"/>
      <c r="Y397" s="471"/>
      <c r="Z397" s="471"/>
      <c r="AA397" s="472"/>
      <c r="AB397" s="471"/>
      <c r="AC397" s="473">
        <f t="shared" si="30"/>
        <v>0</v>
      </c>
      <c r="AD397" s="474"/>
      <c r="AJ397" s="69"/>
      <c r="AK397" s="77"/>
      <c r="AL397" s="77"/>
      <c r="AQ397" s="11"/>
    </row>
    <row r="398" spans="1:43" x14ac:dyDescent="0.25">
      <c r="A398" s="490"/>
      <c r="B398" s="453"/>
      <c r="C398" s="454"/>
      <c r="D398" s="459"/>
      <c r="E398" s="453"/>
      <c r="F398" s="453"/>
      <c r="G398" s="453"/>
      <c r="H398" s="623"/>
      <c r="I398" s="456"/>
      <c r="J398" s="605"/>
      <c r="K398" s="606"/>
      <c r="L398" s="606"/>
      <c r="M398" s="81">
        <f t="shared" si="31"/>
        <v>0</v>
      </c>
      <c r="N398" s="367"/>
      <c r="O398" s="81">
        <f t="shared" si="32"/>
        <v>0</v>
      </c>
      <c r="P398" s="270"/>
      <c r="Q398" s="454"/>
      <c r="R398" s="454"/>
      <c r="S398" s="457"/>
      <c r="T398" s="74">
        <f t="shared" si="29"/>
        <v>6</v>
      </c>
      <c r="U398" s="475"/>
      <c r="V398" s="471"/>
      <c r="W398" s="471"/>
      <c r="X398" s="471"/>
      <c r="Y398" s="471"/>
      <c r="Z398" s="471"/>
      <c r="AA398" s="472"/>
      <c r="AB398" s="471"/>
      <c r="AC398" s="473">
        <f t="shared" si="30"/>
        <v>0</v>
      </c>
      <c r="AD398" s="474"/>
      <c r="AJ398" s="69"/>
      <c r="AK398" s="77"/>
      <c r="AL398" s="77"/>
      <c r="AQ398" s="11"/>
    </row>
    <row r="399" spans="1:43" x14ac:dyDescent="0.25">
      <c r="A399" s="490"/>
      <c r="B399" s="453"/>
      <c r="C399" s="454"/>
      <c r="D399" s="459"/>
      <c r="E399" s="453"/>
      <c r="F399" s="453"/>
      <c r="G399" s="453"/>
      <c r="H399" s="623"/>
      <c r="I399" s="456"/>
      <c r="J399" s="605"/>
      <c r="K399" s="606"/>
      <c r="L399" s="606"/>
      <c r="M399" s="81">
        <f t="shared" si="31"/>
        <v>0</v>
      </c>
      <c r="N399" s="367"/>
      <c r="O399" s="81">
        <f t="shared" si="32"/>
        <v>0</v>
      </c>
      <c r="P399" s="270"/>
      <c r="Q399" s="454"/>
      <c r="R399" s="454"/>
      <c r="S399" s="457"/>
      <c r="T399" s="74">
        <f t="shared" si="29"/>
        <v>6</v>
      </c>
      <c r="U399" s="475"/>
      <c r="V399" s="471"/>
      <c r="W399" s="471"/>
      <c r="X399" s="471"/>
      <c r="Y399" s="471"/>
      <c r="Z399" s="471"/>
      <c r="AA399" s="472"/>
      <c r="AB399" s="471"/>
      <c r="AC399" s="473">
        <f t="shared" si="30"/>
        <v>0</v>
      </c>
      <c r="AD399" s="474"/>
      <c r="AJ399" s="69"/>
      <c r="AK399" s="77"/>
      <c r="AL399" s="77"/>
      <c r="AQ399" s="11"/>
    </row>
    <row r="400" spans="1:43" x14ac:dyDescent="0.25">
      <c r="A400" s="490"/>
      <c r="B400" s="453"/>
      <c r="C400" s="454"/>
      <c r="D400" s="459"/>
      <c r="E400" s="453"/>
      <c r="F400" s="453"/>
      <c r="G400" s="453"/>
      <c r="H400" s="623"/>
      <c r="I400" s="456"/>
      <c r="J400" s="605"/>
      <c r="K400" s="606"/>
      <c r="L400" s="606"/>
      <c r="M400" s="81">
        <f t="shared" si="31"/>
        <v>0</v>
      </c>
      <c r="N400" s="367"/>
      <c r="O400" s="81">
        <f t="shared" si="32"/>
        <v>0</v>
      </c>
      <c r="P400" s="270"/>
      <c r="Q400" s="454"/>
      <c r="R400" s="454"/>
      <c r="S400" s="457"/>
      <c r="T400" s="74">
        <f t="shared" si="29"/>
        <v>6</v>
      </c>
      <c r="U400" s="475"/>
      <c r="V400" s="471"/>
      <c r="W400" s="471"/>
      <c r="X400" s="471"/>
      <c r="Y400" s="471"/>
      <c r="Z400" s="471"/>
      <c r="AA400" s="472"/>
      <c r="AB400" s="471"/>
      <c r="AC400" s="473">
        <f t="shared" si="30"/>
        <v>0</v>
      </c>
      <c r="AD400" s="474"/>
      <c r="AJ400" s="69"/>
      <c r="AK400" s="77"/>
      <c r="AL400" s="77"/>
      <c r="AQ400" s="11"/>
    </row>
    <row r="401" spans="1:43" x14ac:dyDescent="0.25">
      <c r="A401" s="490"/>
      <c r="B401" s="453"/>
      <c r="C401" s="454"/>
      <c r="D401" s="459"/>
      <c r="E401" s="453"/>
      <c r="F401" s="453"/>
      <c r="G401" s="453"/>
      <c r="H401" s="623"/>
      <c r="I401" s="456"/>
      <c r="J401" s="605"/>
      <c r="K401" s="606"/>
      <c r="L401" s="606"/>
      <c r="M401" s="81">
        <f t="shared" si="31"/>
        <v>0</v>
      </c>
      <c r="N401" s="367"/>
      <c r="O401" s="81">
        <f t="shared" si="32"/>
        <v>0</v>
      </c>
      <c r="P401" s="270"/>
      <c r="Q401" s="454"/>
      <c r="R401" s="454"/>
      <c r="S401" s="457"/>
      <c r="T401" s="74">
        <f t="shared" si="29"/>
        <v>6</v>
      </c>
      <c r="U401" s="475"/>
      <c r="V401" s="471"/>
      <c r="W401" s="471"/>
      <c r="X401" s="471"/>
      <c r="Y401" s="471"/>
      <c r="Z401" s="471"/>
      <c r="AA401" s="472"/>
      <c r="AB401" s="471"/>
      <c r="AC401" s="473">
        <f t="shared" si="30"/>
        <v>0</v>
      </c>
      <c r="AD401" s="474"/>
      <c r="AJ401" s="69"/>
      <c r="AK401" s="77"/>
      <c r="AL401" s="77"/>
      <c r="AQ401" s="11"/>
    </row>
    <row r="402" spans="1:43" x14ac:dyDescent="0.25">
      <c r="A402" s="490"/>
      <c r="B402" s="453"/>
      <c r="C402" s="454"/>
      <c r="D402" s="459"/>
      <c r="E402" s="453"/>
      <c r="F402" s="453"/>
      <c r="G402" s="453"/>
      <c r="H402" s="623"/>
      <c r="I402" s="456"/>
      <c r="J402" s="605"/>
      <c r="K402" s="606"/>
      <c r="L402" s="606"/>
      <c r="M402" s="81">
        <f t="shared" si="31"/>
        <v>0</v>
      </c>
      <c r="N402" s="367"/>
      <c r="O402" s="81">
        <f t="shared" si="32"/>
        <v>0</v>
      </c>
      <c r="P402" s="270"/>
      <c r="Q402" s="454"/>
      <c r="R402" s="454"/>
      <c r="S402" s="457"/>
      <c r="T402" s="74">
        <f t="shared" si="29"/>
        <v>6</v>
      </c>
      <c r="U402" s="475"/>
      <c r="V402" s="471"/>
      <c r="W402" s="471"/>
      <c r="X402" s="471"/>
      <c r="Y402" s="471"/>
      <c r="Z402" s="471"/>
      <c r="AA402" s="472"/>
      <c r="AB402" s="471"/>
      <c r="AC402" s="473">
        <f t="shared" si="30"/>
        <v>0</v>
      </c>
      <c r="AD402" s="474"/>
      <c r="AJ402" s="69"/>
      <c r="AK402" s="77"/>
      <c r="AL402" s="77"/>
      <c r="AQ402" s="11"/>
    </row>
    <row r="403" spans="1:43" x14ac:dyDescent="0.25">
      <c r="A403" s="490"/>
      <c r="B403" s="453"/>
      <c r="C403" s="454"/>
      <c r="D403" s="459"/>
      <c r="E403" s="453"/>
      <c r="F403" s="453"/>
      <c r="G403" s="453"/>
      <c r="H403" s="623"/>
      <c r="I403" s="456"/>
      <c r="J403" s="605"/>
      <c r="K403" s="606"/>
      <c r="L403" s="606"/>
      <c r="M403" s="81">
        <f t="shared" si="31"/>
        <v>0</v>
      </c>
      <c r="N403" s="367"/>
      <c r="O403" s="81">
        <f t="shared" si="32"/>
        <v>0</v>
      </c>
      <c r="P403" s="270"/>
      <c r="Q403" s="454"/>
      <c r="R403" s="454"/>
      <c r="S403" s="457"/>
      <c r="T403" s="74">
        <f t="shared" si="29"/>
        <v>6</v>
      </c>
      <c r="U403" s="475"/>
      <c r="V403" s="471"/>
      <c r="W403" s="471"/>
      <c r="X403" s="471"/>
      <c r="Y403" s="471"/>
      <c r="Z403" s="471"/>
      <c r="AA403" s="472"/>
      <c r="AB403" s="471"/>
      <c r="AC403" s="473">
        <f t="shared" si="30"/>
        <v>0</v>
      </c>
      <c r="AD403" s="474"/>
      <c r="AJ403" s="69"/>
      <c r="AK403" s="77"/>
      <c r="AL403" s="77"/>
      <c r="AQ403" s="11"/>
    </row>
    <row r="404" spans="1:43" x14ac:dyDescent="0.25">
      <c r="A404" s="490"/>
      <c r="B404" s="453"/>
      <c r="C404" s="454"/>
      <c r="D404" s="459"/>
      <c r="E404" s="453"/>
      <c r="F404" s="453"/>
      <c r="G404" s="453"/>
      <c r="H404" s="623"/>
      <c r="I404" s="456"/>
      <c r="J404" s="605"/>
      <c r="K404" s="606"/>
      <c r="L404" s="606"/>
      <c r="M404" s="81">
        <f t="shared" si="31"/>
        <v>0</v>
      </c>
      <c r="N404" s="367"/>
      <c r="O404" s="81">
        <f t="shared" si="32"/>
        <v>0</v>
      </c>
      <c r="P404" s="270"/>
      <c r="Q404" s="454"/>
      <c r="R404" s="454"/>
      <c r="S404" s="457"/>
      <c r="T404" s="74">
        <f t="shared" ref="T404:T442" si="33">COUNTIF(U404:Z404,"")</f>
        <v>6</v>
      </c>
      <c r="U404" s="475"/>
      <c r="V404" s="471"/>
      <c r="W404" s="471"/>
      <c r="X404" s="471"/>
      <c r="Y404" s="471"/>
      <c r="Z404" s="471"/>
      <c r="AA404" s="472"/>
      <c r="AB404" s="471"/>
      <c r="AC404" s="473">
        <f t="shared" si="30"/>
        <v>0</v>
      </c>
      <c r="AD404" s="474"/>
      <c r="AJ404" s="69"/>
      <c r="AK404" s="77"/>
      <c r="AL404" s="77"/>
      <c r="AQ404" s="11"/>
    </row>
    <row r="405" spans="1:43" x14ac:dyDescent="0.25">
      <c r="A405" s="490"/>
      <c r="B405" s="453"/>
      <c r="C405" s="454"/>
      <c r="D405" s="459"/>
      <c r="E405" s="453"/>
      <c r="F405" s="453"/>
      <c r="G405" s="453"/>
      <c r="H405" s="623"/>
      <c r="I405" s="456"/>
      <c r="J405" s="605"/>
      <c r="K405" s="606"/>
      <c r="L405" s="606"/>
      <c r="M405" s="81">
        <f t="shared" si="31"/>
        <v>0</v>
      </c>
      <c r="N405" s="367"/>
      <c r="O405" s="81">
        <f t="shared" si="32"/>
        <v>0</v>
      </c>
      <c r="P405" s="270"/>
      <c r="Q405" s="454"/>
      <c r="R405" s="454"/>
      <c r="S405" s="457"/>
      <c r="T405" s="74">
        <f t="shared" si="33"/>
        <v>6</v>
      </c>
      <c r="U405" s="475"/>
      <c r="V405" s="471"/>
      <c r="W405" s="471"/>
      <c r="X405" s="471"/>
      <c r="Y405" s="471"/>
      <c r="Z405" s="471"/>
      <c r="AA405" s="472"/>
      <c r="AB405" s="471"/>
      <c r="AC405" s="473">
        <f t="shared" si="30"/>
        <v>0</v>
      </c>
      <c r="AD405" s="474"/>
      <c r="AJ405" s="69"/>
      <c r="AK405" s="77"/>
      <c r="AL405" s="77"/>
      <c r="AQ405" s="11"/>
    </row>
    <row r="406" spans="1:43" x14ac:dyDescent="0.25">
      <c r="A406" s="490"/>
      <c r="B406" s="453"/>
      <c r="C406" s="454"/>
      <c r="D406" s="459"/>
      <c r="E406" s="453"/>
      <c r="F406" s="453"/>
      <c r="G406" s="453"/>
      <c r="H406" s="623"/>
      <c r="I406" s="456"/>
      <c r="J406" s="605"/>
      <c r="K406" s="606"/>
      <c r="L406" s="606"/>
      <c r="M406" s="81">
        <f t="shared" si="31"/>
        <v>0</v>
      </c>
      <c r="N406" s="367"/>
      <c r="O406" s="81">
        <f t="shared" si="32"/>
        <v>0</v>
      </c>
      <c r="P406" s="270"/>
      <c r="Q406" s="454"/>
      <c r="R406" s="454"/>
      <c r="S406" s="457"/>
      <c r="T406" s="74">
        <f t="shared" si="33"/>
        <v>6</v>
      </c>
      <c r="U406" s="475"/>
      <c r="V406" s="471"/>
      <c r="W406" s="471"/>
      <c r="X406" s="471"/>
      <c r="Y406" s="471"/>
      <c r="Z406" s="471"/>
      <c r="AA406" s="472"/>
      <c r="AB406" s="471"/>
      <c r="AC406" s="473">
        <f t="shared" si="30"/>
        <v>0</v>
      </c>
      <c r="AD406" s="474"/>
      <c r="AJ406" s="69"/>
      <c r="AK406" s="77"/>
      <c r="AL406" s="77"/>
      <c r="AQ406" s="11"/>
    </row>
    <row r="407" spans="1:43" x14ac:dyDescent="0.25">
      <c r="A407" s="490"/>
      <c r="B407" s="453"/>
      <c r="C407" s="454"/>
      <c r="D407" s="459"/>
      <c r="E407" s="453"/>
      <c r="F407" s="453"/>
      <c r="G407" s="453"/>
      <c r="H407" s="623"/>
      <c r="I407" s="456"/>
      <c r="J407" s="605"/>
      <c r="K407" s="606"/>
      <c r="L407" s="606"/>
      <c r="M407" s="81">
        <f t="shared" si="31"/>
        <v>0</v>
      </c>
      <c r="N407" s="367"/>
      <c r="O407" s="81">
        <f t="shared" si="32"/>
        <v>0</v>
      </c>
      <c r="P407" s="270"/>
      <c r="Q407" s="454"/>
      <c r="R407" s="454"/>
      <c r="S407" s="457"/>
      <c r="T407" s="74">
        <f t="shared" si="33"/>
        <v>6</v>
      </c>
      <c r="U407" s="475"/>
      <c r="V407" s="471"/>
      <c r="W407" s="471"/>
      <c r="X407" s="471"/>
      <c r="Y407" s="471"/>
      <c r="Z407" s="471"/>
      <c r="AA407" s="472"/>
      <c r="AB407" s="471"/>
      <c r="AC407" s="473">
        <f t="shared" si="30"/>
        <v>0</v>
      </c>
      <c r="AD407" s="474"/>
      <c r="AJ407" s="69"/>
      <c r="AK407" s="77"/>
      <c r="AL407" s="77"/>
      <c r="AQ407" s="11"/>
    </row>
    <row r="408" spans="1:43" x14ac:dyDescent="0.25">
      <c r="A408" s="490"/>
      <c r="B408" s="453"/>
      <c r="C408" s="454"/>
      <c r="D408" s="459"/>
      <c r="E408" s="453"/>
      <c r="F408" s="453"/>
      <c r="G408" s="453"/>
      <c r="H408" s="623"/>
      <c r="I408" s="456"/>
      <c r="J408" s="605"/>
      <c r="K408" s="606"/>
      <c r="L408" s="606"/>
      <c r="M408" s="81">
        <f t="shared" si="31"/>
        <v>0</v>
      </c>
      <c r="N408" s="367"/>
      <c r="O408" s="81">
        <f t="shared" si="32"/>
        <v>0</v>
      </c>
      <c r="P408" s="270"/>
      <c r="Q408" s="454"/>
      <c r="R408" s="454"/>
      <c r="S408" s="457"/>
      <c r="T408" s="74">
        <f t="shared" si="33"/>
        <v>6</v>
      </c>
      <c r="U408" s="475"/>
      <c r="V408" s="471"/>
      <c r="W408" s="471"/>
      <c r="X408" s="471"/>
      <c r="Y408" s="471"/>
      <c r="Z408" s="471"/>
      <c r="AA408" s="472"/>
      <c r="AB408" s="471"/>
      <c r="AC408" s="473">
        <f t="shared" si="30"/>
        <v>0</v>
      </c>
      <c r="AD408" s="474"/>
      <c r="AJ408" s="69"/>
      <c r="AK408" s="77"/>
      <c r="AL408" s="77"/>
      <c r="AQ408" s="11"/>
    </row>
    <row r="409" spans="1:43" x14ac:dyDescent="0.25">
      <c r="A409" s="490"/>
      <c r="B409" s="453"/>
      <c r="C409" s="454"/>
      <c r="D409" s="459"/>
      <c r="E409" s="453"/>
      <c r="F409" s="453"/>
      <c r="G409" s="453"/>
      <c r="H409" s="623"/>
      <c r="I409" s="456"/>
      <c r="J409" s="605"/>
      <c r="K409" s="606"/>
      <c r="L409" s="606"/>
      <c r="M409" s="81">
        <f t="shared" si="31"/>
        <v>0</v>
      </c>
      <c r="N409" s="367"/>
      <c r="O409" s="81">
        <f t="shared" si="32"/>
        <v>0</v>
      </c>
      <c r="P409" s="270"/>
      <c r="Q409" s="454"/>
      <c r="R409" s="454"/>
      <c r="S409" s="457"/>
      <c r="T409" s="74">
        <f t="shared" si="33"/>
        <v>6</v>
      </c>
      <c r="U409" s="475"/>
      <c r="V409" s="471"/>
      <c r="W409" s="471"/>
      <c r="X409" s="471"/>
      <c r="Y409" s="471"/>
      <c r="Z409" s="471"/>
      <c r="AA409" s="472"/>
      <c r="AB409" s="471"/>
      <c r="AC409" s="473">
        <f t="shared" si="30"/>
        <v>0</v>
      </c>
      <c r="AD409" s="474"/>
      <c r="AJ409" s="69"/>
      <c r="AK409" s="77"/>
      <c r="AL409" s="77"/>
      <c r="AQ409" s="11"/>
    </row>
    <row r="410" spans="1:43" x14ac:dyDescent="0.25">
      <c r="A410" s="490"/>
      <c r="B410" s="453"/>
      <c r="C410" s="454"/>
      <c r="D410" s="459"/>
      <c r="E410" s="453"/>
      <c r="F410" s="453"/>
      <c r="G410" s="453"/>
      <c r="H410" s="623"/>
      <c r="I410" s="456"/>
      <c r="J410" s="605"/>
      <c r="K410" s="606"/>
      <c r="L410" s="606"/>
      <c r="M410" s="81">
        <f t="shared" si="31"/>
        <v>0</v>
      </c>
      <c r="N410" s="367"/>
      <c r="O410" s="81">
        <f t="shared" si="32"/>
        <v>0</v>
      </c>
      <c r="P410" s="270"/>
      <c r="Q410" s="454"/>
      <c r="R410" s="454"/>
      <c r="S410" s="457"/>
      <c r="T410" s="74">
        <f t="shared" si="33"/>
        <v>6</v>
      </c>
      <c r="U410" s="475"/>
      <c r="V410" s="471"/>
      <c r="W410" s="471"/>
      <c r="X410" s="471"/>
      <c r="Y410" s="471"/>
      <c r="Z410" s="471"/>
      <c r="AA410" s="472"/>
      <c r="AB410" s="471"/>
      <c r="AC410" s="473">
        <f t="shared" si="30"/>
        <v>0</v>
      </c>
      <c r="AD410" s="474"/>
      <c r="AJ410" s="69"/>
      <c r="AK410" s="77"/>
      <c r="AL410" s="77"/>
      <c r="AQ410" s="11"/>
    </row>
    <row r="411" spans="1:43" x14ac:dyDescent="0.25">
      <c r="A411" s="490"/>
      <c r="B411" s="453"/>
      <c r="C411" s="454"/>
      <c r="D411" s="459"/>
      <c r="E411" s="453"/>
      <c r="F411" s="453"/>
      <c r="G411" s="453"/>
      <c r="H411" s="623"/>
      <c r="I411" s="456"/>
      <c r="J411" s="605"/>
      <c r="K411" s="606"/>
      <c r="L411" s="606"/>
      <c r="M411" s="81">
        <f t="shared" si="31"/>
        <v>0</v>
      </c>
      <c r="N411" s="367"/>
      <c r="O411" s="81">
        <f t="shared" si="32"/>
        <v>0</v>
      </c>
      <c r="P411" s="270"/>
      <c r="Q411" s="454"/>
      <c r="R411" s="454"/>
      <c r="S411" s="457"/>
      <c r="T411" s="74">
        <f t="shared" si="33"/>
        <v>6</v>
      </c>
      <c r="U411" s="475"/>
      <c r="V411" s="471"/>
      <c r="W411" s="471"/>
      <c r="X411" s="471"/>
      <c r="Y411" s="471"/>
      <c r="Z411" s="471"/>
      <c r="AA411" s="472"/>
      <c r="AB411" s="471"/>
      <c r="AC411" s="473">
        <f t="shared" si="30"/>
        <v>0</v>
      </c>
      <c r="AD411" s="474"/>
      <c r="AJ411" s="69"/>
      <c r="AK411" s="77"/>
      <c r="AL411" s="77"/>
      <c r="AQ411" s="11"/>
    </row>
    <row r="412" spans="1:43" x14ac:dyDescent="0.25">
      <c r="A412" s="490"/>
      <c r="B412" s="453"/>
      <c r="C412" s="454"/>
      <c r="D412" s="459"/>
      <c r="E412" s="453"/>
      <c r="F412" s="453"/>
      <c r="G412" s="453"/>
      <c r="H412" s="623"/>
      <c r="I412" s="456"/>
      <c r="J412" s="605"/>
      <c r="K412" s="606"/>
      <c r="L412" s="606"/>
      <c r="M412" s="81">
        <f t="shared" si="31"/>
        <v>0</v>
      </c>
      <c r="N412" s="367"/>
      <c r="O412" s="81">
        <f t="shared" si="32"/>
        <v>0</v>
      </c>
      <c r="P412" s="270"/>
      <c r="Q412" s="454"/>
      <c r="R412" s="454"/>
      <c r="S412" s="457"/>
      <c r="T412" s="74">
        <f t="shared" si="33"/>
        <v>6</v>
      </c>
      <c r="U412" s="475"/>
      <c r="V412" s="471"/>
      <c r="W412" s="471"/>
      <c r="X412" s="471"/>
      <c r="Y412" s="471"/>
      <c r="Z412" s="471"/>
      <c r="AA412" s="472"/>
      <c r="AB412" s="471"/>
      <c r="AC412" s="473">
        <f t="shared" si="30"/>
        <v>0</v>
      </c>
      <c r="AD412" s="474"/>
      <c r="AJ412" s="69"/>
      <c r="AK412" s="77"/>
      <c r="AL412" s="77"/>
      <c r="AQ412" s="11"/>
    </row>
    <row r="413" spans="1:43" x14ac:dyDescent="0.25">
      <c r="A413" s="490"/>
      <c r="B413" s="453"/>
      <c r="C413" s="454"/>
      <c r="D413" s="459"/>
      <c r="E413" s="453"/>
      <c r="F413" s="453"/>
      <c r="G413" s="453"/>
      <c r="H413" s="623"/>
      <c r="I413" s="456"/>
      <c r="J413" s="605"/>
      <c r="K413" s="606"/>
      <c r="L413" s="606"/>
      <c r="M413" s="81">
        <f t="shared" si="31"/>
        <v>0</v>
      </c>
      <c r="N413" s="367"/>
      <c r="O413" s="81">
        <f t="shared" si="32"/>
        <v>0</v>
      </c>
      <c r="P413" s="270"/>
      <c r="Q413" s="454"/>
      <c r="R413" s="454"/>
      <c r="S413" s="457"/>
      <c r="T413" s="74">
        <f t="shared" si="33"/>
        <v>6</v>
      </c>
      <c r="U413" s="475"/>
      <c r="V413" s="471"/>
      <c r="W413" s="471"/>
      <c r="X413" s="471"/>
      <c r="Y413" s="471"/>
      <c r="Z413" s="471"/>
      <c r="AA413" s="472"/>
      <c r="AB413" s="471"/>
      <c r="AC413" s="473">
        <f t="shared" si="30"/>
        <v>0</v>
      </c>
      <c r="AD413" s="474"/>
      <c r="AJ413" s="69"/>
      <c r="AK413" s="77"/>
      <c r="AL413" s="77"/>
      <c r="AQ413" s="11"/>
    </row>
    <row r="414" spans="1:43" x14ac:dyDescent="0.25">
      <c r="A414" s="490"/>
      <c r="B414" s="453"/>
      <c r="C414" s="454"/>
      <c r="D414" s="459"/>
      <c r="E414" s="453"/>
      <c r="F414" s="453"/>
      <c r="G414" s="453"/>
      <c r="H414" s="623"/>
      <c r="I414" s="456"/>
      <c r="J414" s="605"/>
      <c r="K414" s="606"/>
      <c r="L414" s="606"/>
      <c r="M414" s="81">
        <f t="shared" si="31"/>
        <v>0</v>
      </c>
      <c r="N414" s="367"/>
      <c r="O414" s="81">
        <f t="shared" si="32"/>
        <v>0</v>
      </c>
      <c r="P414" s="270"/>
      <c r="Q414" s="454"/>
      <c r="R414" s="454"/>
      <c r="S414" s="457"/>
      <c r="T414" s="74">
        <f t="shared" si="33"/>
        <v>6</v>
      </c>
      <c r="U414" s="475"/>
      <c r="V414" s="471"/>
      <c r="W414" s="471"/>
      <c r="X414" s="471"/>
      <c r="Y414" s="471"/>
      <c r="Z414" s="471"/>
      <c r="AA414" s="472"/>
      <c r="AB414" s="471"/>
      <c r="AC414" s="473">
        <f t="shared" si="30"/>
        <v>0</v>
      </c>
      <c r="AD414" s="474"/>
      <c r="AJ414" s="69"/>
      <c r="AK414" s="77"/>
      <c r="AL414" s="77"/>
      <c r="AQ414" s="11"/>
    </row>
    <row r="415" spans="1:43" x14ac:dyDescent="0.25">
      <c r="A415" s="490"/>
      <c r="B415" s="453"/>
      <c r="C415" s="454"/>
      <c r="D415" s="459"/>
      <c r="E415" s="453"/>
      <c r="F415" s="453"/>
      <c r="G415" s="453"/>
      <c r="H415" s="623"/>
      <c r="I415" s="456"/>
      <c r="J415" s="605"/>
      <c r="K415" s="606"/>
      <c r="L415" s="606"/>
      <c r="M415" s="81">
        <f t="shared" si="31"/>
        <v>0</v>
      </c>
      <c r="N415" s="367"/>
      <c r="O415" s="81">
        <f t="shared" si="32"/>
        <v>0</v>
      </c>
      <c r="P415" s="270"/>
      <c r="Q415" s="454"/>
      <c r="R415" s="454"/>
      <c r="S415" s="457"/>
      <c r="T415" s="74">
        <f t="shared" si="33"/>
        <v>6</v>
      </c>
      <c r="U415" s="475"/>
      <c r="V415" s="471"/>
      <c r="W415" s="471"/>
      <c r="X415" s="471"/>
      <c r="Y415" s="471"/>
      <c r="Z415" s="471"/>
      <c r="AA415" s="472"/>
      <c r="AB415" s="471"/>
      <c r="AC415" s="473">
        <f t="shared" si="30"/>
        <v>0</v>
      </c>
      <c r="AD415" s="474"/>
      <c r="AJ415" s="69"/>
      <c r="AK415" s="77"/>
      <c r="AL415" s="77"/>
      <c r="AQ415" s="11"/>
    </row>
    <row r="416" spans="1:43" x14ac:dyDescent="0.25">
      <c r="A416" s="490"/>
      <c r="B416" s="453"/>
      <c r="C416" s="454"/>
      <c r="D416" s="459"/>
      <c r="E416" s="453"/>
      <c r="F416" s="453"/>
      <c r="G416" s="453"/>
      <c r="H416" s="623"/>
      <c r="I416" s="456"/>
      <c r="J416" s="605"/>
      <c r="K416" s="606"/>
      <c r="L416" s="606"/>
      <c r="M416" s="81">
        <f t="shared" si="31"/>
        <v>0</v>
      </c>
      <c r="N416" s="367"/>
      <c r="O416" s="81">
        <f t="shared" si="32"/>
        <v>0</v>
      </c>
      <c r="P416" s="270"/>
      <c r="Q416" s="454"/>
      <c r="R416" s="454"/>
      <c r="S416" s="457"/>
      <c r="T416" s="74">
        <f t="shared" si="33"/>
        <v>6</v>
      </c>
      <c r="U416" s="475"/>
      <c r="V416" s="471"/>
      <c r="W416" s="471"/>
      <c r="X416" s="471"/>
      <c r="Y416" s="471"/>
      <c r="Z416" s="471"/>
      <c r="AA416" s="472"/>
      <c r="AB416" s="471"/>
      <c r="AC416" s="473">
        <f t="shared" si="30"/>
        <v>0</v>
      </c>
      <c r="AD416" s="474"/>
      <c r="AJ416" s="69"/>
      <c r="AK416" s="77"/>
      <c r="AL416" s="77"/>
      <c r="AQ416" s="11"/>
    </row>
    <row r="417" spans="1:43" x14ac:dyDescent="0.25">
      <c r="A417" s="490"/>
      <c r="B417" s="453"/>
      <c r="C417" s="454"/>
      <c r="D417" s="459"/>
      <c r="E417" s="453"/>
      <c r="F417" s="453"/>
      <c r="G417" s="453"/>
      <c r="H417" s="623"/>
      <c r="I417" s="456"/>
      <c r="J417" s="605"/>
      <c r="K417" s="606"/>
      <c r="L417" s="606"/>
      <c r="M417" s="81">
        <f t="shared" si="31"/>
        <v>0</v>
      </c>
      <c r="N417" s="367"/>
      <c r="O417" s="81">
        <f t="shared" si="32"/>
        <v>0</v>
      </c>
      <c r="P417" s="270"/>
      <c r="Q417" s="454"/>
      <c r="R417" s="454"/>
      <c r="S417" s="457"/>
      <c r="T417" s="74">
        <f t="shared" si="33"/>
        <v>6</v>
      </c>
      <c r="U417" s="475"/>
      <c r="V417" s="471"/>
      <c r="W417" s="471"/>
      <c r="X417" s="471"/>
      <c r="Y417" s="471"/>
      <c r="Z417" s="471"/>
      <c r="AA417" s="472"/>
      <c r="AB417" s="471"/>
      <c r="AC417" s="473">
        <f t="shared" si="30"/>
        <v>0</v>
      </c>
      <c r="AD417" s="474"/>
      <c r="AJ417" s="69"/>
      <c r="AK417" s="77"/>
      <c r="AL417" s="77"/>
      <c r="AQ417" s="11"/>
    </row>
    <row r="418" spans="1:43" x14ac:dyDescent="0.25">
      <c r="A418" s="490"/>
      <c r="B418" s="453"/>
      <c r="C418" s="454"/>
      <c r="D418" s="459"/>
      <c r="E418" s="453"/>
      <c r="F418" s="453"/>
      <c r="G418" s="453"/>
      <c r="H418" s="623"/>
      <c r="I418" s="456"/>
      <c r="J418" s="605"/>
      <c r="K418" s="606"/>
      <c r="L418" s="606"/>
      <c r="M418" s="81">
        <f t="shared" si="31"/>
        <v>0</v>
      </c>
      <c r="N418" s="367"/>
      <c r="O418" s="81">
        <f t="shared" si="32"/>
        <v>0</v>
      </c>
      <c r="P418" s="270"/>
      <c r="Q418" s="454"/>
      <c r="R418" s="454"/>
      <c r="S418" s="457"/>
      <c r="T418" s="74">
        <f t="shared" si="33"/>
        <v>6</v>
      </c>
      <c r="U418" s="475"/>
      <c r="V418" s="471"/>
      <c r="W418" s="471"/>
      <c r="X418" s="471"/>
      <c r="Y418" s="471"/>
      <c r="Z418" s="471"/>
      <c r="AA418" s="472"/>
      <c r="AB418" s="471"/>
      <c r="AC418" s="473">
        <f t="shared" si="30"/>
        <v>0</v>
      </c>
      <c r="AD418" s="474"/>
      <c r="AJ418" s="69"/>
      <c r="AK418" s="77"/>
      <c r="AL418" s="77"/>
      <c r="AQ418" s="11"/>
    </row>
    <row r="419" spans="1:43" x14ac:dyDescent="0.25">
      <c r="A419" s="490"/>
      <c r="B419" s="453"/>
      <c r="C419" s="454"/>
      <c r="D419" s="459"/>
      <c r="E419" s="453"/>
      <c r="F419" s="453"/>
      <c r="G419" s="453"/>
      <c r="H419" s="623"/>
      <c r="I419" s="456"/>
      <c r="J419" s="605"/>
      <c r="K419" s="606"/>
      <c r="L419" s="606"/>
      <c r="M419" s="81">
        <f t="shared" si="31"/>
        <v>0</v>
      </c>
      <c r="N419" s="367"/>
      <c r="O419" s="81">
        <f t="shared" si="32"/>
        <v>0</v>
      </c>
      <c r="P419" s="270"/>
      <c r="Q419" s="454"/>
      <c r="R419" s="454"/>
      <c r="S419" s="457"/>
      <c r="T419" s="74">
        <f t="shared" si="33"/>
        <v>6</v>
      </c>
      <c r="U419" s="475"/>
      <c r="V419" s="471"/>
      <c r="W419" s="471"/>
      <c r="X419" s="471"/>
      <c r="Y419" s="471"/>
      <c r="Z419" s="471"/>
      <c r="AA419" s="472"/>
      <c r="AB419" s="471"/>
      <c r="AC419" s="473">
        <f t="shared" si="30"/>
        <v>0</v>
      </c>
      <c r="AD419" s="474"/>
      <c r="AJ419" s="69"/>
      <c r="AK419" s="77"/>
      <c r="AL419" s="77"/>
      <c r="AQ419" s="11"/>
    </row>
    <row r="420" spans="1:43" x14ac:dyDescent="0.25">
      <c r="A420" s="490"/>
      <c r="B420" s="453"/>
      <c r="C420" s="454"/>
      <c r="D420" s="459"/>
      <c r="E420" s="453"/>
      <c r="F420" s="453"/>
      <c r="G420" s="453"/>
      <c r="H420" s="623"/>
      <c r="I420" s="456"/>
      <c r="J420" s="605"/>
      <c r="K420" s="606"/>
      <c r="L420" s="606"/>
      <c r="M420" s="81">
        <f t="shared" si="31"/>
        <v>0</v>
      </c>
      <c r="N420" s="367"/>
      <c r="O420" s="81">
        <f t="shared" si="32"/>
        <v>0</v>
      </c>
      <c r="P420" s="270"/>
      <c r="Q420" s="454"/>
      <c r="R420" s="454"/>
      <c r="S420" s="457"/>
      <c r="T420" s="74">
        <f t="shared" si="33"/>
        <v>6</v>
      </c>
      <c r="U420" s="475"/>
      <c r="V420" s="471"/>
      <c r="W420" s="471"/>
      <c r="X420" s="471"/>
      <c r="Y420" s="471"/>
      <c r="Z420" s="471"/>
      <c r="AA420" s="472"/>
      <c r="AB420" s="471"/>
      <c r="AC420" s="473">
        <f t="shared" si="30"/>
        <v>0</v>
      </c>
      <c r="AD420" s="474"/>
      <c r="AJ420" s="69"/>
      <c r="AK420" s="77"/>
      <c r="AL420" s="77"/>
      <c r="AQ420" s="11"/>
    </row>
    <row r="421" spans="1:43" x14ac:dyDescent="0.25">
      <c r="A421" s="490"/>
      <c r="B421" s="453"/>
      <c r="C421" s="454"/>
      <c r="D421" s="459"/>
      <c r="E421" s="453"/>
      <c r="F421" s="453"/>
      <c r="G421" s="453"/>
      <c r="H421" s="623"/>
      <c r="I421" s="456"/>
      <c r="J421" s="605"/>
      <c r="K421" s="606"/>
      <c r="L421" s="606"/>
      <c r="M421" s="81">
        <f t="shared" si="31"/>
        <v>0</v>
      </c>
      <c r="N421" s="367"/>
      <c r="O421" s="81">
        <f t="shared" si="32"/>
        <v>0</v>
      </c>
      <c r="P421" s="270"/>
      <c r="Q421" s="454"/>
      <c r="R421" s="454"/>
      <c r="S421" s="457"/>
      <c r="T421" s="74">
        <f t="shared" si="33"/>
        <v>6</v>
      </c>
      <c r="U421" s="475"/>
      <c r="V421" s="471"/>
      <c r="W421" s="471"/>
      <c r="X421" s="471"/>
      <c r="Y421" s="471"/>
      <c r="Z421" s="471"/>
      <c r="AA421" s="472"/>
      <c r="AB421" s="471"/>
      <c r="AC421" s="473">
        <f t="shared" si="30"/>
        <v>0</v>
      </c>
      <c r="AD421" s="474"/>
      <c r="AJ421" s="69"/>
      <c r="AK421" s="77"/>
      <c r="AL421" s="77"/>
      <c r="AQ421" s="11"/>
    </row>
    <row r="422" spans="1:43" x14ac:dyDescent="0.25">
      <c r="A422" s="490"/>
      <c r="B422" s="453"/>
      <c r="C422" s="454"/>
      <c r="D422" s="459"/>
      <c r="E422" s="453"/>
      <c r="F422" s="453"/>
      <c r="G422" s="453"/>
      <c r="H422" s="623"/>
      <c r="I422" s="456"/>
      <c r="J422" s="605"/>
      <c r="K422" s="606"/>
      <c r="L422" s="606"/>
      <c r="M422" s="81">
        <f t="shared" si="31"/>
        <v>0</v>
      </c>
      <c r="N422" s="367"/>
      <c r="O422" s="81">
        <f t="shared" si="32"/>
        <v>0</v>
      </c>
      <c r="P422" s="270"/>
      <c r="Q422" s="454"/>
      <c r="R422" s="454"/>
      <c r="S422" s="457"/>
      <c r="T422" s="74">
        <f t="shared" si="33"/>
        <v>6</v>
      </c>
      <c r="U422" s="475"/>
      <c r="V422" s="471"/>
      <c r="W422" s="471"/>
      <c r="X422" s="471"/>
      <c r="Y422" s="471"/>
      <c r="Z422" s="471"/>
      <c r="AA422" s="472"/>
      <c r="AB422" s="471"/>
      <c r="AC422" s="473">
        <f t="shared" si="30"/>
        <v>0</v>
      </c>
      <c r="AD422" s="474"/>
      <c r="AJ422" s="69"/>
      <c r="AK422" s="77"/>
      <c r="AL422" s="77"/>
      <c r="AQ422" s="11"/>
    </row>
    <row r="423" spans="1:43" x14ac:dyDescent="0.25">
      <c r="A423" s="490"/>
      <c r="B423" s="453"/>
      <c r="C423" s="454"/>
      <c r="D423" s="459"/>
      <c r="E423" s="453"/>
      <c r="F423" s="453"/>
      <c r="G423" s="453"/>
      <c r="H423" s="623"/>
      <c r="I423" s="456"/>
      <c r="J423" s="605"/>
      <c r="K423" s="606"/>
      <c r="L423" s="606"/>
      <c r="M423" s="81">
        <f t="shared" si="31"/>
        <v>0</v>
      </c>
      <c r="N423" s="367"/>
      <c r="O423" s="81">
        <f t="shared" si="32"/>
        <v>0</v>
      </c>
      <c r="P423" s="270"/>
      <c r="Q423" s="454"/>
      <c r="R423" s="454"/>
      <c r="S423" s="457"/>
      <c r="T423" s="74">
        <f t="shared" si="33"/>
        <v>6</v>
      </c>
      <c r="U423" s="475"/>
      <c r="V423" s="471"/>
      <c r="W423" s="471"/>
      <c r="X423" s="471"/>
      <c r="Y423" s="471"/>
      <c r="Z423" s="471"/>
      <c r="AA423" s="472"/>
      <c r="AB423" s="471"/>
      <c r="AC423" s="473">
        <f t="shared" si="30"/>
        <v>0</v>
      </c>
      <c r="AD423" s="474"/>
      <c r="AJ423" s="69"/>
      <c r="AK423" s="77"/>
      <c r="AL423" s="77"/>
      <c r="AQ423" s="11"/>
    </row>
    <row r="424" spans="1:43" x14ac:dyDescent="0.25">
      <c r="A424" s="490"/>
      <c r="B424" s="453"/>
      <c r="C424" s="454"/>
      <c r="D424" s="459"/>
      <c r="E424" s="453"/>
      <c r="F424" s="453"/>
      <c r="G424" s="453"/>
      <c r="H424" s="623"/>
      <c r="I424" s="456"/>
      <c r="J424" s="605"/>
      <c r="K424" s="606"/>
      <c r="L424" s="606"/>
      <c r="M424" s="81">
        <f t="shared" si="31"/>
        <v>0</v>
      </c>
      <c r="N424" s="367"/>
      <c r="O424" s="81">
        <f t="shared" si="32"/>
        <v>0</v>
      </c>
      <c r="P424" s="270"/>
      <c r="Q424" s="454"/>
      <c r="R424" s="454"/>
      <c r="S424" s="457"/>
      <c r="T424" s="74">
        <f t="shared" si="33"/>
        <v>6</v>
      </c>
      <c r="U424" s="475"/>
      <c r="V424" s="471"/>
      <c r="W424" s="471"/>
      <c r="X424" s="471"/>
      <c r="Y424" s="471"/>
      <c r="Z424" s="471"/>
      <c r="AA424" s="472"/>
      <c r="AB424" s="471"/>
      <c r="AC424" s="473">
        <f t="shared" si="30"/>
        <v>0</v>
      </c>
      <c r="AD424" s="474"/>
      <c r="AJ424" s="69"/>
      <c r="AK424" s="77"/>
      <c r="AL424" s="77"/>
      <c r="AQ424" s="11"/>
    </row>
    <row r="425" spans="1:43" x14ac:dyDescent="0.25">
      <c r="A425" s="490"/>
      <c r="B425" s="453"/>
      <c r="C425" s="454"/>
      <c r="D425" s="459"/>
      <c r="E425" s="453"/>
      <c r="F425" s="453"/>
      <c r="G425" s="453"/>
      <c r="H425" s="623"/>
      <c r="I425" s="456"/>
      <c r="J425" s="605"/>
      <c r="K425" s="606"/>
      <c r="L425" s="606"/>
      <c r="M425" s="81">
        <f t="shared" si="31"/>
        <v>0</v>
      </c>
      <c r="N425" s="367"/>
      <c r="O425" s="81">
        <f t="shared" si="32"/>
        <v>0</v>
      </c>
      <c r="P425" s="270"/>
      <c r="Q425" s="454"/>
      <c r="R425" s="454"/>
      <c r="S425" s="457"/>
      <c r="T425" s="74">
        <f t="shared" si="33"/>
        <v>6</v>
      </c>
      <c r="U425" s="475"/>
      <c r="V425" s="471"/>
      <c r="W425" s="471"/>
      <c r="X425" s="471"/>
      <c r="Y425" s="471"/>
      <c r="Z425" s="471"/>
      <c r="AA425" s="472"/>
      <c r="AB425" s="471"/>
      <c r="AC425" s="473">
        <f t="shared" si="30"/>
        <v>0</v>
      </c>
      <c r="AD425" s="474"/>
      <c r="AJ425" s="69"/>
      <c r="AK425" s="77"/>
      <c r="AL425" s="77"/>
      <c r="AQ425" s="11"/>
    </row>
    <row r="426" spans="1:43" x14ac:dyDescent="0.25">
      <c r="A426" s="490"/>
      <c r="B426" s="453"/>
      <c r="C426" s="454"/>
      <c r="D426" s="459"/>
      <c r="E426" s="453"/>
      <c r="F426" s="453"/>
      <c r="G426" s="453"/>
      <c r="H426" s="623"/>
      <c r="I426" s="456"/>
      <c r="J426" s="605"/>
      <c r="K426" s="606"/>
      <c r="L426" s="606"/>
      <c r="M426" s="81">
        <f t="shared" si="31"/>
        <v>0</v>
      </c>
      <c r="N426" s="367"/>
      <c r="O426" s="81">
        <f t="shared" si="32"/>
        <v>0</v>
      </c>
      <c r="P426" s="270"/>
      <c r="Q426" s="454"/>
      <c r="R426" s="454"/>
      <c r="S426" s="457"/>
      <c r="T426" s="74">
        <f t="shared" si="33"/>
        <v>6</v>
      </c>
      <c r="U426" s="475"/>
      <c r="V426" s="471"/>
      <c r="W426" s="471"/>
      <c r="X426" s="471"/>
      <c r="Y426" s="471"/>
      <c r="Z426" s="471"/>
      <c r="AA426" s="472"/>
      <c r="AB426" s="471"/>
      <c r="AC426" s="473">
        <f t="shared" si="30"/>
        <v>0</v>
      </c>
      <c r="AD426" s="474"/>
      <c r="AJ426" s="69"/>
      <c r="AK426" s="77"/>
      <c r="AL426" s="77"/>
      <c r="AQ426" s="11"/>
    </row>
    <row r="427" spans="1:43" x14ac:dyDescent="0.25">
      <c r="A427" s="490"/>
      <c r="B427" s="453"/>
      <c r="C427" s="454"/>
      <c r="D427" s="459"/>
      <c r="E427" s="453"/>
      <c r="F427" s="453"/>
      <c r="G427" s="453"/>
      <c r="H427" s="623"/>
      <c r="I427" s="456"/>
      <c r="J427" s="605"/>
      <c r="K427" s="606"/>
      <c r="L427" s="606"/>
      <c r="M427" s="81">
        <f t="shared" si="31"/>
        <v>0</v>
      </c>
      <c r="N427" s="367"/>
      <c r="O427" s="81">
        <f t="shared" si="32"/>
        <v>0</v>
      </c>
      <c r="P427" s="270"/>
      <c r="Q427" s="454"/>
      <c r="R427" s="454"/>
      <c r="S427" s="457"/>
      <c r="T427" s="74">
        <f t="shared" si="33"/>
        <v>6</v>
      </c>
      <c r="U427" s="475"/>
      <c r="V427" s="471"/>
      <c r="W427" s="471"/>
      <c r="X427" s="471"/>
      <c r="Y427" s="471"/>
      <c r="Z427" s="471"/>
      <c r="AA427" s="472"/>
      <c r="AB427" s="471"/>
      <c r="AC427" s="473">
        <f t="shared" si="30"/>
        <v>0</v>
      </c>
      <c r="AD427" s="474"/>
      <c r="AJ427" s="69"/>
      <c r="AK427" s="77"/>
      <c r="AL427" s="77"/>
      <c r="AQ427" s="11"/>
    </row>
    <row r="428" spans="1:43" x14ac:dyDescent="0.25">
      <c r="A428" s="490"/>
      <c r="B428" s="453"/>
      <c r="C428" s="454"/>
      <c r="D428" s="459"/>
      <c r="E428" s="453"/>
      <c r="F428" s="453"/>
      <c r="G428" s="453"/>
      <c r="H428" s="623"/>
      <c r="I428" s="456"/>
      <c r="J428" s="605"/>
      <c r="K428" s="606"/>
      <c r="L428" s="606"/>
      <c r="M428" s="81">
        <f t="shared" si="31"/>
        <v>0</v>
      </c>
      <c r="N428" s="367"/>
      <c r="O428" s="81">
        <f t="shared" si="32"/>
        <v>0</v>
      </c>
      <c r="P428" s="270"/>
      <c r="Q428" s="454"/>
      <c r="R428" s="454"/>
      <c r="S428" s="457"/>
      <c r="T428" s="74">
        <f t="shared" si="33"/>
        <v>6</v>
      </c>
      <c r="U428" s="475"/>
      <c r="V428" s="471"/>
      <c r="W428" s="471"/>
      <c r="X428" s="471"/>
      <c r="Y428" s="471"/>
      <c r="Z428" s="471"/>
      <c r="AA428" s="472"/>
      <c r="AB428" s="471"/>
      <c r="AC428" s="473">
        <f t="shared" si="30"/>
        <v>0</v>
      </c>
      <c r="AD428" s="474"/>
      <c r="AJ428" s="69"/>
      <c r="AK428" s="77"/>
      <c r="AL428" s="77"/>
      <c r="AQ428" s="11"/>
    </row>
    <row r="429" spans="1:43" x14ac:dyDescent="0.25">
      <c r="A429" s="490"/>
      <c r="B429" s="453"/>
      <c r="C429" s="454"/>
      <c r="D429" s="459"/>
      <c r="E429" s="453"/>
      <c r="F429" s="453"/>
      <c r="G429" s="453"/>
      <c r="H429" s="623"/>
      <c r="I429" s="456"/>
      <c r="J429" s="605"/>
      <c r="K429" s="606"/>
      <c r="L429" s="606"/>
      <c r="M429" s="81">
        <f t="shared" si="31"/>
        <v>0</v>
      </c>
      <c r="N429" s="367"/>
      <c r="O429" s="81">
        <f t="shared" si="32"/>
        <v>0</v>
      </c>
      <c r="P429" s="270"/>
      <c r="Q429" s="454"/>
      <c r="R429" s="454"/>
      <c r="S429" s="457"/>
      <c r="T429" s="74">
        <f t="shared" si="33"/>
        <v>6</v>
      </c>
      <c r="U429" s="475"/>
      <c r="V429" s="471"/>
      <c r="W429" s="471"/>
      <c r="X429" s="471"/>
      <c r="Y429" s="471"/>
      <c r="Z429" s="471"/>
      <c r="AA429" s="472"/>
      <c r="AB429" s="471"/>
      <c r="AC429" s="473">
        <f t="shared" si="30"/>
        <v>0</v>
      </c>
      <c r="AD429" s="474"/>
      <c r="AJ429" s="69"/>
      <c r="AK429" s="77"/>
      <c r="AL429" s="77"/>
      <c r="AQ429" s="11"/>
    </row>
    <row r="430" spans="1:43" x14ac:dyDescent="0.25">
      <c r="A430" s="490"/>
      <c r="B430" s="453"/>
      <c r="C430" s="454"/>
      <c r="D430" s="459"/>
      <c r="E430" s="453"/>
      <c r="F430" s="453"/>
      <c r="G430" s="453"/>
      <c r="H430" s="623"/>
      <c r="I430" s="456"/>
      <c r="J430" s="605"/>
      <c r="K430" s="606"/>
      <c r="L430" s="606"/>
      <c r="M430" s="81">
        <f t="shared" si="31"/>
        <v>0</v>
      </c>
      <c r="N430" s="367"/>
      <c r="O430" s="81">
        <f t="shared" si="32"/>
        <v>0</v>
      </c>
      <c r="P430" s="270"/>
      <c r="Q430" s="454"/>
      <c r="R430" s="454"/>
      <c r="S430" s="457"/>
      <c r="T430" s="74">
        <f t="shared" si="33"/>
        <v>6</v>
      </c>
      <c r="U430" s="475"/>
      <c r="V430" s="471"/>
      <c r="W430" s="471"/>
      <c r="X430" s="471"/>
      <c r="Y430" s="471"/>
      <c r="Z430" s="471"/>
      <c r="AA430" s="472"/>
      <c r="AB430" s="471"/>
      <c r="AC430" s="473">
        <f t="shared" si="30"/>
        <v>0</v>
      </c>
      <c r="AD430" s="474"/>
      <c r="AJ430" s="69"/>
      <c r="AK430" s="77"/>
      <c r="AL430" s="77"/>
      <c r="AQ430" s="11"/>
    </row>
    <row r="431" spans="1:43" x14ac:dyDescent="0.25">
      <c r="A431" s="490"/>
      <c r="B431" s="453"/>
      <c r="C431" s="454"/>
      <c r="D431" s="459"/>
      <c r="E431" s="453"/>
      <c r="F431" s="453"/>
      <c r="G431" s="453"/>
      <c r="H431" s="623"/>
      <c r="I431" s="456"/>
      <c r="J431" s="605"/>
      <c r="K431" s="606"/>
      <c r="L431" s="606"/>
      <c r="M431" s="81">
        <f t="shared" si="31"/>
        <v>0</v>
      </c>
      <c r="N431" s="367"/>
      <c r="O431" s="81">
        <f t="shared" si="32"/>
        <v>0</v>
      </c>
      <c r="P431" s="270"/>
      <c r="Q431" s="454"/>
      <c r="R431" s="454"/>
      <c r="S431" s="457"/>
      <c r="T431" s="74">
        <f t="shared" si="33"/>
        <v>6</v>
      </c>
      <c r="U431" s="475"/>
      <c r="V431" s="471"/>
      <c r="W431" s="471"/>
      <c r="X431" s="471"/>
      <c r="Y431" s="471"/>
      <c r="Z431" s="471"/>
      <c r="AA431" s="472"/>
      <c r="AB431" s="471"/>
      <c r="AC431" s="473">
        <f t="shared" si="30"/>
        <v>0</v>
      </c>
      <c r="AD431" s="474"/>
      <c r="AJ431" s="69"/>
      <c r="AK431" s="77"/>
      <c r="AL431" s="77"/>
    </row>
    <row r="432" spans="1:43" x14ac:dyDescent="0.25">
      <c r="A432" s="490"/>
      <c r="B432" s="453"/>
      <c r="C432" s="454"/>
      <c r="D432" s="459"/>
      <c r="E432" s="453"/>
      <c r="F432" s="453"/>
      <c r="G432" s="453"/>
      <c r="H432" s="623"/>
      <c r="I432" s="456"/>
      <c r="J432" s="605"/>
      <c r="K432" s="606"/>
      <c r="L432" s="606"/>
      <c r="M432" s="81">
        <f t="shared" si="31"/>
        <v>0</v>
      </c>
      <c r="N432" s="367"/>
      <c r="O432" s="81">
        <f t="shared" si="32"/>
        <v>0</v>
      </c>
      <c r="P432" s="270"/>
      <c r="Q432" s="454"/>
      <c r="R432" s="454"/>
      <c r="S432" s="457"/>
      <c r="T432" s="74">
        <f t="shared" si="33"/>
        <v>6</v>
      </c>
      <c r="U432" s="475"/>
      <c r="V432" s="471"/>
      <c r="W432" s="471"/>
      <c r="X432" s="471"/>
      <c r="Y432" s="471"/>
      <c r="Z432" s="471"/>
      <c r="AA432" s="472"/>
      <c r="AB432" s="471"/>
      <c r="AC432" s="473">
        <f t="shared" si="30"/>
        <v>0</v>
      </c>
      <c r="AD432" s="474"/>
      <c r="AJ432" s="69"/>
      <c r="AK432" s="77"/>
      <c r="AL432" s="77"/>
    </row>
    <row r="433" spans="1:46" x14ac:dyDescent="0.25">
      <c r="A433" s="490"/>
      <c r="B433" s="453"/>
      <c r="C433" s="454"/>
      <c r="D433" s="459"/>
      <c r="E433" s="453"/>
      <c r="F433" s="453"/>
      <c r="G433" s="453"/>
      <c r="H433" s="623"/>
      <c r="I433" s="456"/>
      <c r="J433" s="605"/>
      <c r="K433" s="606"/>
      <c r="L433" s="606"/>
      <c r="M433" s="81">
        <f t="shared" si="31"/>
        <v>0</v>
      </c>
      <c r="N433" s="367"/>
      <c r="O433" s="81">
        <f t="shared" si="32"/>
        <v>0</v>
      </c>
      <c r="P433" s="270"/>
      <c r="Q433" s="454"/>
      <c r="R433" s="454"/>
      <c r="S433" s="457"/>
      <c r="T433" s="74">
        <f t="shared" si="33"/>
        <v>6</v>
      </c>
      <c r="U433" s="475"/>
      <c r="V433" s="471"/>
      <c r="W433" s="471"/>
      <c r="X433" s="471"/>
      <c r="Y433" s="471"/>
      <c r="Z433" s="471"/>
      <c r="AA433" s="472"/>
      <c r="AB433" s="471"/>
      <c r="AC433" s="473">
        <f t="shared" si="30"/>
        <v>0</v>
      </c>
      <c r="AD433" s="474"/>
      <c r="AJ433" s="69"/>
      <c r="AK433" s="77"/>
      <c r="AL433" s="77"/>
    </row>
    <row r="434" spans="1:46" x14ac:dyDescent="0.25">
      <c r="A434" s="490"/>
      <c r="B434" s="453"/>
      <c r="C434" s="454"/>
      <c r="D434" s="459"/>
      <c r="E434" s="453"/>
      <c r="F434" s="453"/>
      <c r="G434" s="453"/>
      <c r="H434" s="623"/>
      <c r="I434" s="456"/>
      <c r="J434" s="605"/>
      <c r="K434" s="606"/>
      <c r="L434" s="606"/>
      <c r="M434" s="81">
        <f t="shared" si="31"/>
        <v>0</v>
      </c>
      <c r="N434" s="367"/>
      <c r="O434" s="81">
        <f t="shared" si="32"/>
        <v>0</v>
      </c>
      <c r="P434" s="270"/>
      <c r="Q434" s="454"/>
      <c r="R434" s="454"/>
      <c r="S434" s="457"/>
      <c r="T434" s="74">
        <f t="shared" si="33"/>
        <v>6</v>
      </c>
      <c r="U434" s="475"/>
      <c r="V434" s="471"/>
      <c r="W434" s="471"/>
      <c r="X434" s="471"/>
      <c r="Y434" s="471"/>
      <c r="Z434" s="471"/>
      <c r="AA434" s="472"/>
      <c r="AB434" s="471"/>
      <c r="AC434" s="473">
        <f t="shared" si="30"/>
        <v>0</v>
      </c>
      <c r="AD434" s="474"/>
      <c r="AJ434" s="69"/>
      <c r="AK434" s="77"/>
      <c r="AL434" s="77"/>
      <c r="AM434" s="13"/>
      <c r="AN434" s="13"/>
      <c r="AO434" s="13"/>
      <c r="AP434" s="13"/>
      <c r="AQ434" s="75"/>
      <c r="AR434" s="76"/>
      <c r="AS434" s="76"/>
      <c r="AT434" s="76"/>
    </row>
    <row r="435" spans="1:46" x14ac:dyDescent="0.25">
      <c r="A435" s="490"/>
      <c r="B435" s="453"/>
      <c r="C435" s="454"/>
      <c r="D435" s="459"/>
      <c r="E435" s="453"/>
      <c r="F435" s="453"/>
      <c r="G435" s="453"/>
      <c r="H435" s="623"/>
      <c r="I435" s="456"/>
      <c r="J435" s="605"/>
      <c r="K435" s="606"/>
      <c r="L435" s="606"/>
      <c r="M435" s="81">
        <f t="shared" si="31"/>
        <v>0</v>
      </c>
      <c r="N435" s="367"/>
      <c r="O435" s="81">
        <f t="shared" si="32"/>
        <v>0</v>
      </c>
      <c r="P435" s="270"/>
      <c r="Q435" s="454"/>
      <c r="R435" s="454"/>
      <c r="S435" s="457"/>
      <c r="T435" s="74">
        <f t="shared" si="33"/>
        <v>6</v>
      </c>
      <c r="U435" s="475"/>
      <c r="V435" s="471"/>
      <c r="W435" s="471"/>
      <c r="X435" s="471"/>
      <c r="Y435" s="471"/>
      <c r="Z435" s="471"/>
      <c r="AA435" s="472"/>
      <c r="AB435" s="471"/>
      <c r="AC435" s="473">
        <f t="shared" si="30"/>
        <v>0</v>
      </c>
      <c r="AD435" s="474"/>
      <c r="AJ435" s="69"/>
      <c r="AK435" s="77"/>
      <c r="AL435" s="77"/>
      <c r="AQ435" s="75"/>
      <c r="AR435" s="76"/>
      <c r="AS435" s="76"/>
      <c r="AT435" s="76"/>
    </row>
    <row r="436" spans="1:46" x14ac:dyDescent="0.25">
      <c r="A436" s="490"/>
      <c r="B436" s="453"/>
      <c r="C436" s="454"/>
      <c r="D436" s="459"/>
      <c r="E436" s="453"/>
      <c r="F436" s="453"/>
      <c r="G436" s="453"/>
      <c r="H436" s="623"/>
      <c r="I436" s="456"/>
      <c r="J436" s="605"/>
      <c r="K436" s="606"/>
      <c r="L436" s="606"/>
      <c r="M436" s="81">
        <f t="shared" si="31"/>
        <v>0</v>
      </c>
      <c r="N436" s="367"/>
      <c r="O436" s="81">
        <f t="shared" si="32"/>
        <v>0</v>
      </c>
      <c r="P436" s="270"/>
      <c r="Q436" s="454"/>
      <c r="R436" s="454"/>
      <c r="S436" s="457"/>
      <c r="T436" s="74">
        <f t="shared" si="33"/>
        <v>6</v>
      </c>
      <c r="U436" s="475"/>
      <c r="V436" s="471"/>
      <c r="W436" s="471"/>
      <c r="X436" s="471"/>
      <c r="Y436" s="471"/>
      <c r="Z436" s="471"/>
      <c r="AA436" s="472"/>
      <c r="AB436" s="471"/>
      <c r="AC436" s="473">
        <f t="shared" si="30"/>
        <v>0</v>
      </c>
      <c r="AD436" s="474"/>
      <c r="AJ436" s="69"/>
      <c r="AK436" s="77"/>
      <c r="AL436" s="77"/>
      <c r="AM436" s="13"/>
      <c r="AN436" s="13"/>
      <c r="AO436" s="13"/>
      <c r="AP436" s="13"/>
      <c r="AQ436" s="75"/>
      <c r="AR436" s="76"/>
      <c r="AS436" s="76"/>
      <c r="AT436" s="76"/>
    </row>
    <row r="437" spans="1:46" x14ac:dyDescent="0.25">
      <c r="A437" s="490"/>
      <c r="B437" s="453"/>
      <c r="C437" s="454"/>
      <c r="D437" s="459"/>
      <c r="E437" s="453"/>
      <c r="F437" s="453"/>
      <c r="G437" s="453"/>
      <c r="H437" s="623"/>
      <c r="I437" s="456"/>
      <c r="J437" s="605"/>
      <c r="K437" s="606"/>
      <c r="L437" s="606"/>
      <c r="M437" s="81">
        <f t="shared" si="31"/>
        <v>0</v>
      </c>
      <c r="N437" s="367"/>
      <c r="O437" s="81">
        <f t="shared" si="32"/>
        <v>0</v>
      </c>
      <c r="P437" s="270"/>
      <c r="Q437" s="454"/>
      <c r="R437" s="454"/>
      <c r="S437" s="457"/>
      <c r="T437" s="74">
        <f t="shared" si="33"/>
        <v>6</v>
      </c>
      <c r="U437" s="475"/>
      <c r="V437" s="471"/>
      <c r="W437" s="471"/>
      <c r="X437" s="471"/>
      <c r="Y437" s="471"/>
      <c r="Z437" s="471"/>
      <c r="AA437" s="472"/>
      <c r="AB437" s="471"/>
      <c r="AC437" s="473">
        <f t="shared" si="30"/>
        <v>0</v>
      </c>
      <c r="AD437" s="474"/>
      <c r="AJ437" s="69"/>
      <c r="AK437" s="77"/>
      <c r="AL437" s="77"/>
      <c r="AQ437" s="677"/>
      <c r="AR437" s="677"/>
      <c r="AS437" s="677"/>
      <c r="AT437" s="677"/>
    </row>
    <row r="438" spans="1:46" x14ac:dyDescent="0.25">
      <c r="A438" s="490"/>
      <c r="B438" s="453"/>
      <c r="C438" s="454"/>
      <c r="D438" s="459"/>
      <c r="E438" s="453"/>
      <c r="F438" s="453"/>
      <c r="G438" s="453"/>
      <c r="H438" s="623"/>
      <c r="I438" s="456"/>
      <c r="J438" s="605"/>
      <c r="K438" s="606"/>
      <c r="L438" s="606"/>
      <c r="M438" s="81">
        <f t="shared" si="31"/>
        <v>0</v>
      </c>
      <c r="N438" s="367"/>
      <c r="O438" s="81">
        <f t="shared" si="32"/>
        <v>0</v>
      </c>
      <c r="P438" s="270"/>
      <c r="Q438" s="454"/>
      <c r="R438" s="454"/>
      <c r="S438" s="457"/>
      <c r="T438" s="74">
        <f t="shared" si="33"/>
        <v>6</v>
      </c>
      <c r="U438" s="475"/>
      <c r="V438" s="471"/>
      <c r="W438" s="471"/>
      <c r="X438" s="471"/>
      <c r="Y438" s="471"/>
      <c r="Z438" s="471"/>
      <c r="AA438" s="472"/>
      <c r="AB438" s="471"/>
      <c r="AC438" s="473">
        <f t="shared" si="30"/>
        <v>0</v>
      </c>
      <c r="AD438" s="474"/>
      <c r="AJ438" s="69"/>
      <c r="AK438" s="77"/>
      <c r="AL438" s="77"/>
    </row>
    <row r="439" spans="1:46" x14ac:dyDescent="0.25">
      <c r="A439" s="490"/>
      <c r="B439" s="453"/>
      <c r="C439" s="454"/>
      <c r="D439" s="459"/>
      <c r="E439" s="453"/>
      <c r="F439" s="453"/>
      <c r="G439" s="453"/>
      <c r="H439" s="623"/>
      <c r="I439" s="456"/>
      <c r="J439" s="605"/>
      <c r="K439" s="606"/>
      <c r="L439" s="606"/>
      <c r="M439" s="81">
        <f t="shared" si="31"/>
        <v>0</v>
      </c>
      <c r="N439" s="367"/>
      <c r="O439" s="81">
        <f t="shared" si="32"/>
        <v>0</v>
      </c>
      <c r="P439" s="270"/>
      <c r="Q439" s="454"/>
      <c r="R439" s="454"/>
      <c r="S439" s="457"/>
      <c r="T439" s="74">
        <f t="shared" si="33"/>
        <v>6</v>
      </c>
      <c r="U439" s="475"/>
      <c r="V439" s="471"/>
      <c r="W439" s="471"/>
      <c r="X439" s="471"/>
      <c r="Y439" s="471"/>
      <c r="Z439" s="471"/>
      <c r="AA439" s="472"/>
      <c r="AB439" s="471"/>
      <c r="AC439" s="473">
        <f t="shared" si="30"/>
        <v>0</v>
      </c>
      <c r="AD439" s="474"/>
      <c r="AJ439" s="69"/>
      <c r="AK439" s="77"/>
      <c r="AL439" s="77"/>
    </row>
    <row r="440" spans="1:46" x14ac:dyDescent="0.25">
      <c r="A440" s="490"/>
      <c r="B440" s="453"/>
      <c r="C440" s="454"/>
      <c r="D440" s="459"/>
      <c r="E440" s="453"/>
      <c r="F440" s="453"/>
      <c r="G440" s="453"/>
      <c r="H440" s="623"/>
      <c r="I440" s="456"/>
      <c r="J440" s="605"/>
      <c r="K440" s="606"/>
      <c r="L440" s="606"/>
      <c r="M440" s="81">
        <f t="shared" si="31"/>
        <v>0</v>
      </c>
      <c r="N440" s="367"/>
      <c r="O440" s="81">
        <f t="shared" si="32"/>
        <v>0</v>
      </c>
      <c r="P440" s="270"/>
      <c r="Q440" s="454"/>
      <c r="R440" s="454"/>
      <c r="S440" s="457"/>
      <c r="T440" s="74">
        <f t="shared" si="33"/>
        <v>6</v>
      </c>
      <c r="U440" s="475"/>
      <c r="V440" s="471"/>
      <c r="W440" s="471"/>
      <c r="X440" s="471"/>
      <c r="Y440" s="471"/>
      <c r="Z440" s="471"/>
      <c r="AA440" s="472"/>
      <c r="AB440" s="471"/>
      <c r="AC440" s="473">
        <f t="shared" si="30"/>
        <v>0</v>
      </c>
      <c r="AD440" s="474"/>
      <c r="AJ440" s="69"/>
      <c r="AK440" s="77"/>
      <c r="AL440" s="77"/>
    </row>
    <row r="441" spans="1:46" x14ac:dyDescent="0.25">
      <c r="A441" s="490"/>
      <c r="B441" s="453"/>
      <c r="C441" s="454"/>
      <c r="D441" s="459"/>
      <c r="E441" s="453"/>
      <c r="F441" s="453"/>
      <c r="G441" s="453"/>
      <c r="H441" s="623"/>
      <c r="I441" s="456"/>
      <c r="J441" s="605"/>
      <c r="K441" s="606"/>
      <c r="L441" s="606"/>
      <c r="M441" s="81">
        <f t="shared" si="31"/>
        <v>0</v>
      </c>
      <c r="N441" s="367"/>
      <c r="O441" s="81">
        <f t="shared" si="32"/>
        <v>0</v>
      </c>
      <c r="P441" s="270"/>
      <c r="Q441" s="454"/>
      <c r="R441" s="454"/>
      <c r="S441" s="457"/>
      <c r="T441" s="74">
        <f t="shared" si="33"/>
        <v>6</v>
      </c>
      <c r="U441" s="475"/>
      <c r="V441" s="471"/>
      <c r="W441" s="471"/>
      <c r="X441" s="471"/>
      <c r="Y441" s="471"/>
      <c r="Z441" s="471"/>
      <c r="AA441" s="472"/>
      <c r="AB441" s="471"/>
      <c r="AC441" s="473">
        <f t="shared" si="30"/>
        <v>0</v>
      </c>
      <c r="AD441" s="474"/>
      <c r="AJ441" s="69"/>
      <c r="AK441" s="77"/>
      <c r="AL441" s="77"/>
    </row>
    <row r="442" spans="1:46" x14ac:dyDescent="0.25">
      <c r="A442" s="490"/>
      <c r="B442" s="453"/>
      <c r="C442" s="454"/>
      <c r="D442" s="459"/>
      <c r="E442" s="453"/>
      <c r="F442" s="453"/>
      <c r="G442" s="453"/>
      <c r="H442" s="623"/>
      <c r="I442" s="456"/>
      <c r="J442" s="605"/>
      <c r="K442" s="606"/>
      <c r="L442" s="606"/>
      <c r="M442" s="81">
        <f t="shared" si="31"/>
        <v>0</v>
      </c>
      <c r="N442" s="367"/>
      <c r="O442" s="81">
        <f t="shared" si="32"/>
        <v>0</v>
      </c>
      <c r="P442" s="270"/>
      <c r="Q442" s="454"/>
      <c r="R442" s="454"/>
      <c r="S442" s="457"/>
      <c r="T442" s="74">
        <f t="shared" si="33"/>
        <v>6</v>
      </c>
      <c r="U442" s="475"/>
      <c r="V442" s="471"/>
      <c r="W442" s="471"/>
      <c r="X442" s="471"/>
      <c r="Y442" s="471"/>
      <c r="Z442" s="471"/>
      <c r="AA442" s="472"/>
      <c r="AB442" s="471"/>
      <c r="AC442" s="473">
        <f t="shared" si="30"/>
        <v>0</v>
      </c>
      <c r="AD442" s="474"/>
      <c r="AJ442" s="69"/>
      <c r="AK442" s="77"/>
      <c r="AL442" s="77"/>
    </row>
    <row r="443" spans="1:46" x14ac:dyDescent="0.25">
      <c r="A443" s="490"/>
      <c r="B443" s="453"/>
      <c r="C443" s="454"/>
      <c r="D443" s="459"/>
      <c r="E443" s="453"/>
      <c r="F443" s="453"/>
      <c r="G443" s="453"/>
      <c r="H443" s="623"/>
      <c r="I443" s="456"/>
      <c r="J443" s="605"/>
      <c r="K443" s="606"/>
      <c r="L443" s="606"/>
      <c r="M443" s="81">
        <f t="shared" si="31"/>
        <v>0</v>
      </c>
      <c r="N443" s="367"/>
      <c r="O443" s="81">
        <f t="shared" si="32"/>
        <v>0</v>
      </c>
      <c r="P443" s="270"/>
      <c r="Q443" s="454"/>
      <c r="R443" s="454"/>
      <c r="S443" s="457"/>
      <c r="T443" s="74">
        <f t="shared" ref="T443:T453" si="34">COUNTIF(U443:Z443,"")</f>
        <v>6</v>
      </c>
      <c r="U443" s="475"/>
      <c r="V443" s="471"/>
      <c r="W443" s="471"/>
      <c r="X443" s="471"/>
      <c r="Y443" s="471"/>
      <c r="Z443" s="471"/>
      <c r="AA443" s="472"/>
      <c r="AB443" s="471"/>
      <c r="AC443" s="473">
        <f t="shared" si="30"/>
        <v>0</v>
      </c>
      <c r="AD443" s="474"/>
      <c r="AJ443" s="69"/>
      <c r="AK443" s="77"/>
      <c r="AL443" s="77"/>
    </row>
    <row r="444" spans="1:46" x14ac:dyDescent="0.25">
      <c r="A444" s="490"/>
      <c r="B444" s="453"/>
      <c r="C444" s="454"/>
      <c r="D444" s="459"/>
      <c r="E444" s="453"/>
      <c r="F444" s="453"/>
      <c r="G444" s="453"/>
      <c r="H444" s="623"/>
      <c r="I444" s="456"/>
      <c r="J444" s="605"/>
      <c r="K444" s="606"/>
      <c r="L444" s="606"/>
      <c r="M444" s="81">
        <f t="shared" si="31"/>
        <v>0</v>
      </c>
      <c r="N444" s="367"/>
      <c r="O444" s="81">
        <f t="shared" si="32"/>
        <v>0</v>
      </c>
      <c r="P444" s="270"/>
      <c r="Q444" s="454"/>
      <c r="R444" s="454"/>
      <c r="S444" s="457"/>
      <c r="T444" s="74">
        <f t="shared" si="34"/>
        <v>6</v>
      </c>
      <c r="U444" s="475"/>
      <c r="V444" s="471"/>
      <c r="W444" s="471"/>
      <c r="X444" s="471"/>
      <c r="Y444" s="471"/>
      <c r="Z444" s="471"/>
      <c r="AA444" s="472"/>
      <c r="AB444" s="471"/>
      <c r="AC444" s="473">
        <f t="shared" si="30"/>
        <v>0</v>
      </c>
      <c r="AD444" s="474"/>
      <c r="AJ444" s="69"/>
      <c r="AK444" s="77"/>
      <c r="AL444" s="77"/>
    </row>
    <row r="445" spans="1:46" x14ac:dyDescent="0.25">
      <c r="A445" s="490"/>
      <c r="B445" s="453"/>
      <c r="C445" s="454"/>
      <c r="D445" s="459"/>
      <c r="E445" s="453"/>
      <c r="F445" s="453"/>
      <c r="G445" s="453"/>
      <c r="H445" s="623"/>
      <c r="I445" s="456"/>
      <c r="J445" s="605"/>
      <c r="K445" s="606"/>
      <c r="L445" s="606"/>
      <c r="M445" s="81">
        <f t="shared" si="31"/>
        <v>0</v>
      </c>
      <c r="N445" s="367"/>
      <c r="O445" s="81">
        <f t="shared" si="32"/>
        <v>0</v>
      </c>
      <c r="P445" s="270"/>
      <c r="Q445" s="454"/>
      <c r="R445" s="454"/>
      <c r="S445" s="457"/>
      <c r="T445" s="74">
        <f t="shared" si="34"/>
        <v>6</v>
      </c>
      <c r="U445" s="475"/>
      <c r="V445" s="471"/>
      <c r="W445" s="471"/>
      <c r="X445" s="471"/>
      <c r="Y445" s="471"/>
      <c r="Z445" s="471"/>
      <c r="AA445" s="472"/>
      <c r="AB445" s="471"/>
      <c r="AC445" s="473">
        <f t="shared" si="30"/>
        <v>0</v>
      </c>
      <c r="AD445" s="474"/>
      <c r="AJ445" s="69"/>
      <c r="AK445" s="77"/>
      <c r="AL445" s="77"/>
    </row>
    <row r="446" spans="1:46" x14ac:dyDescent="0.25">
      <c r="A446" s="490"/>
      <c r="B446" s="453"/>
      <c r="C446" s="454"/>
      <c r="D446" s="459"/>
      <c r="E446" s="453"/>
      <c r="F446" s="453"/>
      <c r="G446" s="453"/>
      <c r="H446" s="623"/>
      <c r="I446" s="456"/>
      <c r="J446" s="605"/>
      <c r="K446" s="606"/>
      <c r="L446" s="606"/>
      <c r="M446" s="81">
        <f t="shared" si="31"/>
        <v>0</v>
      </c>
      <c r="N446" s="367"/>
      <c r="O446" s="81">
        <f t="shared" si="32"/>
        <v>0</v>
      </c>
      <c r="P446" s="270"/>
      <c r="Q446" s="454"/>
      <c r="R446" s="454"/>
      <c r="S446" s="457"/>
      <c r="T446" s="74">
        <f t="shared" si="34"/>
        <v>6</v>
      </c>
      <c r="U446" s="475"/>
      <c r="V446" s="471"/>
      <c r="W446" s="471"/>
      <c r="X446" s="471"/>
      <c r="Y446" s="471"/>
      <c r="Z446" s="471"/>
      <c r="AA446" s="472"/>
      <c r="AB446" s="471"/>
      <c r="AC446" s="473">
        <f t="shared" si="30"/>
        <v>0</v>
      </c>
      <c r="AD446" s="474"/>
      <c r="AJ446" s="69"/>
      <c r="AK446" s="77"/>
      <c r="AL446" s="77"/>
    </row>
    <row r="447" spans="1:46" x14ac:dyDescent="0.25">
      <c r="A447" s="490"/>
      <c r="B447" s="453"/>
      <c r="C447" s="454"/>
      <c r="D447" s="459"/>
      <c r="E447" s="453"/>
      <c r="F447" s="453"/>
      <c r="G447" s="453"/>
      <c r="H447" s="623"/>
      <c r="I447" s="456"/>
      <c r="J447" s="605"/>
      <c r="K447" s="606"/>
      <c r="L447" s="606"/>
      <c r="M447" s="81">
        <f t="shared" si="31"/>
        <v>0</v>
      </c>
      <c r="N447" s="367"/>
      <c r="O447" s="81">
        <f t="shared" si="32"/>
        <v>0</v>
      </c>
      <c r="P447" s="270"/>
      <c r="Q447" s="454"/>
      <c r="R447" s="454"/>
      <c r="S447" s="457"/>
      <c r="T447" s="74">
        <f t="shared" si="34"/>
        <v>6</v>
      </c>
      <c r="U447" s="475"/>
      <c r="V447" s="471"/>
      <c r="W447" s="471"/>
      <c r="X447" s="471"/>
      <c r="Y447" s="471"/>
      <c r="Z447" s="471"/>
      <c r="AA447" s="472"/>
      <c r="AB447" s="471"/>
      <c r="AC447" s="473">
        <f t="shared" si="30"/>
        <v>0</v>
      </c>
      <c r="AD447" s="474"/>
      <c r="AJ447" s="69"/>
      <c r="AK447" s="77"/>
      <c r="AL447" s="77"/>
    </row>
    <row r="448" spans="1:46" x14ac:dyDescent="0.25">
      <c r="A448" s="490"/>
      <c r="B448" s="453"/>
      <c r="C448" s="454"/>
      <c r="D448" s="459"/>
      <c r="E448" s="453"/>
      <c r="F448" s="453"/>
      <c r="G448" s="453"/>
      <c r="H448" s="623"/>
      <c r="I448" s="456"/>
      <c r="J448" s="605"/>
      <c r="K448" s="606"/>
      <c r="L448" s="606"/>
      <c r="M448" s="81">
        <f t="shared" si="31"/>
        <v>0</v>
      </c>
      <c r="N448" s="367"/>
      <c r="O448" s="81">
        <f t="shared" si="32"/>
        <v>0</v>
      </c>
      <c r="P448" s="270"/>
      <c r="Q448" s="454"/>
      <c r="R448" s="454"/>
      <c r="S448" s="457"/>
      <c r="T448" s="74">
        <f t="shared" si="34"/>
        <v>6</v>
      </c>
      <c r="U448" s="475"/>
      <c r="V448" s="471"/>
      <c r="W448" s="471"/>
      <c r="X448" s="471"/>
      <c r="Y448" s="471"/>
      <c r="Z448" s="471"/>
      <c r="AA448" s="472"/>
      <c r="AB448" s="471"/>
      <c r="AC448" s="473">
        <f t="shared" ref="AC448:AC453" si="35">IF(T448=6,O448,"")</f>
        <v>0</v>
      </c>
      <c r="AD448" s="474"/>
      <c r="AJ448" s="69"/>
      <c r="AK448" s="77"/>
      <c r="AL448" s="77"/>
    </row>
    <row r="449" spans="1:70" x14ac:dyDescent="0.25">
      <c r="A449" s="490"/>
      <c r="B449" s="453"/>
      <c r="C449" s="454"/>
      <c r="D449" s="459"/>
      <c r="E449" s="453"/>
      <c r="F449" s="453"/>
      <c r="G449" s="453"/>
      <c r="H449" s="623"/>
      <c r="I449" s="456"/>
      <c r="J449" s="605"/>
      <c r="K449" s="606"/>
      <c r="L449" s="606"/>
      <c r="M449" s="81">
        <f t="shared" si="31"/>
        <v>0</v>
      </c>
      <c r="N449" s="367"/>
      <c r="O449" s="81">
        <f t="shared" si="32"/>
        <v>0</v>
      </c>
      <c r="P449" s="270"/>
      <c r="Q449" s="454"/>
      <c r="R449" s="454"/>
      <c r="S449" s="457"/>
      <c r="T449" s="74">
        <f t="shared" si="34"/>
        <v>6</v>
      </c>
      <c r="U449" s="475"/>
      <c r="V449" s="471"/>
      <c r="W449" s="471"/>
      <c r="X449" s="471"/>
      <c r="Y449" s="471"/>
      <c r="Z449" s="471"/>
      <c r="AA449" s="472"/>
      <c r="AB449" s="471"/>
      <c r="AC449" s="473">
        <f t="shared" si="35"/>
        <v>0</v>
      </c>
      <c r="AD449" s="474"/>
      <c r="AJ449" s="69"/>
      <c r="AK449" s="77"/>
      <c r="AL449" s="77"/>
    </row>
    <row r="450" spans="1:70" x14ac:dyDescent="0.25">
      <c r="A450" s="490"/>
      <c r="B450" s="453"/>
      <c r="C450" s="454"/>
      <c r="D450" s="459"/>
      <c r="E450" s="453"/>
      <c r="F450" s="453"/>
      <c r="G450" s="453"/>
      <c r="H450" s="623"/>
      <c r="I450" s="456"/>
      <c r="J450" s="605"/>
      <c r="K450" s="606"/>
      <c r="L450" s="606"/>
      <c r="M450" s="81">
        <f t="shared" si="31"/>
        <v>0</v>
      </c>
      <c r="N450" s="367"/>
      <c r="O450" s="81">
        <f t="shared" si="32"/>
        <v>0</v>
      </c>
      <c r="P450" s="270"/>
      <c r="Q450" s="454"/>
      <c r="R450" s="454"/>
      <c r="S450" s="457"/>
      <c r="T450" s="74">
        <f t="shared" si="34"/>
        <v>6</v>
      </c>
      <c r="U450" s="475"/>
      <c r="V450" s="471"/>
      <c r="W450" s="471"/>
      <c r="X450" s="471"/>
      <c r="Y450" s="471"/>
      <c r="Z450" s="471"/>
      <c r="AA450" s="472"/>
      <c r="AB450" s="471"/>
      <c r="AC450" s="473">
        <f t="shared" si="35"/>
        <v>0</v>
      </c>
      <c r="AD450" s="474"/>
      <c r="AJ450" s="69"/>
      <c r="AK450" s="77"/>
      <c r="AL450" s="77"/>
    </row>
    <row r="451" spans="1:70" x14ac:dyDescent="0.25">
      <c r="A451" s="490"/>
      <c r="B451" s="453"/>
      <c r="C451" s="454"/>
      <c r="D451" s="459"/>
      <c r="E451" s="453"/>
      <c r="F451" s="453"/>
      <c r="G451" s="453"/>
      <c r="H451" s="623"/>
      <c r="I451" s="456"/>
      <c r="J451" s="605"/>
      <c r="K451" s="606"/>
      <c r="L451" s="606"/>
      <c r="M451" s="81">
        <f t="shared" si="31"/>
        <v>0</v>
      </c>
      <c r="N451" s="367"/>
      <c r="O451" s="81">
        <f t="shared" si="32"/>
        <v>0</v>
      </c>
      <c r="P451" s="270"/>
      <c r="Q451" s="454"/>
      <c r="R451" s="454"/>
      <c r="S451" s="457"/>
      <c r="T451" s="74">
        <f t="shared" si="34"/>
        <v>6</v>
      </c>
      <c r="U451" s="475"/>
      <c r="V451" s="471"/>
      <c r="W451" s="471"/>
      <c r="X451" s="471"/>
      <c r="Y451" s="471"/>
      <c r="Z451" s="471"/>
      <c r="AA451" s="472"/>
      <c r="AB451" s="471"/>
      <c r="AC451" s="473">
        <f t="shared" si="35"/>
        <v>0</v>
      </c>
      <c r="AD451" s="474"/>
      <c r="AJ451" s="69"/>
      <c r="AK451" s="77"/>
      <c r="AL451" s="77"/>
    </row>
    <row r="452" spans="1:70" x14ac:dyDescent="0.25">
      <c r="A452" s="490"/>
      <c r="B452" s="453"/>
      <c r="C452" s="454"/>
      <c r="D452" s="459"/>
      <c r="E452" s="453"/>
      <c r="F452" s="453"/>
      <c r="G452" s="453"/>
      <c r="H452" s="623"/>
      <c r="I452" s="456"/>
      <c r="J452" s="605"/>
      <c r="K452" s="606"/>
      <c r="L452" s="606"/>
      <c r="M452" s="81">
        <f t="shared" si="31"/>
        <v>0</v>
      </c>
      <c r="N452" s="367"/>
      <c r="O452" s="81">
        <f t="shared" si="32"/>
        <v>0</v>
      </c>
      <c r="P452" s="270"/>
      <c r="Q452" s="454"/>
      <c r="R452" s="454"/>
      <c r="S452" s="457"/>
      <c r="T452" s="74">
        <f t="shared" si="34"/>
        <v>6</v>
      </c>
      <c r="U452" s="475"/>
      <c r="V452" s="471"/>
      <c r="W452" s="471"/>
      <c r="X452" s="471"/>
      <c r="Y452" s="471"/>
      <c r="Z452" s="471"/>
      <c r="AA452" s="472"/>
      <c r="AB452" s="471"/>
      <c r="AC452" s="473">
        <f t="shared" si="35"/>
        <v>0</v>
      </c>
      <c r="AD452" s="474"/>
      <c r="AJ452" s="69"/>
      <c r="AK452" s="77"/>
      <c r="AL452" s="77"/>
    </row>
    <row r="453" spans="1:70" x14ac:dyDescent="0.25">
      <c r="A453" s="490"/>
      <c r="B453" s="453"/>
      <c r="C453" s="454"/>
      <c r="D453" s="459"/>
      <c r="E453" s="453"/>
      <c r="F453" s="453"/>
      <c r="G453" s="453"/>
      <c r="H453" s="623"/>
      <c r="I453" s="456"/>
      <c r="J453" s="605"/>
      <c r="K453" s="606"/>
      <c r="L453" s="606"/>
      <c r="M453" s="81">
        <f t="shared" si="31"/>
        <v>0</v>
      </c>
      <c r="N453" s="367"/>
      <c r="O453" s="81">
        <f t="shared" si="32"/>
        <v>0</v>
      </c>
      <c r="P453" s="270"/>
      <c r="Q453" s="454"/>
      <c r="R453" s="454"/>
      <c r="S453" s="457"/>
      <c r="T453" s="74">
        <f t="shared" si="34"/>
        <v>6</v>
      </c>
      <c r="U453" s="475"/>
      <c r="V453" s="471"/>
      <c r="W453" s="471"/>
      <c r="X453" s="471"/>
      <c r="Y453" s="471"/>
      <c r="Z453" s="471"/>
      <c r="AA453" s="472"/>
      <c r="AB453" s="471"/>
      <c r="AC453" s="473">
        <f t="shared" si="35"/>
        <v>0</v>
      </c>
      <c r="AD453" s="474"/>
      <c r="AJ453" s="69"/>
      <c r="AK453" s="77"/>
      <c r="AL453" s="77"/>
    </row>
    <row r="454" spans="1:70" s="21" customFormat="1" ht="18.75" x14ac:dyDescent="0.25">
      <c r="A454" s="460"/>
      <c r="B454" s="460"/>
      <c r="C454" s="461"/>
      <c r="D454" s="461"/>
      <c r="E454" s="460"/>
      <c r="F454" s="460"/>
      <c r="G454" s="460"/>
      <c r="H454" s="624" t="s">
        <v>13</v>
      </c>
      <c r="I454" s="462"/>
      <c r="J454" s="463">
        <f>SUM(J7:J453)</f>
        <v>0</v>
      </c>
      <c r="K454" s="463">
        <f>SUM(K7:K453)</f>
        <v>0</v>
      </c>
      <c r="L454" s="463">
        <f>SUM(L7:L453)</f>
        <v>0</v>
      </c>
      <c r="M454" s="463">
        <f>SUM(M7:M453)</f>
        <v>0</v>
      </c>
      <c r="N454" s="464"/>
      <c r="O454" s="470">
        <f>SUM(O7:O453)</f>
        <v>0</v>
      </c>
      <c r="P454" s="464"/>
      <c r="Q454" s="464"/>
      <c r="R454" s="464"/>
      <c r="S454" s="465"/>
      <c r="T454" s="54"/>
      <c r="U454" s="679" t="s">
        <v>12</v>
      </c>
      <c r="V454" s="680"/>
      <c r="W454" s="680"/>
      <c r="X454" s="680"/>
      <c r="Y454" s="680"/>
      <c r="Z454" s="680"/>
      <c r="AA454" s="680"/>
      <c r="AB454" s="681"/>
      <c r="AC454" s="473">
        <f>SUM(AC127:AC453)</f>
        <v>0</v>
      </c>
      <c r="AD454" s="460"/>
      <c r="AE454" s="53"/>
      <c r="AF454" s="54"/>
      <c r="AG454" s="54"/>
      <c r="AH454" s="54"/>
      <c r="AI454" s="54"/>
      <c r="AJ454" s="54"/>
      <c r="AK454" s="55"/>
      <c r="AL454" s="55"/>
      <c r="AM454" s="55"/>
      <c r="AN454" s="55"/>
      <c r="AO454" s="55"/>
      <c r="AP454" s="55"/>
      <c r="AQ454" s="55"/>
      <c r="AR454" s="55"/>
      <c r="AS454" s="55"/>
      <c r="AT454" s="55"/>
      <c r="AU454" s="55"/>
      <c r="AV454" s="55"/>
      <c r="AW454" s="55"/>
      <c r="AX454" s="55"/>
      <c r="AY454" s="55"/>
      <c r="AZ454" s="55"/>
      <c r="BA454" s="55"/>
      <c r="BB454" s="55"/>
      <c r="BC454" s="55"/>
      <c r="BD454" s="55"/>
      <c r="BE454" s="55"/>
      <c r="BF454" s="55"/>
      <c r="BG454" s="55"/>
      <c r="BH454" s="55"/>
      <c r="BI454" s="55"/>
      <c r="BJ454" s="55"/>
      <c r="BK454" s="55"/>
      <c r="BL454" s="55"/>
      <c r="BM454" s="55"/>
      <c r="BN454" s="55"/>
      <c r="BO454" s="55"/>
      <c r="BP454" s="55"/>
      <c r="BQ454" s="55"/>
      <c r="BR454" s="55"/>
    </row>
    <row r="455" spans="1:70" s="21" customFormat="1" x14ac:dyDescent="0.25">
      <c r="A455" s="460"/>
      <c r="B455" s="460"/>
      <c r="C455" s="461"/>
      <c r="D455" s="461"/>
      <c r="E455" s="460"/>
      <c r="F455" s="460"/>
      <c r="G455" s="460"/>
      <c r="H455" s="625"/>
      <c r="I455" s="460"/>
      <c r="J455" s="466"/>
      <c r="K455" s="467"/>
      <c r="L455" s="467"/>
      <c r="M455" s="466"/>
      <c r="N455" s="468"/>
      <c r="O455" s="468"/>
      <c r="P455" s="468"/>
      <c r="Q455" s="468"/>
      <c r="R455" s="468"/>
      <c r="S455" s="469"/>
      <c r="T455" s="54"/>
      <c r="U455" s="53"/>
      <c r="V455" s="53"/>
      <c r="W455" s="53"/>
      <c r="X455" s="53"/>
      <c r="Y455" s="53"/>
      <c r="Z455" s="53"/>
      <c r="AA455" s="54"/>
      <c r="AB455" s="53"/>
      <c r="AC455" s="53"/>
      <c r="AD455" s="53"/>
      <c r="AE455" s="53"/>
      <c r="AF455" s="54"/>
      <c r="AG455" s="54"/>
      <c r="AH455" s="54"/>
      <c r="AI455" s="54"/>
      <c r="AJ455" s="54"/>
      <c r="AK455" s="55"/>
      <c r="AL455" s="55"/>
      <c r="AM455" s="55"/>
      <c r="AN455" s="55"/>
      <c r="AO455" s="55"/>
      <c r="AP455" s="55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55"/>
      <c r="BI455" s="55"/>
      <c r="BJ455" s="55"/>
      <c r="BK455" s="55"/>
      <c r="BL455" s="55"/>
      <c r="BM455" s="55"/>
      <c r="BN455" s="55"/>
      <c r="BO455" s="55"/>
      <c r="BP455" s="55"/>
      <c r="BQ455" s="55"/>
      <c r="BR455" s="55"/>
    </row>
    <row r="456" spans="1:70" s="21" customFormat="1" x14ac:dyDescent="0.25">
      <c r="A456" s="53"/>
      <c r="B456" s="53"/>
      <c r="C456" s="78"/>
      <c r="D456" s="78"/>
      <c r="E456" s="53"/>
      <c r="F456" s="53"/>
      <c r="G456" s="53"/>
      <c r="H456" s="626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4"/>
      <c r="T456" s="54"/>
      <c r="U456" s="53"/>
      <c r="V456" s="53"/>
      <c r="W456" s="53"/>
      <c r="X456" s="53"/>
      <c r="Y456" s="53"/>
      <c r="Z456" s="53"/>
      <c r="AA456" s="54"/>
      <c r="AB456" s="53"/>
      <c r="AC456" s="53"/>
      <c r="AD456" s="53"/>
      <c r="AE456" s="53"/>
      <c r="AF456" s="54"/>
      <c r="AG456" s="54"/>
      <c r="AH456" s="54"/>
      <c r="AI456" s="54"/>
      <c r="AJ456" s="54"/>
      <c r="AK456" s="55"/>
      <c r="AL456" s="55"/>
      <c r="AM456" s="55"/>
      <c r="AN456" s="55"/>
      <c r="AO456" s="55"/>
      <c r="AP456" s="55"/>
      <c r="AQ456" s="55"/>
      <c r="AR456" s="55"/>
      <c r="AS456" s="55"/>
      <c r="AT456" s="55"/>
      <c r="AU456" s="55"/>
      <c r="AV456" s="55"/>
      <c r="AW456" s="55"/>
      <c r="AX456" s="55"/>
      <c r="AY456" s="55"/>
      <c r="AZ456" s="55"/>
      <c r="BA456" s="55"/>
      <c r="BB456" s="55"/>
      <c r="BC456" s="55"/>
      <c r="BD456" s="55"/>
      <c r="BE456" s="55"/>
      <c r="BF456" s="55"/>
      <c r="BG456" s="55"/>
      <c r="BH456" s="55"/>
      <c r="BI456" s="55"/>
      <c r="BJ456" s="55"/>
      <c r="BK456" s="55"/>
      <c r="BL456" s="55"/>
      <c r="BM456" s="55"/>
      <c r="BN456" s="55"/>
      <c r="BO456" s="55"/>
      <c r="BP456" s="55"/>
      <c r="BQ456" s="55"/>
      <c r="BR456" s="55"/>
    </row>
    <row r="457" spans="1:70" s="21" customFormat="1" x14ac:dyDescent="0.25">
      <c r="A457" s="53"/>
      <c r="B457" s="53"/>
      <c r="C457" s="78"/>
      <c r="D457" s="78"/>
      <c r="E457" s="53"/>
      <c r="F457" s="53"/>
      <c r="G457" s="53"/>
      <c r="H457" s="626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4"/>
      <c r="T457" s="54"/>
      <c r="U457" s="53"/>
      <c r="V457" s="53"/>
      <c r="W457" s="53"/>
      <c r="X457" s="53"/>
      <c r="Y457" s="53"/>
      <c r="Z457" s="53"/>
      <c r="AA457" s="54"/>
      <c r="AB457" s="53"/>
      <c r="AC457" s="53"/>
      <c r="AD457" s="53"/>
      <c r="AE457" s="53"/>
      <c r="AF457" s="54"/>
      <c r="AG457" s="54"/>
      <c r="AH457" s="54"/>
      <c r="AI457" s="54"/>
      <c r="AJ457" s="54"/>
      <c r="AK457" s="55"/>
      <c r="AL457" s="55"/>
      <c r="AM457" s="55"/>
      <c r="AN457" s="55"/>
      <c r="AO457" s="55"/>
      <c r="AP457" s="55"/>
      <c r="AQ457" s="55"/>
      <c r="AR457" s="55"/>
      <c r="AS457" s="55"/>
      <c r="AT457" s="55"/>
      <c r="AU457" s="55"/>
      <c r="AV457" s="55"/>
      <c r="AW457" s="55"/>
      <c r="AX457" s="55"/>
      <c r="AY457" s="55"/>
      <c r="AZ457" s="55"/>
      <c r="BA457" s="55"/>
      <c r="BB457" s="55"/>
      <c r="BC457" s="55"/>
      <c r="BD457" s="55"/>
      <c r="BE457" s="55"/>
      <c r="BF457" s="55"/>
      <c r="BG457" s="55"/>
      <c r="BH457" s="55"/>
      <c r="BI457" s="55"/>
      <c r="BJ457" s="55"/>
      <c r="BK457" s="55"/>
      <c r="BL457" s="55"/>
      <c r="BM457" s="55"/>
      <c r="BN457" s="55"/>
      <c r="BO457" s="55"/>
      <c r="BP457" s="55"/>
      <c r="BQ457" s="55"/>
      <c r="BR457" s="55"/>
    </row>
    <row r="458" spans="1:70" s="21" customFormat="1" x14ac:dyDescent="0.25">
      <c r="A458" s="53"/>
      <c r="B458" s="53"/>
      <c r="C458" s="78"/>
      <c r="D458" s="78"/>
      <c r="E458" s="53"/>
      <c r="F458" s="53"/>
      <c r="G458" s="53"/>
      <c r="H458" s="626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4"/>
      <c r="T458" s="54"/>
      <c r="U458" s="53"/>
      <c r="V458" s="53"/>
      <c r="W458" s="53"/>
      <c r="X458" s="53"/>
      <c r="Y458" s="53"/>
      <c r="Z458" s="53"/>
      <c r="AA458" s="54"/>
      <c r="AB458" s="53"/>
      <c r="AC458" s="53"/>
      <c r="AD458" s="53"/>
      <c r="AE458" s="53"/>
      <c r="AF458" s="54"/>
      <c r="AG458" s="54"/>
      <c r="AH458" s="54"/>
      <c r="AI458" s="54"/>
      <c r="AJ458" s="54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55"/>
      <c r="AZ458" s="55"/>
      <c r="BA458" s="55"/>
      <c r="BB458" s="55"/>
      <c r="BC458" s="55"/>
      <c r="BD458" s="55"/>
      <c r="BE458" s="55"/>
      <c r="BF458" s="55"/>
      <c r="BG458" s="55"/>
      <c r="BH458" s="55"/>
      <c r="BI458" s="55"/>
      <c r="BJ458" s="55"/>
      <c r="BK458" s="55"/>
      <c r="BL458" s="55"/>
      <c r="BM458" s="55"/>
      <c r="BN458" s="55"/>
      <c r="BO458" s="55"/>
      <c r="BP458" s="55"/>
      <c r="BQ458" s="55"/>
      <c r="BR458" s="55"/>
    </row>
    <row r="459" spans="1:70" s="21" customFormat="1" x14ac:dyDescent="0.25">
      <c r="A459" s="53"/>
      <c r="B459" s="53"/>
      <c r="C459" s="78"/>
      <c r="D459" s="78"/>
      <c r="E459" s="53"/>
      <c r="F459" s="53"/>
      <c r="G459" s="53"/>
      <c r="H459" s="626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4"/>
      <c r="T459" s="54"/>
      <c r="U459" s="53"/>
      <c r="V459" s="53"/>
      <c r="W459" s="53"/>
      <c r="X459" s="53"/>
      <c r="Y459" s="53"/>
      <c r="Z459" s="53"/>
      <c r="AA459" s="54"/>
      <c r="AB459" s="53"/>
      <c r="AC459" s="53"/>
      <c r="AD459" s="53"/>
      <c r="AE459" s="53"/>
      <c r="AF459" s="54"/>
      <c r="AG459" s="54"/>
      <c r="AH459" s="54"/>
      <c r="AI459" s="54"/>
      <c r="AJ459" s="54"/>
      <c r="AK459" s="55"/>
      <c r="AL459" s="55"/>
      <c r="AM459" s="55"/>
      <c r="AN459" s="55"/>
      <c r="AO459" s="55"/>
      <c r="AP459" s="55"/>
      <c r="AQ459" s="55"/>
      <c r="AR459" s="55"/>
      <c r="AS459" s="55"/>
      <c r="AT459" s="55"/>
      <c r="AU459" s="55"/>
      <c r="AV459" s="55"/>
      <c r="AW459" s="55"/>
      <c r="AX459" s="55"/>
      <c r="AY459" s="55"/>
      <c r="AZ459" s="55"/>
      <c r="BA459" s="55"/>
      <c r="BB459" s="55"/>
      <c r="BC459" s="55"/>
      <c r="BD459" s="55"/>
      <c r="BE459" s="55"/>
      <c r="BF459" s="55"/>
      <c r="BG459" s="55"/>
      <c r="BH459" s="55"/>
      <c r="BI459" s="55"/>
      <c r="BJ459" s="55"/>
      <c r="BK459" s="55"/>
      <c r="BL459" s="55"/>
      <c r="BM459" s="55"/>
      <c r="BN459" s="55"/>
      <c r="BO459" s="55"/>
      <c r="BP459" s="55"/>
      <c r="BQ459" s="55"/>
      <c r="BR459" s="55"/>
    </row>
    <row r="460" spans="1:70" s="21" customFormat="1" x14ac:dyDescent="0.25">
      <c r="A460" s="53"/>
      <c r="B460" s="53"/>
      <c r="C460" s="78"/>
      <c r="D460" s="78"/>
      <c r="E460" s="53"/>
      <c r="F460" s="53"/>
      <c r="G460" s="53"/>
      <c r="H460" s="626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4"/>
      <c r="T460" s="54"/>
      <c r="U460" s="53"/>
      <c r="V460" s="53"/>
      <c r="W460" s="53"/>
      <c r="X460" s="53"/>
      <c r="Y460" s="53"/>
      <c r="Z460" s="53"/>
      <c r="AA460" s="54"/>
      <c r="AB460" s="53"/>
      <c r="AC460" s="53"/>
      <c r="AD460" s="53"/>
      <c r="AE460" s="53"/>
      <c r="AF460" s="54"/>
      <c r="AG460" s="54"/>
      <c r="AH460" s="54"/>
      <c r="AI460" s="54"/>
      <c r="AJ460" s="54"/>
      <c r="AK460" s="55"/>
      <c r="AL460" s="55"/>
      <c r="AM460" s="55"/>
      <c r="AN460" s="55"/>
      <c r="AO460" s="55"/>
      <c r="AP460" s="55"/>
      <c r="AQ460" s="55"/>
      <c r="AR460" s="55"/>
      <c r="AS460" s="55"/>
      <c r="AT460" s="55"/>
      <c r="AU460" s="55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55"/>
      <c r="BI460" s="55"/>
      <c r="BJ460" s="55"/>
      <c r="BK460" s="55"/>
      <c r="BL460" s="55"/>
      <c r="BM460" s="55"/>
      <c r="BN460" s="55"/>
      <c r="BO460" s="55"/>
      <c r="BP460" s="55"/>
      <c r="BQ460" s="55"/>
      <c r="BR460" s="55"/>
    </row>
    <row r="461" spans="1:70" s="21" customFormat="1" x14ac:dyDescent="0.25">
      <c r="A461" s="53"/>
      <c r="B461" s="53"/>
      <c r="C461" s="78"/>
      <c r="D461" s="78"/>
      <c r="E461" s="53"/>
      <c r="F461" s="53"/>
      <c r="G461" s="53"/>
      <c r="H461" s="626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4"/>
      <c r="T461" s="54"/>
      <c r="U461" s="53"/>
      <c r="V461" s="53"/>
      <c r="W461" s="53"/>
      <c r="X461" s="53"/>
      <c r="Y461" s="53"/>
      <c r="Z461" s="53"/>
      <c r="AA461" s="54"/>
      <c r="AB461" s="53"/>
      <c r="AC461" s="53"/>
      <c r="AD461" s="53"/>
      <c r="AE461" s="53"/>
      <c r="AF461" s="54"/>
      <c r="AG461" s="54"/>
      <c r="AH461" s="54"/>
      <c r="AI461" s="54"/>
      <c r="AJ461" s="54"/>
      <c r="AK461" s="55"/>
      <c r="AL461" s="55"/>
      <c r="AM461" s="55"/>
      <c r="AN461" s="55"/>
      <c r="AO461" s="55"/>
      <c r="AP461" s="55"/>
      <c r="AQ461" s="55"/>
      <c r="AR461" s="55"/>
      <c r="AS461" s="55"/>
      <c r="AT461" s="55"/>
      <c r="AU461" s="55"/>
      <c r="AV461" s="55"/>
      <c r="AW461" s="55"/>
      <c r="AX461" s="55"/>
      <c r="AY461" s="55"/>
      <c r="AZ461" s="55"/>
      <c r="BA461" s="55"/>
      <c r="BB461" s="55"/>
      <c r="BC461" s="55"/>
      <c r="BD461" s="55"/>
      <c r="BE461" s="55"/>
      <c r="BF461" s="55"/>
      <c r="BG461" s="55"/>
      <c r="BH461" s="55"/>
      <c r="BI461" s="55"/>
      <c r="BJ461" s="55"/>
      <c r="BK461" s="55"/>
      <c r="BL461" s="55"/>
      <c r="BM461" s="55"/>
      <c r="BN461" s="55"/>
      <c r="BO461" s="55"/>
      <c r="BP461" s="55"/>
      <c r="BQ461" s="55"/>
      <c r="BR461" s="55"/>
    </row>
    <row r="462" spans="1:70" s="21" customFormat="1" x14ac:dyDescent="0.25">
      <c r="A462" s="53"/>
      <c r="B462" s="53"/>
      <c r="C462" s="78"/>
      <c r="D462" s="78"/>
      <c r="E462" s="53"/>
      <c r="F462" s="53"/>
      <c r="G462" s="53"/>
      <c r="H462" s="626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4"/>
      <c r="T462" s="54"/>
      <c r="U462" s="53"/>
      <c r="V462" s="53"/>
      <c r="W462" s="53"/>
      <c r="X462" s="53"/>
      <c r="Y462" s="53"/>
      <c r="Z462" s="53"/>
      <c r="AA462" s="54"/>
      <c r="AB462" s="53"/>
      <c r="AC462" s="53"/>
      <c r="AD462" s="53"/>
      <c r="AE462" s="53"/>
      <c r="AF462" s="54"/>
      <c r="AG462" s="54"/>
      <c r="AH462" s="54"/>
      <c r="AI462" s="54"/>
      <c r="AJ462" s="54"/>
      <c r="AK462" s="55"/>
      <c r="AL462" s="55"/>
      <c r="AM462" s="55"/>
      <c r="AN462" s="55"/>
      <c r="AO462" s="55"/>
      <c r="AP462" s="55"/>
      <c r="AQ462" s="55"/>
      <c r="AR462" s="55"/>
      <c r="AS462" s="55"/>
      <c r="AT462" s="55"/>
      <c r="AU462" s="55"/>
      <c r="AV462" s="55"/>
      <c r="AW462" s="55"/>
      <c r="AX462" s="55"/>
      <c r="AY462" s="55"/>
      <c r="AZ462" s="55"/>
      <c r="BA462" s="55"/>
      <c r="BB462" s="55"/>
      <c r="BC462" s="55"/>
      <c r="BD462" s="55"/>
      <c r="BE462" s="55"/>
      <c r="BF462" s="55"/>
      <c r="BG462" s="55"/>
      <c r="BH462" s="55"/>
      <c r="BI462" s="55"/>
      <c r="BJ462" s="55"/>
      <c r="BK462" s="55"/>
      <c r="BL462" s="55"/>
      <c r="BM462" s="55"/>
      <c r="BN462" s="55"/>
      <c r="BO462" s="55"/>
      <c r="BP462" s="55"/>
      <c r="BQ462" s="55"/>
      <c r="BR462" s="55"/>
    </row>
    <row r="463" spans="1:70" s="21" customFormat="1" x14ac:dyDescent="0.25">
      <c r="A463" s="53"/>
      <c r="B463" s="53"/>
      <c r="C463" s="78"/>
      <c r="D463" s="78"/>
      <c r="E463" s="53"/>
      <c r="F463" s="53"/>
      <c r="G463" s="53"/>
      <c r="H463" s="626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4"/>
      <c r="T463" s="54"/>
      <c r="U463" s="53"/>
      <c r="V463" s="53"/>
      <c r="W463" s="53"/>
      <c r="X463" s="53"/>
      <c r="Y463" s="53"/>
      <c r="Z463" s="53"/>
      <c r="AA463" s="54"/>
      <c r="AB463" s="53"/>
      <c r="AC463" s="53"/>
      <c r="AD463" s="53"/>
      <c r="AE463" s="53"/>
      <c r="AF463" s="54"/>
      <c r="AG463" s="54"/>
      <c r="AH463" s="54"/>
      <c r="AI463" s="54"/>
      <c r="AJ463" s="54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55"/>
      <c r="AZ463" s="55"/>
      <c r="BA463" s="55"/>
      <c r="BB463" s="55"/>
      <c r="BC463" s="55"/>
      <c r="BD463" s="55"/>
      <c r="BE463" s="55"/>
      <c r="BF463" s="55"/>
      <c r="BG463" s="55"/>
      <c r="BH463" s="55"/>
      <c r="BI463" s="55"/>
      <c r="BJ463" s="55"/>
      <c r="BK463" s="55"/>
      <c r="BL463" s="55"/>
      <c r="BM463" s="55"/>
      <c r="BN463" s="55"/>
      <c r="BO463" s="55"/>
      <c r="BP463" s="55"/>
      <c r="BQ463" s="55"/>
      <c r="BR463" s="55"/>
    </row>
    <row r="464" spans="1:70" s="21" customFormat="1" x14ac:dyDescent="0.25">
      <c r="A464" s="53"/>
      <c r="B464" s="53"/>
      <c r="C464" s="78"/>
      <c r="D464" s="78"/>
      <c r="E464" s="53"/>
      <c r="F464" s="53"/>
      <c r="G464" s="53"/>
      <c r="H464" s="626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4"/>
      <c r="T464" s="54"/>
      <c r="U464" s="53"/>
      <c r="V464" s="53"/>
      <c r="W464" s="53"/>
      <c r="X464" s="53"/>
      <c r="Y464" s="53"/>
      <c r="Z464" s="53"/>
      <c r="AA464" s="54"/>
      <c r="AB464" s="53"/>
      <c r="AC464" s="53"/>
      <c r="AD464" s="53"/>
      <c r="AE464" s="53"/>
      <c r="AF464" s="54"/>
      <c r="AG464" s="54"/>
      <c r="AH464" s="54"/>
      <c r="AI464" s="54"/>
      <c r="AJ464" s="54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5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55"/>
      <c r="BI464" s="55"/>
      <c r="BJ464" s="55"/>
      <c r="BK464" s="55"/>
      <c r="BL464" s="55"/>
      <c r="BM464" s="55"/>
      <c r="BN464" s="55"/>
      <c r="BO464" s="55"/>
      <c r="BP464" s="55"/>
      <c r="BQ464" s="55"/>
      <c r="BR464" s="55"/>
    </row>
    <row r="465" spans="1:70" s="21" customFormat="1" x14ac:dyDescent="0.25">
      <c r="A465" s="53"/>
      <c r="B465" s="53"/>
      <c r="C465" s="78"/>
      <c r="D465" s="78"/>
      <c r="E465" s="53"/>
      <c r="F465" s="53"/>
      <c r="G465" s="53"/>
      <c r="H465" s="626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4"/>
      <c r="T465" s="54"/>
      <c r="U465" s="53"/>
      <c r="V465" s="53"/>
      <c r="W465" s="53"/>
      <c r="X465" s="53"/>
      <c r="Y465" s="53"/>
      <c r="Z465" s="53"/>
      <c r="AA465" s="54"/>
      <c r="AB465" s="53"/>
      <c r="AC465" s="53"/>
      <c r="AD465" s="53"/>
      <c r="AE465" s="53"/>
      <c r="AF465" s="54"/>
      <c r="AG465" s="54"/>
      <c r="AH465" s="54"/>
      <c r="AI465" s="54"/>
      <c r="AJ465" s="54"/>
      <c r="AK465" s="55"/>
      <c r="AL465" s="55"/>
      <c r="AM465" s="55"/>
      <c r="AN465" s="55"/>
      <c r="AO465" s="55"/>
      <c r="AP465" s="55"/>
      <c r="AQ465" s="55"/>
      <c r="AR465" s="55"/>
      <c r="AS465" s="55"/>
      <c r="AT465" s="55"/>
      <c r="AU465" s="55"/>
      <c r="AV465" s="55"/>
      <c r="AW465" s="55"/>
      <c r="AX465" s="55"/>
      <c r="AY465" s="55"/>
      <c r="AZ465" s="55"/>
      <c r="BA465" s="55"/>
      <c r="BB465" s="55"/>
      <c r="BC465" s="55"/>
      <c r="BD465" s="55"/>
      <c r="BE465" s="55"/>
      <c r="BF465" s="55"/>
      <c r="BG465" s="55"/>
      <c r="BH465" s="55"/>
      <c r="BI465" s="55"/>
      <c r="BJ465" s="55"/>
      <c r="BK465" s="55"/>
      <c r="BL465" s="55"/>
      <c r="BM465" s="55"/>
      <c r="BN465" s="55"/>
      <c r="BO465" s="55"/>
      <c r="BP465" s="55"/>
      <c r="BQ465" s="55"/>
      <c r="BR465" s="55"/>
    </row>
    <row r="466" spans="1:70" s="21" customFormat="1" x14ac:dyDescent="0.25">
      <c r="A466" s="53"/>
      <c r="B466" s="53"/>
      <c r="C466" s="78"/>
      <c r="D466" s="78"/>
      <c r="E466" s="53"/>
      <c r="F466" s="53"/>
      <c r="G466" s="53"/>
      <c r="H466" s="626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4"/>
      <c r="T466" s="54"/>
      <c r="U466" s="53"/>
      <c r="V466" s="53"/>
      <c r="W466" s="53"/>
      <c r="X466" s="53"/>
      <c r="Y466" s="53"/>
      <c r="Z466" s="53"/>
      <c r="AA466" s="54"/>
      <c r="AB466" s="53"/>
      <c r="AC466" s="53"/>
      <c r="AD466" s="53"/>
      <c r="AE466" s="53"/>
      <c r="AF466" s="54"/>
      <c r="AG466" s="54"/>
      <c r="AH466" s="54"/>
      <c r="AI466" s="54"/>
      <c r="AJ466" s="54"/>
      <c r="AK466" s="55"/>
      <c r="AL466" s="55"/>
      <c r="AM466" s="55"/>
      <c r="AN466" s="55"/>
      <c r="AO466" s="55"/>
      <c r="AP466" s="55"/>
      <c r="AQ466" s="55"/>
      <c r="AR466" s="55"/>
      <c r="AS466" s="55"/>
      <c r="AT466" s="55"/>
      <c r="AU466" s="55"/>
      <c r="AV466" s="55"/>
      <c r="AW466" s="55"/>
      <c r="AX466" s="55"/>
      <c r="AY466" s="55"/>
      <c r="AZ466" s="55"/>
      <c r="BA466" s="55"/>
      <c r="BB466" s="55"/>
      <c r="BC466" s="55"/>
      <c r="BD466" s="55"/>
      <c r="BE466" s="55"/>
      <c r="BF466" s="55"/>
      <c r="BG466" s="55"/>
      <c r="BH466" s="55"/>
      <c r="BI466" s="55"/>
      <c r="BJ466" s="55"/>
      <c r="BK466" s="55"/>
      <c r="BL466" s="55"/>
      <c r="BM466" s="55"/>
      <c r="BN466" s="55"/>
      <c r="BO466" s="55"/>
      <c r="BP466" s="55"/>
      <c r="BQ466" s="55"/>
      <c r="BR466" s="55"/>
    </row>
    <row r="467" spans="1:70" s="21" customFormat="1" x14ac:dyDescent="0.25">
      <c r="A467" s="53"/>
      <c r="B467" s="53"/>
      <c r="C467" s="78"/>
      <c r="D467" s="78"/>
      <c r="E467" s="53"/>
      <c r="F467" s="53"/>
      <c r="G467" s="53"/>
      <c r="H467" s="626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4"/>
      <c r="T467" s="54"/>
      <c r="U467" s="53"/>
      <c r="V467" s="53"/>
      <c r="W467" s="53"/>
      <c r="X467" s="53"/>
      <c r="Y467" s="53"/>
      <c r="Z467" s="53"/>
      <c r="AA467" s="54"/>
      <c r="AB467" s="53"/>
      <c r="AC467" s="53"/>
      <c r="AD467" s="53"/>
      <c r="AE467" s="53"/>
      <c r="AF467" s="54"/>
      <c r="AG467" s="54"/>
      <c r="AH467" s="54"/>
      <c r="AI467" s="54"/>
      <c r="AJ467" s="54"/>
      <c r="AK467" s="55"/>
      <c r="AL467" s="55"/>
      <c r="AM467" s="55"/>
      <c r="AN467" s="55"/>
      <c r="AO467" s="55"/>
      <c r="AP467" s="55"/>
      <c r="AQ467" s="55"/>
      <c r="AR467" s="55"/>
      <c r="AS467" s="55"/>
      <c r="AT467" s="55"/>
      <c r="AU467" s="55"/>
      <c r="AV467" s="55"/>
      <c r="AW467" s="55"/>
      <c r="AX467" s="55"/>
      <c r="AY467" s="55"/>
      <c r="AZ467" s="55"/>
      <c r="BA467" s="55"/>
      <c r="BB467" s="55"/>
      <c r="BC467" s="55"/>
      <c r="BD467" s="55"/>
      <c r="BE467" s="55"/>
      <c r="BF467" s="55"/>
      <c r="BG467" s="55"/>
      <c r="BH467" s="55"/>
      <c r="BI467" s="55"/>
      <c r="BJ467" s="55"/>
      <c r="BK467" s="55"/>
      <c r="BL467" s="55"/>
      <c r="BM467" s="55"/>
      <c r="BN467" s="55"/>
      <c r="BO467" s="55"/>
      <c r="BP467" s="55"/>
      <c r="BQ467" s="55"/>
      <c r="BR467" s="55"/>
    </row>
    <row r="468" spans="1:70" s="21" customFormat="1" x14ac:dyDescent="0.25">
      <c r="A468" s="53"/>
      <c r="B468" s="53"/>
      <c r="C468" s="78"/>
      <c r="D468" s="78"/>
      <c r="E468" s="53"/>
      <c r="F468" s="53"/>
      <c r="G468" s="53"/>
      <c r="H468" s="626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4"/>
      <c r="T468" s="54"/>
      <c r="U468" s="53"/>
      <c r="V468" s="53"/>
      <c r="W468" s="53"/>
      <c r="X468" s="53"/>
      <c r="Y468" s="53"/>
      <c r="Z468" s="53"/>
      <c r="AA468" s="54"/>
      <c r="AB468" s="53"/>
      <c r="AC468" s="53"/>
      <c r="AD468" s="53"/>
      <c r="AE468" s="53"/>
      <c r="AF468" s="54"/>
      <c r="AG468" s="54"/>
      <c r="AH468" s="54"/>
      <c r="AI468" s="54"/>
      <c r="AJ468" s="54"/>
      <c r="AK468" s="55"/>
      <c r="AL468" s="55"/>
      <c r="AM468" s="55"/>
      <c r="AN468" s="55"/>
      <c r="AO468" s="55"/>
      <c r="AP468" s="55"/>
      <c r="AQ468" s="55"/>
      <c r="AR468" s="55"/>
      <c r="AS468" s="55"/>
      <c r="AT468" s="55"/>
      <c r="AU468" s="55"/>
      <c r="AV468" s="55"/>
      <c r="AW468" s="55"/>
      <c r="AX468" s="55"/>
      <c r="AY468" s="55"/>
      <c r="AZ468" s="55"/>
      <c r="BA468" s="55"/>
      <c r="BB468" s="55"/>
      <c r="BC468" s="55"/>
      <c r="BD468" s="55"/>
      <c r="BE468" s="55"/>
      <c r="BF468" s="55"/>
      <c r="BG468" s="55"/>
      <c r="BH468" s="55"/>
      <c r="BI468" s="55"/>
      <c r="BJ468" s="55"/>
      <c r="BK468" s="55"/>
      <c r="BL468" s="55"/>
      <c r="BM468" s="55"/>
      <c r="BN468" s="55"/>
      <c r="BO468" s="55"/>
      <c r="BP468" s="55"/>
      <c r="BQ468" s="55"/>
      <c r="BR468" s="55"/>
    </row>
    <row r="469" spans="1:70" s="21" customFormat="1" x14ac:dyDescent="0.25">
      <c r="A469" s="53"/>
      <c r="B469" s="53"/>
      <c r="C469" s="78"/>
      <c r="D469" s="78"/>
      <c r="E469" s="53"/>
      <c r="F469" s="53"/>
      <c r="G469" s="53"/>
      <c r="H469" s="626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4"/>
      <c r="T469" s="54"/>
      <c r="U469" s="53"/>
      <c r="V469" s="53"/>
      <c r="W469" s="53"/>
      <c r="X469" s="53"/>
      <c r="Y469" s="53"/>
      <c r="Z469" s="53"/>
      <c r="AA469" s="54"/>
      <c r="AB469" s="53"/>
      <c r="AC469" s="53"/>
      <c r="AD469" s="53"/>
      <c r="AE469" s="53"/>
      <c r="AF469" s="54"/>
      <c r="AG469" s="54"/>
      <c r="AH469" s="54"/>
      <c r="AI469" s="54"/>
      <c r="AJ469" s="54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55"/>
      <c r="AY469" s="55"/>
      <c r="AZ469" s="55"/>
      <c r="BA469" s="55"/>
      <c r="BB469" s="55"/>
      <c r="BC469" s="55"/>
      <c r="BD469" s="55"/>
      <c r="BE469" s="55"/>
      <c r="BF469" s="55"/>
      <c r="BG469" s="55"/>
      <c r="BH469" s="55"/>
      <c r="BI469" s="55"/>
      <c r="BJ469" s="55"/>
      <c r="BK469" s="55"/>
      <c r="BL469" s="55"/>
      <c r="BM469" s="55"/>
      <c r="BN469" s="55"/>
      <c r="BO469" s="55"/>
      <c r="BP469" s="55"/>
      <c r="BQ469" s="55"/>
      <c r="BR469" s="55"/>
    </row>
    <row r="470" spans="1:70" s="21" customFormat="1" x14ac:dyDescent="0.25">
      <c r="A470" s="53"/>
      <c r="B470" s="53"/>
      <c r="C470" s="78"/>
      <c r="D470" s="78"/>
      <c r="E470" s="53"/>
      <c r="F470" s="53"/>
      <c r="G470" s="53"/>
      <c r="H470" s="626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4"/>
      <c r="T470" s="54"/>
      <c r="U470" s="53"/>
      <c r="V470" s="53"/>
      <c r="W470" s="53"/>
      <c r="X470" s="53"/>
      <c r="Y470" s="53"/>
      <c r="Z470" s="53"/>
      <c r="AA470" s="54"/>
      <c r="AB470" s="53"/>
      <c r="AC470" s="53"/>
      <c r="AD470" s="53"/>
      <c r="AE470" s="53"/>
      <c r="AF470" s="54"/>
      <c r="AG470" s="54"/>
      <c r="AH470" s="54"/>
      <c r="AI470" s="54"/>
      <c r="AJ470" s="54"/>
      <c r="AK470" s="55"/>
      <c r="AL470" s="55"/>
      <c r="AM470" s="55"/>
      <c r="AN470" s="55"/>
      <c r="AO470" s="55"/>
      <c r="AP470" s="55"/>
      <c r="AQ470" s="55"/>
      <c r="AR470" s="55"/>
      <c r="AS470" s="55"/>
      <c r="AT470" s="55"/>
      <c r="AU470" s="55"/>
      <c r="AV470" s="55"/>
      <c r="AW470" s="55"/>
      <c r="AX470" s="55"/>
      <c r="AY470" s="55"/>
      <c r="AZ470" s="55"/>
      <c r="BA470" s="55"/>
      <c r="BB470" s="55"/>
      <c r="BC470" s="55"/>
      <c r="BD470" s="55"/>
      <c r="BE470" s="55"/>
      <c r="BF470" s="55"/>
      <c r="BG470" s="55"/>
      <c r="BH470" s="55"/>
      <c r="BI470" s="55"/>
      <c r="BJ470" s="55"/>
      <c r="BK470" s="55"/>
      <c r="BL470" s="55"/>
      <c r="BM470" s="55"/>
      <c r="BN470" s="55"/>
      <c r="BO470" s="55"/>
      <c r="BP470" s="55"/>
      <c r="BQ470" s="55"/>
      <c r="BR470" s="55"/>
    </row>
    <row r="471" spans="1:70" s="21" customFormat="1" x14ac:dyDescent="0.25">
      <c r="A471" s="53"/>
      <c r="B471" s="53"/>
      <c r="C471" s="78"/>
      <c r="D471" s="78"/>
      <c r="E471" s="53"/>
      <c r="F471" s="53"/>
      <c r="G471" s="53"/>
      <c r="H471" s="626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4"/>
      <c r="T471" s="54"/>
      <c r="U471" s="53"/>
      <c r="V471" s="53"/>
      <c r="W471" s="53"/>
      <c r="X471" s="53"/>
      <c r="Y471" s="53"/>
      <c r="Z471" s="53"/>
      <c r="AA471" s="54"/>
      <c r="AB471" s="53"/>
      <c r="AC471" s="53"/>
      <c r="AD471" s="53"/>
      <c r="AE471" s="53"/>
      <c r="AF471" s="54"/>
      <c r="AG471" s="54"/>
      <c r="AH471" s="54"/>
      <c r="AI471" s="54"/>
      <c r="AJ471" s="54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55"/>
      <c r="BI471" s="55"/>
      <c r="BJ471" s="55"/>
      <c r="BK471" s="55"/>
      <c r="BL471" s="55"/>
      <c r="BM471" s="55"/>
      <c r="BN471" s="55"/>
      <c r="BO471" s="55"/>
      <c r="BP471" s="55"/>
      <c r="BQ471" s="55"/>
      <c r="BR471" s="55"/>
    </row>
    <row r="472" spans="1:70" s="21" customFormat="1" x14ac:dyDescent="0.25">
      <c r="A472" s="53"/>
      <c r="B472" s="53"/>
      <c r="C472" s="78"/>
      <c r="D472" s="78"/>
      <c r="E472" s="53"/>
      <c r="F472" s="53"/>
      <c r="G472" s="53"/>
      <c r="H472" s="626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4"/>
      <c r="T472" s="54"/>
      <c r="U472" s="53"/>
      <c r="V472" s="53"/>
      <c r="W472" s="53"/>
      <c r="X472" s="53"/>
      <c r="Y472" s="53"/>
      <c r="Z472" s="53"/>
      <c r="AA472" s="54"/>
      <c r="AB472" s="53"/>
      <c r="AC472" s="53"/>
      <c r="AD472" s="53"/>
      <c r="AE472" s="53"/>
      <c r="AF472" s="54"/>
      <c r="AG472" s="54"/>
      <c r="AH472" s="54"/>
      <c r="AI472" s="54"/>
      <c r="AJ472" s="54"/>
      <c r="AK472" s="55"/>
      <c r="AL472" s="55"/>
      <c r="AM472" s="55"/>
      <c r="AN472" s="55"/>
      <c r="AO472" s="55"/>
      <c r="AP472" s="55"/>
      <c r="AQ472" s="55"/>
      <c r="AR472" s="55"/>
      <c r="AS472" s="55"/>
      <c r="AT472" s="55"/>
      <c r="AU472" s="55"/>
      <c r="AV472" s="55"/>
      <c r="AW472" s="55"/>
      <c r="AX472" s="55"/>
      <c r="AY472" s="55"/>
      <c r="AZ472" s="55"/>
      <c r="BA472" s="55"/>
      <c r="BB472" s="55"/>
      <c r="BC472" s="55"/>
      <c r="BD472" s="55"/>
      <c r="BE472" s="55"/>
      <c r="BF472" s="55"/>
      <c r="BG472" s="55"/>
      <c r="BH472" s="55"/>
      <c r="BI472" s="55"/>
      <c r="BJ472" s="55"/>
      <c r="BK472" s="55"/>
      <c r="BL472" s="55"/>
      <c r="BM472" s="55"/>
      <c r="BN472" s="55"/>
      <c r="BO472" s="55"/>
      <c r="BP472" s="55"/>
      <c r="BQ472" s="55"/>
      <c r="BR472" s="55"/>
    </row>
    <row r="473" spans="1:70" s="21" customFormat="1" x14ac:dyDescent="0.25">
      <c r="A473" s="53"/>
      <c r="B473" s="53"/>
      <c r="C473" s="78"/>
      <c r="D473" s="78"/>
      <c r="E473" s="53"/>
      <c r="F473" s="53"/>
      <c r="G473" s="53"/>
      <c r="H473" s="626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4"/>
      <c r="AB473" s="53"/>
      <c r="AC473" s="53"/>
      <c r="AD473" s="53"/>
      <c r="AE473" s="53"/>
      <c r="AF473" s="54"/>
      <c r="AG473" s="54"/>
      <c r="AH473" s="54"/>
      <c r="AI473" s="54"/>
      <c r="AJ473" s="54"/>
      <c r="AK473" s="55"/>
      <c r="AL473" s="55"/>
      <c r="AM473" s="55"/>
      <c r="AN473" s="55"/>
      <c r="AO473" s="55"/>
      <c r="AP473" s="55"/>
      <c r="AQ473" s="55"/>
      <c r="AR473" s="55"/>
      <c r="AS473" s="55"/>
      <c r="AT473" s="55"/>
      <c r="AU473" s="55"/>
      <c r="AV473" s="55"/>
      <c r="AW473" s="55"/>
      <c r="AX473" s="55"/>
      <c r="AY473" s="55"/>
      <c r="AZ473" s="55"/>
      <c r="BA473" s="55"/>
      <c r="BB473" s="55"/>
      <c r="BC473" s="55"/>
      <c r="BD473" s="55"/>
      <c r="BE473" s="55"/>
      <c r="BF473" s="55"/>
      <c r="BG473" s="55"/>
      <c r="BH473" s="55"/>
      <c r="BI473" s="55"/>
      <c r="BJ473" s="55"/>
      <c r="BK473" s="55"/>
      <c r="BL473" s="55"/>
      <c r="BM473" s="55"/>
      <c r="BN473" s="55"/>
      <c r="BO473" s="55"/>
      <c r="BP473" s="55"/>
      <c r="BQ473" s="55"/>
      <c r="BR473" s="55"/>
    </row>
  </sheetData>
  <sheetProtection password="CCBA" sheet="1" selectLockedCells="1"/>
  <mergeCells count="19">
    <mergeCell ref="U454:AB454"/>
    <mergeCell ref="AM10:AP10"/>
    <mergeCell ref="AM19:AP19"/>
    <mergeCell ref="AM68:AP68"/>
    <mergeCell ref="AJ2:AK2"/>
    <mergeCell ref="AF2:AH2"/>
    <mergeCell ref="AM7:AP7"/>
    <mergeCell ref="AM8:AP8"/>
    <mergeCell ref="AM9:AP9"/>
    <mergeCell ref="AQ437:AR437"/>
    <mergeCell ref="AS437:AT437"/>
    <mergeCell ref="AM11:AP11"/>
    <mergeCell ref="AM12:AP12"/>
    <mergeCell ref="AM13:AP13"/>
    <mergeCell ref="AM14:AP14"/>
    <mergeCell ref="AM15:AP15"/>
    <mergeCell ref="AM17:AP17"/>
    <mergeCell ref="AM18:AP18"/>
    <mergeCell ref="AM66:AP66"/>
  </mergeCells>
  <dataValidations count="1">
    <dataValidation type="list" allowBlank="1" showInputMessage="1" showErrorMessage="1" sqref="P7:P453">
      <formula1>"SI,NO"</formula1>
    </dataValidation>
  </dataValidations>
  <pageMargins left="0.7" right="0.7" top="0.75" bottom="0.75" header="0.3" footer="0.3"/>
  <pageSetup paperSize="9" scale="3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LISTADO!$A$1:$A$9</xm:f>
          </x14:formula1>
          <xm:sqref>H7:I453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13"/>
  <sheetViews>
    <sheetView showGridLines="0" zoomScaleNormal="100" workbookViewId="0">
      <pane ySplit="4" topLeftCell="A5" activePane="bottomLeft" state="frozen"/>
      <selection pane="bottomLeft" activeCell="B5" sqref="B5"/>
    </sheetView>
  </sheetViews>
  <sheetFormatPr baseColWidth="10" defaultColWidth="11.42578125" defaultRowHeight="12.75" x14ac:dyDescent="0.2"/>
  <cols>
    <col min="1" max="1" width="3.85546875" style="157" customWidth="1"/>
    <col min="2" max="2" width="8.28515625" style="157" customWidth="1"/>
    <col min="3" max="3" width="9.85546875" style="157" customWidth="1"/>
    <col min="4" max="4" width="27" style="157" customWidth="1"/>
    <col min="5" max="5" width="10.85546875" style="157" customWidth="1"/>
    <col min="6" max="6" width="34.42578125" style="157" customWidth="1"/>
    <col min="7" max="10" width="13.7109375" style="157" customWidth="1"/>
    <col min="11" max="11" width="13" style="157" customWidth="1"/>
    <col min="12" max="12" width="13.140625" style="157" customWidth="1"/>
    <col min="13" max="13" width="8.140625" style="156" customWidth="1"/>
    <col min="14" max="14" width="42.28515625" style="156" customWidth="1"/>
    <col min="15" max="15" width="9.140625" style="156" customWidth="1"/>
    <col min="16" max="16" width="4" style="156" customWidth="1"/>
    <col min="17" max="17" width="4.140625" style="156" customWidth="1"/>
    <col min="18" max="18" width="5" style="156" customWidth="1"/>
    <col min="19" max="20" width="3.7109375" style="156" customWidth="1"/>
    <col min="21" max="22" width="4.42578125" style="156" customWidth="1"/>
    <col min="23" max="23" width="3.7109375" style="156" customWidth="1"/>
    <col min="24" max="24" width="4.42578125" style="156" customWidth="1"/>
    <col min="25" max="25" width="3.7109375" style="156" customWidth="1"/>
    <col min="26" max="27" width="13.7109375" style="156" customWidth="1"/>
    <col min="28" max="29" width="11.42578125" style="156"/>
    <col min="30" max="30" width="38" style="156" customWidth="1"/>
    <col min="31" max="33" width="11.42578125" style="156"/>
    <col min="34" max="16384" width="11.42578125" style="157"/>
  </cols>
  <sheetData>
    <row r="1" spans="1:30" x14ac:dyDescent="0.2">
      <c r="A1" s="238"/>
      <c r="B1" s="238"/>
      <c r="C1" s="238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8"/>
      <c r="Q1" s="163" t="s">
        <v>60</v>
      </c>
    </row>
    <row r="2" spans="1:30" ht="39" customHeight="1" x14ac:dyDescent="0.2">
      <c r="A2" s="238"/>
      <c r="B2" s="689" t="s">
        <v>794</v>
      </c>
      <c r="C2" s="689"/>
      <c r="D2" s="689"/>
      <c r="E2" s="689"/>
      <c r="F2" s="568"/>
      <c r="G2" s="690" t="s">
        <v>780</v>
      </c>
      <c r="H2" s="690"/>
      <c r="I2" s="690"/>
      <c r="J2" s="690"/>
      <c r="K2" s="690"/>
      <c r="L2" s="568"/>
      <c r="M2" s="540"/>
      <c r="N2" s="540"/>
      <c r="O2" s="238"/>
      <c r="Q2" s="163" t="s">
        <v>61</v>
      </c>
    </row>
    <row r="3" spans="1:30" s="156" customFormat="1" ht="33.75" customHeight="1" x14ac:dyDescent="0.2">
      <c r="A3" s="238"/>
      <c r="B3" s="238"/>
      <c r="C3" s="240"/>
      <c r="D3" s="241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R3" s="242" t="s">
        <v>20</v>
      </c>
    </row>
    <row r="4" spans="1:30" ht="57.75" customHeight="1" x14ac:dyDescent="0.2">
      <c r="A4" s="238"/>
      <c r="B4" s="567" t="s">
        <v>778</v>
      </c>
      <c r="C4" s="243" t="s">
        <v>62</v>
      </c>
      <c r="D4" s="244" t="s">
        <v>63</v>
      </c>
      <c r="E4" s="245" t="s">
        <v>64</v>
      </c>
      <c r="F4" s="245" t="s">
        <v>65</v>
      </c>
      <c r="G4" s="245" t="s">
        <v>66</v>
      </c>
      <c r="H4" s="245" t="s">
        <v>139</v>
      </c>
      <c r="I4" s="245" t="s">
        <v>140</v>
      </c>
      <c r="J4" s="245" t="s">
        <v>141</v>
      </c>
      <c r="K4" s="246" t="s">
        <v>67</v>
      </c>
      <c r="L4" s="247" t="s">
        <v>68</v>
      </c>
      <c r="M4" s="539" t="s">
        <v>44</v>
      </c>
      <c r="N4" s="477" t="s">
        <v>6</v>
      </c>
      <c r="O4" s="238"/>
      <c r="R4" s="248" t="s">
        <v>153</v>
      </c>
      <c r="S4" s="248" t="s">
        <v>16</v>
      </c>
      <c r="T4" s="248" t="s">
        <v>142</v>
      </c>
      <c r="U4" s="273" t="s">
        <v>154</v>
      </c>
      <c r="V4" s="65" t="s">
        <v>24</v>
      </c>
      <c r="W4" s="65" t="s">
        <v>155</v>
      </c>
      <c r="X4" s="249" t="s">
        <v>143</v>
      </c>
      <c r="Y4" s="248" t="s">
        <v>18</v>
      </c>
      <c r="Z4" s="250" t="s">
        <v>144</v>
      </c>
      <c r="AA4" s="542" t="s">
        <v>771</v>
      </c>
      <c r="AB4" s="252" t="s">
        <v>145</v>
      </c>
      <c r="AC4" s="252" t="s">
        <v>146</v>
      </c>
      <c r="AD4" s="251" t="s">
        <v>6</v>
      </c>
    </row>
    <row r="5" spans="1:30" ht="15" x14ac:dyDescent="0.25">
      <c r="A5" s="238"/>
      <c r="B5" s="538"/>
      <c r="C5" s="158"/>
      <c r="D5" s="267"/>
      <c r="E5" s="159"/>
      <c r="F5" s="268"/>
      <c r="G5" s="160"/>
      <c r="H5" s="160"/>
      <c r="I5" s="160"/>
      <c r="J5" s="160"/>
      <c r="K5" s="161"/>
      <c r="L5" s="253">
        <f>(G5+J5)*K5</f>
        <v>0</v>
      </c>
      <c r="M5" s="447"/>
      <c r="N5" s="448"/>
      <c r="O5" s="254" t="s">
        <v>37</v>
      </c>
      <c r="Q5" s="255">
        <f>COUNTIF(R5:Y5,"")</f>
        <v>8</v>
      </c>
      <c r="R5" s="256"/>
      <c r="S5" s="256"/>
      <c r="T5" s="256"/>
      <c r="U5" s="274"/>
      <c r="V5" s="275"/>
      <c r="W5" s="275"/>
      <c r="X5" s="256"/>
      <c r="Y5" s="256"/>
      <c r="Z5" s="257">
        <f>IF(Q5=8,L5,"")</f>
        <v>0</v>
      </c>
      <c r="AA5" s="257">
        <f t="shared" ref="AA5:AA68" si="0">IFERROR(0,"")</f>
        <v>0</v>
      </c>
      <c r="AB5" s="491"/>
      <c r="AC5" s="491"/>
      <c r="AD5" s="258"/>
    </row>
    <row r="6" spans="1:30" ht="15" x14ac:dyDescent="0.25">
      <c r="A6" s="238"/>
      <c r="B6" s="538"/>
      <c r="C6" s="158"/>
      <c r="D6" s="267"/>
      <c r="E6" s="159"/>
      <c r="F6" s="268"/>
      <c r="G6" s="160"/>
      <c r="H6" s="160"/>
      <c r="I6" s="160"/>
      <c r="J6" s="160"/>
      <c r="K6" s="161"/>
      <c r="L6" s="253">
        <f t="shared" ref="L6:L69" si="1">(G6+J6)*K6</f>
        <v>0</v>
      </c>
      <c r="M6" s="447"/>
      <c r="N6" s="448"/>
      <c r="O6" s="254" t="s">
        <v>37</v>
      </c>
      <c r="Q6" s="255">
        <f t="shared" ref="Q6:Q69" si="2">COUNTIF(R6:Y6,"")</f>
        <v>8</v>
      </c>
      <c r="R6" s="256"/>
      <c r="S6" s="256"/>
      <c r="T6" s="256"/>
      <c r="U6" s="274"/>
      <c r="V6" s="275"/>
      <c r="W6" s="275"/>
      <c r="X6" s="256"/>
      <c r="Y6" s="256"/>
      <c r="Z6" s="257">
        <f t="shared" ref="Z6:Z69" si="3">IF(Q6=8,L6,"")</f>
        <v>0</v>
      </c>
      <c r="AA6" s="257">
        <f t="shared" si="0"/>
        <v>0</v>
      </c>
      <c r="AB6" s="491"/>
      <c r="AC6" s="491"/>
      <c r="AD6" s="258"/>
    </row>
    <row r="7" spans="1:30" ht="15" x14ac:dyDescent="0.25">
      <c r="A7" s="238"/>
      <c r="B7" s="538"/>
      <c r="C7" s="158"/>
      <c r="D7" s="267"/>
      <c r="E7" s="159"/>
      <c r="F7" s="268"/>
      <c r="G7" s="160"/>
      <c r="H7" s="160"/>
      <c r="I7" s="160"/>
      <c r="J7" s="160"/>
      <c r="K7" s="161"/>
      <c r="L7" s="253">
        <f t="shared" si="1"/>
        <v>0</v>
      </c>
      <c r="M7" s="447"/>
      <c r="N7" s="448"/>
      <c r="O7" s="254" t="s">
        <v>37</v>
      </c>
      <c r="Q7" s="255">
        <f t="shared" si="2"/>
        <v>8</v>
      </c>
      <c r="R7" s="256"/>
      <c r="S7" s="256"/>
      <c r="T7" s="256"/>
      <c r="U7" s="274"/>
      <c r="V7" s="275"/>
      <c r="W7" s="275"/>
      <c r="X7" s="256"/>
      <c r="Y7" s="256"/>
      <c r="Z7" s="257">
        <f t="shared" si="3"/>
        <v>0</v>
      </c>
      <c r="AA7" s="257">
        <f t="shared" si="0"/>
        <v>0</v>
      </c>
      <c r="AB7" s="491"/>
      <c r="AC7" s="491"/>
      <c r="AD7" s="258"/>
    </row>
    <row r="8" spans="1:30" ht="15" x14ac:dyDescent="0.25">
      <c r="A8" s="238"/>
      <c r="B8" s="538"/>
      <c r="C8" s="158"/>
      <c r="D8" s="267"/>
      <c r="E8" s="159"/>
      <c r="F8" s="268"/>
      <c r="G8" s="160"/>
      <c r="H8" s="160"/>
      <c r="I8" s="160"/>
      <c r="J8" s="160"/>
      <c r="K8" s="161"/>
      <c r="L8" s="253">
        <f t="shared" si="1"/>
        <v>0</v>
      </c>
      <c r="M8" s="607"/>
      <c r="N8" s="448"/>
      <c r="O8" s="254" t="s">
        <v>37</v>
      </c>
      <c r="Q8" s="255">
        <f t="shared" si="2"/>
        <v>8</v>
      </c>
      <c r="R8" s="256"/>
      <c r="S8" s="256"/>
      <c r="T8" s="256"/>
      <c r="U8" s="274"/>
      <c r="V8" s="275"/>
      <c r="W8" s="275"/>
      <c r="X8" s="256"/>
      <c r="Y8" s="256"/>
      <c r="Z8" s="257">
        <f t="shared" si="3"/>
        <v>0</v>
      </c>
      <c r="AA8" s="257">
        <f t="shared" si="0"/>
        <v>0</v>
      </c>
      <c r="AB8" s="491"/>
      <c r="AC8" s="491"/>
      <c r="AD8" s="258"/>
    </row>
    <row r="9" spans="1:30" ht="15" x14ac:dyDescent="0.25">
      <c r="A9" s="238"/>
      <c r="B9" s="538"/>
      <c r="C9" s="158"/>
      <c r="D9" s="267"/>
      <c r="E9" s="159"/>
      <c r="F9" s="268"/>
      <c r="G9" s="160"/>
      <c r="H9" s="160"/>
      <c r="I9" s="160"/>
      <c r="J9" s="160"/>
      <c r="K9" s="161"/>
      <c r="L9" s="253">
        <f t="shared" si="1"/>
        <v>0</v>
      </c>
      <c r="M9" s="607"/>
      <c r="N9" s="448"/>
      <c r="O9" s="254" t="s">
        <v>37</v>
      </c>
      <c r="Q9" s="255">
        <f t="shared" si="2"/>
        <v>8</v>
      </c>
      <c r="R9" s="256"/>
      <c r="S9" s="256"/>
      <c r="T9" s="256"/>
      <c r="U9" s="274"/>
      <c r="V9" s="275"/>
      <c r="W9" s="275"/>
      <c r="X9" s="256"/>
      <c r="Y9" s="256"/>
      <c r="Z9" s="257">
        <f t="shared" si="3"/>
        <v>0</v>
      </c>
      <c r="AA9" s="257">
        <f t="shared" si="0"/>
        <v>0</v>
      </c>
      <c r="AB9" s="491"/>
      <c r="AC9" s="491"/>
      <c r="AD9" s="258"/>
    </row>
    <row r="10" spans="1:30" ht="15" x14ac:dyDescent="0.25">
      <c r="A10" s="238"/>
      <c r="B10" s="538"/>
      <c r="C10" s="158"/>
      <c r="D10" s="267"/>
      <c r="E10" s="159"/>
      <c r="F10" s="268"/>
      <c r="G10" s="160"/>
      <c r="H10" s="160"/>
      <c r="I10" s="160"/>
      <c r="J10" s="160"/>
      <c r="K10" s="161"/>
      <c r="L10" s="253">
        <f t="shared" si="1"/>
        <v>0</v>
      </c>
      <c r="M10" s="607"/>
      <c r="N10" s="448"/>
      <c r="O10" s="254" t="s">
        <v>37</v>
      </c>
      <c r="Q10" s="255">
        <f t="shared" si="2"/>
        <v>8</v>
      </c>
      <c r="R10" s="256"/>
      <c r="S10" s="256"/>
      <c r="T10" s="256"/>
      <c r="U10" s="274"/>
      <c r="V10" s="275"/>
      <c r="W10" s="275"/>
      <c r="X10" s="256"/>
      <c r="Y10" s="256"/>
      <c r="Z10" s="257">
        <f t="shared" si="3"/>
        <v>0</v>
      </c>
      <c r="AA10" s="257">
        <f t="shared" si="0"/>
        <v>0</v>
      </c>
      <c r="AB10" s="491"/>
      <c r="AC10" s="491"/>
      <c r="AD10" s="258"/>
    </row>
    <row r="11" spans="1:30" ht="15" x14ac:dyDescent="0.25">
      <c r="A11" s="238"/>
      <c r="B11" s="538"/>
      <c r="C11" s="158"/>
      <c r="D11" s="267"/>
      <c r="E11" s="159"/>
      <c r="F11" s="268"/>
      <c r="G11" s="160"/>
      <c r="H11" s="160"/>
      <c r="I11" s="160"/>
      <c r="J11" s="160"/>
      <c r="K11" s="161"/>
      <c r="L11" s="253">
        <f t="shared" si="1"/>
        <v>0</v>
      </c>
      <c r="M11" s="607"/>
      <c r="N11" s="448"/>
      <c r="O11" s="254" t="s">
        <v>37</v>
      </c>
      <c r="Q11" s="255">
        <f t="shared" si="2"/>
        <v>8</v>
      </c>
      <c r="R11" s="256"/>
      <c r="S11" s="256"/>
      <c r="T11" s="256"/>
      <c r="U11" s="274"/>
      <c r="V11" s="275"/>
      <c r="W11" s="275"/>
      <c r="X11" s="256"/>
      <c r="Y11" s="256"/>
      <c r="Z11" s="257">
        <f t="shared" si="3"/>
        <v>0</v>
      </c>
      <c r="AA11" s="257">
        <f t="shared" si="0"/>
        <v>0</v>
      </c>
      <c r="AB11" s="491"/>
      <c r="AC11" s="491"/>
      <c r="AD11" s="258"/>
    </row>
    <row r="12" spans="1:30" ht="15" x14ac:dyDescent="0.25">
      <c r="A12" s="238"/>
      <c r="B12" s="538"/>
      <c r="C12" s="158"/>
      <c r="D12" s="267"/>
      <c r="E12" s="159"/>
      <c r="F12" s="268"/>
      <c r="G12" s="160"/>
      <c r="H12" s="160"/>
      <c r="I12" s="160"/>
      <c r="J12" s="160"/>
      <c r="K12" s="161"/>
      <c r="L12" s="253">
        <f t="shared" si="1"/>
        <v>0</v>
      </c>
      <c r="M12" s="607"/>
      <c r="N12" s="448"/>
      <c r="O12" s="254" t="s">
        <v>37</v>
      </c>
      <c r="Q12" s="255">
        <f t="shared" si="2"/>
        <v>8</v>
      </c>
      <c r="R12" s="256"/>
      <c r="S12" s="256"/>
      <c r="T12" s="256"/>
      <c r="U12" s="274"/>
      <c r="V12" s="275"/>
      <c r="W12" s="275"/>
      <c r="X12" s="256"/>
      <c r="Y12" s="256"/>
      <c r="Z12" s="257">
        <f t="shared" si="3"/>
        <v>0</v>
      </c>
      <c r="AA12" s="257">
        <f t="shared" si="0"/>
        <v>0</v>
      </c>
      <c r="AB12" s="491"/>
      <c r="AC12" s="491"/>
      <c r="AD12" s="258"/>
    </row>
    <row r="13" spans="1:30" ht="15" x14ac:dyDescent="0.25">
      <c r="A13" s="238"/>
      <c r="B13" s="538"/>
      <c r="C13" s="158"/>
      <c r="D13" s="267"/>
      <c r="E13" s="159"/>
      <c r="F13" s="268"/>
      <c r="G13" s="160"/>
      <c r="H13" s="160"/>
      <c r="I13" s="160"/>
      <c r="J13" s="160"/>
      <c r="K13" s="161"/>
      <c r="L13" s="253">
        <f t="shared" si="1"/>
        <v>0</v>
      </c>
      <c r="M13" s="607"/>
      <c r="N13" s="448"/>
      <c r="O13" s="254" t="s">
        <v>37</v>
      </c>
      <c r="Q13" s="255">
        <f t="shared" si="2"/>
        <v>8</v>
      </c>
      <c r="R13" s="256"/>
      <c r="S13" s="256"/>
      <c r="T13" s="256"/>
      <c r="U13" s="274"/>
      <c r="V13" s="275"/>
      <c r="W13" s="275"/>
      <c r="X13" s="256"/>
      <c r="Y13" s="256"/>
      <c r="Z13" s="257">
        <f t="shared" si="3"/>
        <v>0</v>
      </c>
      <c r="AA13" s="257">
        <f t="shared" si="0"/>
        <v>0</v>
      </c>
      <c r="AB13" s="491"/>
      <c r="AC13" s="491"/>
      <c r="AD13" s="258"/>
    </row>
    <row r="14" spans="1:30" ht="15" x14ac:dyDescent="0.25">
      <c r="A14" s="238"/>
      <c r="B14" s="538"/>
      <c r="C14" s="158"/>
      <c r="D14" s="267"/>
      <c r="E14" s="159"/>
      <c r="F14" s="268"/>
      <c r="G14" s="160"/>
      <c r="H14" s="160"/>
      <c r="I14" s="160"/>
      <c r="J14" s="160"/>
      <c r="K14" s="161"/>
      <c r="L14" s="253">
        <f t="shared" si="1"/>
        <v>0</v>
      </c>
      <c r="M14" s="607"/>
      <c r="N14" s="448"/>
      <c r="O14" s="254" t="s">
        <v>37</v>
      </c>
      <c r="Q14" s="255">
        <f t="shared" si="2"/>
        <v>8</v>
      </c>
      <c r="R14" s="256"/>
      <c r="S14" s="256"/>
      <c r="T14" s="256"/>
      <c r="U14" s="274"/>
      <c r="V14" s="275"/>
      <c r="W14" s="275"/>
      <c r="X14" s="256"/>
      <c r="Y14" s="256"/>
      <c r="Z14" s="257">
        <f t="shared" si="3"/>
        <v>0</v>
      </c>
      <c r="AA14" s="257">
        <f t="shared" si="0"/>
        <v>0</v>
      </c>
      <c r="AB14" s="491"/>
      <c r="AC14" s="491"/>
      <c r="AD14" s="258"/>
    </row>
    <row r="15" spans="1:30" ht="15" x14ac:dyDescent="0.25">
      <c r="A15" s="238"/>
      <c r="B15" s="538"/>
      <c r="C15" s="158"/>
      <c r="D15" s="267"/>
      <c r="E15" s="159"/>
      <c r="F15" s="268"/>
      <c r="G15" s="160"/>
      <c r="H15" s="160"/>
      <c r="I15" s="160"/>
      <c r="J15" s="160"/>
      <c r="K15" s="161"/>
      <c r="L15" s="253">
        <f t="shared" si="1"/>
        <v>0</v>
      </c>
      <c r="M15" s="607"/>
      <c r="N15" s="448"/>
      <c r="O15" s="254" t="s">
        <v>37</v>
      </c>
      <c r="Q15" s="255">
        <f t="shared" si="2"/>
        <v>8</v>
      </c>
      <c r="R15" s="256"/>
      <c r="S15" s="256"/>
      <c r="T15" s="256"/>
      <c r="U15" s="274"/>
      <c r="V15" s="275"/>
      <c r="W15" s="275"/>
      <c r="X15" s="256"/>
      <c r="Y15" s="256"/>
      <c r="Z15" s="257">
        <f t="shared" si="3"/>
        <v>0</v>
      </c>
      <c r="AA15" s="257">
        <f t="shared" si="0"/>
        <v>0</v>
      </c>
      <c r="AB15" s="491"/>
      <c r="AC15" s="491"/>
      <c r="AD15" s="258"/>
    </row>
    <row r="16" spans="1:30" ht="15" x14ac:dyDescent="0.25">
      <c r="A16" s="238"/>
      <c r="B16" s="538"/>
      <c r="C16" s="158"/>
      <c r="D16" s="267"/>
      <c r="E16" s="159"/>
      <c r="F16" s="268"/>
      <c r="G16" s="160"/>
      <c r="H16" s="160"/>
      <c r="I16" s="160"/>
      <c r="J16" s="160"/>
      <c r="K16" s="161"/>
      <c r="L16" s="253">
        <f t="shared" si="1"/>
        <v>0</v>
      </c>
      <c r="M16" s="607"/>
      <c r="N16" s="448"/>
      <c r="O16" s="254" t="s">
        <v>37</v>
      </c>
      <c r="Q16" s="255">
        <f t="shared" si="2"/>
        <v>8</v>
      </c>
      <c r="R16" s="256"/>
      <c r="S16" s="256"/>
      <c r="T16" s="256"/>
      <c r="U16" s="274"/>
      <c r="V16" s="275"/>
      <c r="W16" s="275"/>
      <c r="X16" s="256"/>
      <c r="Y16" s="256"/>
      <c r="Z16" s="257">
        <f t="shared" si="3"/>
        <v>0</v>
      </c>
      <c r="AA16" s="257">
        <f t="shared" si="0"/>
        <v>0</v>
      </c>
      <c r="AB16" s="491"/>
      <c r="AC16" s="491"/>
      <c r="AD16" s="258"/>
    </row>
    <row r="17" spans="1:30" ht="15" x14ac:dyDescent="0.25">
      <c r="A17" s="238"/>
      <c r="B17" s="538"/>
      <c r="C17" s="158"/>
      <c r="D17" s="267"/>
      <c r="E17" s="159"/>
      <c r="F17" s="268"/>
      <c r="G17" s="160"/>
      <c r="H17" s="160"/>
      <c r="I17" s="160"/>
      <c r="J17" s="160"/>
      <c r="K17" s="161"/>
      <c r="L17" s="253">
        <f t="shared" si="1"/>
        <v>0</v>
      </c>
      <c r="M17" s="607"/>
      <c r="N17" s="448"/>
      <c r="O17" s="254" t="s">
        <v>37</v>
      </c>
      <c r="Q17" s="255">
        <f t="shared" si="2"/>
        <v>8</v>
      </c>
      <c r="R17" s="256"/>
      <c r="S17" s="256"/>
      <c r="T17" s="256"/>
      <c r="U17" s="274"/>
      <c r="V17" s="275"/>
      <c r="W17" s="275"/>
      <c r="X17" s="256"/>
      <c r="Y17" s="256"/>
      <c r="Z17" s="257">
        <f t="shared" si="3"/>
        <v>0</v>
      </c>
      <c r="AA17" s="257">
        <f t="shared" si="0"/>
        <v>0</v>
      </c>
      <c r="AB17" s="491"/>
      <c r="AC17" s="491"/>
      <c r="AD17" s="258"/>
    </row>
    <row r="18" spans="1:30" ht="15" x14ac:dyDescent="0.25">
      <c r="A18" s="238"/>
      <c r="B18" s="538"/>
      <c r="C18" s="158"/>
      <c r="D18" s="267"/>
      <c r="E18" s="159"/>
      <c r="F18" s="268"/>
      <c r="G18" s="160"/>
      <c r="H18" s="160"/>
      <c r="I18" s="160"/>
      <c r="J18" s="160"/>
      <c r="K18" s="161"/>
      <c r="L18" s="253">
        <f t="shared" si="1"/>
        <v>0</v>
      </c>
      <c r="M18" s="607"/>
      <c r="N18" s="448"/>
      <c r="O18" s="254" t="s">
        <v>37</v>
      </c>
      <c r="Q18" s="255">
        <f t="shared" si="2"/>
        <v>8</v>
      </c>
      <c r="R18" s="256"/>
      <c r="S18" s="256"/>
      <c r="T18" s="256"/>
      <c r="U18" s="274"/>
      <c r="V18" s="275"/>
      <c r="W18" s="275"/>
      <c r="X18" s="256"/>
      <c r="Y18" s="256"/>
      <c r="Z18" s="257">
        <f t="shared" si="3"/>
        <v>0</v>
      </c>
      <c r="AA18" s="257">
        <f t="shared" si="0"/>
        <v>0</v>
      </c>
      <c r="AB18" s="491"/>
      <c r="AC18" s="491"/>
      <c r="AD18" s="258"/>
    </row>
    <row r="19" spans="1:30" ht="15" x14ac:dyDescent="0.25">
      <c r="A19" s="238"/>
      <c r="B19" s="538"/>
      <c r="C19" s="158"/>
      <c r="D19" s="267"/>
      <c r="E19" s="159"/>
      <c r="F19" s="268"/>
      <c r="G19" s="160"/>
      <c r="H19" s="160"/>
      <c r="I19" s="160"/>
      <c r="J19" s="160"/>
      <c r="K19" s="161"/>
      <c r="L19" s="253">
        <f t="shared" si="1"/>
        <v>0</v>
      </c>
      <c r="M19" s="607"/>
      <c r="N19" s="448"/>
      <c r="O19" s="254" t="s">
        <v>37</v>
      </c>
      <c r="Q19" s="255">
        <f t="shared" si="2"/>
        <v>8</v>
      </c>
      <c r="R19" s="256"/>
      <c r="S19" s="256"/>
      <c r="T19" s="256"/>
      <c r="U19" s="274"/>
      <c r="V19" s="275"/>
      <c r="W19" s="275"/>
      <c r="X19" s="256"/>
      <c r="Y19" s="256"/>
      <c r="Z19" s="257">
        <f t="shared" si="3"/>
        <v>0</v>
      </c>
      <c r="AA19" s="257">
        <f t="shared" si="0"/>
        <v>0</v>
      </c>
      <c r="AB19" s="491"/>
      <c r="AC19" s="491"/>
      <c r="AD19" s="258"/>
    </row>
    <row r="20" spans="1:30" ht="15" x14ac:dyDescent="0.25">
      <c r="A20" s="238"/>
      <c r="B20" s="538"/>
      <c r="C20" s="158"/>
      <c r="D20" s="267"/>
      <c r="E20" s="159"/>
      <c r="F20" s="268"/>
      <c r="G20" s="160"/>
      <c r="H20" s="160"/>
      <c r="I20" s="160"/>
      <c r="J20" s="160"/>
      <c r="K20" s="161"/>
      <c r="L20" s="253">
        <f t="shared" si="1"/>
        <v>0</v>
      </c>
      <c r="M20" s="607"/>
      <c r="N20" s="448"/>
      <c r="O20" s="254" t="s">
        <v>37</v>
      </c>
      <c r="Q20" s="255">
        <f t="shared" si="2"/>
        <v>8</v>
      </c>
      <c r="R20" s="256"/>
      <c r="S20" s="256"/>
      <c r="T20" s="256"/>
      <c r="U20" s="274"/>
      <c r="V20" s="275"/>
      <c r="W20" s="275"/>
      <c r="X20" s="256"/>
      <c r="Y20" s="256"/>
      <c r="Z20" s="257">
        <f t="shared" si="3"/>
        <v>0</v>
      </c>
      <c r="AA20" s="257">
        <f t="shared" si="0"/>
        <v>0</v>
      </c>
      <c r="AB20" s="491"/>
      <c r="AC20" s="491"/>
      <c r="AD20" s="258"/>
    </row>
    <row r="21" spans="1:30" ht="15" x14ac:dyDescent="0.25">
      <c r="A21" s="238"/>
      <c r="B21" s="538"/>
      <c r="C21" s="158"/>
      <c r="D21" s="267"/>
      <c r="E21" s="159"/>
      <c r="F21" s="268"/>
      <c r="G21" s="160"/>
      <c r="H21" s="160"/>
      <c r="I21" s="160"/>
      <c r="J21" s="160"/>
      <c r="K21" s="161"/>
      <c r="L21" s="253">
        <f t="shared" si="1"/>
        <v>0</v>
      </c>
      <c r="M21" s="607"/>
      <c r="N21" s="448"/>
      <c r="O21" s="254" t="s">
        <v>37</v>
      </c>
      <c r="Q21" s="255">
        <f t="shared" si="2"/>
        <v>8</v>
      </c>
      <c r="R21" s="256"/>
      <c r="S21" s="256"/>
      <c r="T21" s="256"/>
      <c r="U21" s="274"/>
      <c r="V21" s="275"/>
      <c r="W21" s="275"/>
      <c r="X21" s="256"/>
      <c r="Y21" s="256"/>
      <c r="Z21" s="257">
        <f t="shared" si="3"/>
        <v>0</v>
      </c>
      <c r="AA21" s="257">
        <f t="shared" si="0"/>
        <v>0</v>
      </c>
      <c r="AB21" s="491"/>
      <c r="AC21" s="491"/>
      <c r="AD21" s="258"/>
    </row>
    <row r="22" spans="1:30" ht="15" x14ac:dyDescent="0.25">
      <c r="A22" s="238"/>
      <c r="B22" s="538"/>
      <c r="C22" s="158"/>
      <c r="D22" s="267"/>
      <c r="E22" s="159"/>
      <c r="F22" s="268"/>
      <c r="G22" s="160"/>
      <c r="H22" s="160"/>
      <c r="I22" s="160"/>
      <c r="J22" s="160"/>
      <c r="K22" s="161"/>
      <c r="L22" s="253">
        <f t="shared" si="1"/>
        <v>0</v>
      </c>
      <c r="M22" s="607"/>
      <c r="N22" s="448"/>
      <c r="O22" s="254" t="s">
        <v>37</v>
      </c>
      <c r="Q22" s="255">
        <f t="shared" si="2"/>
        <v>8</v>
      </c>
      <c r="R22" s="256"/>
      <c r="S22" s="256"/>
      <c r="T22" s="256"/>
      <c r="U22" s="274"/>
      <c r="V22" s="275"/>
      <c r="W22" s="275"/>
      <c r="X22" s="256"/>
      <c r="Y22" s="256"/>
      <c r="Z22" s="257">
        <f t="shared" si="3"/>
        <v>0</v>
      </c>
      <c r="AA22" s="257">
        <f t="shared" si="0"/>
        <v>0</v>
      </c>
      <c r="AB22" s="491"/>
      <c r="AC22" s="491"/>
      <c r="AD22" s="258"/>
    </row>
    <row r="23" spans="1:30" ht="15" x14ac:dyDescent="0.25">
      <c r="A23" s="238"/>
      <c r="B23" s="538"/>
      <c r="C23" s="158"/>
      <c r="D23" s="267"/>
      <c r="E23" s="159"/>
      <c r="F23" s="268"/>
      <c r="G23" s="160"/>
      <c r="H23" s="160"/>
      <c r="I23" s="160"/>
      <c r="J23" s="160"/>
      <c r="K23" s="161"/>
      <c r="L23" s="253">
        <f t="shared" si="1"/>
        <v>0</v>
      </c>
      <c r="M23" s="607"/>
      <c r="N23" s="448"/>
      <c r="O23" s="254" t="s">
        <v>37</v>
      </c>
      <c r="Q23" s="255">
        <f t="shared" si="2"/>
        <v>8</v>
      </c>
      <c r="R23" s="256"/>
      <c r="S23" s="256"/>
      <c r="T23" s="256"/>
      <c r="U23" s="274"/>
      <c r="V23" s="275"/>
      <c r="W23" s="275"/>
      <c r="X23" s="256"/>
      <c r="Y23" s="256"/>
      <c r="Z23" s="257">
        <f t="shared" si="3"/>
        <v>0</v>
      </c>
      <c r="AA23" s="257">
        <f t="shared" si="0"/>
        <v>0</v>
      </c>
      <c r="AB23" s="491"/>
      <c r="AC23" s="491"/>
      <c r="AD23" s="258"/>
    </row>
    <row r="24" spans="1:30" ht="15" x14ac:dyDescent="0.25">
      <c r="A24" s="238"/>
      <c r="B24" s="538"/>
      <c r="C24" s="158"/>
      <c r="D24" s="267"/>
      <c r="E24" s="159"/>
      <c r="F24" s="268"/>
      <c r="G24" s="160"/>
      <c r="H24" s="160"/>
      <c r="I24" s="160"/>
      <c r="J24" s="160"/>
      <c r="K24" s="161"/>
      <c r="L24" s="253">
        <f t="shared" si="1"/>
        <v>0</v>
      </c>
      <c r="M24" s="607"/>
      <c r="N24" s="448"/>
      <c r="O24" s="254" t="s">
        <v>37</v>
      </c>
      <c r="Q24" s="255">
        <f t="shared" si="2"/>
        <v>8</v>
      </c>
      <c r="R24" s="256"/>
      <c r="S24" s="256"/>
      <c r="T24" s="256"/>
      <c r="U24" s="274"/>
      <c r="V24" s="275"/>
      <c r="W24" s="275"/>
      <c r="X24" s="256"/>
      <c r="Y24" s="256"/>
      <c r="Z24" s="257">
        <f t="shared" si="3"/>
        <v>0</v>
      </c>
      <c r="AA24" s="257">
        <f t="shared" si="0"/>
        <v>0</v>
      </c>
      <c r="AB24" s="491"/>
      <c r="AC24" s="491"/>
      <c r="AD24" s="258"/>
    </row>
    <row r="25" spans="1:30" ht="15" x14ac:dyDescent="0.25">
      <c r="A25" s="238"/>
      <c r="B25" s="538"/>
      <c r="C25" s="158"/>
      <c r="D25" s="267"/>
      <c r="E25" s="159"/>
      <c r="F25" s="268"/>
      <c r="G25" s="160"/>
      <c r="H25" s="160"/>
      <c r="I25" s="160"/>
      <c r="J25" s="160"/>
      <c r="K25" s="161"/>
      <c r="L25" s="253">
        <f t="shared" si="1"/>
        <v>0</v>
      </c>
      <c r="M25" s="607"/>
      <c r="N25" s="448"/>
      <c r="O25" s="254" t="s">
        <v>37</v>
      </c>
      <c r="Q25" s="255">
        <f t="shared" si="2"/>
        <v>8</v>
      </c>
      <c r="R25" s="256"/>
      <c r="S25" s="256"/>
      <c r="T25" s="256"/>
      <c r="U25" s="274"/>
      <c r="V25" s="275"/>
      <c r="W25" s="275"/>
      <c r="X25" s="256"/>
      <c r="Y25" s="256"/>
      <c r="Z25" s="257">
        <f t="shared" si="3"/>
        <v>0</v>
      </c>
      <c r="AA25" s="257">
        <f t="shared" si="0"/>
        <v>0</v>
      </c>
      <c r="AB25" s="491"/>
      <c r="AC25" s="491"/>
      <c r="AD25" s="258"/>
    </row>
    <row r="26" spans="1:30" ht="15" x14ac:dyDescent="0.25">
      <c r="A26" s="238"/>
      <c r="B26" s="538"/>
      <c r="C26" s="158"/>
      <c r="D26" s="267"/>
      <c r="E26" s="159"/>
      <c r="F26" s="268"/>
      <c r="G26" s="160"/>
      <c r="H26" s="160"/>
      <c r="I26" s="160"/>
      <c r="J26" s="160"/>
      <c r="K26" s="161"/>
      <c r="L26" s="253">
        <f t="shared" si="1"/>
        <v>0</v>
      </c>
      <c r="M26" s="607"/>
      <c r="N26" s="448"/>
      <c r="O26" s="254" t="s">
        <v>37</v>
      </c>
      <c r="Q26" s="255">
        <f t="shared" si="2"/>
        <v>8</v>
      </c>
      <c r="R26" s="256"/>
      <c r="S26" s="256"/>
      <c r="T26" s="256"/>
      <c r="U26" s="274"/>
      <c r="V26" s="275"/>
      <c r="W26" s="275"/>
      <c r="X26" s="256"/>
      <c r="Y26" s="256"/>
      <c r="Z26" s="257">
        <f t="shared" si="3"/>
        <v>0</v>
      </c>
      <c r="AA26" s="257">
        <f t="shared" si="0"/>
        <v>0</v>
      </c>
      <c r="AB26" s="491"/>
      <c r="AC26" s="491"/>
      <c r="AD26" s="258"/>
    </row>
    <row r="27" spans="1:30" ht="15" x14ac:dyDescent="0.25">
      <c r="A27" s="238"/>
      <c r="B27" s="538"/>
      <c r="C27" s="158"/>
      <c r="D27" s="267"/>
      <c r="E27" s="159"/>
      <c r="F27" s="268"/>
      <c r="G27" s="160"/>
      <c r="H27" s="160"/>
      <c r="I27" s="160"/>
      <c r="J27" s="160"/>
      <c r="K27" s="161"/>
      <c r="L27" s="253">
        <f t="shared" si="1"/>
        <v>0</v>
      </c>
      <c r="M27" s="607"/>
      <c r="N27" s="448"/>
      <c r="O27" s="254" t="s">
        <v>37</v>
      </c>
      <c r="Q27" s="255">
        <f t="shared" si="2"/>
        <v>8</v>
      </c>
      <c r="R27" s="256"/>
      <c r="S27" s="256"/>
      <c r="T27" s="256"/>
      <c r="U27" s="274"/>
      <c r="V27" s="275"/>
      <c r="W27" s="275"/>
      <c r="X27" s="256"/>
      <c r="Y27" s="256"/>
      <c r="Z27" s="257">
        <f t="shared" si="3"/>
        <v>0</v>
      </c>
      <c r="AA27" s="257">
        <f t="shared" si="0"/>
        <v>0</v>
      </c>
      <c r="AB27" s="491"/>
      <c r="AC27" s="491"/>
      <c r="AD27" s="258"/>
    </row>
    <row r="28" spans="1:30" ht="15" x14ac:dyDescent="0.25">
      <c r="A28" s="238"/>
      <c r="B28" s="538"/>
      <c r="C28" s="158"/>
      <c r="D28" s="267"/>
      <c r="E28" s="159"/>
      <c r="F28" s="268"/>
      <c r="G28" s="160"/>
      <c r="H28" s="160"/>
      <c r="I28" s="160"/>
      <c r="J28" s="160"/>
      <c r="K28" s="161"/>
      <c r="L28" s="253">
        <f t="shared" si="1"/>
        <v>0</v>
      </c>
      <c r="M28" s="607"/>
      <c r="N28" s="448"/>
      <c r="O28" s="254" t="s">
        <v>37</v>
      </c>
      <c r="Q28" s="255">
        <f t="shared" si="2"/>
        <v>8</v>
      </c>
      <c r="R28" s="256"/>
      <c r="S28" s="256"/>
      <c r="T28" s="256"/>
      <c r="U28" s="274"/>
      <c r="V28" s="275"/>
      <c r="W28" s="275"/>
      <c r="X28" s="256"/>
      <c r="Y28" s="256"/>
      <c r="Z28" s="257">
        <f t="shared" si="3"/>
        <v>0</v>
      </c>
      <c r="AA28" s="257">
        <f t="shared" si="0"/>
        <v>0</v>
      </c>
      <c r="AB28" s="491"/>
      <c r="AC28" s="491"/>
      <c r="AD28" s="258"/>
    </row>
    <row r="29" spans="1:30" ht="15" x14ac:dyDescent="0.25">
      <c r="A29" s="238"/>
      <c r="B29" s="538"/>
      <c r="C29" s="158"/>
      <c r="D29" s="267"/>
      <c r="E29" s="159"/>
      <c r="F29" s="268"/>
      <c r="G29" s="160"/>
      <c r="H29" s="160"/>
      <c r="I29" s="160"/>
      <c r="J29" s="160"/>
      <c r="K29" s="161"/>
      <c r="L29" s="253">
        <f t="shared" si="1"/>
        <v>0</v>
      </c>
      <c r="M29" s="607"/>
      <c r="N29" s="448"/>
      <c r="O29" s="254" t="s">
        <v>37</v>
      </c>
      <c r="Q29" s="255">
        <f t="shared" si="2"/>
        <v>8</v>
      </c>
      <c r="R29" s="256"/>
      <c r="S29" s="256"/>
      <c r="T29" s="256"/>
      <c r="U29" s="274"/>
      <c r="V29" s="275"/>
      <c r="W29" s="275"/>
      <c r="X29" s="256"/>
      <c r="Y29" s="256"/>
      <c r="Z29" s="257">
        <f t="shared" si="3"/>
        <v>0</v>
      </c>
      <c r="AA29" s="257">
        <f t="shared" si="0"/>
        <v>0</v>
      </c>
      <c r="AB29" s="491"/>
      <c r="AC29" s="491"/>
      <c r="AD29" s="258"/>
    </row>
    <row r="30" spans="1:30" ht="15" x14ac:dyDescent="0.25">
      <c r="A30" s="238"/>
      <c r="B30" s="538"/>
      <c r="C30" s="158"/>
      <c r="D30" s="267"/>
      <c r="E30" s="159"/>
      <c r="F30" s="268"/>
      <c r="G30" s="160"/>
      <c r="H30" s="160"/>
      <c r="I30" s="160"/>
      <c r="J30" s="160"/>
      <c r="K30" s="161"/>
      <c r="L30" s="253">
        <f t="shared" si="1"/>
        <v>0</v>
      </c>
      <c r="M30" s="607"/>
      <c r="N30" s="448"/>
      <c r="O30" s="254" t="s">
        <v>37</v>
      </c>
      <c r="Q30" s="255">
        <f t="shared" si="2"/>
        <v>8</v>
      </c>
      <c r="R30" s="256"/>
      <c r="S30" s="256"/>
      <c r="T30" s="256"/>
      <c r="U30" s="274"/>
      <c r="V30" s="275"/>
      <c r="W30" s="275"/>
      <c r="X30" s="256"/>
      <c r="Y30" s="256"/>
      <c r="Z30" s="257">
        <f t="shared" si="3"/>
        <v>0</v>
      </c>
      <c r="AA30" s="257">
        <f t="shared" si="0"/>
        <v>0</v>
      </c>
      <c r="AB30" s="491"/>
      <c r="AC30" s="491"/>
      <c r="AD30" s="258"/>
    </row>
    <row r="31" spans="1:30" ht="15" x14ac:dyDescent="0.25">
      <c r="A31" s="238"/>
      <c r="B31" s="538"/>
      <c r="C31" s="158"/>
      <c r="D31" s="267"/>
      <c r="E31" s="159"/>
      <c r="F31" s="268"/>
      <c r="G31" s="160"/>
      <c r="H31" s="160"/>
      <c r="I31" s="160"/>
      <c r="J31" s="160"/>
      <c r="K31" s="161"/>
      <c r="L31" s="253">
        <f t="shared" si="1"/>
        <v>0</v>
      </c>
      <c r="M31" s="607"/>
      <c r="N31" s="448"/>
      <c r="O31" s="254" t="s">
        <v>37</v>
      </c>
      <c r="Q31" s="255">
        <f t="shared" si="2"/>
        <v>8</v>
      </c>
      <c r="R31" s="256"/>
      <c r="S31" s="256"/>
      <c r="T31" s="256"/>
      <c r="U31" s="274"/>
      <c r="V31" s="275"/>
      <c r="W31" s="275"/>
      <c r="X31" s="256"/>
      <c r="Y31" s="256"/>
      <c r="Z31" s="257">
        <f t="shared" si="3"/>
        <v>0</v>
      </c>
      <c r="AA31" s="257">
        <f t="shared" si="0"/>
        <v>0</v>
      </c>
      <c r="AB31" s="491"/>
      <c r="AC31" s="491"/>
      <c r="AD31" s="258"/>
    </row>
    <row r="32" spans="1:30" ht="15" x14ac:dyDescent="0.25">
      <c r="A32" s="238"/>
      <c r="B32" s="538"/>
      <c r="C32" s="158"/>
      <c r="D32" s="267"/>
      <c r="E32" s="159"/>
      <c r="F32" s="268"/>
      <c r="G32" s="160"/>
      <c r="H32" s="160"/>
      <c r="I32" s="160"/>
      <c r="J32" s="160"/>
      <c r="K32" s="161"/>
      <c r="L32" s="253">
        <f t="shared" si="1"/>
        <v>0</v>
      </c>
      <c r="M32" s="607"/>
      <c r="N32" s="448"/>
      <c r="O32" s="254" t="s">
        <v>37</v>
      </c>
      <c r="Q32" s="255">
        <f t="shared" si="2"/>
        <v>8</v>
      </c>
      <c r="R32" s="256"/>
      <c r="S32" s="256"/>
      <c r="T32" s="256"/>
      <c r="U32" s="274"/>
      <c r="V32" s="275"/>
      <c r="W32" s="275"/>
      <c r="X32" s="256"/>
      <c r="Y32" s="256"/>
      <c r="Z32" s="257">
        <f t="shared" si="3"/>
        <v>0</v>
      </c>
      <c r="AA32" s="257">
        <f t="shared" si="0"/>
        <v>0</v>
      </c>
      <c r="AB32" s="491"/>
      <c r="AC32" s="491"/>
      <c r="AD32" s="258"/>
    </row>
    <row r="33" spans="1:30" ht="15" x14ac:dyDescent="0.25">
      <c r="A33" s="238"/>
      <c r="B33" s="538"/>
      <c r="C33" s="158"/>
      <c r="D33" s="267"/>
      <c r="E33" s="159"/>
      <c r="F33" s="268"/>
      <c r="G33" s="160"/>
      <c r="H33" s="160"/>
      <c r="I33" s="160"/>
      <c r="J33" s="160"/>
      <c r="K33" s="161"/>
      <c r="L33" s="253">
        <f t="shared" si="1"/>
        <v>0</v>
      </c>
      <c r="M33" s="607"/>
      <c r="N33" s="448"/>
      <c r="O33" s="254" t="s">
        <v>37</v>
      </c>
      <c r="Q33" s="255">
        <f t="shared" si="2"/>
        <v>8</v>
      </c>
      <c r="R33" s="256"/>
      <c r="S33" s="256"/>
      <c r="T33" s="256"/>
      <c r="U33" s="274"/>
      <c r="V33" s="275"/>
      <c r="W33" s="275"/>
      <c r="X33" s="256"/>
      <c r="Y33" s="256"/>
      <c r="Z33" s="257">
        <f t="shared" si="3"/>
        <v>0</v>
      </c>
      <c r="AA33" s="257">
        <f t="shared" si="0"/>
        <v>0</v>
      </c>
      <c r="AB33" s="491"/>
      <c r="AC33" s="491"/>
      <c r="AD33" s="258"/>
    </row>
    <row r="34" spans="1:30" ht="15" x14ac:dyDescent="0.25">
      <c r="A34" s="238"/>
      <c r="B34" s="538"/>
      <c r="C34" s="158"/>
      <c r="D34" s="267"/>
      <c r="E34" s="159"/>
      <c r="F34" s="268"/>
      <c r="G34" s="160"/>
      <c r="H34" s="160"/>
      <c r="I34" s="160"/>
      <c r="J34" s="160"/>
      <c r="K34" s="161"/>
      <c r="L34" s="253">
        <f t="shared" si="1"/>
        <v>0</v>
      </c>
      <c r="M34" s="607"/>
      <c r="N34" s="448"/>
      <c r="O34" s="254" t="s">
        <v>37</v>
      </c>
      <c r="Q34" s="255">
        <f t="shared" si="2"/>
        <v>8</v>
      </c>
      <c r="R34" s="256"/>
      <c r="S34" s="256"/>
      <c r="T34" s="256"/>
      <c r="U34" s="274"/>
      <c r="V34" s="275"/>
      <c r="W34" s="275"/>
      <c r="X34" s="256"/>
      <c r="Y34" s="256"/>
      <c r="Z34" s="257">
        <f t="shared" si="3"/>
        <v>0</v>
      </c>
      <c r="AA34" s="257">
        <f t="shared" si="0"/>
        <v>0</v>
      </c>
      <c r="AB34" s="491"/>
      <c r="AC34" s="491"/>
      <c r="AD34" s="258"/>
    </row>
    <row r="35" spans="1:30" ht="15" x14ac:dyDescent="0.25">
      <c r="A35" s="238"/>
      <c r="B35" s="538"/>
      <c r="C35" s="158"/>
      <c r="D35" s="267"/>
      <c r="E35" s="159"/>
      <c r="F35" s="268"/>
      <c r="G35" s="160"/>
      <c r="H35" s="160"/>
      <c r="I35" s="160"/>
      <c r="J35" s="160"/>
      <c r="K35" s="161"/>
      <c r="L35" s="253">
        <f t="shared" si="1"/>
        <v>0</v>
      </c>
      <c r="M35" s="607"/>
      <c r="N35" s="448"/>
      <c r="O35" s="254" t="s">
        <v>37</v>
      </c>
      <c r="Q35" s="255">
        <f t="shared" si="2"/>
        <v>8</v>
      </c>
      <c r="R35" s="256"/>
      <c r="S35" s="256"/>
      <c r="T35" s="256"/>
      <c r="U35" s="274"/>
      <c r="V35" s="275"/>
      <c r="W35" s="275"/>
      <c r="X35" s="256"/>
      <c r="Y35" s="256"/>
      <c r="Z35" s="257">
        <f t="shared" si="3"/>
        <v>0</v>
      </c>
      <c r="AA35" s="257">
        <f t="shared" si="0"/>
        <v>0</v>
      </c>
      <c r="AB35" s="491"/>
      <c r="AC35" s="491"/>
      <c r="AD35" s="258"/>
    </row>
    <row r="36" spans="1:30" ht="15" x14ac:dyDescent="0.25">
      <c r="A36" s="238"/>
      <c r="B36" s="538"/>
      <c r="C36" s="158"/>
      <c r="D36" s="267"/>
      <c r="E36" s="159"/>
      <c r="F36" s="268"/>
      <c r="G36" s="160"/>
      <c r="H36" s="160"/>
      <c r="I36" s="160"/>
      <c r="J36" s="160"/>
      <c r="K36" s="161"/>
      <c r="L36" s="253">
        <f t="shared" si="1"/>
        <v>0</v>
      </c>
      <c r="M36" s="607"/>
      <c r="N36" s="448"/>
      <c r="O36" s="254" t="s">
        <v>37</v>
      </c>
      <c r="Q36" s="255">
        <f t="shared" si="2"/>
        <v>8</v>
      </c>
      <c r="R36" s="256"/>
      <c r="S36" s="256"/>
      <c r="T36" s="256"/>
      <c r="U36" s="274"/>
      <c r="V36" s="275"/>
      <c r="W36" s="275"/>
      <c r="X36" s="256"/>
      <c r="Y36" s="256"/>
      <c r="Z36" s="257">
        <f t="shared" si="3"/>
        <v>0</v>
      </c>
      <c r="AA36" s="257">
        <f t="shared" si="0"/>
        <v>0</v>
      </c>
      <c r="AB36" s="491"/>
      <c r="AC36" s="491"/>
      <c r="AD36" s="258"/>
    </row>
    <row r="37" spans="1:30" ht="15" x14ac:dyDescent="0.25">
      <c r="A37" s="238"/>
      <c r="B37" s="538"/>
      <c r="C37" s="158"/>
      <c r="D37" s="267"/>
      <c r="E37" s="159"/>
      <c r="F37" s="268"/>
      <c r="G37" s="160"/>
      <c r="H37" s="160"/>
      <c r="I37" s="160"/>
      <c r="J37" s="160"/>
      <c r="K37" s="161"/>
      <c r="L37" s="253">
        <f t="shared" si="1"/>
        <v>0</v>
      </c>
      <c r="M37" s="607"/>
      <c r="N37" s="448"/>
      <c r="O37" s="254" t="s">
        <v>37</v>
      </c>
      <c r="Q37" s="255">
        <f t="shared" si="2"/>
        <v>8</v>
      </c>
      <c r="R37" s="256"/>
      <c r="S37" s="256"/>
      <c r="T37" s="256"/>
      <c r="U37" s="274"/>
      <c r="V37" s="275"/>
      <c r="W37" s="275"/>
      <c r="X37" s="256"/>
      <c r="Y37" s="256"/>
      <c r="Z37" s="257">
        <f t="shared" si="3"/>
        <v>0</v>
      </c>
      <c r="AA37" s="257">
        <f t="shared" si="0"/>
        <v>0</v>
      </c>
      <c r="AB37" s="491"/>
      <c r="AC37" s="491"/>
      <c r="AD37" s="258"/>
    </row>
    <row r="38" spans="1:30" ht="15" x14ac:dyDescent="0.25">
      <c r="A38" s="238"/>
      <c r="B38" s="538"/>
      <c r="C38" s="158"/>
      <c r="D38" s="267"/>
      <c r="E38" s="159"/>
      <c r="F38" s="268"/>
      <c r="G38" s="160"/>
      <c r="H38" s="160"/>
      <c r="I38" s="160"/>
      <c r="J38" s="160"/>
      <c r="K38" s="161"/>
      <c r="L38" s="253">
        <f t="shared" si="1"/>
        <v>0</v>
      </c>
      <c r="M38" s="607"/>
      <c r="N38" s="448"/>
      <c r="O38" s="254" t="s">
        <v>37</v>
      </c>
      <c r="Q38" s="255">
        <f t="shared" si="2"/>
        <v>8</v>
      </c>
      <c r="R38" s="256"/>
      <c r="S38" s="256"/>
      <c r="T38" s="256"/>
      <c r="U38" s="274"/>
      <c r="V38" s="275"/>
      <c r="W38" s="275"/>
      <c r="X38" s="256"/>
      <c r="Y38" s="256"/>
      <c r="Z38" s="257">
        <f t="shared" si="3"/>
        <v>0</v>
      </c>
      <c r="AA38" s="257">
        <f t="shared" si="0"/>
        <v>0</v>
      </c>
      <c r="AB38" s="491"/>
      <c r="AC38" s="491"/>
      <c r="AD38" s="258"/>
    </row>
    <row r="39" spans="1:30" ht="15" x14ac:dyDescent="0.25">
      <c r="A39" s="238"/>
      <c r="B39" s="538"/>
      <c r="C39" s="158"/>
      <c r="D39" s="267"/>
      <c r="E39" s="159"/>
      <c r="F39" s="268"/>
      <c r="G39" s="160"/>
      <c r="H39" s="160"/>
      <c r="I39" s="160"/>
      <c r="J39" s="160"/>
      <c r="K39" s="161"/>
      <c r="L39" s="253">
        <f t="shared" si="1"/>
        <v>0</v>
      </c>
      <c r="M39" s="607"/>
      <c r="N39" s="448"/>
      <c r="O39" s="254" t="s">
        <v>37</v>
      </c>
      <c r="Q39" s="255">
        <f t="shared" si="2"/>
        <v>8</v>
      </c>
      <c r="R39" s="256"/>
      <c r="S39" s="256"/>
      <c r="T39" s="256"/>
      <c r="U39" s="274"/>
      <c r="V39" s="275"/>
      <c r="W39" s="275"/>
      <c r="X39" s="256"/>
      <c r="Y39" s="256"/>
      <c r="Z39" s="257">
        <f t="shared" si="3"/>
        <v>0</v>
      </c>
      <c r="AA39" s="257">
        <f t="shared" si="0"/>
        <v>0</v>
      </c>
      <c r="AB39" s="491"/>
      <c r="AC39" s="491"/>
      <c r="AD39" s="258"/>
    </row>
    <row r="40" spans="1:30" ht="15" x14ac:dyDescent="0.25">
      <c r="A40" s="238"/>
      <c r="B40" s="538"/>
      <c r="C40" s="158"/>
      <c r="D40" s="267"/>
      <c r="E40" s="159"/>
      <c r="F40" s="268"/>
      <c r="G40" s="160"/>
      <c r="H40" s="160"/>
      <c r="I40" s="160"/>
      <c r="J40" s="160"/>
      <c r="K40" s="161"/>
      <c r="L40" s="253">
        <f t="shared" si="1"/>
        <v>0</v>
      </c>
      <c r="M40" s="607"/>
      <c r="N40" s="448"/>
      <c r="O40" s="254" t="s">
        <v>37</v>
      </c>
      <c r="Q40" s="255">
        <f t="shared" si="2"/>
        <v>8</v>
      </c>
      <c r="R40" s="256"/>
      <c r="S40" s="256"/>
      <c r="T40" s="256"/>
      <c r="U40" s="274"/>
      <c r="V40" s="275"/>
      <c r="W40" s="275"/>
      <c r="X40" s="256"/>
      <c r="Y40" s="256"/>
      <c r="Z40" s="257">
        <f t="shared" si="3"/>
        <v>0</v>
      </c>
      <c r="AA40" s="257">
        <f t="shared" si="0"/>
        <v>0</v>
      </c>
      <c r="AB40" s="491"/>
      <c r="AC40" s="491"/>
      <c r="AD40" s="258"/>
    </row>
    <row r="41" spans="1:30" ht="15" x14ac:dyDescent="0.25">
      <c r="A41" s="238"/>
      <c r="B41" s="538"/>
      <c r="C41" s="158"/>
      <c r="D41" s="267"/>
      <c r="E41" s="159"/>
      <c r="F41" s="268"/>
      <c r="G41" s="160"/>
      <c r="H41" s="160"/>
      <c r="I41" s="160"/>
      <c r="J41" s="160"/>
      <c r="K41" s="161"/>
      <c r="L41" s="253">
        <f t="shared" si="1"/>
        <v>0</v>
      </c>
      <c r="M41" s="607"/>
      <c r="N41" s="448"/>
      <c r="O41" s="254" t="s">
        <v>37</v>
      </c>
      <c r="Q41" s="255">
        <f t="shared" si="2"/>
        <v>8</v>
      </c>
      <c r="R41" s="256"/>
      <c r="S41" s="256"/>
      <c r="T41" s="256"/>
      <c r="U41" s="274"/>
      <c r="V41" s="275"/>
      <c r="W41" s="275"/>
      <c r="X41" s="256"/>
      <c r="Y41" s="256"/>
      <c r="Z41" s="257">
        <f t="shared" si="3"/>
        <v>0</v>
      </c>
      <c r="AA41" s="257">
        <f t="shared" si="0"/>
        <v>0</v>
      </c>
      <c r="AB41" s="491"/>
      <c r="AC41" s="491"/>
      <c r="AD41" s="258"/>
    </row>
    <row r="42" spans="1:30" ht="15" x14ac:dyDescent="0.25">
      <c r="A42" s="238"/>
      <c r="B42" s="538"/>
      <c r="C42" s="158"/>
      <c r="D42" s="267"/>
      <c r="E42" s="159"/>
      <c r="F42" s="268"/>
      <c r="G42" s="160"/>
      <c r="H42" s="160"/>
      <c r="I42" s="160"/>
      <c r="J42" s="160"/>
      <c r="K42" s="161"/>
      <c r="L42" s="253">
        <f t="shared" si="1"/>
        <v>0</v>
      </c>
      <c r="M42" s="607"/>
      <c r="N42" s="448"/>
      <c r="O42" s="254" t="s">
        <v>37</v>
      </c>
      <c r="Q42" s="255">
        <f t="shared" si="2"/>
        <v>8</v>
      </c>
      <c r="R42" s="256"/>
      <c r="S42" s="256"/>
      <c r="T42" s="256"/>
      <c r="U42" s="274"/>
      <c r="V42" s="275"/>
      <c r="W42" s="275"/>
      <c r="X42" s="256"/>
      <c r="Y42" s="256"/>
      <c r="Z42" s="257">
        <f t="shared" si="3"/>
        <v>0</v>
      </c>
      <c r="AA42" s="257">
        <f t="shared" si="0"/>
        <v>0</v>
      </c>
      <c r="AB42" s="491"/>
      <c r="AC42" s="491"/>
      <c r="AD42" s="258"/>
    </row>
    <row r="43" spans="1:30" ht="15" x14ac:dyDescent="0.25">
      <c r="A43" s="238"/>
      <c r="B43" s="538"/>
      <c r="C43" s="158"/>
      <c r="D43" s="267"/>
      <c r="E43" s="159"/>
      <c r="F43" s="268"/>
      <c r="G43" s="160"/>
      <c r="H43" s="160"/>
      <c r="I43" s="160"/>
      <c r="J43" s="160"/>
      <c r="K43" s="161"/>
      <c r="L43" s="253">
        <f t="shared" si="1"/>
        <v>0</v>
      </c>
      <c r="M43" s="607"/>
      <c r="N43" s="448"/>
      <c r="O43" s="254" t="s">
        <v>37</v>
      </c>
      <c r="Q43" s="255">
        <f t="shared" si="2"/>
        <v>8</v>
      </c>
      <c r="R43" s="256"/>
      <c r="S43" s="256"/>
      <c r="T43" s="256"/>
      <c r="U43" s="274"/>
      <c r="V43" s="275"/>
      <c r="W43" s="275"/>
      <c r="X43" s="256"/>
      <c r="Y43" s="256"/>
      <c r="Z43" s="257">
        <f t="shared" si="3"/>
        <v>0</v>
      </c>
      <c r="AA43" s="257">
        <f t="shared" si="0"/>
        <v>0</v>
      </c>
      <c r="AB43" s="491"/>
      <c r="AC43" s="491"/>
      <c r="AD43" s="258"/>
    </row>
    <row r="44" spans="1:30" ht="15" x14ac:dyDescent="0.25">
      <c r="A44" s="238"/>
      <c r="B44" s="538"/>
      <c r="C44" s="158"/>
      <c r="D44" s="267"/>
      <c r="E44" s="159"/>
      <c r="F44" s="268"/>
      <c r="G44" s="160"/>
      <c r="H44" s="160"/>
      <c r="I44" s="160"/>
      <c r="J44" s="160"/>
      <c r="K44" s="161"/>
      <c r="L44" s="253">
        <f t="shared" si="1"/>
        <v>0</v>
      </c>
      <c r="M44" s="607"/>
      <c r="N44" s="448"/>
      <c r="O44" s="254" t="s">
        <v>37</v>
      </c>
      <c r="Q44" s="255">
        <f t="shared" si="2"/>
        <v>8</v>
      </c>
      <c r="R44" s="256"/>
      <c r="S44" s="256"/>
      <c r="T44" s="256"/>
      <c r="U44" s="274"/>
      <c r="V44" s="275"/>
      <c r="W44" s="275"/>
      <c r="X44" s="256"/>
      <c r="Y44" s="256"/>
      <c r="Z44" s="257">
        <f t="shared" si="3"/>
        <v>0</v>
      </c>
      <c r="AA44" s="257">
        <f t="shared" si="0"/>
        <v>0</v>
      </c>
      <c r="AB44" s="491"/>
      <c r="AC44" s="491"/>
      <c r="AD44" s="258"/>
    </row>
    <row r="45" spans="1:30" ht="15" x14ac:dyDescent="0.25">
      <c r="A45" s="238"/>
      <c r="B45" s="538"/>
      <c r="C45" s="158"/>
      <c r="D45" s="267"/>
      <c r="E45" s="159"/>
      <c r="F45" s="268"/>
      <c r="G45" s="160"/>
      <c r="H45" s="160"/>
      <c r="I45" s="160"/>
      <c r="J45" s="160"/>
      <c r="K45" s="161"/>
      <c r="L45" s="253">
        <f t="shared" si="1"/>
        <v>0</v>
      </c>
      <c r="M45" s="607"/>
      <c r="N45" s="448"/>
      <c r="O45" s="254" t="s">
        <v>37</v>
      </c>
      <c r="Q45" s="255">
        <f t="shared" si="2"/>
        <v>8</v>
      </c>
      <c r="R45" s="256"/>
      <c r="S45" s="256"/>
      <c r="T45" s="256"/>
      <c r="U45" s="274"/>
      <c r="V45" s="275"/>
      <c r="W45" s="275"/>
      <c r="X45" s="256"/>
      <c r="Y45" s="256"/>
      <c r="Z45" s="257">
        <f t="shared" si="3"/>
        <v>0</v>
      </c>
      <c r="AA45" s="257">
        <f t="shared" si="0"/>
        <v>0</v>
      </c>
      <c r="AB45" s="491"/>
      <c r="AC45" s="491"/>
      <c r="AD45" s="258"/>
    </row>
    <row r="46" spans="1:30" ht="15" x14ac:dyDescent="0.25">
      <c r="A46" s="238"/>
      <c r="B46" s="538"/>
      <c r="C46" s="158"/>
      <c r="D46" s="267"/>
      <c r="E46" s="159"/>
      <c r="F46" s="268"/>
      <c r="G46" s="160"/>
      <c r="H46" s="160"/>
      <c r="I46" s="160"/>
      <c r="J46" s="160"/>
      <c r="K46" s="161"/>
      <c r="L46" s="253">
        <f t="shared" si="1"/>
        <v>0</v>
      </c>
      <c r="M46" s="607"/>
      <c r="N46" s="448"/>
      <c r="O46" s="254" t="s">
        <v>37</v>
      </c>
      <c r="Q46" s="255">
        <f t="shared" si="2"/>
        <v>8</v>
      </c>
      <c r="R46" s="256"/>
      <c r="S46" s="256"/>
      <c r="T46" s="256"/>
      <c r="U46" s="274"/>
      <c r="V46" s="275"/>
      <c r="W46" s="275"/>
      <c r="X46" s="256"/>
      <c r="Y46" s="256"/>
      <c r="Z46" s="257">
        <f t="shared" si="3"/>
        <v>0</v>
      </c>
      <c r="AA46" s="257">
        <f t="shared" si="0"/>
        <v>0</v>
      </c>
      <c r="AB46" s="491"/>
      <c r="AC46" s="491"/>
      <c r="AD46" s="258"/>
    </row>
    <row r="47" spans="1:30" ht="15" x14ac:dyDescent="0.25">
      <c r="A47" s="238"/>
      <c r="B47" s="538"/>
      <c r="C47" s="158"/>
      <c r="D47" s="267"/>
      <c r="E47" s="159"/>
      <c r="F47" s="268"/>
      <c r="G47" s="160"/>
      <c r="H47" s="160"/>
      <c r="I47" s="160"/>
      <c r="J47" s="160"/>
      <c r="K47" s="161"/>
      <c r="L47" s="253">
        <f t="shared" si="1"/>
        <v>0</v>
      </c>
      <c r="M47" s="607"/>
      <c r="N47" s="448"/>
      <c r="O47" s="254" t="s">
        <v>37</v>
      </c>
      <c r="Q47" s="255">
        <f t="shared" si="2"/>
        <v>8</v>
      </c>
      <c r="R47" s="256"/>
      <c r="S47" s="256"/>
      <c r="T47" s="256"/>
      <c r="U47" s="274"/>
      <c r="V47" s="275"/>
      <c r="W47" s="275"/>
      <c r="X47" s="256"/>
      <c r="Y47" s="256"/>
      <c r="Z47" s="257">
        <f t="shared" si="3"/>
        <v>0</v>
      </c>
      <c r="AA47" s="257">
        <f t="shared" si="0"/>
        <v>0</v>
      </c>
      <c r="AB47" s="491"/>
      <c r="AC47" s="491"/>
      <c r="AD47" s="258"/>
    </row>
    <row r="48" spans="1:30" ht="15" x14ac:dyDescent="0.25">
      <c r="A48" s="238"/>
      <c r="B48" s="538"/>
      <c r="C48" s="158"/>
      <c r="D48" s="267"/>
      <c r="E48" s="159"/>
      <c r="F48" s="268"/>
      <c r="G48" s="160"/>
      <c r="H48" s="160"/>
      <c r="I48" s="160"/>
      <c r="J48" s="160"/>
      <c r="K48" s="161"/>
      <c r="L48" s="253">
        <f t="shared" si="1"/>
        <v>0</v>
      </c>
      <c r="M48" s="607"/>
      <c r="N48" s="448"/>
      <c r="O48" s="254" t="s">
        <v>37</v>
      </c>
      <c r="Q48" s="255">
        <f t="shared" si="2"/>
        <v>8</v>
      </c>
      <c r="R48" s="256"/>
      <c r="S48" s="256"/>
      <c r="T48" s="256"/>
      <c r="U48" s="274"/>
      <c r="V48" s="275"/>
      <c r="W48" s="275"/>
      <c r="X48" s="256"/>
      <c r="Y48" s="256"/>
      <c r="Z48" s="257">
        <f t="shared" si="3"/>
        <v>0</v>
      </c>
      <c r="AA48" s="257">
        <f t="shared" si="0"/>
        <v>0</v>
      </c>
      <c r="AB48" s="491"/>
      <c r="AC48" s="491"/>
      <c r="AD48" s="258"/>
    </row>
    <row r="49" spans="1:30" ht="15" x14ac:dyDescent="0.25">
      <c r="A49" s="238"/>
      <c r="B49" s="538"/>
      <c r="C49" s="158"/>
      <c r="D49" s="267"/>
      <c r="E49" s="159"/>
      <c r="F49" s="268"/>
      <c r="G49" s="160"/>
      <c r="H49" s="160"/>
      <c r="I49" s="160"/>
      <c r="J49" s="160"/>
      <c r="K49" s="161"/>
      <c r="L49" s="253">
        <f t="shared" si="1"/>
        <v>0</v>
      </c>
      <c r="M49" s="607"/>
      <c r="N49" s="448"/>
      <c r="O49" s="254" t="s">
        <v>37</v>
      </c>
      <c r="Q49" s="255">
        <f t="shared" si="2"/>
        <v>8</v>
      </c>
      <c r="R49" s="256"/>
      <c r="S49" s="256"/>
      <c r="T49" s="256"/>
      <c r="U49" s="274"/>
      <c r="V49" s="275"/>
      <c r="W49" s="275"/>
      <c r="X49" s="256"/>
      <c r="Y49" s="256"/>
      <c r="Z49" s="257">
        <f t="shared" si="3"/>
        <v>0</v>
      </c>
      <c r="AA49" s="257">
        <f t="shared" si="0"/>
        <v>0</v>
      </c>
      <c r="AB49" s="491"/>
      <c r="AC49" s="491"/>
      <c r="AD49" s="258"/>
    </row>
    <row r="50" spans="1:30" ht="15" x14ac:dyDescent="0.25">
      <c r="A50" s="238"/>
      <c r="B50" s="538"/>
      <c r="C50" s="158"/>
      <c r="D50" s="267"/>
      <c r="E50" s="159"/>
      <c r="F50" s="268"/>
      <c r="G50" s="160"/>
      <c r="H50" s="160"/>
      <c r="I50" s="160"/>
      <c r="J50" s="160"/>
      <c r="K50" s="161"/>
      <c r="L50" s="253">
        <f t="shared" si="1"/>
        <v>0</v>
      </c>
      <c r="M50" s="607"/>
      <c r="N50" s="448"/>
      <c r="O50" s="254" t="s">
        <v>37</v>
      </c>
      <c r="Q50" s="255">
        <f t="shared" si="2"/>
        <v>8</v>
      </c>
      <c r="R50" s="256"/>
      <c r="S50" s="256"/>
      <c r="T50" s="256"/>
      <c r="U50" s="274"/>
      <c r="V50" s="275"/>
      <c r="W50" s="275"/>
      <c r="X50" s="256"/>
      <c r="Y50" s="256"/>
      <c r="Z50" s="257">
        <f t="shared" si="3"/>
        <v>0</v>
      </c>
      <c r="AA50" s="257">
        <f t="shared" si="0"/>
        <v>0</v>
      </c>
      <c r="AB50" s="491"/>
      <c r="AC50" s="491"/>
      <c r="AD50" s="258"/>
    </row>
    <row r="51" spans="1:30" ht="15" x14ac:dyDescent="0.25">
      <c r="A51" s="238"/>
      <c r="B51" s="538"/>
      <c r="C51" s="158"/>
      <c r="D51" s="267"/>
      <c r="E51" s="159"/>
      <c r="F51" s="268"/>
      <c r="G51" s="160"/>
      <c r="H51" s="160"/>
      <c r="I51" s="160"/>
      <c r="J51" s="160"/>
      <c r="K51" s="161"/>
      <c r="L51" s="253">
        <f t="shared" si="1"/>
        <v>0</v>
      </c>
      <c r="M51" s="607"/>
      <c r="N51" s="448"/>
      <c r="O51" s="254" t="s">
        <v>37</v>
      </c>
      <c r="Q51" s="255">
        <f t="shared" si="2"/>
        <v>8</v>
      </c>
      <c r="R51" s="256"/>
      <c r="S51" s="256"/>
      <c r="T51" s="256"/>
      <c r="U51" s="274"/>
      <c r="V51" s="275"/>
      <c r="W51" s="275"/>
      <c r="X51" s="256"/>
      <c r="Y51" s="256"/>
      <c r="Z51" s="257">
        <f t="shared" si="3"/>
        <v>0</v>
      </c>
      <c r="AA51" s="257">
        <f t="shared" si="0"/>
        <v>0</v>
      </c>
      <c r="AB51" s="491"/>
      <c r="AC51" s="491"/>
      <c r="AD51" s="258"/>
    </row>
    <row r="52" spans="1:30" ht="15" x14ac:dyDescent="0.25">
      <c r="A52" s="238"/>
      <c r="B52" s="538"/>
      <c r="C52" s="158"/>
      <c r="D52" s="267"/>
      <c r="E52" s="159"/>
      <c r="F52" s="268"/>
      <c r="G52" s="160"/>
      <c r="H52" s="160"/>
      <c r="I52" s="160"/>
      <c r="J52" s="160"/>
      <c r="K52" s="161"/>
      <c r="L52" s="253">
        <f t="shared" si="1"/>
        <v>0</v>
      </c>
      <c r="M52" s="607"/>
      <c r="N52" s="448"/>
      <c r="O52" s="254" t="s">
        <v>37</v>
      </c>
      <c r="Q52" s="255">
        <f t="shared" si="2"/>
        <v>8</v>
      </c>
      <c r="R52" s="256"/>
      <c r="S52" s="256"/>
      <c r="T52" s="256"/>
      <c r="U52" s="274"/>
      <c r="V52" s="275"/>
      <c r="W52" s="275"/>
      <c r="X52" s="256"/>
      <c r="Y52" s="256"/>
      <c r="Z52" s="257">
        <f t="shared" si="3"/>
        <v>0</v>
      </c>
      <c r="AA52" s="257">
        <f t="shared" si="0"/>
        <v>0</v>
      </c>
      <c r="AB52" s="491"/>
      <c r="AC52" s="491"/>
      <c r="AD52" s="258"/>
    </row>
    <row r="53" spans="1:30" ht="15" x14ac:dyDescent="0.25">
      <c r="A53" s="238"/>
      <c r="B53" s="538"/>
      <c r="C53" s="158"/>
      <c r="D53" s="267"/>
      <c r="E53" s="159"/>
      <c r="F53" s="268"/>
      <c r="G53" s="160"/>
      <c r="H53" s="160"/>
      <c r="I53" s="160"/>
      <c r="J53" s="160"/>
      <c r="K53" s="161"/>
      <c r="L53" s="253">
        <f t="shared" si="1"/>
        <v>0</v>
      </c>
      <c r="M53" s="607"/>
      <c r="N53" s="448"/>
      <c r="O53" s="254" t="s">
        <v>37</v>
      </c>
      <c r="Q53" s="255">
        <f t="shared" si="2"/>
        <v>8</v>
      </c>
      <c r="R53" s="256"/>
      <c r="S53" s="256"/>
      <c r="T53" s="256"/>
      <c r="U53" s="274"/>
      <c r="V53" s="275"/>
      <c r="W53" s="275"/>
      <c r="X53" s="256"/>
      <c r="Y53" s="256"/>
      <c r="Z53" s="257">
        <f t="shared" si="3"/>
        <v>0</v>
      </c>
      <c r="AA53" s="257">
        <f t="shared" si="0"/>
        <v>0</v>
      </c>
      <c r="AB53" s="491"/>
      <c r="AC53" s="491"/>
      <c r="AD53" s="258"/>
    </row>
    <row r="54" spans="1:30" ht="15" x14ac:dyDescent="0.25">
      <c r="A54" s="238"/>
      <c r="B54" s="538"/>
      <c r="C54" s="158"/>
      <c r="D54" s="267"/>
      <c r="E54" s="159"/>
      <c r="F54" s="268"/>
      <c r="G54" s="160"/>
      <c r="H54" s="160"/>
      <c r="I54" s="160"/>
      <c r="J54" s="160"/>
      <c r="K54" s="161"/>
      <c r="L54" s="253">
        <f t="shared" si="1"/>
        <v>0</v>
      </c>
      <c r="M54" s="607"/>
      <c r="N54" s="448"/>
      <c r="O54" s="254" t="s">
        <v>37</v>
      </c>
      <c r="Q54" s="255">
        <f t="shared" si="2"/>
        <v>8</v>
      </c>
      <c r="R54" s="256"/>
      <c r="S54" s="256"/>
      <c r="T54" s="256"/>
      <c r="U54" s="274"/>
      <c r="V54" s="275"/>
      <c r="W54" s="275"/>
      <c r="X54" s="256"/>
      <c r="Y54" s="256"/>
      <c r="Z54" s="257">
        <f t="shared" si="3"/>
        <v>0</v>
      </c>
      <c r="AA54" s="257">
        <f t="shared" si="0"/>
        <v>0</v>
      </c>
      <c r="AB54" s="491"/>
      <c r="AC54" s="491"/>
      <c r="AD54" s="258"/>
    </row>
    <row r="55" spans="1:30" ht="15" x14ac:dyDescent="0.25">
      <c r="A55" s="238"/>
      <c r="B55" s="538"/>
      <c r="C55" s="158"/>
      <c r="D55" s="267"/>
      <c r="E55" s="159"/>
      <c r="F55" s="268"/>
      <c r="G55" s="160"/>
      <c r="H55" s="160"/>
      <c r="I55" s="160"/>
      <c r="J55" s="160"/>
      <c r="K55" s="161"/>
      <c r="L55" s="253">
        <f t="shared" si="1"/>
        <v>0</v>
      </c>
      <c r="M55" s="607"/>
      <c r="N55" s="448"/>
      <c r="O55" s="254" t="s">
        <v>37</v>
      </c>
      <c r="Q55" s="255">
        <f t="shared" si="2"/>
        <v>8</v>
      </c>
      <c r="R55" s="256"/>
      <c r="S55" s="256"/>
      <c r="T55" s="256"/>
      <c r="U55" s="274"/>
      <c r="V55" s="275"/>
      <c r="W55" s="275"/>
      <c r="X55" s="256"/>
      <c r="Y55" s="256"/>
      <c r="Z55" s="257">
        <f t="shared" si="3"/>
        <v>0</v>
      </c>
      <c r="AA55" s="257">
        <f t="shared" si="0"/>
        <v>0</v>
      </c>
      <c r="AB55" s="491"/>
      <c r="AC55" s="491"/>
      <c r="AD55" s="258"/>
    </row>
    <row r="56" spans="1:30" ht="15" x14ac:dyDescent="0.25">
      <c r="A56" s="238"/>
      <c r="B56" s="538"/>
      <c r="C56" s="158"/>
      <c r="D56" s="267"/>
      <c r="E56" s="159"/>
      <c r="F56" s="268"/>
      <c r="G56" s="160"/>
      <c r="H56" s="160"/>
      <c r="I56" s="160"/>
      <c r="J56" s="160"/>
      <c r="K56" s="161"/>
      <c r="L56" s="253">
        <f t="shared" si="1"/>
        <v>0</v>
      </c>
      <c r="M56" s="607"/>
      <c r="N56" s="448"/>
      <c r="O56" s="254" t="s">
        <v>37</v>
      </c>
      <c r="Q56" s="255">
        <f t="shared" si="2"/>
        <v>8</v>
      </c>
      <c r="R56" s="256"/>
      <c r="S56" s="256"/>
      <c r="T56" s="256"/>
      <c r="U56" s="274"/>
      <c r="V56" s="275"/>
      <c r="W56" s="275"/>
      <c r="X56" s="256"/>
      <c r="Y56" s="256"/>
      <c r="Z56" s="257">
        <f t="shared" si="3"/>
        <v>0</v>
      </c>
      <c r="AA56" s="257">
        <f t="shared" si="0"/>
        <v>0</v>
      </c>
      <c r="AB56" s="491"/>
      <c r="AC56" s="491"/>
      <c r="AD56" s="258"/>
    </row>
    <row r="57" spans="1:30" ht="15" x14ac:dyDescent="0.25">
      <c r="A57" s="238"/>
      <c r="B57" s="538"/>
      <c r="C57" s="158"/>
      <c r="D57" s="267"/>
      <c r="E57" s="159"/>
      <c r="F57" s="268"/>
      <c r="G57" s="160"/>
      <c r="H57" s="160"/>
      <c r="I57" s="160"/>
      <c r="J57" s="160"/>
      <c r="K57" s="161"/>
      <c r="L57" s="253">
        <f t="shared" si="1"/>
        <v>0</v>
      </c>
      <c r="M57" s="607"/>
      <c r="N57" s="448"/>
      <c r="O57" s="254" t="s">
        <v>37</v>
      </c>
      <c r="Q57" s="255">
        <f t="shared" si="2"/>
        <v>8</v>
      </c>
      <c r="R57" s="256"/>
      <c r="S57" s="256"/>
      <c r="T57" s="256"/>
      <c r="U57" s="274"/>
      <c r="V57" s="275"/>
      <c r="W57" s="275"/>
      <c r="X57" s="256"/>
      <c r="Y57" s="256"/>
      <c r="Z57" s="257">
        <f t="shared" si="3"/>
        <v>0</v>
      </c>
      <c r="AA57" s="257">
        <f t="shared" si="0"/>
        <v>0</v>
      </c>
      <c r="AB57" s="491"/>
      <c r="AC57" s="491"/>
      <c r="AD57" s="258"/>
    </row>
    <row r="58" spans="1:30" ht="15" x14ac:dyDescent="0.25">
      <c r="A58" s="238"/>
      <c r="B58" s="538"/>
      <c r="C58" s="158"/>
      <c r="D58" s="267"/>
      <c r="E58" s="159"/>
      <c r="F58" s="268"/>
      <c r="G58" s="160"/>
      <c r="H58" s="160"/>
      <c r="I58" s="160"/>
      <c r="J58" s="160"/>
      <c r="K58" s="161"/>
      <c r="L58" s="253">
        <f t="shared" si="1"/>
        <v>0</v>
      </c>
      <c r="M58" s="607"/>
      <c r="N58" s="448"/>
      <c r="O58" s="254" t="s">
        <v>37</v>
      </c>
      <c r="Q58" s="255">
        <f t="shared" si="2"/>
        <v>8</v>
      </c>
      <c r="R58" s="256"/>
      <c r="S58" s="256"/>
      <c r="T58" s="256"/>
      <c r="U58" s="274"/>
      <c r="V58" s="275"/>
      <c r="W58" s="275"/>
      <c r="X58" s="256"/>
      <c r="Y58" s="256"/>
      <c r="Z58" s="257">
        <f t="shared" si="3"/>
        <v>0</v>
      </c>
      <c r="AA58" s="257">
        <f t="shared" si="0"/>
        <v>0</v>
      </c>
      <c r="AB58" s="491"/>
      <c r="AC58" s="491"/>
      <c r="AD58" s="258"/>
    </row>
    <row r="59" spans="1:30" ht="15" x14ac:dyDescent="0.25">
      <c r="A59" s="238"/>
      <c r="B59" s="538"/>
      <c r="C59" s="158"/>
      <c r="D59" s="267"/>
      <c r="E59" s="159"/>
      <c r="F59" s="268"/>
      <c r="G59" s="160"/>
      <c r="H59" s="160"/>
      <c r="I59" s="160"/>
      <c r="J59" s="160"/>
      <c r="K59" s="161"/>
      <c r="L59" s="253">
        <f t="shared" si="1"/>
        <v>0</v>
      </c>
      <c r="M59" s="607"/>
      <c r="N59" s="448"/>
      <c r="O59" s="254" t="s">
        <v>37</v>
      </c>
      <c r="Q59" s="255">
        <f t="shared" si="2"/>
        <v>8</v>
      </c>
      <c r="R59" s="256"/>
      <c r="S59" s="256"/>
      <c r="T59" s="256"/>
      <c r="U59" s="274"/>
      <c r="V59" s="275"/>
      <c r="W59" s="275"/>
      <c r="X59" s="256"/>
      <c r="Y59" s="256"/>
      <c r="Z59" s="257">
        <f t="shared" si="3"/>
        <v>0</v>
      </c>
      <c r="AA59" s="257">
        <f t="shared" si="0"/>
        <v>0</v>
      </c>
      <c r="AB59" s="491"/>
      <c r="AC59" s="491"/>
      <c r="AD59" s="258"/>
    </row>
    <row r="60" spans="1:30" ht="15" x14ac:dyDescent="0.25">
      <c r="A60" s="238"/>
      <c r="B60" s="538"/>
      <c r="C60" s="158"/>
      <c r="D60" s="267"/>
      <c r="E60" s="159"/>
      <c r="F60" s="268"/>
      <c r="G60" s="160"/>
      <c r="H60" s="160"/>
      <c r="I60" s="160"/>
      <c r="J60" s="160"/>
      <c r="K60" s="161"/>
      <c r="L60" s="253">
        <f t="shared" si="1"/>
        <v>0</v>
      </c>
      <c r="M60" s="607"/>
      <c r="N60" s="448"/>
      <c r="O60" s="254" t="s">
        <v>37</v>
      </c>
      <c r="Q60" s="255">
        <f t="shared" si="2"/>
        <v>8</v>
      </c>
      <c r="R60" s="256"/>
      <c r="S60" s="256"/>
      <c r="T60" s="256"/>
      <c r="U60" s="274"/>
      <c r="V60" s="275"/>
      <c r="W60" s="275"/>
      <c r="X60" s="256"/>
      <c r="Y60" s="256"/>
      <c r="Z60" s="257">
        <f t="shared" si="3"/>
        <v>0</v>
      </c>
      <c r="AA60" s="257">
        <f t="shared" si="0"/>
        <v>0</v>
      </c>
      <c r="AB60" s="491"/>
      <c r="AC60" s="491"/>
      <c r="AD60" s="258"/>
    </row>
    <row r="61" spans="1:30" ht="15" x14ac:dyDescent="0.25">
      <c r="A61" s="238"/>
      <c r="B61" s="538"/>
      <c r="C61" s="158"/>
      <c r="D61" s="267"/>
      <c r="E61" s="159"/>
      <c r="F61" s="268"/>
      <c r="G61" s="160"/>
      <c r="H61" s="160"/>
      <c r="I61" s="160"/>
      <c r="J61" s="160"/>
      <c r="K61" s="161"/>
      <c r="L61" s="253">
        <f t="shared" si="1"/>
        <v>0</v>
      </c>
      <c r="M61" s="607"/>
      <c r="N61" s="448"/>
      <c r="O61" s="254" t="s">
        <v>37</v>
      </c>
      <c r="Q61" s="255">
        <f t="shared" si="2"/>
        <v>8</v>
      </c>
      <c r="R61" s="256"/>
      <c r="S61" s="256"/>
      <c r="T61" s="256"/>
      <c r="U61" s="274"/>
      <c r="V61" s="275"/>
      <c r="W61" s="275"/>
      <c r="X61" s="256"/>
      <c r="Y61" s="256"/>
      <c r="Z61" s="257">
        <f t="shared" si="3"/>
        <v>0</v>
      </c>
      <c r="AA61" s="257">
        <f t="shared" si="0"/>
        <v>0</v>
      </c>
      <c r="AB61" s="491"/>
      <c r="AC61" s="491"/>
      <c r="AD61" s="258"/>
    </row>
    <row r="62" spans="1:30" ht="15" x14ac:dyDescent="0.25">
      <c r="A62" s="238"/>
      <c r="B62" s="538"/>
      <c r="C62" s="158"/>
      <c r="D62" s="267"/>
      <c r="E62" s="159"/>
      <c r="F62" s="268"/>
      <c r="G62" s="160"/>
      <c r="H62" s="160"/>
      <c r="I62" s="160"/>
      <c r="J62" s="160"/>
      <c r="K62" s="161"/>
      <c r="L62" s="253">
        <f t="shared" si="1"/>
        <v>0</v>
      </c>
      <c r="M62" s="607"/>
      <c r="N62" s="448"/>
      <c r="O62" s="254" t="s">
        <v>37</v>
      </c>
      <c r="Q62" s="255">
        <f t="shared" si="2"/>
        <v>8</v>
      </c>
      <c r="R62" s="256"/>
      <c r="S62" s="256"/>
      <c r="T62" s="256"/>
      <c r="U62" s="274"/>
      <c r="V62" s="275"/>
      <c r="W62" s="275"/>
      <c r="X62" s="256"/>
      <c r="Y62" s="256"/>
      <c r="Z62" s="257">
        <f t="shared" si="3"/>
        <v>0</v>
      </c>
      <c r="AA62" s="257">
        <f t="shared" si="0"/>
        <v>0</v>
      </c>
      <c r="AB62" s="491"/>
      <c r="AC62" s="491"/>
      <c r="AD62" s="258"/>
    </row>
    <row r="63" spans="1:30" ht="15" x14ac:dyDescent="0.25">
      <c r="A63" s="238"/>
      <c r="B63" s="538"/>
      <c r="C63" s="158"/>
      <c r="D63" s="267"/>
      <c r="E63" s="159"/>
      <c r="F63" s="268"/>
      <c r="G63" s="160"/>
      <c r="H63" s="160"/>
      <c r="I63" s="160"/>
      <c r="J63" s="160"/>
      <c r="K63" s="161"/>
      <c r="L63" s="253">
        <f t="shared" si="1"/>
        <v>0</v>
      </c>
      <c r="M63" s="607"/>
      <c r="N63" s="448"/>
      <c r="O63" s="254" t="s">
        <v>37</v>
      </c>
      <c r="Q63" s="255">
        <f t="shared" si="2"/>
        <v>8</v>
      </c>
      <c r="R63" s="256"/>
      <c r="S63" s="256"/>
      <c r="T63" s="256"/>
      <c r="U63" s="274"/>
      <c r="V63" s="275"/>
      <c r="W63" s="275"/>
      <c r="X63" s="256"/>
      <c r="Y63" s="256"/>
      <c r="Z63" s="257">
        <f t="shared" si="3"/>
        <v>0</v>
      </c>
      <c r="AA63" s="257">
        <f t="shared" si="0"/>
        <v>0</v>
      </c>
      <c r="AB63" s="491"/>
      <c r="AC63" s="491"/>
      <c r="AD63" s="258"/>
    </row>
    <row r="64" spans="1:30" ht="15" x14ac:dyDescent="0.25">
      <c r="A64" s="238"/>
      <c r="B64" s="538"/>
      <c r="C64" s="158"/>
      <c r="D64" s="267"/>
      <c r="E64" s="159"/>
      <c r="F64" s="268"/>
      <c r="G64" s="160"/>
      <c r="H64" s="160"/>
      <c r="I64" s="160"/>
      <c r="J64" s="160"/>
      <c r="K64" s="161"/>
      <c r="L64" s="253">
        <f t="shared" si="1"/>
        <v>0</v>
      </c>
      <c r="M64" s="607"/>
      <c r="N64" s="448"/>
      <c r="O64" s="254" t="s">
        <v>37</v>
      </c>
      <c r="Q64" s="255">
        <f t="shared" si="2"/>
        <v>8</v>
      </c>
      <c r="R64" s="256"/>
      <c r="S64" s="256"/>
      <c r="T64" s="256"/>
      <c r="U64" s="274"/>
      <c r="V64" s="275"/>
      <c r="W64" s="275"/>
      <c r="X64" s="256"/>
      <c r="Y64" s="256"/>
      <c r="Z64" s="257">
        <f t="shared" si="3"/>
        <v>0</v>
      </c>
      <c r="AA64" s="257">
        <f t="shared" si="0"/>
        <v>0</v>
      </c>
      <c r="AB64" s="491"/>
      <c r="AC64" s="491"/>
      <c r="AD64" s="258"/>
    </row>
    <row r="65" spans="1:30" ht="15" x14ac:dyDescent="0.25">
      <c r="A65" s="238"/>
      <c r="B65" s="538"/>
      <c r="C65" s="158"/>
      <c r="D65" s="267"/>
      <c r="E65" s="159"/>
      <c r="F65" s="268"/>
      <c r="G65" s="160"/>
      <c r="H65" s="160"/>
      <c r="I65" s="160"/>
      <c r="J65" s="160"/>
      <c r="K65" s="161"/>
      <c r="L65" s="253">
        <f t="shared" si="1"/>
        <v>0</v>
      </c>
      <c r="M65" s="607"/>
      <c r="N65" s="448"/>
      <c r="O65" s="254" t="s">
        <v>37</v>
      </c>
      <c r="Q65" s="255">
        <f t="shared" si="2"/>
        <v>8</v>
      </c>
      <c r="R65" s="256"/>
      <c r="S65" s="256"/>
      <c r="T65" s="256"/>
      <c r="U65" s="274"/>
      <c r="V65" s="275"/>
      <c r="W65" s="275"/>
      <c r="X65" s="256"/>
      <c r="Y65" s="256"/>
      <c r="Z65" s="257">
        <f t="shared" si="3"/>
        <v>0</v>
      </c>
      <c r="AA65" s="257">
        <f t="shared" si="0"/>
        <v>0</v>
      </c>
      <c r="AB65" s="491"/>
      <c r="AC65" s="491"/>
      <c r="AD65" s="258"/>
    </row>
    <row r="66" spans="1:30" ht="15" x14ac:dyDescent="0.25">
      <c r="A66" s="238"/>
      <c r="B66" s="538"/>
      <c r="C66" s="158"/>
      <c r="D66" s="267"/>
      <c r="E66" s="159"/>
      <c r="F66" s="268"/>
      <c r="G66" s="160"/>
      <c r="H66" s="160"/>
      <c r="I66" s="160"/>
      <c r="J66" s="160"/>
      <c r="K66" s="161"/>
      <c r="L66" s="253">
        <f t="shared" si="1"/>
        <v>0</v>
      </c>
      <c r="M66" s="607"/>
      <c r="N66" s="448"/>
      <c r="O66" s="254" t="s">
        <v>37</v>
      </c>
      <c r="Q66" s="255">
        <f t="shared" si="2"/>
        <v>8</v>
      </c>
      <c r="R66" s="256"/>
      <c r="S66" s="256"/>
      <c r="T66" s="256"/>
      <c r="U66" s="274"/>
      <c r="V66" s="275"/>
      <c r="W66" s="275"/>
      <c r="X66" s="256"/>
      <c r="Y66" s="256"/>
      <c r="Z66" s="257">
        <f t="shared" si="3"/>
        <v>0</v>
      </c>
      <c r="AA66" s="257">
        <f t="shared" si="0"/>
        <v>0</v>
      </c>
      <c r="AB66" s="491"/>
      <c r="AC66" s="491"/>
      <c r="AD66" s="258"/>
    </row>
    <row r="67" spans="1:30" ht="15" x14ac:dyDescent="0.25">
      <c r="A67" s="238"/>
      <c r="B67" s="538"/>
      <c r="C67" s="158"/>
      <c r="D67" s="267"/>
      <c r="E67" s="159"/>
      <c r="F67" s="268"/>
      <c r="G67" s="160"/>
      <c r="H67" s="160"/>
      <c r="I67" s="160"/>
      <c r="J67" s="160"/>
      <c r="K67" s="161"/>
      <c r="L67" s="253">
        <f t="shared" si="1"/>
        <v>0</v>
      </c>
      <c r="M67" s="607"/>
      <c r="N67" s="448"/>
      <c r="O67" s="254" t="s">
        <v>37</v>
      </c>
      <c r="Q67" s="255">
        <f t="shared" si="2"/>
        <v>8</v>
      </c>
      <c r="R67" s="256"/>
      <c r="S67" s="256"/>
      <c r="T67" s="256"/>
      <c r="U67" s="274"/>
      <c r="V67" s="275"/>
      <c r="W67" s="275"/>
      <c r="X67" s="256"/>
      <c r="Y67" s="256"/>
      <c r="Z67" s="257">
        <f t="shared" si="3"/>
        <v>0</v>
      </c>
      <c r="AA67" s="257">
        <f t="shared" si="0"/>
        <v>0</v>
      </c>
      <c r="AB67" s="491"/>
      <c r="AC67" s="491"/>
      <c r="AD67" s="258"/>
    </row>
    <row r="68" spans="1:30" ht="15" x14ac:dyDescent="0.25">
      <c r="A68" s="238"/>
      <c r="B68" s="538"/>
      <c r="C68" s="158"/>
      <c r="D68" s="267"/>
      <c r="E68" s="159"/>
      <c r="F68" s="268"/>
      <c r="G68" s="160"/>
      <c r="H68" s="160"/>
      <c r="I68" s="160"/>
      <c r="J68" s="160"/>
      <c r="K68" s="161"/>
      <c r="L68" s="253">
        <f t="shared" si="1"/>
        <v>0</v>
      </c>
      <c r="M68" s="607"/>
      <c r="N68" s="448"/>
      <c r="O68" s="254" t="s">
        <v>37</v>
      </c>
      <c r="Q68" s="255">
        <f t="shared" si="2"/>
        <v>8</v>
      </c>
      <c r="R68" s="256"/>
      <c r="S68" s="256"/>
      <c r="T68" s="256"/>
      <c r="U68" s="274"/>
      <c r="V68" s="275"/>
      <c r="W68" s="275"/>
      <c r="X68" s="256"/>
      <c r="Y68" s="256"/>
      <c r="Z68" s="257">
        <f t="shared" si="3"/>
        <v>0</v>
      </c>
      <c r="AA68" s="257">
        <f t="shared" si="0"/>
        <v>0</v>
      </c>
      <c r="AB68" s="491"/>
      <c r="AC68" s="491"/>
      <c r="AD68" s="258"/>
    </row>
    <row r="69" spans="1:30" ht="15" x14ac:dyDescent="0.25">
      <c r="A69" s="238"/>
      <c r="B69" s="538"/>
      <c r="C69" s="158"/>
      <c r="D69" s="267"/>
      <c r="E69" s="159"/>
      <c r="F69" s="268"/>
      <c r="G69" s="160"/>
      <c r="H69" s="160"/>
      <c r="I69" s="160"/>
      <c r="J69" s="160"/>
      <c r="K69" s="161"/>
      <c r="L69" s="253">
        <f t="shared" si="1"/>
        <v>0</v>
      </c>
      <c r="M69" s="607"/>
      <c r="N69" s="448"/>
      <c r="O69" s="254" t="s">
        <v>37</v>
      </c>
      <c r="Q69" s="255">
        <f t="shared" si="2"/>
        <v>8</v>
      </c>
      <c r="R69" s="256"/>
      <c r="S69" s="256"/>
      <c r="T69" s="256"/>
      <c r="U69" s="274"/>
      <c r="V69" s="275"/>
      <c r="W69" s="275"/>
      <c r="X69" s="256"/>
      <c r="Y69" s="256"/>
      <c r="Z69" s="257">
        <f t="shared" si="3"/>
        <v>0</v>
      </c>
      <c r="AA69" s="257">
        <f t="shared" ref="AA69:AA132" si="4">IFERROR(0,"")</f>
        <v>0</v>
      </c>
      <c r="AB69" s="491"/>
      <c r="AC69" s="491"/>
      <c r="AD69" s="258"/>
    </row>
    <row r="70" spans="1:30" ht="15" x14ac:dyDescent="0.25">
      <c r="A70" s="238"/>
      <c r="B70" s="538"/>
      <c r="C70" s="158"/>
      <c r="D70" s="267"/>
      <c r="E70" s="159"/>
      <c r="F70" s="268"/>
      <c r="G70" s="160"/>
      <c r="H70" s="160"/>
      <c r="I70" s="160"/>
      <c r="J70" s="160"/>
      <c r="K70" s="161"/>
      <c r="L70" s="253">
        <f t="shared" ref="L70:L72" si="5">(G70+J70)*K70</f>
        <v>0</v>
      </c>
      <c r="M70" s="607"/>
      <c r="N70" s="448"/>
      <c r="O70" s="254" t="s">
        <v>37</v>
      </c>
      <c r="Q70" s="255">
        <f t="shared" ref="Q70:Q72" si="6">COUNTIF(R70:Y70,"")</f>
        <v>8</v>
      </c>
      <c r="R70" s="256"/>
      <c r="S70" s="256"/>
      <c r="T70" s="256"/>
      <c r="U70" s="274"/>
      <c r="V70" s="275"/>
      <c r="W70" s="275"/>
      <c r="X70" s="256"/>
      <c r="Y70" s="256"/>
      <c r="Z70" s="257">
        <f t="shared" ref="Z70:Z72" si="7">IF(Q70=8,L70,"")</f>
        <v>0</v>
      </c>
      <c r="AA70" s="257">
        <f t="shared" si="4"/>
        <v>0</v>
      </c>
      <c r="AB70" s="491"/>
      <c r="AC70" s="491"/>
      <c r="AD70" s="258"/>
    </row>
    <row r="71" spans="1:30" ht="15" x14ac:dyDescent="0.25">
      <c r="A71" s="238"/>
      <c r="B71" s="538"/>
      <c r="C71" s="158"/>
      <c r="D71" s="267"/>
      <c r="E71" s="159"/>
      <c r="F71" s="268"/>
      <c r="G71" s="160"/>
      <c r="H71" s="160"/>
      <c r="I71" s="160"/>
      <c r="J71" s="160"/>
      <c r="K71" s="161"/>
      <c r="L71" s="253">
        <f t="shared" si="5"/>
        <v>0</v>
      </c>
      <c r="M71" s="607"/>
      <c r="N71" s="448"/>
      <c r="O71" s="254" t="s">
        <v>37</v>
      </c>
      <c r="Q71" s="255">
        <f t="shared" si="6"/>
        <v>8</v>
      </c>
      <c r="R71" s="256"/>
      <c r="S71" s="256"/>
      <c r="T71" s="256"/>
      <c r="U71" s="274"/>
      <c r="V71" s="275"/>
      <c r="W71" s="275"/>
      <c r="X71" s="256"/>
      <c r="Y71" s="256"/>
      <c r="Z71" s="257">
        <f t="shared" si="7"/>
        <v>0</v>
      </c>
      <c r="AA71" s="257">
        <f t="shared" si="4"/>
        <v>0</v>
      </c>
      <c r="AB71" s="491"/>
      <c r="AC71" s="491"/>
      <c r="AD71" s="258"/>
    </row>
    <row r="72" spans="1:30" ht="15" x14ac:dyDescent="0.25">
      <c r="A72" s="238"/>
      <c r="B72" s="538"/>
      <c r="C72" s="158"/>
      <c r="D72" s="267"/>
      <c r="E72" s="159"/>
      <c r="F72" s="268"/>
      <c r="G72" s="160"/>
      <c r="H72" s="160"/>
      <c r="I72" s="160"/>
      <c r="J72" s="160"/>
      <c r="K72" s="161"/>
      <c r="L72" s="253">
        <f t="shared" si="5"/>
        <v>0</v>
      </c>
      <c r="M72" s="607"/>
      <c r="N72" s="448"/>
      <c r="O72" s="254" t="s">
        <v>37</v>
      </c>
      <c r="Q72" s="255">
        <f t="shared" si="6"/>
        <v>8</v>
      </c>
      <c r="R72" s="256"/>
      <c r="S72" s="256"/>
      <c r="T72" s="256"/>
      <c r="U72" s="274"/>
      <c r="V72" s="275"/>
      <c r="W72" s="275"/>
      <c r="X72" s="256"/>
      <c r="Y72" s="256"/>
      <c r="Z72" s="257">
        <f t="shared" si="7"/>
        <v>0</v>
      </c>
      <c r="AA72" s="257">
        <f t="shared" si="4"/>
        <v>0</v>
      </c>
      <c r="AB72" s="491"/>
      <c r="AC72" s="491"/>
      <c r="AD72" s="258"/>
    </row>
    <row r="73" spans="1:30" ht="15" x14ac:dyDescent="0.25">
      <c r="A73" s="238"/>
      <c r="B73" s="538"/>
      <c r="C73" s="158"/>
      <c r="D73" s="267"/>
      <c r="E73" s="159"/>
      <c r="F73" s="268"/>
      <c r="G73" s="160"/>
      <c r="H73" s="160"/>
      <c r="I73" s="160"/>
      <c r="J73" s="160"/>
      <c r="K73" s="161"/>
      <c r="L73" s="253">
        <f t="shared" ref="L73:L130" si="8">(G73+J73)*K73</f>
        <v>0</v>
      </c>
      <c r="M73" s="607"/>
      <c r="N73" s="449"/>
      <c r="O73" s="254" t="s">
        <v>37</v>
      </c>
      <c r="Q73" s="255">
        <f t="shared" ref="Q73:Q130" si="9">COUNTIF(R73:Y73,"")</f>
        <v>8</v>
      </c>
      <c r="R73" s="256"/>
      <c r="S73" s="256"/>
      <c r="T73" s="256"/>
      <c r="U73" s="274"/>
      <c r="V73" s="275"/>
      <c r="W73" s="275"/>
      <c r="X73" s="256"/>
      <c r="Y73" s="256"/>
      <c r="Z73" s="257">
        <f t="shared" ref="Z73:Z130" si="10">IF(Q73=8,L73,"")</f>
        <v>0</v>
      </c>
      <c r="AA73" s="257">
        <f t="shared" si="4"/>
        <v>0</v>
      </c>
      <c r="AB73" s="491"/>
      <c r="AC73" s="491"/>
      <c r="AD73" s="258"/>
    </row>
    <row r="74" spans="1:30" ht="15" x14ac:dyDescent="0.25">
      <c r="A74" s="238"/>
      <c r="B74" s="538"/>
      <c r="C74" s="158"/>
      <c r="D74" s="267"/>
      <c r="E74" s="159"/>
      <c r="F74" s="268"/>
      <c r="G74" s="160"/>
      <c r="H74" s="160"/>
      <c r="I74" s="160"/>
      <c r="J74" s="160"/>
      <c r="K74" s="161"/>
      <c r="L74" s="253">
        <f t="shared" si="8"/>
        <v>0</v>
      </c>
      <c r="M74" s="607"/>
      <c r="N74" s="449"/>
      <c r="O74" s="254" t="s">
        <v>37</v>
      </c>
      <c r="Q74" s="255">
        <f t="shared" si="9"/>
        <v>8</v>
      </c>
      <c r="R74" s="256"/>
      <c r="S74" s="256"/>
      <c r="T74" s="256"/>
      <c r="U74" s="274"/>
      <c r="V74" s="275"/>
      <c r="W74" s="275"/>
      <c r="X74" s="256"/>
      <c r="Y74" s="256"/>
      <c r="Z74" s="257">
        <f t="shared" si="10"/>
        <v>0</v>
      </c>
      <c r="AA74" s="257">
        <f t="shared" si="4"/>
        <v>0</v>
      </c>
      <c r="AB74" s="491"/>
      <c r="AC74" s="491"/>
      <c r="AD74" s="258"/>
    </row>
    <row r="75" spans="1:30" ht="15" x14ac:dyDescent="0.25">
      <c r="A75" s="238"/>
      <c r="B75" s="538"/>
      <c r="C75" s="158"/>
      <c r="D75" s="267"/>
      <c r="E75" s="159"/>
      <c r="F75" s="268"/>
      <c r="G75" s="160"/>
      <c r="H75" s="160"/>
      <c r="I75" s="160"/>
      <c r="J75" s="160"/>
      <c r="K75" s="161"/>
      <c r="L75" s="253">
        <f t="shared" si="8"/>
        <v>0</v>
      </c>
      <c r="M75" s="607"/>
      <c r="N75" s="449"/>
      <c r="O75" s="254" t="s">
        <v>37</v>
      </c>
      <c r="Q75" s="255">
        <f t="shared" si="9"/>
        <v>8</v>
      </c>
      <c r="R75" s="256"/>
      <c r="S75" s="256"/>
      <c r="T75" s="256"/>
      <c r="U75" s="274"/>
      <c r="V75" s="275"/>
      <c r="W75" s="275"/>
      <c r="X75" s="256"/>
      <c r="Y75" s="256"/>
      <c r="Z75" s="257">
        <f t="shared" si="10"/>
        <v>0</v>
      </c>
      <c r="AA75" s="257">
        <f t="shared" si="4"/>
        <v>0</v>
      </c>
      <c r="AB75" s="491"/>
      <c r="AC75" s="491"/>
      <c r="AD75" s="258"/>
    </row>
    <row r="76" spans="1:30" ht="15" x14ac:dyDescent="0.25">
      <c r="A76" s="238"/>
      <c r="B76" s="538"/>
      <c r="C76" s="158"/>
      <c r="D76" s="267"/>
      <c r="E76" s="159"/>
      <c r="F76" s="268"/>
      <c r="G76" s="160"/>
      <c r="H76" s="160"/>
      <c r="I76" s="160"/>
      <c r="J76" s="160"/>
      <c r="K76" s="161"/>
      <c r="L76" s="253">
        <f t="shared" si="8"/>
        <v>0</v>
      </c>
      <c r="M76" s="607"/>
      <c r="N76" s="449"/>
      <c r="O76" s="254" t="s">
        <v>37</v>
      </c>
      <c r="Q76" s="255">
        <f t="shared" si="9"/>
        <v>8</v>
      </c>
      <c r="R76" s="256"/>
      <c r="S76" s="256"/>
      <c r="T76" s="256"/>
      <c r="U76" s="274"/>
      <c r="V76" s="275"/>
      <c r="W76" s="275"/>
      <c r="X76" s="256"/>
      <c r="Y76" s="256"/>
      <c r="Z76" s="257">
        <f t="shared" si="10"/>
        <v>0</v>
      </c>
      <c r="AA76" s="257">
        <f t="shared" si="4"/>
        <v>0</v>
      </c>
      <c r="AB76" s="491"/>
      <c r="AC76" s="491"/>
      <c r="AD76" s="258"/>
    </row>
    <row r="77" spans="1:30" ht="15" x14ac:dyDescent="0.25">
      <c r="A77" s="238"/>
      <c r="B77" s="538"/>
      <c r="C77" s="158"/>
      <c r="D77" s="267"/>
      <c r="E77" s="159"/>
      <c r="F77" s="268"/>
      <c r="G77" s="160"/>
      <c r="H77" s="160"/>
      <c r="I77" s="160"/>
      <c r="J77" s="160"/>
      <c r="K77" s="161"/>
      <c r="L77" s="253">
        <f t="shared" si="8"/>
        <v>0</v>
      </c>
      <c r="M77" s="607"/>
      <c r="N77" s="449"/>
      <c r="O77" s="254" t="s">
        <v>37</v>
      </c>
      <c r="Q77" s="255">
        <f t="shared" si="9"/>
        <v>8</v>
      </c>
      <c r="R77" s="256"/>
      <c r="S77" s="256"/>
      <c r="T77" s="256"/>
      <c r="U77" s="274"/>
      <c r="V77" s="275"/>
      <c r="W77" s="275"/>
      <c r="X77" s="256"/>
      <c r="Y77" s="256"/>
      <c r="Z77" s="257">
        <f t="shared" si="10"/>
        <v>0</v>
      </c>
      <c r="AA77" s="257">
        <f t="shared" si="4"/>
        <v>0</v>
      </c>
      <c r="AB77" s="491"/>
      <c r="AC77" s="491"/>
      <c r="AD77" s="258"/>
    </row>
    <row r="78" spans="1:30" ht="15" x14ac:dyDescent="0.25">
      <c r="A78" s="238"/>
      <c r="B78" s="538"/>
      <c r="C78" s="158"/>
      <c r="D78" s="267"/>
      <c r="E78" s="159"/>
      <c r="F78" s="268"/>
      <c r="G78" s="160"/>
      <c r="H78" s="160"/>
      <c r="I78" s="160"/>
      <c r="J78" s="160"/>
      <c r="K78" s="161"/>
      <c r="L78" s="253">
        <f t="shared" si="8"/>
        <v>0</v>
      </c>
      <c r="M78" s="607"/>
      <c r="N78" s="449"/>
      <c r="O78" s="254" t="s">
        <v>37</v>
      </c>
      <c r="Q78" s="255">
        <f t="shared" si="9"/>
        <v>8</v>
      </c>
      <c r="R78" s="256"/>
      <c r="S78" s="256"/>
      <c r="T78" s="256"/>
      <c r="U78" s="274"/>
      <c r="V78" s="275"/>
      <c r="W78" s="275"/>
      <c r="X78" s="256"/>
      <c r="Y78" s="256"/>
      <c r="Z78" s="257">
        <f t="shared" si="10"/>
        <v>0</v>
      </c>
      <c r="AA78" s="257">
        <f t="shared" si="4"/>
        <v>0</v>
      </c>
      <c r="AB78" s="491"/>
      <c r="AC78" s="491"/>
      <c r="AD78" s="258"/>
    </row>
    <row r="79" spans="1:30" ht="15" x14ac:dyDescent="0.25">
      <c r="A79" s="238"/>
      <c r="B79" s="538"/>
      <c r="C79" s="158"/>
      <c r="D79" s="267"/>
      <c r="E79" s="159"/>
      <c r="F79" s="268"/>
      <c r="G79" s="160"/>
      <c r="H79" s="160"/>
      <c r="I79" s="160"/>
      <c r="J79" s="160"/>
      <c r="K79" s="161"/>
      <c r="L79" s="253">
        <f t="shared" si="8"/>
        <v>0</v>
      </c>
      <c r="M79" s="607"/>
      <c r="N79" s="449"/>
      <c r="O79" s="254" t="s">
        <v>37</v>
      </c>
      <c r="Q79" s="255">
        <f t="shared" si="9"/>
        <v>8</v>
      </c>
      <c r="R79" s="256"/>
      <c r="S79" s="256"/>
      <c r="T79" s="256"/>
      <c r="U79" s="274"/>
      <c r="V79" s="275"/>
      <c r="W79" s="275"/>
      <c r="X79" s="256"/>
      <c r="Y79" s="256"/>
      <c r="Z79" s="257">
        <f t="shared" si="10"/>
        <v>0</v>
      </c>
      <c r="AA79" s="257">
        <f t="shared" si="4"/>
        <v>0</v>
      </c>
      <c r="AB79" s="491"/>
      <c r="AC79" s="491"/>
      <c r="AD79" s="258"/>
    </row>
    <row r="80" spans="1:30" ht="15" x14ac:dyDescent="0.25">
      <c r="A80" s="238"/>
      <c r="B80" s="538"/>
      <c r="C80" s="158"/>
      <c r="D80" s="267"/>
      <c r="E80" s="159"/>
      <c r="F80" s="268"/>
      <c r="G80" s="160"/>
      <c r="H80" s="160"/>
      <c r="I80" s="160"/>
      <c r="J80" s="160"/>
      <c r="K80" s="161"/>
      <c r="L80" s="253">
        <f t="shared" si="8"/>
        <v>0</v>
      </c>
      <c r="M80" s="607"/>
      <c r="N80" s="449"/>
      <c r="O80" s="254" t="s">
        <v>37</v>
      </c>
      <c r="Q80" s="255">
        <f t="shared" si="9"/>
        <v>8</v>
      </c>
      <c r="R80" s="256"/>
      <c r="S80" s="256"/>
      <c r="T80" s="256"/>
      <c r="U80" s="274"/>
      <c r="V80" s="275"/>
      <c r="W80" s="275"/>
      <c r="X80" s="256"/>
      <c r="Y80" s="256"/>
      <c r="Z80" s="257">
        <f t="shared" si="10"/>
        <v>0</v>
      </c>
      <c r="AA80" s="257">
        <f t="shared" si="4"/>
        <v>0</v>
      </c>
      <c r="AB80" s="491"/>
      <c r="AC80" s="491"/>
      <c r="AD80" s="258"/>
    </row>
    <row r="81" spans="1:30" ht="15" x14ac:dyDescent="0.25">
      <c r="A81" s="238"/>
      <c r="B81" s="538"/>
      <c r="C81" s="158"/>
      <c r="D81" s="267"/>
      <c r="E81" s="159"/>
      <c r="F81" s="268"/>
      <c r="G81" s="160"/>
      <c r="H81" s="160"/>
      <c r="I81" s="160"/>
      <c r="J81" s="160"/>
      <c r="K81" s="161"/>
      <c r="L81" s="253">
        <f t="shared" si="8"/>
        <v>0</v>
      </c>
      <c r="M81" s="607"/>
      <c r="N81" s="449"/>
      <c r="O81" s="254" t="s">
        <v>37</v>
      </c>
      <c r="Q81" s="255">
        <f t="shared" si="9"/>
        <v>8</v>
      </c>
      <c r="R81" s="256"/>
      <c r="S81" s="256"/>
      <c r="T81" s="256"/>
      <c r="U81" s="274"/>
      <c r="V81" s="275"/>
      <c r="W81" s="275"/>
      <c r="X81" s="256"/>
      <c r="Y81" s="256"/>
      <c r="Z81" s="257">
        <f t="shared" si="10"/>
        <v>0</v>
      </c>
      <c r="AA81" s="257">
        <f t="shared" si="4"/>
        <v>0</v>
      </c>
      <c r="AB81" s="491"/>
      <c r="AC81" s="491"/>
      <c r="AD81" s="258"/>
    </row>
    <row r="82" spans="1:30" ht="15" x14ac:dyDescent="0.25">
      <c r="A82" s="238"/>
      <c r="B82" s="538"/>
      <c r="C82" s="158"/>
      <c r="D82" s="267"/>
      <c r="E82" s="159"/>
      <c r="F82" s="268"/>
      <c r="G82" s="160"/>
      <c r="H82" s="160"/>
      <c r="I82" s="160"/>
      <c r="J82" s="160"/>
      <c r="K82" s="161"/>
      <c r="L82" s="253">
        <f t="shared" si="8"/>
        <v>0</v>
      </c>
      <c r="M82" s="607"/>
      <c r="N82" s="449"/>
      <c r="O82" s="254" t="s">
        <v>37</v>
      </c>
      <c r="Q82" s="255">
        <f t="shared" si="9"/>
        <v>8</v>
      </c>
      <c r="R82" s="256"/>
      <c r="S82" s="256"/>
      <c r="T82" s="256"/>
      <c r="U82" s="274"/>
      <c r="V82" s="275"/>
      <c r="W82" s="275"/>
      <c r="X82" s="256"/>
      <c r="Y82" s="256"/>
      <c r="Z82" s="257">
        <f t="shared" si="10"/>
        <v>0</v>
      </c>
      <c r="AA82" s="257">
        <f t="shared" si="4"/>
        <v>0</v>
      </c>
      <c r="AB82" s="491"/>
      <c r="AC82" s="491"/>
      <c r="AD82" s="258"/>
    </row>
    <row r="83" spans="1:30" ht="15" x14ac:dyDescent="0.25">
      <c r="A83" s="238"/>
      <c r="B83" s="538"/>
      <c r="C83" s="158"/>
      <c r="D83" s="267"/>
      <c r="E83" s="159"/>
      <c r="F83" s="268"/>
      <c r="G83" s="160"/>
      <c r="H83" s="160"/>
      <c r="I83" s="160"/>
      <c r="J83" s="160"/>
      <c r="K83" s="161"/>
      <c r="L83" s="253">
        <f t="shared" si="8"/>
        <v>0</v>
      </c>
      <c r="M83" s="607"/>
      <c r="N83" s="449"/>
      <c r="O83" s="254" t="s">
        <v>37</v>
      </c>
      <c r="Q83" s="255">
        <f t="shared" si="9"/>
        <v>8</v>
      </c>
      <c r="R83" s="256"/>
      <c r="S83" s="256"/>
      <c r="T83" s="256"/>
      <c r="U83" s="274"/>
      <c r="V83" s="275"/>
      <c r="W83" s="275"/>
      <c r="X83" s="256"/>
      <c r="Y83" s="256"/>
      <c r="Z83" s="257">
        <f t="shared" si="10"/>
        <v>0</v>
      </c>
      <c r="AA83" s="257">
        <f t="shared" si="4"/>
        <v>0</v>
      </c>
      <c r="AB83" s="491"/>
      <c r="AC83" s="491"/>
      <c r="AD83" s="258"/>
    </row>
    <row r="84" spans="1:30" ht="15" x14ac:dyDescent="0.25">
      <c r="A84" s="238"/>
      <c r="B84" s="538"/>
      <c r="C84" s="158"/>
      <c r="D84" s="267"/>
      <c r="E84" s="159"/>
      <c r="F84" s="268"/>
      <c r="G84" s="160"/>
      <c r="H84" s="160"/>
      <c r="I84" s="160"/>
      <c r="J84" s="160"/>
      <c r="K84" s="161"/>
      <c r="L84" s="253">
        <f t="shared" si="8"/>
        <v>0</v>
      </c>
      <c r="M84" s="607"/>
      <c r="N84" s="449"/>
      <c r="O84" s="254" t="s">
        <v>37</v>
      </c>
      <c r="Q84" s="255">
        <f t="shared" si="9"/>
        <v>8</v>
      </c>
      <c r="R84" s="256"/>
      <c r="S84" s="256"/>
      <c r="T84" s="256"/>
      <c r="U84" s="274"/>
      <c r="V84" s="275"/>
      <c r="W84" s="275"/>
      <c r="X84" s="256"/>
      <c r="Y84" s="256"/>
      <c r="Z84" s="257">
        <f t="shared" si="10"/>
        <v>0</v>
      </c>
      <c r="AA84" s="257">
        <f t="shared" si="4"/>
        <v>0</v>
      </c>
      <c r="AB84" s="491"/>
      <c r="AC84" s="491"/>
      <c r="AD84" s="258"/>
    </row>
    <row r="85" spans="1:30" ht="15" x14ac:dyDescent="0.25">
      <c r="A85" s="238"/>
      <c r="B85" s="538"/>
      <c r="C85" s="158"/>
      <c r="D85" s="267"/>
      <c r="E85" s="159"/>
      <c r="F85" s="268"/>
      <c r="G85" s="160"/>
      <c r="H85" s="160"/>
      <c r="I85" s="160"/>
      <c r="J85" s="160"/>
      <c r="K85" s="161"/>
      <c r="L85" s="253">
        <f t="shared" si="8"/>
        <v>0</v>
      </c>
      <c r="M85" s="607"/>
      <c r="N85" s="449"/>
      <c r="O85" s="254" t="s">
        <v>37</v>
      </c>
      <c r="Q85" s="255">
        <f t="shared" si="9"/>
        <v>8</v>
      </c>
      <c r="R85" s="256"/>
      <c r="S85" s="256"/>
      <c r="T85" s="256"/>
      <c r="U85" s="274"/>
      <c r="V85" s="275"/>
      <c r="W85" s="275"/>
      <c r="X85" s="256"/>
      <c r="Y85" s="256"/>
      <c r="Z85" s="257">
        <f t="shared" si="10"/>
        <v>0</v>
      </c>
      <c r="AA85" s="257">
        <f t="shared" si="4"/>
        <v>0</v>
      </c>
      <c r="AB85" s="491"/>
      <c r="AC85" s="491"/>
      <c r="AD85" s="258"/>
    </row>
    <row r="86" spans="1:30" ht="15" x14ac:dyDescent="0.25">
      <c r="A86" s="238"/>
      <c r="B86" s="538"/>
      <c r="C86" s="158"/>
      <c r="D86" s="267"/>
      <c r="E86" s="159"/>
      <c r="F86" s="268"/>
      <c r="G86" s="160"/>
      <c r="H86" s="160"/>
      <c r="I86" s="160"/>
      <c r="J86" s="160"/>
      <c r="K86" s="161"/>
      <c r="L86" s="253">
        <f t="shared" si="8"/>
        <v>0</v>
      </c>
      <c r="M86" s="607"/>
      <c r="N86" s="449"/>
      <c r="O86" s="254" t="s">
        <v>37</v>
      </c>
      <c r="Q86" s="255">
        <f t="shared" si="9"/>
        <v>8</v>
      </c>
      <c r="R86" s="256"/>
      <c r="S86" s="256"/>
      <c r="T86" s="256"/>
      <c r="U86" s="274"/>
      <c r="V86" s="275"/>
      <c r="W86" s="275"/>
      <c r="X86" s="256"/>
      <c r="Y86" s="256"/>
      <c r="Z86" s="257">
        <f t="shared" si="10"/>
        <v>0</v>
      </c>
      <c r="AA86" s="257">
        <f t="shared" si="4"/>
        <v>0</v>
      </c>
      <c r="AB86" s="491"/>
      <c r="AC86" s="491"/>
      <c r="AD86" s="258"/>
    </row>
    <row r="87" spans="1:30" ht="15" x14ac:dyDescent="0.25">
      <c r="A87" s="238"/>
      <c r="B87" s="538"/>
      <c r="C87" s="158"/>
      <c r="D87" s="267"/>
      <c r="E87" s="159"/>
      <c r="F87" s="268"/>
      <c r="G87" s="160"/>
      <c r="H87" s="160"/>
      <c r="I87" s="160"/>
      <c r="J87" s="160"/>
      <c r="K87" s="161"/>
      <c r="L87" s="253">
        <f t="shared" si="8"/>
        <v>0</v>
      </c>
      <c r="M87" s="607"/>
      <c r="N87" s="449"/>
      <c r="O87" s="254" t="s">
        <v>37</v>
      </c>
      <c r="Q87" s="255">
        <f t="shared" si="9"/>
        <v>8</v>
      </c>
      <c r="R87" s="256"/>
      <c r="S87" s="256"/>
      <c r="T87" s="256"/>
      <c r="U87" s="274"/>
      <c r="V87" s="275"/>
      <c r="W87" s="275"/>
      <c r="X87" s="256"/>
      <c r="Y87" s="256"/>
      <c r="Z87" s="257">
        <f t="shared" si="10"/>
        <v>0</v>
      </c>
      <c r="AA87" s="257">
        <f t="shared" si="4"/>
        <v>0</v>
      </c>
      <c r="AB87" s="491"/>
      <c r="AC87" s="491"/>
      <c r="AD87" s="258"/>
    </row>
    <row r="88" spans="1:30" ht="15" x14ac:dyDescent="0.25">
      <c r="A88" s="238"/>
      <c r="B88" s="538"/>
      <c r="C88" s="158"/>
      <c r="D88" s="267"/>
      <c r="E88" s="159"/>
      <c r="F88" s="268"/>
      <c r="G88" s="160"/>
      <c r="H88" s="160"/>
      <c r="I88" s="160"/>
      <c r="J88" s="160"/>
      <c r="K88" s="161"/>
      <c r="L88" s="253">
        <f t="shared" si="8"/>
        <v>0</v>
      </c>
      <c r="M88" s="607"/>
      <c r="N88" s="449"/>
      <c r="O88" s="254" t="s">
        <v>37</v>
      </c>
      <c r="Q88" s="255">
        <f t="shared" si="9"/>
        <v>8</v>
      </c>
      <c r="R88" s="256"/>
      <c r="S88" s="256"/>
      <c r="T88" s="256"/>
      <c r="U88" s="274"/>
      <c r="V88" s="275"/>
      <c r="W88" s="275"/>
      <c r="X88" s="256"/>
      <c r="Y88" s="256"/>
      <c r="Z88" s="257">
        <f t="shared" si="10"/>
        <v>0</v>
      </c>
      <c r="AA88" s="257">
        <f t="shared" si="4"/>
        <v>0</v>
      </c>
      <c r="AB88" s="491"/>
      <c r="AC88" s="491"/>
      <c r="AD88" s="258"/>
    </row>
    <row r="89" spans="1:30" ht="15" x14ac:dyDescent="0.25">
      <c r="A89" s="238"/>
      <c r="B89" s="538"/>
      <c r="C89" s="158"/>
      <c r="D89" s="267"/>
      <c r="E89" s="159"/>
      <c r="F89" s="268"/>
      <c r="G89" s="160"/>
      <c r="H89" s="160"/>
      <c r="I89" s="160"/>
      <c r="J89" s="160"/>
      <c r="K89" s="161"/>
      <c r="L89" s="253">
        <f t="shared" si="8"/>
        <v>0</v>
      </c>
      <c r="M89" s="607"/>
      <c r="N89" s="449"/>
      <c r="O89" s="254" t="s">
        <v>37</v>
      </c>
      <c r="Q89" s="255">
        <f t="shared" si="9"/>
        <v>8</v>
      </c>
      <c r="R89" s="256"/>
      <c r="S89" s="256"/>
      <c r="T89" s="256"/>
      <c r="U89" s="274"/>
      <c r="V89" s="275"/>
      <c r="W89" s="275"/>
      <c r="X89" s="256"/>
      <c r="Y89" s="256"/>
      <c r="Z89" s="257">
        <f t="shared" si="10"/>
        <v>0</v>
      </c>
      <c r="AA89" s="257">
        <f t="shared" si="4"/>
        <v>0</v>
      </c>
      <c r="AB89" s="491"/>
      <c r="AC89" s="491"/>
      <c r="AD89" s="258"/>
    </row>
    <row r="90" spans="1:30" ht="15" x14ac:dyDescent="0.25">
      <c r="A90" s="238"/>
      <c r="B90" s="538"/>
      <c r="C90" s="158"/>
      <c r="D90" s="267"/>
      <c r="E90" s="159"/>
      <c r="F90" s="268"/>
      <c r="G90" s="160"/>
      <c r="H90" s="160"/>
      <c r="I90" s="160"/>
      <c r="J90" s="160"/>
      <c r="K90" s="161"/>
      <c r="L90" s="253">
        <f t="shared" si="8"/>
        <v>0</v>
      </c>
      <c r="M90" s="607"/>
      <c r="N90" s="449"/>
      <c r="O90" s="254" t="s">
        <v>37</v>
      </c>
      <c r="Q90" s="255">
        <f t="shared" si="9"/>
        <v>8</v>
      </c>
      <c r="R90" s="256"/>
      <c r="S90" s="256"/>
      <c r="T90" s="256"/>
      <c r="U90" s="274"/>
      <c r="V90" s="275"/>
      <c r="W90" s="275"/>
      <c r="X90" s="256"/>
      <c r="Y90" s="256"/>
      <c r="Z90" s="257">
        <f t="shared" si="10"/>
        <v>0</v>
      </c>
      <c r="AA90" s="257">
        <f t="shared" si="4"/>
        <v>0</v>
      </c>
      <c r="AB90" s="491"/>
      <c r="AC90" s="491"/>
      <c r="AD90" s="258"/>
    </row>
    <row r="91" spans="1:30" ht="15" x14ac:dyDescent="0.25">
      <c r="A91" s="238"/>
      <c r="B91" s="538"/>
      <c r="C91" s="158"/>
      <c r="D91" s="267"/>
      <c r="E91" s="159"/>
      <c r="F91" s="268"/>
      <c r="G91" s="160"/>
      <c r="H91" s="160"/>
      <c r="I91" s="160"/>
      <c r="J91" s="160"/>
      <c r="K91" s="161"/>
      <c r="L91" s="253">
        <f t="shared" si="8"/>
        <v>0</v>
      </c>
      <c r="M91" s="607"/>
      <c r="N91" s="449"/>
      <c r="O91" s="254" t="s">
        <v>37</v>
      </c>
      <c r="Q91" s="255">
        <f t="shared" si="9"/>
        <v>8</v>
      </c>
      <c r="R91" s="256"/>
      <c r="S91" s="256"/>
      <c r="T91" s="256"/>
      <c r="U91" s="274"/>
      <c r="V91" s="275"/>
      <c r="W91" s="275"/>
      <c r="X91" s="256"/>
      <c r="Y91" s="256"/>
      <c r="Z91" s="257">
        <f t="shared" si="10"/>
        <v>0</v>
      </c>
      <c r="AA91" s="257">
        <f t="shared" si="4"/>
        <v>0</v>
      </c>
      <c r="AB91" s="491"/>
      <c r="AC91" s="491"/>
      <c r="AD91" s="258"/>
    </row>
    <row r="92" spans="1:30" ht="15" x14ac:dyDescent="0.25">
      <c r="A92" s="238"/>
      <c r="B92" s="538"/>
      <c r="C92" s="158"/>
      <c r="D92" s="267"/>
      <c r="E92" s="159"/>
      <c r="F92" s="268"/>
      <c r="G92" s="160"/>
      <c r="H92" s="160"/>
      <c r="I92" s="160"/>
      <c r="J92" s="160"/>
      <c r="K92" s="161"/>
      <c r="L92" s="253">
        <f t="shared" si="8"/>
        <v>0</v>
      </c>
      <c r="M92" s="607"/>
      <c r="N92" s="449"/>
      <c r="O92" s="254" t="s">
        <v>37</v>
      </c>
      <c r="Q92" s="255">
        <f t="shared" si="9"/>
        <v>8</v>
      </c>
      <c r="R92" s="256"/>
      <c r="S92" s="256"/>
      <c r="T92" s="256"/>
      <c r="U92" s="274"/>
      <c r="V92" s="275"/>
      <c r="W92" s="275"/>
      <c r="X92" s="256"/>
      <c r="Y92" s="256"/>
      <c r="Z92" s="257">
        <f t="shared" si="10"/>
        <v>0</v>
      </c>
      <c r="AA92" s="257">
        <f t="shared" si="4"/>
        <v>0</v>
      </c>
      <c r="AB92" s="491"/>
      <c r="AC92" s="491"/>
      <c r="AD92" s="258"/>
    </row>
    <row r="93" spans="1:30" ht="15" x14ac:dyDescent="0.25">
      <c r="A93" s="238"/>
      <c r="B93" s="538"/>
      <c r="C93" s="158"/>
      <c r="D93" s="267"/>
      <c r="E93" s="159"/>
      <c r="F93" s="268"/>
      <c r="G93" s="160"/>
      <c r="H93" s="160"/>
      <c r="I93" s="160"/>
      <c r="J93" s="160"/>
      <c r="K93" s="161"/>
      <c r="L93" s="253">
        <f t="shared" si="8"/>
        <v>0</v>
      </c>
      <c r="M93" s="607"/>
      <c r="N93" s="449"/>
      <c r="O93" s="254" t="s">
        <v>37</v>
      </c>
      <c r="Q93" s="255">
        <f t="shared" si="9"/>
        <v>8</v>
      </c>
      <c r="R93" s="256"/>
      <c r="S93" s="256"/>
      <c r="T93" s="256"/>
      <c r="U93" s="274"/>
      <c r="V93" s="275"/>
      <c r="W93" s="275"/>
      <c r="X93" s="256"/>
      <c r="Y93" s="256"/>
      <c r="Z93" s="257">
        <f t="shared" si="10"/>
        <v>0</v>
      </c>
      <c r="AA93" s="257">
        <f t="shared" si="4"/>
        <v>0</v>
      </c>
      <c r="AB93" s="491"/>
      <c r="AC93" s="491"/>
      <c r="AD93" s="258"/>
    </row>
    <row r="94" spans="1:30" ht="15" x14ac:dyDescent="0.25">
      <c r="A94" s="238"/>
      <c r="B94" s="538"/>
      <c r="C94" s="158"/>
      <c r="D94" s="267"/>
      <c r="E94" s="159"/>
      <c r="F94" s="268"/>
      <c r="G94" s="160"/>
      <c r="H94" s="160"/>
      <c r="I94" s="160"/>
      <c r="J94" s="160"/>
      <c r="K94" s="161"/>
      <c r="L94" s="253">
        <f t="shared" si="8"/>
        <v>0</v>
      </c>
      <c r="M94" s="607"/>
      <c r="N94" s="449"/>
      <c r="O94" s="254" t="s">
        <v>37</v>
      </c>
      <c r="Q94" s="255">
        <f t="shared" si="9"/>
        <v>8</v>
      </c>
      <c r="R94" s="256"/>
      <c r="S94" s="256"/>
      <c r="T94" s="256"/>
      <c r="U94" s="274"/>
      <c r="V94" s="275"/>
      <c r="W94" s="275"/>
      <c r="X94" s="256"/>
      <c r="Y94" s="256"/>
      <c r="Z94" s="257">
        <f t="shared" si="10"/>
        <v>0</v>
      </c>
      <c r="AA94" s="257">
        <f t="shared" si="4"/>
        <v>0</v>
      </c>
      <c r="AB94" s="491"/>
      <c r="AC94" s="491"/>
      <c r="AD94" s="258"/>
    </row>
    <row r="95" spans="1:30" ht="15" x14ac:dyDescent="0.25">
      <c r="A95" s="238"/>
      <c r="B95" s="538"/>
      <c r="C95" s="158"/>
      <c r="D95" s="267"/>
      <c r="E95" s="159"/>
      <c r="F95" s="268"/>
      <c r="G95" s="160"/>
      <c r="H95" s="160"/>
      <c r="I95" s="160"/>
      <c r="J95" s="160"/>
      <c r="K95" s="161"/>
      <c r="L95" s="253">
        <f t="shared" si="8"/>
        <v>0</v>
      </c>
      <c r="M95" s="607"/>
      <c r="N95" s="449"/>
      <c r="O95" s="254" t="s">
        <v>37</v>
      </c>
      <c r="Q95" s="255">
        <f t="shared" si="9"/>
        <v>8</v>
      </c>
      <c r="R95" s="256"/>
      <c r="S95" s="256"/>
      <c r="T95" s="256"/>
      <c r="U95" s="274"/>
      <c r="V95" s="275"/>
      <c r="W95" s="275"/>
      <c r="X95" s="256"/>
      <c r="Y95" s="256"/>
      <c r="Z95" s="257">
        <f t="shared" si="10"/>
        <v>0</v>
      </c>
      <c r="AA95" s="257">
        <f t="shared" si="4"/>
        <v>0</v>
      </c>
      <c r="AB95" s="491"/>
      <c r="AC95" s="491"/>
      <c r="AD95" s="258"/>
    </row>
    <row r="96" spans="1:30" ht="15" x14ac:dyDescent="0.25">
      <c r="A96" s="238"/>
      <c r="B96" s="538"/>
      <c r="C96" s="158"/>
      <c r="D96" s="267"/>
      <c r="E96" s="159"/>
      <c r="F96" s="268"/>
      <c r="G96" s="160"/>
      <c r="H96" s="160"/>
      <c r="I96" s="160"/>
      <c r="J96" s="160"/>
      <c r="K96" s="161"/>
      <c r="L96" s="253">
        <f t="shared" si="8"/>
        <v>0</v>
      </c>
      <c r="M96" s="607"/>
      <c r="N96" s="449"/>
      <c r="O96" s="254" t="s">
        <v>37</v>
      </c>
      <c r="Q96" s="255">
        <f t="shared" si="9"/>
        <v>8</v>
      </c>
      <c r="R96" s="256"/>
      <c r="S96" s="256"/>
      <c r="T96" s="256"/>
      <c r="U96" s="274"/>
      <c r="V96" s="275"/>
      <c r="W96" s="275"/>
      <c r="X96" s="256"/>
      <c r="Y96" s="256"/>
      <c r="Z96" s="257">
        <f t="shared" si="10"/>
        <v>0</v>
      </c>
      <c r="AA96" s="257">
        <f t="shared" si="4"/>
        <v>0</v>
      </c>
      <c r="AB96" s="491"/>
      <c r="AC96" s="491"/>
      <c r="AD96" s="258"/>
    </row>
    <row r="97" spans="1:30" ht="15" x14ac:dyDescent="0.25">
      <c r="A97" s="238"/>
      <c r="B97" s="538"/>
      <c r="C97" s="158"/>
      <c r="D97" s="267"/>
      <c r="E97" s="159"/>
      <c r="F97" s="268"/>
      <c r="G97" s="160"/>
      <c r="H97" s="160"/>
      <c r="I97" s="160"/>
      <c r="J97" s="160"/>
      <c r="K97" s="161"/>
      <c r="L97" s="253">
        <f t="shared" si="8"/>
        <v>0</v>
      </c>
      <c r="M97" s="607"/>
      <c r="N97" s="449"/>
      <c r="O97" s="254" t="s">
        <v>37</v>
      </c>
      <c r="Q97" s="255">
        <f t="shared" si="9"/>
        <v>8</v>
      </c>
      <c r="R97" s="256"/>
      <c r="S97" s="256"/>
      <c r="T97" s="256"/>
      <c r="U97" s="274"/>
      <c r="V97" s="275"/>
      <c r="W97" s="275"/>
      <c r="X97" s="256"/>
      <c r="Y97" s="256"/>
      <c r="Z97" s="257">
        <f t="shared" si="10"/>
        <v>0</v>
      </c>
      <c r="AA97" s="257">
        <f t="shared" si="4"/>
        <v>0</v>
      </c>
      <c r="AB97" s="491"/>
      <c r="AC97" s="491"/>
      <c r="AD97" s="258"/>
    </row>
    <row r="98" spans="1:30" ht="15" x14ac:dyDescent="0.25">
      <c r="A98" s="238"/>
      <c r="B98" s="538"/>
      <c r="C98" s="158"/>
      <c r="D98" s="267"/>
      <c r="E98" s="159"/>
      <c r="F98" s="268"/>
      <c r="G98" s="160"/>
      <c r="H98" s="160"/>
      <c r="I98" s="160"/>
      <c r="J98" s="160"/>
      <c r="K98" s="161"/>
      <c r="L98" s="253">
        <f t="shared" si="8"/>
        <v>0</v>
      </c>
      <c r="M98" s="607"/>
      <c r="N98" s="449"/>
      <c r="O98" s="254" t="s">
        <v>37</v>
      </c>
      <c r="Q98" s="255">
        <f t="shared" si="9"/>
        <v>8</v>
      </c>
      <c r="R98" s="256"/>
      <c r="S98" s="256"/>
      <c r="T98" s="256"/>
      <c r="U98" s="274"/>
      <c r="V98" s="275"/>
      <c r="W98" s="275"/>
      <c r="X98" s="256"/>
      <c r="Y98" s="256"/>
      <c r="Z98" s="257">
        <f t="shared" si="10"/>
        <v>0</v>
      </c>
      <c r="AA98" s="257">
        <f t="shared" si="4"/>
        <v>0</v>
      </c>
      <c r="AB98" s="491"/>
      <c r="AC98" s="491"/>
      <c r="AD98" s="258"/>
    </row>
    <row r="99" spans="1:30" ht="15" x14ac:dyDescent="0.25">
      <c r="A99" s="238"/>
      <c r="B99" s="538"/>
      <c r="C99" s="158"/>
      <c r="D99" s="267"/>
      <c r="E99" s="159"/>
      <c r="F99" s="268"/>
      <c r="G99" s="160"/>
      <c r="H99" s="160"/>
      <c r="I99" s="160"/>
      <c r="J99" s="160"/>
      <c r="K99" s="161"/>
      <c r="L99" s="253">
        <f t="shared" si="8"/>
        <v>0</v>
      </c>
      <c r="M99" s="607"/>
      <c r="N99" s="449"/>
      <c r="O99" s="254" t="s">
        <v>37</v>
      </c>
      <c r="Q99" s="255">
        <f t="shared" si="9"/>
        <v>8</v>
      </c>
      <c r="R99" s="256"/>
      <c r="S99" s="256"/>
      <c r="T99" s="256"/>
      <c r="U99" s="274"/>
      <c r="V99" s="275"/>
      <c r="W99" s="275"/>
      <c r="X99" s="256"/>
      <c r="Y99" s="256"/>
      <c r="Z99" s="257">
        <f t="shared" si="10"/>
        <v>0</v>
      </c>
      <c r="AA99" s="257">
        <f t="shared" si="4"/>
        <v>0</v>
      </c>
      <c r="AB99" s="491"/>
      <c r="AC99" s="491"/>
      <c r="AD99" s="258"/>
    </row>
    <row r="100" spans="1:30" ht="15" x14ac:dyDescent="0.25">
      <c r="A100" s="238"/>
      <c r="B100" s="538"/>
      <c r="C100" s="158"/>
      <c r="D100" s="267"/>
      <c r="E100" s="159"/>
      <c r="F100" s="268"/>
      <c r="G100" s="160"/>
      <c r="H100" s="160"/>
      <c r="I100" s="160"/>
      <c r="J100" s="160"/>
      <c r="K100" s="161"/>
      <c r="L100" s="253">
        <f t="shared" si="8"/>
        <v>0</v>
      </c>
      <c r="M100" s="607"/>
      <c r="N100" s="449"/>
      <c r="O100" s="254" t="s">
        <v>37</v>
      </c>
      <c r="Q100" s="255">
        <f t="shared" si="9"/>
        <v>8</v>
      </c>
      <c r="R100" s="256"/>
      <c r="S100" s="256"/>
      <c r="T100" s="256"/>
      <c r="U100" s="274"/>
      <c r="V100" s="275"/>
      <c r="W100" s="275"/>
      <c r="X100" s="256"/>
      <c r="Y100" s="256"/>
      <c r="Z100" s="257">
        <f t="shared" si="10"/>
        <v>0</v>
      </c>
      <c r="AA100" s="257">
        <f t="shared" si="4"/>
        <v>0</v>
      </c>
      <c r="AB100" s="491"/>
      <c r="AC100" s="491"/>
      <c r="AD100" s="258"/>
    </row>
    <row r="101" spans="1:30" ht="15" x14ac:dyDescent="0.25">
      <c r="A101" s="238"/>
      <c r="B101" s="538"/>
      <c r="C101" s="158"/>
      <c r="D101" s="267"/>
      <c r="E101" s="159"/>
      <c r="F101" s="268"/>
      <c r="G101" s="160"/>
      <c r="H101" s="160"/>
      <c r="I101" s="160"/>
      <c r="J101" s="160"/>
      <c r="K101" s="161"/>
      <c r="L101" s="253">
        <f t="shared" si="8"/>
        <v>0</v>
      </c>
      <c r="M101" s="607"/>
      <c r="N101" s="449"/>
      <c r="O101" s="254" t="s">
        <v>37</v>
      </c>
      <c r="Q101" s="255">
        <f t="shared" si="9"/>
        <v>8</v>
      </c>
      <c r="R101" s="256"/>
      <c r="S101" s="256"/>
      <c r="T101" s="256"/>
      <c r="U101" s="274"/>
      <c r="V101" s="275"/>
      <c r="W101" s="275"/>
      <c r="X101" s="256"/>
      <c r="Y101" s="256"/>
      <c r="Z101" s="257">
        <f t="shared" si="10"/>
        <v>0</v>
      </c>
      <c r="AA101" s="257">
        <f t="shared" si="4"/>
        <v>0</v>
      </c>
      <c r="AB101" s="491"/>
      <c r="AC101" s="491"/>
      <c r="AD101" s="258"/>
    </row>
    <row r="102" spans="1:30" ht="15" x14ac:dyDescent="0.25">
      <c r="A102" s="238"/>
      <c r="B102" s="538"/>
      <c r="C102" s="158"/>
      <c r="D102" s="267"/>
      <c r="E102" s="159"/>
      <c r="F102" s="268"/>
      <c r="G102" s="160"/>
      <c r="H102" s="160"/>
      <c r="I102" s="160"/>
      <c r="J102" s="160"/>
      <c r="K102" s="161"/>
      <c r="L102" s="253">
        <f t="shared" si="8"/>
        <v>0</v>
      </c>
      <c r="M102" s="607"/>
      <c r="N102" s="449"/>
      <c r="O102" s="254" t="s">
        <v>37</v>
      </c>
      <c r="Q102" s="255">
        <f t="shared" si="9"/>
        <v>8</v>
      </c>
      <c r="R102" s="256"/>
      <c r="S102" s="256"/>
      <c r="T102" s="256"/>
      <c r="U102" s="274"/>
      <c r="V102" s="275"/>
      <c r="W102" s="275"/>
      <c r="X102" s="256"/>
      <c r="Y102" s="256"/>
      <c r="Z102" s="257">
        <f t="shared" si="10"/>
        <v>0</v>
      </c>
      <c r="AA102" s="257">
        <f t="shared" si="4"/>
        <v>0</v>
      </c>
      <c r="AB102" s="491"/>
      <c r="AC102" s="491"/>
      <c r="AD102" s="258"/>
    </row>
    <row r="103" spans="1:30" ht="15" x14ac:dyDescent="0.25">
      <c r="A103" s="238"/>
      <c r="B103" s="538"/>
      <c r="C103" s="158"/>
      <c r="D103" s="267"/>
      <c r="E103" s="159"/>
      <c r="F103" s="268"/>
      <c r="G103" s="160"/>
      <c r="H103" s="160"/>
      <c r="I103" s="160"/>
      <c r="J103" s="160"/>
      <c r="K103" s="161"/>
      <c r="L103" s="253">
        <f t="shared" si="8"/>
        <v>0</v>
      </c>
      <c r="M103" s="607"/>
      <c r="N103" s="449"/>
      <c r="O103" s="254" t="s">
        <v>37</v>
      </c>
      <c r="Q103" s="255">
        <f t="shared" si="9"/>
        <v>8</v>
      </c>
      <c r="R103" s="256"/>
      <c r="S103" s="256"/>
      <c r="T103" s="256"/>
      <c r="U103" s="274"/>
      <c r="V103" s="275"/>
      <c r="W103" s="275"/>
      <c r="X103" s="256"/>
      <c r="Y103" s="256"/>
      <c r="Z103" s="257">
        <f t="shared" si="10"/>
        <v>0</v>
      </c>
      <c r="AA103" s="257">
        <f t="shared" si="4"/>
        <v>0</v>
      </c>
      <c r="AB103" s="491"/>
      <c r="AC103" s="491"/>
      <c r="AD103" s="258"/>
    </row>
    <row r="104" spans="1:30" ht="15" x14ac:dyDescent="0.25">
      <c r="A104" s="238"/>
      <c r="B104" s="538"/>
      <c r="C104" s="158"/>
      <c r="D104" s="267"/>
      <c r="E104" s="159"/>
      <c r="F104" s="268"/>
      <c r="G104" s="160"/>
      <c r="H104" s="160"/>
      <c r="I104" s="160"/>
      <c r="J104" s="160"/>
      <c r="K104" s="161"/>
      <c r="L104" s="253">
        <f t="shared" si="8"/>
        <v>0</v>
      </c>
      <c r="M104" s="607"/>
      <c r="N104" s="449"/>
      <c r="O104" s="254" t="s">
        <v>37</v>
      </c>
      <c r="Q104" s="255">
        <f t="shared" si="9"/>
        <v>8</v>
      </c>
      <c r="R104" s="256"/>
      <c r="S104" s="256"/>
      <c r="T104" s="256"/>
      <c r="U104" s="274"/>
      <c r="V104" s="275"/>
      <c r="W104" s="275"/>
      <c r="X104" s="256"/>
      <c r="Y104" s="256"/>
      <c r="Z104" s="257">
        <f t="shared" si="10"/>
        <v>0</v>
      </c>
      <c r="AA104" s="257">
        <f t="shared" si="4"/>
        <v>0</v>
      </c>
      <c r="AB104" s="491"/>
      <c r="AC104" s="491"/>
      <c r="AD104" s="258"/>
    </row>
    <row r="105" spans="1:30" ht="15" x14ac:dyDescent="0.25">
      <c r="A105" s="238"/>
      <c r="B105" s="538"/>
      <c r="C105" s="158"/>
      <c r="D105" s="267"/>
      <c r="E105" s="159"/>
      <c r="F105" s="268"/>
      <c r="G105" s="160"/>
      <c r="H105" s="160"/>
      <c r="I105" s="160"/>
      <c r="J105" s="160"/>
      <c r="K105" s="161"/>
      <c r="L105" s="253">
        <f t="shared" si="8"/>
        <v>0</v>
      </c>
      <c r="M105" s="607"/>
      <c r="N105" s="449"/>
      <c r="O105" s="254" t="s">
        <v>37</v>
      </c>
      <c r="Q105" s="255">
        <f t="shared" si="9"/>
        <v>8</v>
      </c>
      <c r="R105" s="256"/>
      <c r="S105" s="256"/>
      <c r="T105" s="256"/>
      <c r="U105" s="274"/>
      <c r="V105" s="275"/>
      <c r="W105" s="275"/>
      <c r="X105" s="256"/>
      <c r="Y105" s="256"/>
      <c r="Z105" s="257">
        <f t="shared" si="10"/>
        <v>0</v>
      </c>
      <c r="AA105" s="257">
        <f t="shared" si="4"/>
        <v>0</v>
      </c>
      <c r="AB105" s="491"/>
      <c r="AC105" s="491"/>
      <c r="AD105" s="258"/>
    </row>
    <row r="106" spans="1:30" ht="15" x14ac:dyDescent="0.25">
      <c r="A106" s="238"/>
      <c r="B106" s="538"/>
      <c r="C106" s="158"/>
      <c r="D106" s="267"/>
      <c r="E106" s="159"/>
      <c r="F106" s="268"/>
      <c r="G106" s="160"/>
      <c r="H106" s="160"/>
      <c r="I106" s="160"/>
      <c r="J106" s="160"/>
      <c r="K106" s="161"/>
      <c r="L106" s="253">
        <f t="shared" si="8"/>
        <v>0</v>
      </c>
      <c r="M106" s="607"/>
      <c r="N106" s="449"/>
      <c r="O106" s="254" t="s">
        <v>37</v>
      </c>
      <c r="Q106" s="255">
        <f t="shared" si="9"/>
        <v>8</v>
      </c>
      <c r="R106" s="256"/>
      <c r="S106" s="256"/>
      <c r="T106" s="256"/>
      <c r="U106" s="274"/>
      <c r="V106" s="275"/>
      <c r="W106" s="275"/>
      <c r="X106" s="256"/>
      <c r="Y106" s="256"/>
      <c r="Z106" s="257">
        <f t="shared" si="10"/>
        <v>0</v>
      </c>
      <c r="AA106" s="257">
        <f t="shared" si="4"/>
        <v>0</v>
      </c>
      <c r="AB106" s="491"/>
      <c r="AC106" s="491"/>
      <c r="AD106" s="258"/>
    </row>
    <row r="107" spans="1:30" ht="15" x14ac:dyDescent="0.25">
      <c r="A107" s="238"/>
      <c r="B107" s="538"/>
      <c r="C107" s="158"/>
      <c r="D107" s="267"/>
      <c r="E107" s="159"/>
      <c r="F107" s="268"/>
      <c r="G107" s="160"/>
      <c r="H107" s="160"/>
      <c r="I107" s="160"/>
      <c r="J107" s="160"/>
      <c r="K107" s="161"/>
      <c r="L107" s="253">
        <f t="shared" si="8"/>
        <v>0</v>
      </c>
      <c r="M107" s="607"/>
      <c r="N107" s="449"/>
      <c r="O107" s="254" t="s">
        <v>37</v>
      </c>
      <c r="Q107" s="255">
        <f t="shared" si="9"/>
        <v>8</v>
      </c>
      <c r="R107" s="256"/>
      <c r="S107" s="256"/>
      <c r="T107" s="256"/>
      <c r="U107" s="274"/>
      <c r="V107" s="275"/>
      <c r="W107" s="275"/>
      <c r="X107" s="256"/>
      <c r="Y107" s="256"/>
      <c r="Z107" s="257">
        <f t="shared" si="10"/>
        <v>0</v>
      </c>
      <c r="AA107" s="257">
        <f t="shared" si="4"/>
        <v>0</v>
      </c>
      <c r="AB107" s="491"/>
      <c r="AC107" s="491"/>
      <c r="AD107" s="258"/>
    </row>
    <row r="108" spans="1:30" ht="15" x14ac:dyDescent="0.25">
      <c r="A108" s="238"/>
      <c r="B108" s="538"/>
      <c r="C108" s="158"/>
      <c r="D108" s="267"/>
      <c r="E108" s="159"/>
      <c r="F108" s="268"/>
      <c r="G108" s="160"/>
      <c r="H108" s="160"/>
      <c r="I108" s="160"/>
      <c r="J108" s="160"/>
      <c r="K108" s="161"/>
      <c r="L108" s="253">
        <f t="shared" si="8"/>
        <v>0</v>
      </c>
      <c r="M108" s="607"/>
      <c r="N108" s="449"/>
      <c r="O108" s="254" t="s">
        <v>37</v>
      </c>
      <c r="Q108" s="255">
        <f t="shared" si="9"/>
        <v>8</v>
      </c>
      <c r="R108" s="256"/>
      <c r="S108" s="256"/>
      <c r="T108" s="256"/>
      <c r="U108" s="274"/>
      <c r="V108" s="275"/>
      <c r="W108" s="275"/>
      <c r="X108" s="256"/>
      <c r="Y108" s="256"/>
      <c r="Z108" s="257">
        <f t="shared" si="10"/>
        <v>0</v>
      </c>
      <c r="AA108" s="257">
        <f t="shared" si="4"/>
        <v>0</v>
      </c>
      <c r="AB108" s="491"/>
      <c r="AC108" s="491"/>
      <c r="AD108" s="258"/>
    </row>
    <row r="109" spans="1:30" ht="15" x14ac:dyDescent="0.25">
      <c r="A109" s="238"/>
      <c r="B109" s="538"/>
      <c r="C109" s="158"/>
      <c r="D109" s="267"/>
      <c r="E109" s="159"/>
      <c r="F109" s="268"/>
      <c r="G109" s="160"/>
      <c r="H109" s="160"/>
      <c r="I109" s="160"/>
      <c r="J109" s="160"/>
      <c r="K109" s="161"/>
      <c r="L109" s="253">
        <f t="shared" si="8"/>
        <v>0</v>
      </c>
      <c r="M109" s="607"/>
      <c r="N109" s="449"/>
      <c r="O109" s="254" t="s">
        <v>37</v>
      </c>
      <c r="Q109" s="255">
        <f t="shared" si="9"/>
        <v>8</v>
      </c>
      <c r="R109" s="256"/>
      <c r="S109" s="256"/>
      <c r="T109" s="256"/>
      <c r="U109" s="274"/>
      <c r="V109" s="275"/>
      <c r="W109" s="275"/>
      <c r="X109" s="256"/>
      <c r="Y109" s="256"/>
      <c r="Z109" s="257">
        <f t="shared" si="10"/>
        <v>0</v>
      </c>
      <c r="AA109" s="257">
        <f t="shared" si="4"/>
        <v>0</v>
      </c>
      <c r="AB109" s="491"/>
      <c r="AC109" s="491"/>
      <c r="AD109" s="258"/>
    </row>
    <row r="110" spans="1:30" ht="15" x14ac:dyDescent="0.25">
      <c r="A110" s="238"/>
      <c r="B110" s="538"/>
      <c r="C110" s="158"/>
      <c r="D110" s="267"/>
      <c r="E110" s="159"/>
      <c r="F110" s="268"/>
      <c r="G110" s="160"/>
      <c r="H110" s="160"/>
      <c r="I110" s="160"/>
      <c r="J110" s="160"/>
      <c r="K110" s="161"/>
      <c r="L110" s="253">
        <f t="shared" si="8"/>
        <v>0</v>
      </c>
      <c r="M110" s="607"/>
      <c r="N110" s="449"/>
      <c r="O110" s="254" t="s">
        <v>37</v>
      </c>
      <c r="Q110" s="255">
        <f t="shared" si="9"/>
        <v>8</v>
      </c>
      <c r="R110" s="256"/>
      <c r="S110" s="256"/>
      <c r="T110" s="256"/>
      <c r="U110" s="274"/>
      <c r="V110" s="275"/>
      <c r="W110" s="275"/>
      <c r="X110" s="256"/>
      <c r="Y110" s="256"/>
      <c r="Z110" s="257">
        <f t="shared" si="10"/>
        <v>0</v>
      </c>
      <c r="AA110" s="257">
        <f t="shared" si="4"/>
        <v>0</v>
      </c>
      <c r="AB110" s="491"/>
      <c r="AC110" s="491"/>
      <c r="AD110" s="258"/>
    </row>
    <row r="111" spans="1:30" ht="15" x14ac:dyDescent="0.25">
      <c r="A111" s="238"/>
      <c r="B111" s="538"/>
      <c r="C111" s="158"/>
      <c r="D111" s="267"/>
      <c r="E111" s="159"/>
      <c r="F111" s="268"/>
      <c r="G111" s="160"/>
      <c r="H111" s="160"/>
      <c r="I111" s="160"/>
      <c r="J111" s="160"/>
      <c r="K111" s="161"/>
      <c r="L111" s="253">
        <f t="shared" si="8"/>
        <v>0</v>
      </c>
      <c r="M111" s="607"/>
      <c r="N111" s="449"/>
      <c r="O111" s="254" t="s">
        <v>37</v>
      </c>
      <c r="Q111" s="255">
        <f t="shared" si="9"/>
        <v>8</v>
      </c>
      <c r="R111" s="256"/>
      <c r="S111" s="256"/>
      <c r="T111" s="256"/>
      <c r="U111" s="274"/>
      <c r="V111" s="275"/>
      <c r="W111" s="275"/>
      <c r="X111" s="256"/>
      <c r="Y111" s="256"/>
      <c r="Z111" s="257">
        <f t="shared" si="10"/>
        <v>0</v>
      </c>
      <c r="AA111" s="257">
        <f t="shared" si="4"/>
        <v>0</v>
      </c>
      <c r="AB111" s="491"/>
      <c r="AC111" s="491"/>
      <c r="AD111" s="258"/>
    </row>
    <row r="112" spans="1:30" ht="15" x14ac:dyDescent="0.25">
      <c r="A112" s="238"/>
      <c r="B112" s="538"/>
      <c r="C112" s="158"/>
      <c r="D112" s="267"/>
      <c r="E112" s="159"/>
      <c r="F112" s="268"/>
      <c r="G112" s="160"/>
      <c r="H112" s="160"/>
      <c r="I112" s="160"/>
      <c r="J112" s="160"/>
      <c r="K112" s="161"/>
      <c r="L112" s="253">
        <f t="shared" si="8"/>
        <v>0</v>
      </c>
      <c r="M112" s="607"/>
      <c r="N112" s="449"/>
      <c r="O112" s="254" t="s">
        <v>37</v>
      </c>
      <c r="Q112" s="255">
        <f t="shared" si="9"/>
        <v>8</v>
      </c>
      <c r="R112" s="256"/>
      <c r="S112" s="256"/>
      <c r="T112" s="256"/>
      <c r="U112" s="274"/>
      <c r="V112" s="275"/>
      <c r="W112" s="275"/>
      <c r="X112" s="256"/>
      <c r="Y112" s="256"/>
      <c r="Z112" s="257">
        <f t="shared" si="10"/>
        <v>0</v>
      </c>
      <c r="AA112" s="257">
        <f t="shared" si="4"/>
        <v>0</v>
      </c>
      <c r="AB112" s="491"/>
      <c r="AC112" s="491"/>
      <c r="AD112" s="258"/>
    </row>
    <row r="113" spans="1:30" ht="15" x14ac:dyDescent="0.25">
      <c r="A113" s="238"/>
      <c r="B113" s="538"/>
      <c r="C113" s="158"/>
      <c r="D113" s="267"/>
      <c r="E113" s="159"/>
      <c r="F113" s="268"/>
      <c r="G113" s="160"/>
      <c r="H113" s="160"/>
      <c r="I113" s="160"/>
      <c r="J113" s="160"/>
      <c r="K113" s="161"/>
      <c r="L113" s="253">
        <f t="shared" si="8"/>
        <v>0</v>
      </c>
      <c r="M113" s="607"/>
      <c r="N113" s="449"/>
      <c r="O113" s="254" t="s">
        <v>37</v>
      </c>
      <c r="Q113" s="255">
        <f t="shared" si="9"/>
        <v>8</v>
      </c>
      <c r="R113" s="256"/>
      <c r="S113" s="256"/>
      <c r="T113" s="256"/>
      <c r="U113" s="274"/>
      <c r="V113" s="275"/>
      <c r="W113" s="275"/>
      <c r="X113" s="256"/>
      <c r="Y113" s="256"/>
      <c r="Z113" s="257">
        <f t="shared" si="10"/>
        <v>0</v>
      </c>
      <c r="AA113" s="257">
        <f t="shared" si="4"/>
        <v>0</v>
      </c>
      <c r="AB113" s="491"/>
      <c r="AC113" s="491"/>
      <c r="AD113" s="258"/>
    </row>
    <row r="114" spans="1:30" ht="15" x14ac:dyDescent="0.25">
      <c r="A114" s="238"/>
      <c r="B114" s="538"/>
      <c r="C114" s="158"/>
      <c r="D114" s="267"/>
      <c r="E114" s="159"/>
      <c r="F114" s="268"/>
      <c r="G114" s="160"/>
      <c r="H114" s="160"/>
      <c r="I114" s="160"/>
      <c r="J114" s="160"/>
      <c r="K114" s="161"/>
      <c r="L114" s="253">
        <f t="shared" si="8"/>
        <v>0</v>
      </c>
      <c r="M114" s="607"/>
      <c r="N114" s="449"/>
      <c r="O114" s="254" t="s">
        <v>37</v>
      </c>
      <c r="Q114" s="255">
        <f t="shared" si="9"/>
        <v>8</v>
      </c>
      <c r="R114" s="256"/>
      <c r="S114" s="256"/>
      <c r="T114" s="256"/>
      <c r="U114" s="274"/>
      <c r="V114" s="275"/>
      <c r="W114" s="275"/>
      <c r="X114" s="256"/>
      <c r="Y114" s="256"/>
      <c r="Z114" s="257">
        <f t="shared" si="10"/>
        <v>0</v>
      </c>
      <c r="AA114" s="257">
        <f t="shared" si="4"/>
        <v>0</v>
      </c>
      <c r="AB114" s="491"/>
      <c r="AC114" s="491"/>
      <c r="AD114" s="258"/>
    </row>
    <row r="115" spans="1:30" ht="15" x14ac:dyDescent="0.25">
      <c r="A115" s="238"/>
      <c r="B115" s="538"/>
      <c r="C115" s="158"/>
      <c r="D115" s="267"/>
      <c r="E115" s="159"/>
      <c r="F115" s="268"/>
      <c r="G115" s="160"/>
      <c r="H115" s="160"/>
      <c r="I115" s="160"/>
      <c r="J115" s="160"/>
      <c r="K115" s="161"/>
      <c r="L115" s="253">
        <f t="shared" si="8"/>
        <v>0</v>
      </c>
      <c r="M115" s="607"/>
      <c r="N115" s="449"/>
      <c r="O115" s="254" t="s">
        <v>37</v>
      </c>
      <c r="Q115" s="255">
        <f t="shared" si="9"/>
        <v>8</v>
      </c>
      <c r="R115" s="256"/>
      <c r="S115" s="256"/>
      <c r="T115" s="256"/>
      <c r="U115" s="274"/>
      <c r="V115" s="275"/>
      <c r="W115" s="275"/>
      <c r="X115" s="256"/>
      <c r="Y115" s="256"/>
      <c r="Z115" s="257">
        <f t="shared" si="10"/>
        <v>0</v>
      </c>
      <c r="AA115" s="257">
        <f t="shared" si="4"/>
        <v>0</v>
      </c>
      <c r="AB115" s="491"/>
      <c r="AC115" s="491"/>
      <c r="AD115" s="258"/>
    </row>
    <row r="116" spans="1:30" ht="15" x14ac:dyDescent="0.25">
      <c r="A116" s="238"/>
      <c r="B116" s="538"/>
      <c r="C116" s="158"/>
      <c r="D116" s="267"/>
      <c r="E116" s="159"/>
      <c r="F116" s="268"/>
      <c r="G116" s="160"/>
      <c r="H116" s="160"/>
      <c r="I116" s="160"/>
      <c r="J116" s="160"/>
      <c r="K116" s="161"/>
      <c r="L116" s="253">
        <f t="shared" si="8"/>
        <v>0</v>
      </c>
      <c r="M116" s="607"/>
      <c r="N116" s="449"/>
      <c r="O116" s="254" t="s">
        <v>37</v>
      </c>
      <c r="Q116" s="255">
        <f t="shared" si="9"/>
        <v>8</v>
      </c>
      <c r="R116" s="256"/>
      <c r="S116" s="256"/>
      <c r="T116" s="256"/>
      <c r="U116" s="274"/>
      <c r="V116" s="275"/>
      <c r="W116" s="275"/>
      <c r="X116" s="256"/>
      <c r="Y116" s="256"/>
      <c r="Z116" s="257">
        <f t="shared" si="10"/>
        <v>0</v>
      </c>
      <c r="AA116" s="257">
        <f t="shared" si="4"/>
        <v>0</v>
      </c>
      <c r="AB116" s="491"/>
      <c r="AC116" s="491"/>
      <c r="AD116" s="258"/>
    </row>
    <row r="117" spans="1:30" ht="15" x14ac:dyDescent="0.25">
      <c r="A117" s="238"/>
      <c r="B117" s="538"/>
      <c r="C117" s="158"/>
      <c r="D117" s="267"/>
      <c r="E117" s="159"/>
      <c r="F117" s="268"/>
      <c r="G117" s="160"/>
      <c r="H117" s="160"/>
      <c r="I117" s="160"/>
      <c r="J117" s="160"/>
      <c r="K117" s="161"/>
      <c r="L117" s="253">
        <f t="shared" si="8"/>
        <v>0</v>
      </c>
      <c r="M117" s="607"/>
      <c r="N117" s="449"/>
      <c r="O117" s="254" t="s">
        <v>37</v>
      </c>
      <c r="Q117" s="255">
        <f t="shared" si="9"/>
        <v>8</v>
      </c>
      <c r="R117" s="256"/>
      <c r="S117" s="256"/>
      <c r="T117" s="256"/>
      <c r="U117" s="274"/>
      <c r="V117" s="275"/>
      <c r="W117" s="275"/>
      <c r="X117" s="256"/>
      <c r="Y117" s="256"/>
      <c r="Z117" s="257">
        <f t="shared" si="10"/>
        <v>0</v>
      </c>
      <c r="AA117" s="257">
        <f t="shared" si="4"/>
        <v>0</v>
      </c>
      <c r="AB117" s="491"/>
      <c r="AC117" s="491"/>
      <c r="AD117" s="258"/>
    </row>
    <row r="118" spans="1:30" ht="15" x14ac:dyDescent="0.25">
      <c r="A118" s="238"/>
      <c r="B118" s="538"/>
      <c r="C118" s="158"/>
      <c r="D118" s="267"/>
      <c r="E118" s="159"/>
      <c r="F118" s="268"/>
      <c r="G118" s="160"/>
      <c r="H118" s="160"/>
      <c r="I118" s="160"/>
      <c r="J118" s="160"/>
      <c r="K118" s="161"/>
      <c r="L118" s="253">
        <f t="shared" si="8"/>
        <v>0</v>
      </c>
      <c r="M118" s="607"/>
      <c r="N118" s="449"/>
      <c r="O118" s="254" t="s">
        <v>37</v>
      </c>
      <c r="Q118" s="255">
        <f t="shared" si="9"/>
        <v>8</v>
      </c>
      <c r="R118" s="256"/>
      <c r="S118" s="256"/>
      <c r="T118" s="256"/>
      <c r="U118" s="274"/>
      <c r="V118" s="275"/>
      <c r="W118" s="275"/>
      <c r="X118" s="256"/>
      <c r="Y118" s="256"/>
      <c r="Z118" s="257">
        <f t="shared" si="10"/>
        <v>0</v>
      </c>
      <c r="AA118" s="257">
        <f t="shared" si="4"/>
        <v>0</v>
      </c>
      <c r="AB118" s="491"/>
      <c r="AC118" s="491"/>
      <c r="AD118" s="258"/>
    </row>
    <row r="119" spans="1:30" ht="15" x14ac:dyDescent="0.25">
      <c r="A119" s="238"/>
      <c r="B119" s="538"/>
      <c r="C119" s="158"/>
      <c r="D119" s="267"/>
      <c r="E119" s="159"/>
      <c r="F119" s="268"/>
      <c r="G119" s="160"/>
      <c r="H119" s="160"/>
      <c r="I119" s="160"/>
      <c r="J119" s="160"/>
      <c r="K119" s="161"/>
      <c r="L119" s="253">
        <f t="shared" si="8"/>
        <v>0</v>
      </c>
      <c r="M119" s="607"/>
      <c r="N119" s="449"/>
      <c r="O119" s="254" t="s">
        <v>37</v>
      </c>
      <c r="Q119" s="255">
        <f t="shared" si="9"/>
        <v>8</v>
      </c>
      <c r="R119" s="256"/>
      <c r="S119" s="256"/>
      <c r="T119" s="256"/>
      <c r="U119" s="274"/>
      <c r="V119" s="275"/>
      <c r="W119" s="275"/>
      <c r="X119" s="256"/>
      <c r="Y119" s="256"/>
      <c r="Z119" s="257">
        <f t="shared" si="10"/>
        <v>0</v>
      </c>
      <c r="AA119" s="257">
        <f t="shared" si="4"/>
        <v>0</v>
      </c>
      <c r="AB119" s="491"/>
      <c r="AC119" s="491"/>
      <c r="AD119" s="258"/>
    </row>
    <row r="120" spans="1:30" ht="15" x14ac:dyDescent="0.25">
      <c r="A120" s="238"/>
      <c r="B120" s="538"/>
      <c r="C120" s="158"/>
      <c r="D120" s="267"/>
      <c r="E120" s="159"/>
      <c r="F120" s="268"/>
      <c r="G120" s="160"/>
      <c r="H120" s="160"/>
      <c r="I120" s="160"/>
      <c r="J120" s="160"/>
      <c r="K120" s="161"/>
      <c r="L120" s="253">
        <f t="shared" si="8"/>
        <v>0</v>
      </c>
      <c r="M120" s="607"/>
      <c r="N120" s="449"/>
      <c r="O120" s="254" t="s">
        <v>37</v>
      </c>
      <c r="Q120" s="255">
        <f t="shared" si="9"/>
        <v>8</v>
      </c>
      <c r="R120" s="256"/>
      <c r="S120" s="256"/>
      <c r="T120" s="256"/>
      <c r="U120" s="274"/>
      <c r="V120" s="275"/>
      <c r="W120" s="275"/>
      <c r="X120" s="256"/>
      <c r="Y120" s="256"/>
      <c r="Z120" s="257">
        <f t="shared" si="10"/>
        <v>0</v>
      </c>
      <c r="AA120" s="257">
        <f t="shared" si="4"/>
        <v>0</v>
      </c>
      <c r="AB120" s="491"/>
      <c r="AC120" s="491"/>
      <c r="AD120" s="258"/>
    </row>
    <row r="121" spans="1:30" ht="15" x14ac:dyDescent="0.25">
      <c r="A121" s="238"/>
      <c r="B121" s="538"/>
      <c r="C121" s="158"/>
      <c r="D121" s="267"/>
      <c r="E121" s="159"/>
      <c r="F121" s="268"/>
      <c r="G121" s="160"/>
      <c r="H121" s="160"/>
      <c r="I121" s="160"/>
      <c r="J121" s="160"/>
      <c r="K121" s="161"/>
      <c r="L121" s="253">
        <f t="shared" si="8"/>
        <v>0</v>
      </c>
      <c r="M121" s="607"/>
      <c r="N121" s="449"/>
      <c r="O121" s="254" t="s">
        <v>37</v>
      </c>
      <c r="Q121" s="255">
        <f t="shared" si="9"/>
        <v>8</v>
      </c>
      <c r="R121" s="256"/>
      <c r="S121" s="256"/>
      <c r="T121" s="256"/>
      <c r="U121" s="274"/>
      <c r="V121" s="275"/>
      <c r="W121" s="275"/>
      <c r="X121" s="256"/>
      <c r="Y121" s="256"/>
      <c r="Z121" s="257">
        <f t="shared" si="10"/>
        <v>0</v>
      </c>
      <c r="AA121" s="257">
        <f t="shared" si="4"/>
        <v>0</v>
      </c>
      <c r="AB121" s="491"/>
      <c r="AC121" s="491"/>
      <c r="AD121" s="258"/>
    </row>
    <row r="122" spans="1:30" ht="15" x14ac:dyDescent="0.25">
      <c r="A122" s="238"/>
      <c r="B122" s="538"/>
      <c r="C122" s="158"/>
      <c r="D122" s="267"/>
      <c r="E122" s="159"/>
      <c r="F122" s="268"/>
      <c r="G122" s="160"/>
      <c r="H122" s="160"/>
      <c r="I122" s="160"/>
      <c r="J122" s="160"/>
      <c r="K122" s="161"/>
      <c r="L122" s="253">
        <f t="shared" si="8"/>
        <v>0</v>
      </c>
      <c r="M122" s="607"/>
      <c r="N122" s="449"/>
      <c r="O122" s="254" t="s">
        <v>37</v>
      </c>
      <c r="Q122" s="255">
        <f t="shared" si="9"/>
        <v>8</v>
      </c>
      <c r="R122" s="256"/>
      <c r="S122" s="256"/>
      <c r="T122" s="256"/>
      <c r="U122" s="274"/>
      <c r="V122" s="275"/>
      <c r="W122" s="275"/>
      <c r="X122" s="256"/>
      <c r="Y122" s="256"/>
      <c r="Z122" s="257">
        <f t="shared" si="10"/>
        <v>0</v>
      </c>
      <c r="AA122" s="257">
        <f t="shared" si="4"/>
        <v>0</v>
      </c>
      <c r="AB122" s="491"/>
      <c r="AC122" s="491"/>
      <c r="AD122" s="258"/>
    </row>
    <row r="123" spans="1:30" ht="15" x14ac:dyDescent="0.25">
      <c r="A123" s="238"/>
      <c r="B123" s="538"/>
      <c r="C123" s="158"/>
      <c r="D123" s="267"/>
      <c r="E123" s="159"/>
      <c r="F123" s="268"/>
      <c r="G123" s="160"/>
      <c r="H123" s="160"/>
      <c r="I123" s="160"/>
      <c r="J123" s="160"/>
      <c r="K123" s="161"/>
      <c r="L123" s="253">
        <f t="shared" si="8"/>
        <v>0</v>
      </c>
      <c r="M123" s="607"/>
      <c r="N123" s="449"/>
      <c r="O123" s="254" t="s">
        <v>37</v>
      </c>
      <c r="Q123" s="255">
        <f t="shared" si="9"/>
        <v>8</v>
      </c>
      <c r="R123" s="256"/>
      <c r="S123" s="256"/>
      <c r="T123" s="256"/>
      <c r="U123" s="274"/>
      <c r="V123" s="275"/>
      <c r="W123" s="275"/>
      <c r="X123" s="256"/>
      <c r="Y123" s="256"/>
      <c r="Z123" s="257">
        <f t="shared" si="10"/>
        <v>0</v>
      </c>
      <c r="AA123" s="257">
        <f t="shared" si="4"/>
        <v>0</v>
      </c>
      <c r="AB123" s="491"/>
      <c r="AC123" s="491"/>
      <c r="AD123" s="258"/>
    </row>
    <row r="124" spans="1:30" ht="15" x14ac:dyDescent="0.25">
      <c r="A124" s="238"/>
      <c r="B124" s="538"/>
      <c r="C124" s="158"/>
      <c r="D124" s="267"/>
      <c r="E124" s="159"/>
      <c r="F124" s="268"/>
      <c r="G124" s="160"/>
      <c r="H124" s="160"/>
      <c r="I124" s="160"/>
      <c r="J124" s="160"/>
      <c r="K124" s="161"/>
      <c r="L124" s="253">
        <f t="shared" si="8"/>
        <v>0</v>
      </c>
      <c r="M124" s="607"/>
      <c r="N124" s="449"/>
      <c r="O124" s="254" t="s">
        <v>37</v>
      </c>
      <c r="Q124" s="255">
        <f t="shared" si="9"/>
        <v>8</v>
      </c>
      <c r="R124" s="256"/>
      <c r="S124" s="256"/>
      <c r="T124" s="256"/>
      <c r="U124" s="274"/>
      <c r="V124" s="275"/>
      <c r="W124" s="275"/>
      <c r="X124" s="256"/>
      <c r="Y124" s="256"/>
      <c r="Z124" s="257">
        <f t="shared" si="10"/>
        <v>0</v>
      </c>
      <c r="AA124" s="257">
        <f t="shared" si="4"/>
        <v>0</v>
      </c>
      <c r="AB124" s="491"/>
      <c r="AC124" s="491"/>
      <c r="AD124" s="258"/>
    </row>
    <row r="125" spans="1:30" ht="15" x14ac:dyDescent="0.25">
      <c r="A125" s="238"/>
      <c r="B125" s="538"/>
      <c r="C125" s="158"/>
      <c r="D125" s="267"/>
      <c r="E125" s="159"/>
      <c r="F125" s="268"/>
      <c r="G125" s="160"/>
      <c r="H125" s="160"/>
      <c r="I125" s="160"/>
      <c r="J125" s="160"/>
      <c r="K125" s="161"/>
      <c r="L125" s="253">
        <f t="shared" si="8"/>
        <v>0</v>
      </c>
      <c r="M125" s="607"/>
      <c r="N125" s="449"/>
      <c r="O125" s="254" t="s">
        <v>37</v>
      </c>
      <c r="Q125" s="255">
        <f t="shared" si="9"/>
        <v>8</v>
      </c>
      <c r="R125" s="256"/>
      <c r="S125" s="256"/>
      <c r="T125" s="256"/>
      <c r="U125" s="274"/>
      <c r="V125" s="275"/>
      <c r="W125" s="275"/>
      <c r="X125" s="256"/>
      <c r="Y125" s="256"/>
      <c r="Z125" s="257">
        <f t="shared" si="10"/>
        <v>0</v>
      </c>
      <c r="AA125" s="257">
        <f t="shared" si="4"/>
        <v>0</v>
      </c>
      <c r="AB125" s="491"/>
      <c r="AC125" s="491"/>
      <c r="AD125" s="258"/>
    </row>
    <row r="126" spans="1:30" ht="15" x14ac:dyDescent="0.25">
      <c r="A126" s="238"/>
      <c r="B126" s="538"/>
      <c r="C126" s="158"/>
      <c r="D126" s="267"/>
      <c r="E126" s="159"/>
      <c r="F126" s="268"/>
      <c r="G126" s="160"/>
      <c r="H126" s="160"/>
      <c r="I126" s="160"/>
      <c r="J126" s="160"/>
      <c r="K126" s="161"/>
      <c r="L126" s="253">
        <f t="shared" si="8"/>
        <v>0</v>
      </c>
      <c r="M126" s="607"/>
      <c r="N126" s="449"/>
      <c r="O126" s="254" t="s">
        <v>37</v>
      </c>
      <c r="Q126" s="255">
        <f t="shared" si="9"/>
        <v>8</v>
      </c>
      <c r="R126" s="256"/>
      <c r="S126" s="256"/>
      <c r="T126" s="256"/>
      <c r="U126" s="274"/>
      <c r="V126" s="275"/>
      <c r="W126" s="275"/>
      <c r="X126" s="256"/>
      <c r="Y126" s="256"/>
      <c r="Z126" s="257">
        <f t="shared" si="10"/>
        <v>0</v>
      </c>
      <c r="AA126" s="257">
        <f t="shared" si="4"/>
        <v>0</v>
      </c>
      <c r="AB126" s="491"/>
      <c r="AC126" s="491"/>
      <c r="AD126" s="258"/>
    </row>
    <row r="127" spans="1:30" ht="15" x14ac:dyDescent="0.25">
      <c r="A127" s="238"/>
      <c r="B127" s="538"/>
      <c r="C127" s="158"/>
      <c r="D127" s="267"/>
      <c r="E127" s="159"/>
      <c r="F127" s="268"/>
      <c r="G127" s="160"/>
      <c r="H127" s="160"/>
      <c r="I127" s="160"/>
      <c r="J127" s="160"/>
      <c r="K127" s="161"/>
      <c r="L127" s="253">
        <f t="shared" si="8"/>
        <v>0</v>
      </c>
      <c r="M127" s="607"/>
      <c r="N127" s="449"/>
      <c r="O127" s="254" t="s">
        <v>37</v>
      </c>
      <c r="Q127" s="255">
        <f t="shared" si="9"/>
        <v>8</v>
      </c>
      <c r="R127" s="256"/>
      <c r="S127" s="256"/>
      <c r="T127" s="256"/>
      <c r="U127" s="274"/>
      <c r="V127" s="275"/>
      <c r="W127" s="275"/>
      <c r="X127" s="256"/>
      <c r="Y127" s="256"/>
      <c r="Z127" s="257">
        <f t="shared" si="10"/>
        <v>0</v>
      </c>
      <c r="AA127" s="257">
        <f t="shared" si="4"/>
        <v>0</v>
      </c>
      <c r="AB127" s="491"/>
      <c r="AC127" s="491"/>
      <c r="AD127" s="258"/>
    </row>
    <row r="128" spans="1:30" ht="15" x14ac:dyDescent="0.25">
      <c r="A128" s="238"/>
      <c r="B128" s="538"/>
      <c r="C128" s="158"/>
      <c r="D128" s="267"/>
      <c r="E128" s="159"/>
      <c r="F128" s="268"/>
      <c r="G128" s="160"/>
      <c r="H128" s="160"/>
      <c r="I128" s="160"/>
      <c r="J128" s="160"/>
      <c r="K128" s="161"/>
      <c r="L128" s="253">
        <f t="shared" si="8"/>
        <v>0</v>
      </c>
      <c r="M128" s="607"/>
      <c r="N128" s="449"/>
      <c r="O128" s="254" t="s">
        <v>37</v>
      </c>
      <c r="Q128" s="255">
        <f t="shared" si="9"/>
        <v>8</v>
      </c>
      <c r="R128" s="256"/>
      <c r="S128" s="256"/>
      <c r="T128" s="256"/>
      <c r="U128" s="274"/>
      <c r="V128" s="275"/>
      <c r="W128" s="275"/>
      <c r="X128" s="256"/>
      <c r="Y128" s="256"/>
      <c r="Z128" s="257">
        <f t="shared" si="10"/>
        <v>0</v>
      </c>
      <c r="AA128" s="257">
        <f t="shared" si="4"/>
        <v>0</v>
      </c>
      <c r="AB128" s="491"/>
      <c r="AC128" s="491"/>
      <c r="AD128" s="258"/>
    </row>
    <row r="129" spans="1:30" ht="15" x14ac:dyDescent="0.25">
      <c r="A129" s="238"/>
      <c r="B129" s="538"/>
      <c r="C129" s="158"/>
      <c r="D129" s="267"/>
      <c r="E129" s="159"/>
      <c r="F129" s="268"/>
      <c r="G129" s="160"/>
      <c r="H129" s="160"/>
      <c r="I129" s="160"/>
      <c r="J129" s="160"/>
      <c r="K129" s="161"/>
      <c r="L129" s="253">
        <f t="shared" si="8"/>
        <v>0</v>
      </c>
      <c r="M129" s="607"/>
      <c r="N129" s="449"/>
      <c r="O129" s="254" t="s">
        <v>37</v>
      </c>
      <c r="Q129" s="255">
        <f t="shared" si="9"/>
        <v>8</v>
      </c>
      <c r="R129" s="256"/>
      <c r="S129" s="256"/>
      <c r="T129" s="256"/>
      <c r="U129" s="274"/>
      <c r="V129" s="275"/>
      <c r="W129" s="275"/>
      <c r="X129" s="256"/>
      <c r="Y129" s="256"/>
      <c r="Z129" s="257">
        <f t="shared" si="10"/>
        <v>0</v>
      </c>
      <c r="AA129" s="257">
        <f t="shared" si="4"/>
        <v>0</v>
      </c>
      <c r="AB129" s="491"/>
      <c r="AC129" s="491"/>
      <c r="AD129" s="258"/>
    </row>
    <row r="130" spans="1:30" ht="15" x14ac:dyDescent="0.25">
      <c r="A130" s="238"/>
      <c r="B130" s="538"/>
      <c r="C130" s="158"/>
      <c r="D130" s="267"/>
      <c r="E130" s="159"/>
      <c r="F130" s="268"/>
      <c r="G130" s="160"/>
      <c r="H130" s="160"/>
      <c r="I130" s="160"/>
      <c r="J130" s="160"/>
      <c r="K130" s="161"/>
      <c r="L130" s="253">
        <f t="shared" si="8"/>
        <v>0</v>
      </c>
      <c r="M130" s="607"/>
      <c r="N130" s="449"/>
      <c r="O130" s="254" t="s">
        <v>37</v>
      </c>
      <c r="Q130" s="255">
        <f t="shared" si="9"/>
        <v>8</v>
      </c>
      <c r="R130" s="256"/>
      <c r="S130" s="256"/>
      <c r="T130" s="256"/>
      <c r="U130" s="274"/>
      <c r="V130" s="275"/>
      <c r="W130" s="275"/>
      <c r="X130" s="256"/>
      <c r="Y130" s="256"/>
      <c r="Z130" s="257">
        <f t="shared" si="10"/>
        <v>0</v>
      </c>
      <c r="AA130" s="257">
        <f t="shared" si="4"/>
        <v>0</v>
      </c>
      <c r="AB130" s="491"/>
      <c r="AC130" s="491"/>
      <c r="AD130" s="258"/>
    </row>
    <row r="131" spans="1:30" ht="15" x14ac:dyDescent="0.25">
      <c r="A131" s="238"/>
      <c r="B131" s="538"/>
      <c r="C131" s="158"/>
      <c r="D131" s="267"/>
      <c r="E131" s="159"/>
      <c r="F131" s="268"/>
      <c r="G131" s="160"/>
      <c r="H131" s="160"/>
      <c r="I131" s="160"/>
      <c r="J131" s="160"/>
      <c r="K131" s="161"/>
      <c r="L131" s="253">
        <f t="shared" ref="L131:L194" si="11">(G131+J131)*K131</f>
        <v>0</v>
      </c>
      <c r="M131" s="607"/>
      <c r="N131" s="449"/>
      <c r="O131" s="254" t="s">
        <v>37</v>
      </c>
      <c r="Q131" s="255">
        <f t="shared" ref="Q131:Q194" si="12">COUNTIF(R131:Y131,"")</f>
        <v>8</v>
      </c>
      <c r="R131" s="256"/>
      <c r="S131" s="256"/>
      <c r="T131" s="256"/>
      <c r="U131" s="274"/>
      <c r="V131" s="275"/>
      <c r="W131" s="275"/>
      <c r="X131" s="256"/>
      <c r="Y131" s="256"/>
      <c r="Z131" s="257">
        <f t="shared" ref="Z131:Z194" si="13">IF(Q131=8,L131,"")</f>
        <v>0</v>
      </c>
      <c r="AA131" s="257">
        <f t="shared" si="4"/>
        <v>0</v>
      </c>
      <c r="AB131" s="491"/>
      <c r="AC131" s="491"/>
      <c r="AD131" s="258"/>
    </row>
    <row r="132" spans="1:30" ht="15" x14ac:dyDescent="0.25">
      <c r="A132" s="238"/>
      <c r="B132" s="538"/>
      <c r="C132" s="158"/>
      <c r="D132" s="267"/>
      <c r="E132" s="159"/>
      <c r="F132" s="268"/>
      <c r="G132" s="160"/>
      <c r="H132" s="160"/>
      <c r="I132" s="160"/>
      <c r="J132" s="160"/>
      <c r="K132" s="161"/>
      <c r="L132" s="253">
        <f t="shared" si="11"/>
        <v>0</v>
      </c>
      <c r="M132" s="607"/>
      <c r="N132" s="449"/>
      <c r="O132" s="254" t="s">
        <v>37</v>
      </c>
      <c r="Q132" s="255">
        <f t="shared" si="12"/>
        <v>8</v>
      </c>
      <c r="R132" s="256"/>
      <c r="S132" s="256"/>
      <c r="T132" s="256"/>
      <c r="U132" s="274"/>
      <c r="V132" s="275"/>
      <c r="W132" s="275"/>
      <c r="X132" s="256"/>
      <c r="Y132" s="256"/>
      <c r="Z132" s="257">
        <f t="shared" si="13"/>
        <v>0</v>
      </c>
      <c r="AA132" s="257">
        <f t="shared" si="4"/>
        <v>0</v>
      </c>
      <c r="AB132" s="491"/>
      <c r="AC132" s="491"/>
      <c r="AD132" s="258"/>
    </row>
    <row r="133" spans="1:30" ht="15" x14ac:dyDescent="0.25">
      <c r="A133" s="238"/>
      <c r="B133" s="538"/>
      <c r="C133" s="158"/>
      <c r="D133" s="267"/>
      <c r="E133" s="159"/>
      <c r="F133" s="268"/>
      <c r="G133" s="160"/>
      <c r="H133" s="160"/>
      <c r="I133" s="160"/>
      <c r="J133" s="160"/>
      <c r="K133" s="161"/>
      <c r="L133" s="253">
        <f t="shared" si="11"/>
        <v>0</v>
      </c>
      <c r="M133" s="607"/>
      <c r="N133" s="449"/>
      <c r="O133" s="254" t="s">
        <v>37</v>
      </c>
      <c r="Q133" s="255">
        <f t="shared" si="12"/>
        <v>8</v>
      </c>
      <c r="R133" s="256"/>
      <c r="S133" s="256"/>
      <c r="T133" s="256"/>
      <c r="U133" s="274"/>
      <c r="V133" s="275"/>
      <c r="W133" s="275"/>
      <c r="X133" s="256"/>
      <c r="Y133" s="256"/>
      <c r="Z133" s="257">
        <f t="shared" si="13"/>
        <v>0</v>
      </c>
      <c r="AA133" s="257">
        <f t="shared" ref="AA133:AA169" si="14">IFERROR(0,"")</f>
        <v>0</v>
      </c>
      <c r="AB133" s="491"/>
      <c r="AC133" s="491"/>
      <c r="AD133" s="258"/>
    </row>
    <row r="134" spans="1:30" ht="15" x14ac:dyDescent="0.25">
      <c r="A134" s="238"/>
      <c r="B134" s="538"/>
      <c r="C134" s="158"/>
      <c r="D134" s="267"/>
      <c r="E134" s="159"/>
      <c r="F134" s="268"/>
      <c r="G134" s="160"/>
      <c r="H134" s="160"/>
      <c r="I134" s="160"/>
      <c r="J134" s="160"/>
      <c r="K134" s="161"/>
      <c r="L134" s="253">
        <f t="shared" si="11"/>
        <v>0</v>
      </c>
      <c r="M134" s="607"/>
      <c r="N134" s="449"/>
      <c r="O134" s="254" t="s">
        <v>37</v>
      </c>
      <c r="Q134" s="255">
        <f t="shared" si="12"/>
        <v>8</v>
      </c>
      <c r="R134" s="256"/>
      <c r="S134" s="256"/>
      <c r="T134" s="256"/>
      <c r="U134" s="274"/>
      <c r="V134" s="275"/>
      <c r="W134" s="275"/>
      <c r="X134" s="256"/>
      <c r="Y134" s="256"/>
      <c r="Z134" s="257">
        <f t="shared" si="13"/>
        <v>0</v>
      </c>
      <c r="AA134" s="257">
        <f t="shared" si="14"/>
        <v>0</v>
      </c>
      <c r="AB134" s="491"/>
      <c r="AC134" s="491"/>
      <c r="AD134" s="258"/>
    </row>
    <row r="135" spans="1:30" ht="15" x14ac:dyDescent="0.25">
      <c r="A135" s="238"/>
      <c r="B135" s="538"/>
      <c r="C135" s="158"/>
      <c r="D135" s="267"/>
      <c r="E135" s="159"/>
      <c r="F135" s="268"/>
      <c r="G135" s="160"/>
      <c r="H135" s="160"/>
      <c r="I135" s="160"/>
      <c r="J135" s="160"/>
      <c r="K135" s="161"/>
      <c r="L135" s="253">
        <f t="shared" si="11"/>
        <v>0</v>
      </c>
      <c r="M135" s="607"/>
      <c r="N135" s="449"/>
      <c r="O135" s="254" t="s">
        <v>37</v>
      </c>
      <c r="Q135" s="255">
        <f t="shared" si="12"/>
        <v>8</v>
      </c>
      <c r="R135" s="256"/>
      <c r="S135" s="256"/>
      <c r="T135" s="256"/>
      <c r="U135" s="274"/>
      <c r="V135" s="275"/>
      <c r="W135" s="275"/>
      <c r="X135" s="256"/>
      <c r="Y135" s="256"/>
      <c r="Z135" s="257">
        <f t="shared" si="13"/>
        <v>0</v>
      </c>
      <c r="AA135" s="257">
        <f t="shared" si="14"/>
        <v>0</v>
      </c>
      <c r="AB135" s="491"/>
      <c r="AC135" s="491"/>
      <c r="AD135" s="258"/>
    </row>
    <row r="136" spans="1:30" ht="15" x14ac:dyDescent="0.25">
      <c r="A136" s="238"/>
      <c r="B136" s="538"/>
      <c r="C136" s="158"/>
      <c r="D136" s="267"/>
      <c r="E136" s="159"/>
      <c r="F136" s="268"/>
      <c r="G136" s="160"/>
      <c r="H136" s="160"/>
      <c r="I136" s="160"/>
      <c r="J136" s="160"/>
      <c r="K136" s="161"/>
      <c r="L136" s="253">
        <f t="shared" si="11"/>
        <v>0</v>
      </c>
      <c r="M136" s="607"/>
      <c r="N136" s="449"/>
      <c r="O136" s="254" t="s">
        <v>37</v>
      </c>
      <c r="Q136" s="255">
        <f t="shared" si="12"/>
        <v>8</v>
      </c>
      <c r="R136" s="256"/>
      <c r="S136" s="256"/>
      <c r="T136" s="256"/>
      <c r="U136" s="274"/>
      <c r="V136" s="275"/>
      <c r="W136" s="275"/>
      <c r="X136" s="256"/>
      <c r="Y136" s="256"/>
      <c r="Z136" s="257">
        <f t="shared" si="13"/>
        <v>0</v>
      </c>
      <c r="AA136" s="257">
        <f t="shared" si="14"/>
        <v>0</v>
      </c>
      <c r="AB136" s="491"/>
      <c r="AC136" s="491"/>
      <c r="AD136" s="258"/>
    </row>
    <row r="137" spans="1:30" ht="15" x14ac:dyDescent="0.25">
      <c r="A137" s="238"/>
      <c r="B137" s="538"/>
      <c r="C137" s="158"/>
      <c r="D137" s="267"/>
      <c r="E137" s="159"/>
      <c r="F137" s="268"/>
      <c r="G137" s="160"/>
      <c r="H137" s="160"/>
      <c r="I137" s="160"/>
      <c r="J137" s="160"/>
      <c r="K137" s="161"/>
      <c r="L137" s="253">
        <f t="shared" si="11"/>
        <v>0</v>
      </c>
      <c r="M137" s="607"/>
      <c r="N137" s="449"/>
      <c r="O137" s="254" t="s">
        <v>37</v>
      </c>
      <c r="Q137" s="255">
        <f t="shared" si="12"/>
        <v>8</v>
      </c>
      <c r="R137" s="256"/>
      <c r="S137" s="256"/>
      <c r="T137" s="256"/>
      <c r="U137" s="274"/>
      <c r="V137" s="275"/>
      <c r="W137" s="275"/>
      <c r="X137" s="256"/>
      <c r="Y137" s="256"/>
      <c r="Z137" s="257">
        <f t="shared" si="13"/>
        <v>0</v>
      </c>
      <c r="AA137" s="257">
        <f t="shared" si="14"/>
        <v>0</v>
      </c>
      <c r="AB137" s="491"/>
      <c r="AC137" s="491"/>
      <c r="AD137" s="258"/>
    </row>
    <row r="138" spans="1:30" ht="15" x14ac:dyDescent="0.25">
      <c r="A138" s="238"/>
      <c r="B138" s="538"/>
      <c r="C138" s="158"/>
      <c r="D138" s="267"/>
      <c r="E138" s="159"/>
      <c r="F138" s="268"/>
      <c r="G138" s="160"/>
      <c r="H138" s="160"/>
      <c r="I138" s="160"/>
      <c r="J138" s="160"/>
      <c r="K138" s="161"/>
      <c r="L138" s="253">
        <f t="shared" si="11"/>
        <v>0</v>
      </c>
      <c r="M138" s="607"/>
      <c r="N138" s="449"/>
      <c r="O138" s="254" t="s">
        <v>37</v>
      </c>
      <c r="Q138" s="255">
        <f t="shared" si="12"/>
        <v>8</v>
      </c>
      <c r="R138" s="256"/>
      <c r="S138" s="256"/>
      <c r="T138" s="256"/>
      <c r="U138" s="274"/>
      <c r="V138" s="275"/>
      <c r="W138" s="275"/>
      <c r="X138" s="256"/>
      <c r="Y138" s="256"/>
      <c r="Z138" s="257">
        <f t="shared" si="13"/>
        <v>0</v>
      </c>
      <c r="AA138" s="257">
        <f t="shared" si="14"/>
        <v>0</v>
      </c>
      <c r="AB138" s="491"/>
      <c r="AC138" s="491"/>
      <c r="AD138" s="258"/>
    </row>
    <row r="139" spans="1:30" ht="15" x14ac:dyDescent="0.25">
      <c r="A139" s="238"/>
      <c r="B139" s="538"/>
      <c r="C139" s="158"/>
      <c r="D139" s="267"/>
      <c r="E139" s="159"/>
      <c r="F139" s="268"/>
      <c r="G139" s="160"/>
      <c r="H139" s="160"/>
      <c r="I139" s="160"/>
      <c r="J139" s="160"/>
      <c r="K139" s="161"/>
      <c r="L139" s="253">
        <f t="shared" si="11"/>
        <v>0</v>
      </c>
      <c r="M139" s="607"/>
      <c r="N139" s="449"/>
      <c r="O139" s="254" t="s">
        <v>37</v>
      </c>
      <c r="Q139" s="255">
        <f t="shared" si="12"/>
        <v>8</v>
      </c>
      <c r="R139" s="256"/>
      <c r="S139" s="256"/>
      <c r="T139" s="256"/>
      <c r="U139" s="274"/>
      <c r="V139" s="275"/>
      <c r="W139" s="275"/>
      <c r="X139" s="256"/>
      <c r="Y139" s="256"/>
      <c r="Z139" s="257">
        <f t="shared" si="13"/>
        <v>0</v>
      </c>
      <c r="AA139" s="257">
        <f t="shared" si="14"/>
        <v>0</v>
      </c>
      <c r="AB139" s="491"/>
      <c r="AC139" s="491"/>
      <c r="AD139" s="258"/>
    </row>
    <row r="140" spans="1:30" ht="15" x14ac:dyDescent="0.25">
      <c r="A140" s="238"/>
      <c r="B140" s="538"/>
      <c r="C140" s="158"/>
      <c r="D140" s="267"/>
      <c r="E140" s="159"/>
      <c r="F140" s="268"/>
      <c r="G140" s="160"/>
      <c r="H140" s="160"/>
      <c r="I140" s="160"/>
      <c r="J140" s="160"/>
      <c r="K140" s="161"/>
      <c r="L140" s="253">
        <f t="shared" si="11"/>
        <v>0</v>
      </c>
      <c r="M140" s="607"/>
      <c r="N140" s="449"/>
      <c r="O140" s="254" t="s">
        <v>37</v>
      </c>
      <c r="Q140" s="255">
        <f t="shared" si="12"/>
        <v>8</v>
      </c>
      <c r="R140" s="256"/>
      <c r="S140" s="256"/>
      <c r="T140" s="256"/>
      <c r="U140" s="274"/>
      <c r="V140" s="275"/>
      <c r="W140" s="275"/>
      <c r="X140" s="256"/>
      <c r="Y140" s="256"/>
      <c r="Z140" s="257">
        <f t="shared" si="13"/>
        <v>0</v>
      </c>
      <c r="AA140" s="257">
        <f t="shared" si="14"/>
        <v>0</v>
      </c>
      <c r="AB140" s="491"/>
      <c r="AC140" s="491"/>
      <c r="AD140" s="258"/>
    </row>
    <row r="141" spans="1:30" ht="15" x14ac:dyDescent="0.25">
      <c r="A141" s="238"/>
      <c r="B141" s="538"/>
      <c r="C141" s="158"/>
      <c r="D141" s="267"/>
      <c r="E141" s="159"/>
      <c r="F141" s="268"/>
      <c r="G141" s="160"/>
      <c r="H141" s="160"/>
      <c r="I141" s="160"/>
      <c r="J141" s="160"/>
      <c r="K141" s="161"/>
      <c r="L141" s="253">
        <f t="shared" si="11"/>
        <v>0</v>
      </c>
      <c r="M141" s="607"/>
      <c r="N141" s="449"/>
      <c r="O141" s="254" t="s">
        <v>37</v>
      </c>
      <c r="Q141" s="255">
        <f t="shared" si="12"/>
        <v>8</v>
      </c>
      <c r="R141" s="256"/>
      <c r="S141" s="256"/>
      <c r="T141" s="256"/>
      <c r="U141" s="274"/>
      <c r="V141" s="275"/>
      <c r="W141" s="275"/>
      <c r="X141" s="256"/>
      <c r="Y141" s="256"/>
      <c r="Z141" s="257">
        <f t="shared" si="13"/>
        <v>0</v>
      </c>
      <c r="AA141" s="257">
        <f t="shared" si="14"/>
        <v>0</v>
      </c>
      <c r="AB141" s="491"/>
      <c r="AC141" s="491"/>
      <c r="AD141" s="258"/>
    </row>
    <row r="142" spans="1:30" ht="15" x14ac:dyDescent="0.25">
      <c r="A142" s="238"/>
      <c r="B142" s="538"/>
      <c r="C142" s="158"/>
      <c r="D142" s="267"/>
      <c r="E142" s="159"/>
      <c r="F142" s="268"/>
      <c r="G142" s="160"/>
      <c r="H142" s="160"/>
      <c r="I142" s="160"/>
      <c r="J142" s="160"/>
      <c r="K142" s="161"/>
      <c r="L142" s="253">
        <f t="shared" si="11"/>
        <v>0</v>
      </c>
      <c r="M142" s="607"/>
      <c r="N142" s="449"/>
      <c r="O142" s="254" t="s">
        <v>37</v>
      </c>
      <c r="Q142" s="255">
        <f t="shared" si="12"/>
        <v>8</v>
      </c>
      <c r="R142" s="256"/>
      <c r="S142" s="256"/>
      <c r="T142" s="256"/>
      <c r="U142" s="274"/>
      <c r="V142" s="275"/>
      <c r="W142" s="275"/>
      <c r="X142" s="256"/>
      <c r="Y142" s="256"/>
      <c r="Z142" s="257">
        <f t="shared" si="13"/>
        <v>0</v>
      </c>
      <c r="AA142" s="257">
        <f t="shared" si="14"/>
        <v>0</v>
      </c>
      <c r="AB142" s="491"/>
      <c r="AC142" s="491"/>
      <c r="AD142" s="258"/>
    </row>
    <row r="143" spans="1:30" ht="15" x14ac:dyDescent="0.25">
      <c r="A143" s="238"/>
      <c r="B143" s="538"/>
      <c r="C143" s="158"/>
      <c r="D143" s="267"/>
      <c r="E143" s="159"/>
      <c r="F143" s="268"/>
      <c r="G143" s="160"/>
      <c r="H143" s="160"/>
      <c r="I143" s="160"/>
      <c r="J143" s="160"/>
      <c r="K143" s="161"/>
      <c r="L143" s="253">
        <f t="shared" si="11"/>
        <v>0</v>
      </c>
      <c r="M143" s="607"/>
      <c r="N143" s="449"/>
      <c r="O143" s="254" t="s">
        <v>37</v>
      </c>
      <c r="Q143" s="255">
        <f t="shared" si="12"/>
        <v>8</v>
      </c>
      <c r="R143" s="256"/>
      <c r="S143" s="256"/>
      <c r="T143" s="256"/>
      <c r="U143" s="274"/>
      <c r="V143" s="275"/>
      <c r="W143" s="275"/>
      <c r="X143" s="256"/>
      <c r="Y143" s="256"/>
      <c r="Z143" s="257">
        <f t="shared" si="13"/>
        <v>0</v>
      </c>
      <c r="AA143" s="257">
        <f t="shared" si="14"/>
        <v>0</v>
      </c>
      <c r="AB143" s="491"/>
      <c r="AC143" s="491"/>
      <c r="AD143" s="258"/>
    </row>
    <row r="144" spans="1:30" ht="15" x14ac:dyDescent="0.25">
      <c r="A144" s="238"/>
      <c r="B144" s="538"/>
      <c r="C144" s="158"/>
      <c r="D144" s="267"/>
      <c r="E144" s="159"/>
      <c r="F144" s="268"/>
      <c r="G144" s="160"/>
      <c r="H144" s="160"/>
      <c r="I144" s="160"/>
      <c r="J144" s="160"/>
      <c r="K144" s="161"/>
      <c r="L144" s="253">
        <f t="shared" si="11"/>
        <v>0</v>
      </c>
      <c r="M144" s="607"/>
      <c r="N144" s="449"/>
      <c r="O144" s="254" t="s">
        <v>37</v>
      </c>
      <c r="Q144" s="255">
        <f t="shared" si="12"/>
        <v>8</v>
      </c>
      <c r="R144" s="256"/>
      <c r="S144" s="256"/>
      <c r="T144" s="256"/>
      <c r="U144" s="274"/>
      <c r="V144" s="275"/>
      <c r="W144" s="275"/>
      <c r="X144" s="256"/>
      <c r="Y144" s="256"/>
      <c r="Z144" s="257">
        <f t="shared" si="13"/>
        <v>0</v>
      </c>
      <c r="AA144" s="257">
        <f t="shared" si="14"/>
        <v>0</v>
      </c>
      <c r="AB144" s="491"/>
      <c r="AC144" s="491"/>
      <c r="AD144" s="258"/>
    </row>
    <row r="145" spans="1:30" ht="15" x14ac:dyDescent="0.25">
      <c r="A145" s="238"/>
      <c r="B145" s="538"/>
      <c r="C145" s="158"/>
      <c r="D145" s="267"/>
      <c r="E145" s="159"/>
      <c r="F145" s="268"/>
      <c r="G145" s="160"/>
      <c r="H145" s="160"/>
      <c r="I145" s="160"/>
      <c r="J145" s="160"/>
      <c r="K145" s="161"/>
      <c r="L145" s="253">
        <f t="shared" si="11"/>
        <v>0</v>
      </c>
      <c r="M145" s="607"/>
      <c r="N145" s="449"/>
      <c r="O145" s="254" t="s">
        <v>37</v>
      </c>
      <c r="Q145" s="255">
        <f t="shared" si="12"/>
        <v>8</v>
      </c>
      <c r="R145" s="256"/>
      <c r="S145" s="256"/>
      <c r="T145" s="256"/>
      <c r="U145" s="274"/>
      <c r="V145" s="275"/>
      <c r="W145" s="275"/>
      <c r="X145" s="256"/>
      <c r="Y145" s="256"/>
      <c r="Z145" s="257">
        <f t="shared" si="13"/>
        <v>0</v>
      </c>
      <c r="AA145" s="257">
        <f t="shared" si="14"/>
        <v>0</v>
      </c>
      <c r="AB145" s="491"/>
      <c r="AC145" s="491"/>
      <c r="AD145" s="258"/>
    </row>
    <row r="146" spans="1:30" ht="15" x14ac:dyDescent="0.25">
      <c r="A146" s="238"/>
      <c r="B146" s="538"/>
      <c r="C146" s="158"/>
      <c r="D146" s="267"/>
      <c r="E146" s="159"/>
      <c r="F146" s="268"/>
      <c r="G146" s="160"/>
      <c r="H146" s="160"/>
      <c r="I146" s="160"/>
      <c r="J146" s="160"/>
      <c r="K146" s="161"/>
      <c r="L146" s="253">
        <f t="shared" si="11"/>
        <v>0</v>
      </c>
      <c r="M146" s="607"/>
      <c r="N146" s="449"/>
      <c r="O146" s="254" t="s">
        <v>37</v>
      </c>
      <c r="Q146" s="255">
        <f t="shared" si="12"/>
        <v>8</v>
      </c>
      <c r="R146" s="256"/>
      <c r="S146" s="256"/>
      <c r="T146" s="256"/>
      <c r="U146" s="274"/>
      <c r="V146" s="275"/>
      <c r="W146" s="275"/>
      <c r="X146" s="256"/>
      <c r="Y146" s="256"/>
      <c r="Z146" s="257">
        <f t="shared" si="13"/>
        <v>0</v>
      </c>
      <c r="AA146" s="257">
        <f t="shared" si="14"/>
        <v>0</v>
      </c>
      <c r="AB146" s="491"/>
      <c r="AC146" s="491"/>
      <c r="AD146" s="258"/>
    </row>
    <row r="147" spans="1:30" ht="15" x14ac:dyDescent="0.25">
      <c r="A147" s="238"/>
      <c r="B147" s="538"/>
      <c r="C147" s="158"/>
      <c r="D147" s="267"/>
      <c r="E147" s="159"/>
      <c r="F147" s="268"/>
      <c r="G147" s="160"/>
      <c r="H147" s="160"/>
      <c r="I147" s="160"/>
      <c r="J147" s="160"/>
      <c r="K147" s="161"/>
      <c r="L147" s="253">
        <f t="shared" si="11"/>
        <v>0</v>
      </c>
      <c r="M147" s="607"/>
      <c r="N147" s="449"/>
      <c r="O147" s="254" t="s">
        <v>37</v>
      </c>
      <c r="Q147" s="255">
        <f t="shared" si="12"/>
        <v>8</v>
      </c>
      <c r="R147" s="256"/>
      <c r="S147" s="256"/>
      <c r="T147" s="256"/>
      <c r="U147" s="274"/>
      <c r="V147" s="275"/>
      <c r="W147" s="275"/>
      <c r="X147" s="256"/>
      <c r="Y147" s="256"/>
      <c r="Z147" s="257">
        <f t="shared" si="13"/>
        <v>0</v>
      </c>
      <c r="AA147" s="257">
        <f t="shared" si="14"/>
        <v>0</v>
      </c>
      <c r="AB147" s="491"/>
      <c r="AC147" s="491"/>
      <c r="AD147" s="258"/>
    </row>
    <row r="148" spans="1:30" ht="15" x14ac:dyDescent="0.25">
      <c r="A148" s="238"/>
      <c r="B148" s="538"/>
      <c r="C148" s="158"/>
      <c r="D148" s="267"/>
      <c r="E148" s="159"/>
      <c r="F148" s="268"/>
      <c r="G148" s="160"/>
      <c r="H148" s="160"/>
      <c r="I148" s="160"/>
      <c r="J148" s="160"/>
      <c r="K148" s="161"/>
      <c r="L148" s="253">
        <f t="shared" si="11"/>
        <v>0</v>
      </c>
      <c r="M148" s="607"/>
      <c r="N148" s="449"/>
      <c r="O148" s="254" t="s">
        <v>37</v>
      </c>
      <c r="Q148" s="255">
        <f t="shared" si="12"/>
        <v>8</v>
      </c>
      <c r="R148" s="256"/>
      <c r="S148" s="256"/>
      <c r="T148" s="256"/>
      <c r="U148" s="274"/>
      <c r="V148" s="275"/>
      <c r="W148" s="275"/>
      <c r="X148" s="256"/>
      <c r="Y148" s="256"/>
      <c r="Z148" s="257">
        <f t="shared" si="13"/>
        <v>0</v>
      </c>
      <c r="AA148" s="257">
        <f t="shared" si="14"/>
        <v>0</v>
      </c>
      <c r="AB148" s="491"/>
      <c r="AC148" s="491"/>
      <c r="AD148" s="258"/>
    </row>
    <row r="149" spans="1:30" ht="15" x14ac:dyDescent="0.25">
      <c r="A149" s="238"/>
      <c r="B149" s="538"/>
      <c r="C149" s="158"/>
      <c r="D149" s="267"/>
      <c r="E149" s="159"/>
      <c r="F149" s="268"/>
      <c r="G149" s="160"/>
      <c r="H149" s="160"/>
      <c r="I149" s="160"/>
      <c r="J149" s="160"/>
      <c r="K149" s="161"/>
      <c r="L149" s="253">
        <f t="shared" si="11"/>
        <v>0</v>
      </c>
      <c r="M149" s="607"/>
      <c r="N149" s="449"/>
      <c r="O149" s="254" t="s">
        <v>37</v>
      </c>
      <c r="Q149" s="255">
        <f t="shared" si="12"/>
        <v>8</v>
      </c>
      <c r="R149" s="256"/>
      <c r="S149" s="256"/>
      <c r="T149" s="256"/>
      <c r="U149" s="274"/>
      <c r="V149" s="275"/>
      <c r="W149" s="275"/>
      <c r="X149" s="256"/>
      <c r="Y149" s="256"/>
      <c r="Z149" s="257">
        <f t="shared" si="13"/>
        <v>0</v>
      </c>
      <c r="AA149" s="257">
        <f t="shared" si="14"/>
        <v>0</v>
      </c>
      <c r="AB149" s="491"/>
      <c r="AC149" s="491"/>
      <c r="AD149" s="258"/>
    </row>
    <row r="150" spans="1:30" ht="15" x14ac:dyDescent="0.25">
      <c r="A150" s="238"/>
      <c r="B150" s="538"/>
      <c r="C150" s="158"/>
      <c r="D150" s="267"/>
      <c r="E150" s="159"/>
      <c r="F150" s="268"/>
      <c r="G150" s="160"/>
      <c r="H150" s="160"/>
      <c r="I150" s="160"/>
      <c r="J150" s="160"/>
      <c r="K150" s="161"/>
      <c r="L150" s="253">
        <f t="shared" si="11"/>
        <v>0</v>
      </c>
      <c r="M150" s="607"/>
      <c r="N150" s="449"/>
      <c r="O150" s="254" t="s">
        <v>37</v>
      </c>
      <c r="Q150" s="255">
        <f t="shared" si="12"/>
        <v>8</v>
      </c>
      <c r="R150" s="256"/>
      <c r="S150" s="256"/>
      <c r="T150" s="256"/>
      <c r="U150" s="274"/>
      <c r="V150" s="275"/>
      <c r="W150" s="275"/>
      <c r="X150" s="256"/>
      <c r="Y150" s="256"/>
      <c r="Z150" s="257">
        <f t="shared" si="13"/>
        <v>0</v>
      </c>
      <c r="AA150" s="257">
        <f t="shared" si="14"/>
        <v>0</v>
      </c>
      <c r="AB150" s="491"/>
      <c r="AC150" s="491"/>
      <c r="AD150" s="258"/>
    </row>
    <row r="151" spans="1:30" ht="15" x14ac:dyDescent="0.25">
      <c r="A151" s="238"/>
      <c r="B151" s="538"/>
      <c r="C151" s="158"/>
      <c r="D151" s="267"/>
      <c r="E151" s="159"/>
      <c r="F151" s="268"/>
      <c r="G151" s="160"/>
      <c r="H151" s="160"/>
      <c r="I151" s="160"/>
      <c r="J151" s="160"/>
      <c r="K151" s="161"/>
      <c r="L151" s="253">
        <f t="shared" si="11"/>
        <v>0</v>
      </c>
      <c r="M151" s="607"/>
      <c r="N151" s="449"/>
      <c r="O151" s="254" t="s">
        <v>37</v>
      </c>
      <c r="Q151" s="255">
        <f t="shared" si="12"/>
        <v>8</v>
      </c>
      <c r="R151" s="256"/>
      <c r="S151" s="256"/>
      <c r="T151" s="256"/>
      <c r="U151" s="274"/>
      <c r="V151" s="275"/>
      <c r="W151" s="275"/>
      <c r="X151" s="256"/>
      <c r="Y151" s="256"/>
      <c r="Z151" s="257">
        <f t="shared" si="13"/>
        <v>0</v>
      </c>
      <c r="AA151" s="257">
        <f t="shared" si="14"/>
        <v>0</v>
      </c>
      <c r="AB151" s="491"/>
      <c r="AC151" s="491"/>
      <c r="AD151" s="258"/>
    </row>
    <row r="152" spans="1:30" ht="15" x14ac:dyDescent="0.25">
      <c r="A152" s="238"/>
      <c r="B152" s="538"/>
      <c r="C152" s="158"/>
      <c r="D152" s="267"/>
      <c r="E152" s="159"/>
      <c r="F152" s="268"/>
      <c r="G152" s="160"/>
      <c r="H152" s="160"/>
      <c r="I152" s="160"/>
      <c r="J152" s="160"/>
      <c r="K152" s="161"/>
      <c r="L152" s="253">
        <f t="shared" si="11"/>
        <v>0</v>
      </c>
      <c r="M152" s="607"/>
      <c r="N152" s="449"/>
      <c r="O152" s="254" t="s">
        <v>37</v>
      </c>
      <c r="Q152" s="255">
        <f t="shared" si="12"/>
        <v>8</v>
      </c>
      <c r="R152" s="256"/>
      <c r="S152" s="256"/>
      <c r="T152" s="256"/>
      <c r="U152" s="274"/>
      <c r="V152" s="275"/>
      <c r="W152" s="275"/>
      <c r="X152" s="256"/>
      <c r="Y152" s="256"/>
      <c r="Z152" s="257">
        <f t="shared" si="13"/>
        <v>0</v>
      </c>
      <c r="AA152" s="257">
        <f t="shared" si="14"/>
        <v>0</v>
      </c>
      <c r="AB152" s="491"/>
      <c r="AC152" s="491"/>
      <c r="AD152" s="258"/>
    </row>
    <row r="153" spans="1:30" ht="15" x14ac:dyDescent="0.25">
      <c r="A153" s="238"/>
      <c r="B153" s="538"/>
      <c r="C153" s="158"/>
      <c r="D153" s="267"/>
      <c r="E153" s="159"/>
      <c r="F153" s="268"/>
      <c r="G153" s="160"/>
      <c r="H153" s="160"/>
      <c r="I153" s="160"/>
      <c r="J153" s="160"/>
      <c r="K153" s="161"/>
      <c r="L153" s="253">
        <f t="shared" si="11"/>
        <v>0</v>
      </c>
      <c r="M153" s="607"/>
      <c r="N153" s="449"/>
      <c r="O153" s="254" t="s">
        <v>37</v>
      </c>
      <c r="Q153" s="255">
        <f t="shared" si="12"/>
        <v>8</v>
      </c>
      <c r="R153" s="256"/>
      <c r="S153" s="256"/>
      <c r="T153" s="256"/>
      <c r="U153" s="274"/>
      <c r="V153" s="275"/>
      <c r="W153" s="275"/>
      <c r="X153" s="256"/>
      <c r="Y153" s="256"/>
      <c r="Z153" s="257">
        <f t="shared" si="13"/>
        <v>0</v>
      </c>
      <c r="AA153" s="257">
        <f t="shared" si="14"/>
        <v>0</v>
      </c>
      <c r="AB153" s="491"/>
      <c r="AC153" s="491"/>
      <c r="AD153" s="258"/>
    </row>
    <row r="154" spans="1:30" ht="15" x14ac:dyDescent="0.25">
      <c r="A154" s="238"/>
      <c r="B154" s="538"/>
      <c r="C154" s="158"/>
      <c r="D154" s="267"/>
      <c r="E154" s="159"/>
      <c r="F154" s="268"/>
      <c r="G154" s="160"/>
      <c r="H154" s="160"/>
      <c r="I154" s="160"/>
      <c r="J154" s="160"/>
      <c r="K154" s="161"/>
      <c r="L154" s="253">
        <f t="shared" si="11"/>
        <v>0</v>
      </c>
      <c r="M154" s="607"/>
      <c r="N154" s="449"/>
      <c r="O154" s="254" t="s">
        <v>37</v>
      </c>
      <c r="Q154" s="255">
        <f t="shared" si="12"/>
        <v>8</v>
      </c>
      <c r="R154" s="256"/>
      <c r="S154" s="256"/>
      <c r="T154" s="256"/>
      <c r="U154" s="274"/>
      <c r="V154" s="275"/>
      <c r="W154" s="275"/>
      <c r="X154" s="256"/>
      <c r="Y154" s="256"/>
      <c r="Z154" s="257">
        <f t="shared" si="13"/>
        <v>0</v>
      </c>
      <c r="AA154" s="257">
        <f t="shared" si="14"/>
        <v>0</v>
      </c>
      <c r="AB154" s="491"/>
      <c r="AC154" s="491"/>
      <c r="AD154" s="258"/>
    </row>
    <row r="155" spans="1:30" ht="15" x14ac:dyDescent="0.25">
      <c r="A155" s="238"/>
      <c r="B155" s="538"/>
      <c r="C155" s="158"/>
      <c r="D155" s="267"/>
      <c r="E155" s="159"/>
      <c r="F155" s="268"/>
      <c r="G155" s="160"/>
      <c r="H155" s="160"/>
      <c r="I155" s="160"/>
      <c r="J155" s="160"/>
      <c r="K155" s="161"/>
      <c r="L155" s="253">
        <f t="shared" si="11"/>
        <v>0</v>
      </c>
      <c r="M155" s="607"/>
      <c r="N155" s="449"/>
      <c r="O155" s="254" t="s">
        <v>37</v>
      </c>
      <c r="Q155" s="255">
        <f t="shared" si="12"/>
        <v>8</v>
      </c>
      <c r="R155" s="256"/>
      <c r="S155" s="256"/>
      <c r="T155" s="256"/>
      <c r="U155" s="274"/>
      <c r="V155" s="275"/>
      <c r="W155" s="275"/>
      <c r="X155" s="256"/>
      <c r="Y155" s="256"/>
      <c r="Z155" s="257">
        <f t="shared" si="13"/>
        <v>0</v>
      </c>
      <c r="AA155" s="257">
        <f t="shared" si="14"/>
        <v>0</v>
      </c>
      <c r="AB155" s="491"/>
      <c r="AC155" s="491"/>
      <c r="AD155" s="258"/>
    </row>
    <row r="156" spans="1:30" ht="15" x14ac:dyDescent="0.25">
      <c r="A156" s="238"/>
      <c r="B156" s="538"/>
      <c r="C156" s="158"/>
      <c r="D156" s="267"/>
      <c r="E156" s="159"/>
      <c r="F156" s="268"/>
      <c r="G156" s="160"/>
      <c r="H156" s="160"/>
      <c r="I156" s="160"/>
      <c r="J156" s="160"/>
      <c r="K156" s="161"/>
      <c r="L156" s="253">
        <f t="shared" si="11"/>
        <v>0</v>
      </c>
      <c r="M156" s="607"/>
      <c r="N156" s="449"/>
      <c r="O156" s="254" t="s">
        <v>37</v>
      </c>
      <c r="Q156" s="255">
        <f t="shared" si="12"/>
        <v>8</v>
      </c>
      <c r="R156" s="256"/>
      <c r="S156" s="256"/>
      <c r="T156" s="256"/>
      <c r="U156" s="274"/>
      <c r="V156" s="275"/>
      <c r="W156" s="275"/>
      <c r="X156" s="256"/>
      <c r="Y156" s="256"/>
      <c r="Z156" s="257">
        <f t="shared" si="13"/>
        <v>0</v>
      </c>
      <c r="AA156" s="257">
        <f t="shared" si="14"/>
        <v>0</v>
      </c>
      <c r="AB156" s="491"/>
      <c r="AC156" s="491"/>
      <c r="AD156" s="258"/>
    </row>
    <row r="157" spans="1:30" ht="15" x14ac:dyDescent="0.25">
      <c r="A157" s="238"/>
      <c r="B157" s="538"/>
      <c r="C157" s="158"/>
      <c r="D157" s="267"/>
      <c r="E157" s="159"/>
      <c r="F157" s="268"/>
      <c r="G157" s="160"/>
      <c r="H157" s="160"/>
      <c r="I157" s="160"/>
      <c r="J157" s="160"/>
      <c r="K157" s="161"/>
      <c r="L157" s="253">
        <f t="shared" si="11"/>
        <v>0</v>
      </c>
      <c r="M157" s="607"/>
      <c r="N157" s="449"/>
      <c r="O157" s="254" t="s">
        <v>37</v>
      </c>
      <c r="Q157" s="255">
        <f t="shared" si="12"/>
        <v>8</v>
      </c>
      <c r="R157" s="256"/>
      <c r="S157" s="256"/>
      <c r="T157" s="256"/>
      <c r="U157" s="274"/>
      <c r="V157" s="275"/>
      <c r="W157" s="275"/>
      <c r="X157" s="256"/>
      <c r="Y157" s="256"/>
      <c r="Z157" s="257">
        <f t="shared" si="13"/>
        <v>0</v>
      </c>
      <c r="AA157" s="257">
        <f t="shared" si="14"/>
        <v>0</v>
      </c>
      <c r="AB157" s="491"/>
      <c r="AC157" s="491"/>
      <c r="AD157" s="258"/>
    </row>
    <row r="158" spans="1:30" ht="15" x14ac:dyDescent="0.25">
      <c r="A158" s="238"/>
      <c r="B158" s="538"/>
      <c r="C158" s="158"/>
      <c r="D158" s="267"/>
      <c r="E158" s="159"/>
      <c r="F158" s="268"/>
      <c r="G158" s="160"/>
      <c r="H158" s="160"/>
      <c r="I158" s="160"/>
      <c r="J158" s="160"/>
      <c r="K158" s="161"/>
      <c r="L158" s="253">
        <f t="shared" si="11"/>
        <v>0</v>
      </c>
      <c r="M158" s="607"/>
      <c r="N158" s="449"/>
      <c r="O158" s="254" t="s">
        <v>37</v>
      </c>
      <c r="Q158" s="255">
        <f t="shared" si="12"/>
        <v>8</v>
      </c>
      <c r="R158" s="256"/>
      <c r="S158" s="256"/>
      <c r="T158" s="256"/>
      <c r="U158" s="274"/>
      <c r="V158" s="275"/>
      <c r="W158" s="275"/>
      <c r="X158" s="256"/>
      <c r="Y158" s="256"/>
      <c r="Z158" s="257">
        <f t="shared" si="13"/>
        <v>0</v>
      </c>
      <c r="AA158" s="257">
        <f t="shared" si="14"/>
        <v>0</v>
      </c>
      <c r="AB158" s="491"/>
      <c r="AC158" s="491"/>
      <c r="AD158" s="258"/>
    </row>
    <row r="159" spans="1:30" ht="15" x14ac:dyDescent="0.25">
      <c r="A159" s="238"/>
      <c r="B159" s="538"/>
      <c r="C159" s="158"/>
      <c r="D159" s="267"/>
      <c r="E159" s="159"/>
      <c r="F159" s="268"/>
      <c r="G159" s="160"/>
      <c r="H159" s="160"/>
      <c r="I159" s="160"/>
      <c r="J159" s="160"/>
      <c r="K159" s="161"/>
      <c r="L159" s="253">
        <f t="shared" si="11"/>
        <v>0</v>
      </c>
      <c r="M159" s="607"/>
      <c r="N159" s="449"/>
      <c r="O159" s="254" t="s">
        <v>37</v>
      </c>
      <c r="Q159" s="255">
        <f t="shared" si="12"/>
        <v>8</v>
      </c>
      <c r="R159" s="256"/>
      <c r="S159" s="256"/>
      <c r="T159" s="256"/>
      <c r="U159" s="274"/>
      <c r="V159" s="275"/>
      <c r="W159" s="275"/>
      <c r="X159" s="256"/>
      <c r="Y159" s="256"/>
      <c r="Z159" s="257">
        <f t="shared" si="13"/>
        <v>0</v>
      </c>
      <c r="AA159" s="257">
        <f t="shared" si="14"/>
        <v>0</v>
      </c>
      <c r="AB159" s="491"/>
      <c r="AC159" s="491"/>
      <c r="AD159" s="258"/>
    </row>
    <row r="160" spans="1:30" ht="15" x14ac:dyDescent="0.25">
      <c r="A160" s="238"/>
      <c r="B160" s="538"/>
      <c r="C160" s="158"/>
      <c r="D160" s="267"/>
      <c r="E160" s="159"/>
      <c r="F160" s="268"/>
      <c r="G160" s="160"/>
      <c r="H160" s="160"/>
      <c r="I160" s="160"/>
      <c r="J160" s="160"/>
      <c r="K160" s="161"/>
      <c r="L160" s="253">
        <f t="shared" si="11"/>
        <v>0</v>
      </c>
      <c r="M160" s="607"/>
      <c r="N160" s="449"/>
      <c r="O160" s="254" t="s">
        <v>37</v>
      </c>
      <c r="Q160" s="255">
        <f t="shared" si="12"/>
        <v>8</v>
      </c>
      <c r="R160" s="256"/>
      <c r="S160" s="256"/>
      <c r="T160" s="256"/>
      <c r="U160" s="274"/>
      <c r="V160" s="275"/>
      <c r="W160" s="275"/>
      <c r="X160" s="256"/>
      <c r="Y160" s="256"/>
      <c r="Z160" s="257">
        <f t="shared" si="13"/>
        <v>0</v>
      </c>
      <c r="AA160" s="257">
        <f t="shared" si="14"/>
        <v>0</v>
      </c>
      <c r="AB160" s="491"/>
      <c r="AC160" s="491"/>
      <c r="AD160" s="258"/>
    </row>
    <row r="161" spans="1:30" ht="15" x14ac:dyDescent="0.25">
      <c r="A161" s="238"/>
      <c r="B161" s="538"/>
      <c r="C161" s="158"/>
      <c r="D161" s="267"/>
      <c r="E161" s="159"/>
      <c r="F161" s="268"/>
      <c r="G161" s="160"/>
      <c r="H161" s="160"/>
      <c r="I161" s="160"/>
      <c r="J161" s="160"/>
      <c r="K161" s="161"/>
      <c r="L161" s="253">
        <f t="shared" si="11"/>
        <v>0</v>
      </c>
      <c r="M161" s="607"/>
      <c r="N161" s="449"/>
      <c r="O161" s="254" t="s">
        <v>37</v>
      </c>
      <c r="Q161" s="255">
        <f t="shared" si="12"/>
        <v>8</v>
      </c>
      <c r="R161" s="256"/>
      <c r="S161" s="256"/>
      <c r="T161" s="256"/>
      <c r="U161" s="274"/>
      <c r="V161" s="275"/>
      <c r="W161" s="275"/>
      <c r="X161" s="256"/>
      <c r="Y161" s="256"/>
      <c r="Z161" s="257">
        <f t="shared" si="13"/>
        <v>0</v>
      </c>
      <c r="AA161" s="257">
        <f t="shared" si="14"/>
        <v>0</v>
      </c>
      <c r="AB161" s="491"/>
      <c r="AC161" s="491"/>
      <c r="AD161" s="258"/>
    </row>
    <row r="162" spans="1:30" ht="15" x14ac:dyDescent="0.25">
      <c r="A162" s="238"/>
      <c r="B162" s="538"/>
      <c r="C162" s="158"/>
      <c r="D162" s="267"/>
      <c r="E162" s="159"/>
      <c r="F162" s="268"/>
      <c r="G162" s="160"/>
      <c r="H162" s="160"/>
      <c r="I162" s="160"/>
      <c r="J162" s="160"/>
      <c r="K162" s="161"/>
      <c r="L162" s="253">
        <f t="shared" si="11"/>
        <v>0</v>
      </c>
      <c r="M162" s="607"/>
      <c r="N162" s="449"/>
      <c r="O162" s="254" t="s">
        <v>37</v>
      </c>
      <c r="Q162" s="255">
        <f t="shared" si="12"/>
        <v>8</v>
      </c>
      <c r="R162" s="256"/>
      <c r="S162" s="256"/>
      <c r="T162" s="256"/>
      <c r="U162" s="274"/>
      <c r="V162" s="275"/>
      <c r="W162" s="275"/>
      <c r="X162" s="256"/>
      <c r="Y162" s="256"/>
      <c r="Z162" s="257">
        <f t="shared" si="13"/>
        <v>0</v>
      </c>
      <c r="AA162" s="257">
        <f t="shared" si="14"/>
        <v>0</v>
      </c>
      <c r="AB162" s="491"/>
      <c r="AC162" s="491"/>
      <c r="AD162" s="258"/>
    </row>
    <row r="163" spans="1:30" ht="15" x14ac:dyDescent="0.25">
      <c r="A163" s="238"/>
      <c r="B163" s="538"/>
      <c r="C163" s="158"/>
      <c r="D163" s="267"/>
      <c r="E163" s="159"/>
      <c r="F163" s="268"/>
      <c r="G163" s="160"/>
      <c r="H163" s="160"/>
      <c r="I163" s="160"/>
      <c r="J163" s="160"/>
      <c r="K163" s="161"/>
      <c r="L163" s="253">
        <f t="shared" si="11"/>
        <v>0</v>
      </c>
      <c r="M163" s="607"/>
      <c r="N163" s="449"/>
      <c r="O163" s="254" t="s">
        <v>37</v>
      </c>
      <c r="Q163" s="255">
        <f t="shared" si="12"/>
        <v>8</v>
      </c>
      <c r="R163" s="256"/>
      <c r="S163" s="256"/>
      <c r="T163" s="256"/>
      <c r="U163" s="274"/>
      <c r="V163" s="275"/>
      <c r="W163" s="275"/>
      <c r="X163" s="256"/>
      <c r="Y163" s="256"/>
      <c r="Z163" s="257">
        <f t="shared" si="13"/>
        <v>0</v>
      </c>
      <c r="AA163" s="257">
        <f t="shared" si="14"/>
        <v>0</v>
      </c>
      <c r="AB163" s="491"/>
      <c r="AC163" s="491"/>
      <c r="AD163" s="258"/>
    </row>
    <row r="164" spans="1:30" ht="15" x14ac:dyDescent="0.25">
      <c r="A164" s="238"/>
      <c r="B164" s="538"/>
      <c r="C164" s="158"/>
      <c r="D164" s="267"/>
      <c r="E164" s="159"/>
      <c r="F164" s="268"/>
      <c r="G164" s="160"/>
      <c r="H164" s="160"/>
      <c r="I164" s="160"/>
      <c r="J164" s="160"/>
      <c r="K164" s="161"/>
      <c r="L164" s="253">
        <f t="shared" si="11"/>
        <v>0</v>
      </c>
      <c r="M164" s="607"/>
      <c r="N164" s="449"/>
      <c r="O164" s="254" t="s">
        <v>37</v>
      </c>
      <c r="Q164" s="255">
        <f t="shared" si="12"/>
        <v>8</v>
      </c>
      <c r="R164" s="256"/>
      <c r="S164" s="256"/>
      <c r="T164" s="256"/>
      <c r="U164" s="274"/>
      <c r="V164" s="275"/>
      <c r="W164" s="275"/>
      <c r="X164" s="256"/>
      <c r="Y164" s="256"/>
      <c r="Z164" s="257">
        <f t="shared" si="13"/>
        <v>0</v>
      </c>
      <c r="AA164" s="257">
        <f t="shared" si="14"/>
        <v>0</v>
      </c>
      <c r="AB164" s="491"/>
      <c r="AC164" s="491"/>
      <c r="AD164" s="258"/>
    </row>
    <row r="165" spans="1:30" ht="15" x14ac:dyDescent="0.25">
      <c r="A165" s="238"/>
      <c r="B165" s="538"/>
      <c r="C165" s="158"/>
      <c r="D165" s="267"/>
      <c r="E165" s="159"/>
      <c r="F165" s="268"/>
      <c r="G165" s="160"/>
      <c r="H165" s="160"/>
      <c r="I165" s="160"/>
      <c r="J165" s="160"/>
      <c r="K165" s="161"/>
      <c r="L165" s="253">
        <f t="shared" si="11"/>
        <v>0</v>
      </c>
      <c r="M165" s="607"/>
      <c r="N165" s="449"/>
      <c r="O165" s="254" t="s">
        <v>37</v>
      </c>
      <c r="Q165" s="255">
        <f t="shared" si="12"/>
        <v>8</v>
      </c>
      <c r="R165" s="256"/>
      <c r="S165" s="256"/>
      <c r="T165" s="256"/>
      <c r="U165" s="274"/>
      <c r="V165" s="275"/>
      <c r="W165" s="275"/>
      <c r="X165" s="256"/>
      <c r="Y165" s="256"/>
      <c r="Z165" s="257">
        <f t="shared" si="13"/>
        <v>0</v>
      </c>
      <c r="AA165" s="257">
        <f t="shared" si="14"/>
        <v>0</v>
      </c>
      <c r="AB165" s="491"/>
      <c r="AC165" s="491"/>
      <c r="AD165" s="258"/>
    </row>
    <row r="166" spans="1:30" ht="15" x14ac:dyDescent="0.25">
      <c r="A166" s="238"/>
      <c r="B166" s="538"/>
      <c r="C166" s="158"/>
      <c r="D166" s="267"/>
      <c r="E166" s="159"/>
      <c r="F166" s="268"/>
      <c r="G166" s="160"/>
      <c r="H166" s="160"/>
      <c r="I166" s="160"/>
      <c r="J166" s="160"/>
      <c r="K166" s="161"/>
      <c r="L166" s="253">
        <f t="shared" si="11"/>
        <v>0</v>
      </c>
      <c r="M166" s="607"/>
      <c r="N166" s="449"/>
      <c r="O166" s="254" t="s">
        <v>37</v>
      </c>
      <c r="Q166" s="255">
        <f t="shared" si="12"/>
        <v>8</v>
      </c>
      <c r="R166" s="256"/>
      <c r="S166" s="256"/>
      <c r="T166" s="256"/>
      <c r="U166" s="274"/>
      <c r="V166" s="275"/>
      <c r="W166" s="275"/>
      <c r="X166" s="256"/>
      <c r="Y166" s="256"/>
      <c r="Z166" s="257">
        <f t="shared" si="13"/>
        <v>0</v>
      </c>
      <c r="AA166" s="257">
        <f t="shared" si="14"/>
        <v>0</v>
      </c>
      <c r="AB166" s="491"/>
      <c r="AC166" s="491"/>
      <c r="AD166" s="258"/>
    </row>
    <row r="167" spans="1:30" ht="15" x14ac:dyDescent="0.25">
      <c r="A167" s="238"/>
      <c r="B167" s="538"/>
      <c r="C167" s="158"/>
      <c r="D167" s="267"/>
      <c r="E167" s="159"/>
      <c r="F167" s="268"/>
      <c r="G167" s="160"/>
      <c r="H167" s="160"/>
      <c r="I167" s="160"/>
      <c r="J167" s="160"/>
      <c r="K167" s="161"/>
      <c r="L167" s="253">
        <f t="shared" si="11"/>
        <v>0</v>
      </c>
      <c r="M167" s="607"/>
      <c r="N167" s="449"/>
      <c r="O167" s="254" t="s">
        <v>37</v>
      </c>
      <c r="Q167" s="255">
        <f t="shared" si="12"/>
        <v>8</v>
      </c>
      <c r="R167" s="256"/>
      <c r="S167" s="256"/>
      <c r="T167" s="256"/>
      <c r="U167" s="274"/>
      <c r="V167" s="275"/>
      <c r="W167" s="275"/>
      <c r="X167" s="256"/>
      <c r="Y167" s="256"/>
      <c r="Z167" s="257">
        <f t="shared" si="13"/>
        <v>0</v>
      </c>
      <c r="AA167" s="257">
        <f t="shared" si="14"/>
        <v>0</v>
      </c>
      <c r="AB167" s="491"/>
      <c r="AC167" s="491"/>
      <c r="AD167" s="258"/>
    </row>
    <row r="168" spans="1:30" ht="15" x14ac:dyDescent="0.25">
      <c r="A168" s="238"/>
      <c r="B168" s="538"/>
      <c r="C168" s="158"/>
      <c r="D168" s="267"/>
      <c r="E168" s="159"/>
      <c r="F168" s="268"/>
      <c r="G168" s="160"/>
      <c r="H168" s="160"/>
      <c r="I168" s="160"/>
      <c r="J168" s="160"/>
      <c r="K168" s="161"/>
      <c r="L168" s="253">
        <f t="shared" si="11"/>
        <v>0</v>
      </c>
      <c r="M168" s="607"/>
      <c r="N168" s="449"/>
      <c r="O168" s="254" t="s">
        <v>37</v>
      </c>
      <c r="Q168" s="255">
        <f t="shared" si="12"/>
        <v>8</v>
      </c>
      <c r="R168" s="256"/>
      <c r="S168" s="256"/>
      <c r="T168" s="256"/>
      <c r="U168" s="274"/>
      <c r="V168" s="275"/>
      <c r="W168" s="275"/>
      <c r="X168" s="256"/>
      <c r="Y168" s="256"/>
      <c r="Z168" s="257">
        <f t="shared" si="13"/>
        <v>0</v>
      </c>
      <c r="AA168" s="257">
        <f t="shared" si="14"/>
        <v>0</v>
      </c>
      <c r="AB168" s="491"/>
      <c r="AC168" s="491"/>
      <c r="AD168" s="258"/>
    </row>
    <row r="169" spans="1:30" ht="15" x14ac:dyDescent="0.25">
      <c r="A169" s="238"/>
      <c r="B169" s="538"/>
      <c r="C169" s="158"/>
      <c r="D169" s="267"/>
      <c r="E169" s="159"/>
      <c r="F169" s="268"/>
      <c r="G169" s="160"/>
      <c r="H169" s="160"/>
      <c r="I169" s="160"/>
      <c r="J169" s="160"/>
      <c r="K169" s="161"/>
      <c r="L169" s="253">
        <f t="shared" si="11"/>
        <v>0</v>
      </c>
      <c r="M169" s="607"/>
      <c r="N169" s="449"/>
      <c r="O169" s="254" t="s">
        <v>37</v>
      </c>
      <c r="Q169" s="255">
        <f t="shared" si="12"/>
        <v>8</v>
      </c>
      <c r="R169" s="256"/>
      <c r="S169" s="256"/>
      <c r="T169" s="256"/>
      <c r="U169" s="274"/>
      <c r="V169" s="275"/>
      <c r="W169" s="275"/>
      <c r="X169" s="256"/>
      <c r="Y169" s="256"/>
      <c r="Z169" s="257">
        <f t="shared" si="13"/>
        <v>0</v>
      </c>
      <c r="AA169" s="257">
        <f t="shared" si="14"/>
        <v>0</v>
      </c>
      <c r="AB169" s="491"/>
      <c r="AC169" s="491"/>
      <c r="AD169" s="258"/>
    </row>
    <row r="170" spans="1:30" ht="15" x14ac:dyDescent="0.25">
      <c r="A170" s="238"/>
      <c r="B170" s="538"/>
      <c r="C170" s="158"/>
      <c r="D170" s="267"/>
      <c r="E170" s="159"/>
      <c r="F170" s="268"/>
      <c r="G170" s="160"/>
      <c r="H170" s="160"/>
      <c r="I170" s="160"/>
      <c r="J170" s="160"/>
      <c r="K170" s="161"/>
      <c r="L170" s="253">
        <f t="shared" si="11"/>
        <v>0</v>
      </c>
      <c r="M170" s="607"/>
      <c r="N170" s="449"/>
      <c r="O170" s="254" t="s">
        <v>37</v>
      </c>
      <c r="Q170" s="255">
        <f t="shared" si="12"/>
        <v>8</v>
      </c>
      <c r="R170" s="256"/>
      <c r="S170" s="256"/>
      <c r="T170" s="256"/>
      <c r="U170" s="274"/>
      <c r="V170" s="275"/>
      <c r="W170" s="275"/>
      <c r="X170" s="256"/>
      <c r="Y170" s="256"/>
      <c r="Z170" s="257">
        <f t="shared" si="13"/>
        <v>0</v>
      </c>
      <c r="AA170" s="257">
        <f>IFERROR(0,"")</f>
        <v>0</v>
      </c>
      <c r="AB170" s="491"/>
      <c r="AC170" s="491"/>
      <c r="AD170" s="258"/>
    </row>
    <row r="171" spans="1:30" ht="15" x14ac:dyDescent="0.25">
      <c r="A171" s="238"/>
      <c r="B171" s="538"/>
      <c r="C171" s="158"/>
      <c r="D171" s="267"/>
      <c r="E171" s="159"/>
      <c r="F171" s="268"/>
      <c r="G171" s="160"/>
      <c r="H171" s="160"/>
      <c r="I171" s="160"/>
      <c r="J171" s="160"/>
      <c r="K171" s="161"/>
      <c r="L171" s="253">
        <f t="shared" si="11"/>
        <v>0</v>
      </c>
      <c r="M171" s="607"/>
      <c r="N171" s="449"/>
      <c r="O171" s="254" t="s">
        <v>37</v>
      </c>
      <c r="Q171" s="255">
        <f t="shared" si="12"/>
        <v>8</v>
      </c>
      <c r="R171" s="256"/>
      <c r="S171" s="256"/>
      <c r="T171" s="256"/>
      <c r="U171" s="274"/>
      <c r="V171" s="275"/>
      <c r="W171" s="275"/>
      <c r="X171" s="256"/>
      <c r="Y171" s="256"/>
      <c r="Z171" s="257">
        <f t="shared" si="13"/>
        <v>0</v>
      </c>
      <c r="AA171" s="257">
        <f t="shared" ref="AA171:AA200" si="15">IFERROR(0,"")</f>
        <v>0</v>
      </c>
      <c r="AB171" s="491"/>
      <c r="AC171" s="491"/>
      <c r="AD171" s="258"/>
    </row>
    <row r="172" spans="1:30" ht="15" x14ac:dyDescent="0.25">
      <c r="A172" s="238"/>
      <c r="B172" s="538"/>
      <c r="C172" s="158"/>
      <c r="D172" s="267"/>
      <c r="E172" s="159"/>
      <c r="F172" s="268"/>
      <c r="G172" s="160"/>
      <c r="H172" s="160"/>
      <c r="I172" s="160"/>
      <c r="J172" s="160"/>
      <c r="K172" s="161"/>
      <c r="L172" s="253">
        <f t="shared" si="11"/>
        <v>0</v>
      </c>
      <c r="M172" s="607"/>
      <c r="N172" s="449"/>
      <c r="O172" s="254" t="s">
        <v>37</v>
      </c>
      <c r="Q172" s="255">
        <f t="shared" si="12"/>
        <v>8</v>
      </c>
      <c r="R172" s="256"/>
      <c r="S172" s="256"/>
      <c r="T172" s="256"/>
      <c r="U172" s="274"/>
      <c r="V172" s="275"/>
      <c r="W172" s="275"/>
      <c r="X172" s="256"/>
      <c r="Y172" s="256"/>
      <c r="Z172" s="257">
        <f t="shared" si="13"/>
        <v>0</v>
      </c>
      <c r="AA172" s="257">
        <f t="shared" si="15"/>
        <v>0</v>
      </c>
      <c r="AB172" s="491"/>
      <c r="AC172" s="491"/>
      <c r="AD172" s="258"/>
    </row>
    <row r="173" spans="1:30" ht="15" x14ac:dyDescent="0.25">
      <c r="A173" s="238"/>
      <c r="B173" s="538"/>
      <c r="C173" s="158"/>
      <c r="D173" s="267"/>
      <c r="E173" s="159"/>
      <c r="F173" s="268"/>
      <c r="G173" s="160"/>
      <c r="H173" s="160"/>
      <c r="I173" s="160"/>
      <c r="J173" s="160"/>
      <c r="K173" s="161"/>
      <c r="L173" s="253">
        <f t="shared" si="11"/>
        <v>0</v>
      </c>
      <c r="M173" s="607"/>
      <c r="N173" s="449"/>
      <c r="O173" s="254" t="s">
        <v>37</v>
      </c>
      <c r="Q173" s="255">
        <f t="shared" si="12"/>
        <v>8</v>
      </c>
      <c r="R173" s="256"/>
      <c r="S173" s="256"/>
      <c r="T173" s="256"/>
      <c r="U173" s="274"/>
      <c r="V173" s="275"/>
      <c r="W173" s="275"/>
      <c r="X173" s="256"/>
      <c r="Y173" s="256"/>
      <c r="Z173" s="257">
        <f t="shared" si="13"/>
        <v>0</v>
      </c>
      <c r="AA173" s="257">
        <f t="shared" si="15"/>
        <v>0</v>
      </c>
      <c r="AB173" s="491"/>
      <c r="AC173" s="491"/>
      <c r="AD173" s="258"/>
    </row>
    <row r="174" spans="1:30" ht="15" x14ac:dyDescent="0.25">
      <c r="A174" s="238"/>
      <c r="B174" s="538"/>
      <c r="C174" s="158"/>
      <c r="D174" s="267"/>
      <c r="E174" s="159"/>
      <c r="F174" s="268"/>
      <c r="G174" s="160"/>
      <c r="H174" s="160"/>
      <c r="I174" s="160"/>
      <c r="J174" s="160"/>
      <c r="K174" s="161"/>
      <c r="L174" s="253">
        <f t="shared" si="11"/>
        <v>0</v>
      </c>
      <c r="M174" s="607"/>
      <c r="N174" s="449"/>
      <c r="O174" s="254" t="s">
        <v>37</v>
      </c>
      <c r="Q174" s="255">
        <f t="shared" si="12"/>
        <v>8</v>
      </c>
      <c r="R174" s="256"/>
      <c r="S174" s="256"/>
      <c r="T174" s="256"/>
      <c r="U174" s="274"/>
      <c r="V174" s="275"/>
      <c r="W174" s="275"/>
      <c r="X174" s="256"/>
      <c r="Y174" s="256"/>
      <c r="Z174" s="257">
        <f t="shared" si="13"/>
        <v>0</v>
      </c>
      <c r="AA174" s="257">
        <f t="shared" si="15"/>
        <v>0</v>
      </c>
      <c r="AB174" s="491"/>
      <c r="AC174" s="491"/>
      <c r="AD174" s="258"/>
    </row>
    <row r="175" spans="1:30" ht="15" x14ac:dyDescent="0.25">
      <c r="A175" s="238"/>
      <c r="B175" s="538"/>
      <c r="C175" s="158"/>
      <c r="D175" s="267"/>
      <c r="E175" s="159"/>
      <c r="F175" s="268"/>
      <c r="G175" s="160"/>
      <c r="H175" s="160"/>
      <c r="I175" s="160"/>
      <c r="J175" s="160"/>
      <c r="K175" s="161"/>
      <c r="L175" s="253">
        <f t="shared" si="11"/>
        <v>0</v>
      </c>
      <c r="M175" s="607"/>
      <c r="N175" s="449"/>
      <c r="O175" s="254" t="s">
        <v>37</v>
      </c>
      <c r="Q175" s="255">
        <f t="shared" si="12"/>
        <v>8</v>
      </c>
      <c r="R175" s="256"/>
      <c r="S175" s="256"/>
      <c r="T175" s="256"/>
      <c r="U175" s="274"/>
      <c r="V175" s="275"/>
      <c r="W175" s="275"/>
      <c r="X175" s="256"/>
      <c r="Y175" s="256"/>
      <c r="Z175" s="257">
        <f t="shared" si="13"/>
        <v>0</v>
      </c>
      <c r="AA175" s="257">
        <f t="shared" si="15"/>
        <v>0</v>
      </c>
      <c r="AB175" s="491"/>
      <c r="AC175" s="491"/>
      <c r="AD175" s="258"/>
    </row>
    <row r="176" spans="1:30" ht="15" x14ac:dyDescent="0.25">
      <c r="A176" s="238"/>
      <c r="B176" s="538"/>
      <c r="C176" s="158"/>
      <c r="D176" s="267"/>
      <c r="E176" s="159"/>
      <c r="F176" s="268"/>
      <c r="G176" s="160"/>
      <c r="H176" s="160"/>
      <c r="I176" s="160"/>
      <c r="J176" s="160"/>
      <c r="K176" s="161"/>
      <c r="L176" s="253">
        <f t="shared" si="11"/>
        <v>0</v>
      </c>
      <c r="M176" s="607"/>
      <c r="N176" s="449"/>
      <c r="O176" s="254" t="s">
        <v>37</v>
      </c>
      <c r="Q176" s="255">
        <f t="shared" si="12"/>
        <v>8</v>
      </c>
      <c r="R176" s="256"/>
      <c r="S176" s="256"/>
      <c r="T176" s="256"/>
      <c r="U176" s="274"/>
      <c r="V176" s="275"/>
      <c r="W176" s="275"/>
      <c r="X176" s="256"/>
      <c r="Y176" s="256"/>
      <c r="Z176" s="257">
        <f t="shared" si="13"/>
        <v>0</v>
      </c>
      <c r="AA176" s="257">
        <f t="shared" si="15"/>
        <v>0</v>
      </c>
      <c r="AB176" s="491"/>
      <c r="AC176" s="491"/>
      <c r="AD176" s="258"/>
    </row>
    <row r="177" spans="1:30" ht="15" x14ac:dyDescent="0.25">
      <c r="A177" s="238"/>
      <c r="B177" s="538"/>
      <c r="C177" s="158"/>
      <c r="D177" s="267"/>
      <c r="E177" s="159"/>
      <c r="F177" s="268"/>
      <c r="G177" s="160"/>
      <c r="H177" s="160"/>
      <c r="I177" s="160"/>
      <c r="J177" s="160"/>
      <c r="K177" s="161"/>
      <c r="L177" s="253">
        <f t="shared" si="11"/>
        <v>0</v>
      </c>
      <c r="M177" s="607"/>
      <c r="N177" s="449"/>
      <c r="O177" s="254" t="s">
        <v>37</v>
      </c>
      <c r="Q177" s="255">
        <f t="shared" si="12"/>
        <v>8</v>
      </c>
      <c r="R177" s="256"/>
      <c r="S177" s="256"/>
      <c r="T177" s="256"/>
      <c r="U177" s="274"/>
      <c r="V177" s="275"/>
      <c r="W177" s="275"/>
      <c r="X177" s="256"/>
      <c r="Y177" s="256"/>
      <c r="Z177" s="257">
        <f t="shared" si="13"/>
        <v>0</v>
      </c>
      <c r="AA177" s="257">
        <f t="shared" si="15"/>
        <v>0</v>
      </c>
      <c r="AB177" s="491"/>
      <c r="AC177" s="491"/>
      <c r="AD177" s="258"/>
    </row>
    <row r="178" spans="1:30" ht="15" x14ac:dyDescent="0.25">
      <c r="A178" s="238"/>
      <c r="B178" s="538"/>
      <c r="C178" s="158"/>
      <c r="D178" s="267"/>
      <c r="E178" s="159"/>
      <c r="F178" s="268"/>
      <c r="G178" s="160"/>
      <c r="H178" s="160"/>
      <c r="I178" s="160"/>
      <c r="J178" s="160"/>
      <c r="K178" s="161"/>
      <c r="L178" s="253">
        <f t="shared" si="11"/>
        <v>0</v>
      </c>
      <c r="M178" s="607"/>
      <c r="N178" s="449"/>
      <c r="O178" s="254" t="s">
        <v>37</v>
      </c>
      <c r="Q178" s="255">
        <f t="shared" si="12"/>
        <v>8</v>
      </c>
      <c r="R178" s="256"/>
      <c r="S178" s="256"/>
      <c r="T178" s="256"/>
      <c r="U178" s="274"/>
      <c r="V178" s="275"/>
      <c r="W178" s="275"/>
      <c r="X178" s="256"/>
      <c r="Y178" s="256"/>
      <c r="Z178" s="257">
        <f t="shared" si="13"/>
        <v>0</v>
      </c>
      <c r="AA178" s="257">
        <f t="shared" si="15"/>
        <v>0</v>
      </c>
      <c r="AB178" s="491"/>
      <c r="AC178" s="491"/>
      <c r="AD178" s="258"/>
    </row>
    <row r="179" spans="1:30" ht="15" x14ac:dyDescent="0.25">
      <c r="A179" s="238"/>
      <c r="B179" s="538"/>
      <c r="C179" s="158"/>
      <c r="D179" s="267"/>
      <c r="E179" s="159"/>
      <c r="F179" s="268"/>
      <c r="G179" s="160"/>
      <c r="H179" s="160"/>
      <c r="I179" s="160"/>
      <c r="J179" s="160"/>
      <c r="K179" s="161"/>
      <c r="L179" s="253">
        <f t="shared" si="11"/>
        <v>0</v>
      </c>
      <c r="M179" s="607"/>
      <c r="N179" s="449"/>
      <c r="O179" s="254" t="s">
        <v>37</v>
      </c>
      <c r="Q179" s="255">
        <f t="shared" si="12"/>
        <v>8</v>
      </c>
      <c r="R179" s="256"/>
      <c r="S179" s="256"/>
      <c r="T179" s="256"/>
      <c r="U179" s="274"/>
      <c r="V179" s="275"/>
      <c r="W179" s="275"/>
      <c r="X179" s="256"/>
      <c r="Y179" s="256"/>
      <c r="Z179" s="257">
        <f t="shared" si="13"/>
        <v>0</v>
      </c>
      <c r="AA179" s="257">
        <f t="shared" si="15"/>
        <v>0</v>
      </c>
      <c r="AB179" s="491"/>
      <c r="AC179" s="491"/>
      <c r="AD179" s="258"/>
    </row>
    <row r="180" spans="1:30" ht="15" x14ac:dyDescent="0.25">
      <c r="A180" s="238"/>
      <c r="B180" s="538"/>
      <c r="C180" s="158"/>
      <c r="D180" s="267"/>
      <c r="E180" s="159"/>
      <c r="F180" s="268"/>
      <c r="G180" s="160"/>
      <c r="H180" s="160"/>
      <c r="I180" s="160"/>
      <c r="J180" s="160"/>
      <c r="K180" s="161"/>
      <c r="L180" s="253">
        <f t="shared" si="11"/>
        <v>0</v>
      </c>
      <c r="M180" s="607"/>
      <c r="N180" s="449"/>
      <c r="O180" s="254" t="s">
        <v>37</v>
      </c>
      <c r="Q180" s="255">
        <f t="shared" si="12"/>
        <v>8</v>
      </c>
      <c r="R180" s="256"/>
      <c r="S180" s="256"/>
      <c r="T180" s="256"/>
      <c r="U180" s="274"/>
      <c r="V180" s="275"/>
      <c r="W180" s="275"/>
      <c r="X180" s="256"/>
      <c r="Y180" s="256"/>
      <c r="Z180" s="257">
        <f t="shared" si="13"/>
        <v>0</v>
      </c>
      <c r="AA180" s="257">
        <f t="shared" si="15"/>
        <v>0</v>
      </c>
      <c r="AB180" s="491"/>
      <c r="AC180" s="491"/>
      <c r="AD180" s="258"/>
    </row>
    <row r="181" spans="1:30" ht="15" x14ac:dyDescent="0.25">
      <c r="A181" s="238"/>
      <c r="B181" s="538"/>
      <c r="C181" s="158"/>
      <c r="D181" s="267"/>
      <c r="E181" s="159"/>
      <c r="F181" s="268"/>
      <c r="G181" s="160"/>
      <c r="H181" s="160"/>
      <c r="I181" s="160"/>
      <c r="J181" s="160"/>
      <c r="K181" s="161"/>
      <c r="L181" s="253">
        <f t="shared" si="11"/>
        <v>0</v>
      </c>
      <c r="M181" s="607"/>
      <c r="N181" s="449"/>
      <c r="O181" s="254" t="s">
        <v>37</v>
      </c>
      <c r="Q181" s="255">
        <f t="shared" si="12"/>
        <v>8</v>
      </c>
      <c r="R181" s="256"/>
      <c r="S181" s="256"/>
      <c r="T181" s="256"/>
      <c r="U181" s="274"/>
      <c r="V181" s="275"/>
      <c r="W181" s="275"/>
      <c r="X181" s="256"/>
      <c r="Y181" s="256"/>
      <c r="Z181" s="257">
        <f t="shared" si="13"/>
        <v>0</v>
      </c>
      <c r="AA181" s="257">
        <f t="shared" si="15"/>
        <v>0</v>
      </c>
      <c r="AB181" s="491"/>
      <c r="AC181" s="491"/>
      <c r="AD181" s="258"/>
    </row>
    <row r="182" spans="1:30" ht="15" x14ac:dyDescent="0.25">
      <c r="A182" s="238"/>
      <c r="B182" s="538"/>
      <c r="C182" s="158"/>
      <c r="D182" s="267"/>
      <c r="E182" s="159"/>
      <c r="F182" s="268"/>
      <c r="G182" s="160"/>
      <c r="H182" s="160"/>
      <c r="I182" s="160"/>
      <c r="J182" s="160"/>
      <c r="K182" s="161"/>
      <c r="L182" s="253">
        <f t="shared" si="11"/>
        <v>0</v>
      </c>
      <c r="M182" s="607"/>
      <c r="N182" s="449"/>
      <c r="O182" s="254" t="s">
        <v>37</v>
      </c>
      <c r="Q182" s="255">
        <f t="shared" si="12"/>
        <v>8</v>
      </c>
      <c r="R182" s="256"/>
      <c r="S182" s="256"/>
      <c r="T182" s="256"/>
      <c r="U182" s="274"/>
      <c r="V182" s="275"/>
      <c r="W182" s="275"/>
      <c r="X182" s="256"/>
      <c r="Y182" s="256"/>
      <c r="Z182" s="257">
        <f t="shared" si="13"/>
        <v>0</v>
      </c>
      <c r="AA182" s="257">
        <f t="shared" si="15"/>
        <v>0</v>
      </c>
      <c r="AB182" s="491"/>
      <c r="AC182" s="491"/>
      <c r="AD182" s="258"/>
    </row>
    <row r="183" spans="1:30" ht="15" x14ac:dyDescent="0.25">
      <c r="A183" s="238"/>
      <c r="B183" s="538"/>
      <c r="C183" s="158"/>
      <c r="D183" s="267"/>
      <c r="E183" s="159"/>
      <c r="F183" s="268"/>
      <c r="G183" s="160"/>
      <c r="H183" s="160"/>
      <c r="I183" s="160"/>
      <c r="J183" s="160"/>
      <c r="K183" s="161"/>
      <c r="L183" s="253">
        <f t="shared" si="11"/>
        <v>0</v>
      </c>
      <c r="M183" s="607"/>
      <c r="N183" s="449"/>
      <c r="O183" s="254" t="s">
        <v>37</v>
      </c>
      <c r="Q183" s="255">
        <f t="shared" si="12"/>
        <v>8</v>
      </c>
      <c r="R183" s="256"/>
      <c r="S183" s="256"/>
      <c r="T183" s="256"/>
      <c r="U183" s="274"/>
      <c r="V183" s="275"/>
      <c r="W183" s="275"/>
      <c r="X183" s="256"/>
      <c r="Y183" s="256"/>
      <c r="Z183" s="257">
        <f t="shared" si="13"/>
        <v>0</v>
      </c>
      <c r="AA183" s="257">
        <f t="shared" si="15"/>
        <v>0</v>
      </c>
      <c r="AB183" s="491"/>
      <c r="AC183" s="491"/>
      <c r="AD183" s="258"/>
    </row>
    <row r="184" spans="1:30" ht="15" x14ac:dyDescent="0.25">
      <c r="A184" s="238"/>
      <c r="B184" s="538"/>
      <c r="C184" s="158"/>
      <c r="D184" s="267"/>
      <c r="E184" s="159"/>
      <c r="F184" s="268"/>
      <c r="G184" s="160"/>
      <c r="H184" s="160"/>
      <c r="I184" s="160"/>
      <c r="J184" s="160"/>
      <c r="K184" s="161"/>
      <c r="L184" s="253">
        <f t="shared" si="11"/>
        <v>0</v>
      </c>
      <c r="M184" s="607"/>
      <c r="N184" s="449"/>
      <c r="O184" s="254" t="s">
        <v>37</v>
      </c>
      <c r="Q184" s="255">
        <f t="shared" si="12"/>
        <v>8</v>
      </c>
      <c r="R184" s="256"/>
      <c r="S184" s="256"/>
      <c r="T184" s="256"/>
      <c r="U184" s="274"/>
      <c r="V184" s="275"/>
      <c r="W184" s="275"/>
      <c r="X184" s="256"/>
      <c r="Y184" s="256"/>
      <c r="Z184" s="257">
        <f t="shared" si="13"/>
        <v>0</v>
      </c>
      <c r="AA184" s="257">
        <f t="shared" si="15"/>
        <v>0</v>
      </c>
      <c r="AB184" s="491"/>
      <c r="AC184" s="491"/>
      <c r="AD184" s="258"/>
    </row>
    <row r="185" spans="1:30" ht="15" x14ac:dyDescent="0.25">
      <c r="A185" s="238"/>
      <c r="B185" s="538"/>
      <c r="C185" s="158"/>
      <c r="D185" s="267"/>
      <c r="E185" s="159"/>
      <c r="F185" s="268"/>
      <c r="G185" s="160"/>
      <c r="H185" s="160"/>
      <c r="I185" s="160"/>
      <c r="J185" s="160"/>
      <c r="K185" s="161"/>
      <c r="L185" s="253">
        <f t="shared" si="11"/>
        <v>0</v>
      </c>
      <c r="M185" s="607"/>
      <c r="N185" s="449"/>
      <c r="O185" s="254" t="s">
        <v>37</v>
      </c>
      <c r="Q185" s="255">
        <f t="shared" si="12"/>
        <v>8</v>
      </c>
      <c r="R185" s="256"/>
      <c r="S185" s="256"/>
      <c r="T185" s="256"/>
      <c r="U185" s="274"/>
      <c r="V185" s="275"/>
      <c r="W185" s="275"/>
      <c r="X185" s="256"/>
      <c r="Y185" s="256"/>
      <c r="Z185" s="257">
        <f t="shared" si="13"/>
        <v>0</v>
      </c>
      <c r="AA185" s="257">
        <f t="shared" si="15"/>
        <v>0</v>
      </c>
      <c r="AB185" s="491"/>
      <c r="AC185" s="491"/>
      <c r="AD185" s="258"/>
    </row>
    <row r="186" spans="1:30" ht="15" x14ac:dyDescent="0.25">
      <c r="A186" s="238"/>
      <c r="B186" s="538"/>
      <c r="C186" s="158"/>
      <c r="D186" s="267"/>
      <c r="E186" s="159"/>
      <c r="F186" s="268"/>
      <c r="G186" s="160"/>
      <c r="H186" s="160"/>
      <c r="I186" s="160"/>
      <c r="J186" s="160"/>
      <c r="K186" s="161"/>
      <c r="L186" s="253">
        <f t="shared" si="11"/>
        <v>0</v>
      </c>
      <c r="M186" s="607"/>
      <c r="N186" s="449"/>
      <c r="O186" s="254" t="s">
        <v>37</v>
      </c>
      <c r="Q186" s="255">
        <f t="shared" si="12"/>
        <v>8</v>
      </c>
      <c r="R186" s="256"/>
      <c r="S186" s="256"/>
      <c r="T186" s="256"/>
      <c r="U186" s="274"/>
      <c r="V186" s="275"/>
      <c r="W186" s="275"/>
      <c r="X186" s="256"/>
      <c r="Y186" s="256"/>
      <c r="Z186" s="257">
        <f t="shared" si="13"/>
        <v>0</v>
      </c>
      <c r="AA186" s="257">
        <f t="shared" si="15"/>
        <v>0</v>
      </c>
      <c r="AB186" s="491"/>
      <c r="AC186" s="491"/>
      <c r="AD186" s="258"/>
    </row>
    <row r="187" spans="1:30" ht="15" x14ac:dyDescent="0.25">
      <c r="A187" s="238"/>
      <c r="B187" s="538"/>
      <c r="C187" s="158"/>
      <c r="D187" s="267"/>
      <c r="E187" s="159"/>
      <c r="F187" s="268"/>
      <c r="G187" s="160"/>
      <c r="H187" s="160"/>
      <c r="I187" s="160"/>
      <c r="J187" s="160"/>
      <c r="K187" s="161"/>
      <c r="L187" s="253">
        <f t="shared" si="11"/>
        <v>0</v>
      </c>
      <c r="M187" s="607"/>
      <c r="N187" s="448"/>
      <c r="O187" s="254" t="s">
        <v>37</v>
      </c>
      <c r="Q187" s="255">
        <f t="shared" si="12"/>
        <v>8</v>
      </c>
      <c r="R187" s="256"/>
      <c r="S187" s="256"/>
      <c r="T187" s="256"/>
      <c r="U187" s="274"/>
      <c r="V187" s="275"/>
      <c r="W187" s="275"/>
      <c r="X187" s="256"/>
      <c r="Y187" s="256"/>
      <c r="Z187" s="257">
        <f t="shared" si="13"/>
        <v>0</v>
      </c>
      <c r="AA187" s="257">
        <f t="shared" si="15"/>
        <v>0</v>
      </c>
      <c r="AB187" s="491"/>
      <c r="AC187" s="491"/>
      <c r="AD187" s="258"/>
    </row>
    <row r="188" spans="1:30" ht="15" x14ac:dyDescent="0.25">
      <c r="A188" s="238"/>
      <c r="B188" s="538"/>
      <c r="C188" s="158"/>
      <c r="D188" s="267"/>
      <c r="E188" s="159"/>
      <c r="F188" s="268"/>
      <c r="G188" s="160"/>
      <c r="H188" s="160"/>
      <c r="I188" s="160"/>
      <c r="J188" s="160"/>
      <c r="K188" s="161"/>
      <c r="L188" s="253">
        <f t="shared" si="11"/>
        <v>0</v>
      </c>
      <c r="M188" s="607"/>
      <c r="N188" s="448"/>
      <c r="O188" s="254" t="s">
        <v>37</v>
      </c>
      <c r="Q188" s="255">
        <f t="shared" si="12"/>
        <v>8</v>
      </c>
      <c r="R188" s="256"/>
      <c r="S188" s="256"/>
      <c r="T188" s="256"/>
      <c r="U188" s="274"/>
      <c r="V188" s="275"/>
      <c r="W188" s="275"/>
      <c r="X188" s="256"/>
      <c r="Y188" s="256"/>
      <c r="Z188" s="257">
        <f t="shared" si="13"/>
        <v>0</v>
      </c>
      <c r="AA188" s="257">
        <f t="shared" si="15"/>
        <v>0</v>
      </c>
      <c r="AB188" s="491"/>
      <c r="AC188" s="491"/>
      <c r="AD188" s="258"/>
    </row>
    <row r="189" spans="1:30" ht="15" x14ac:dyDescent="0.25">
      <c r="A189" s="238"/>
      <c r="B189" s="538"/>
      <c r="C189" s="158"/>
      <c r="D189" s="267"/>
      <c r="E189" s="159"/>
      <c r="F189" s="268"/>
      <c r="G189" s="160"/>
      <c r="H189" s="160"/>
      <c r="I189" s="160"/>
      <c r="J189" s="160"/>
      <c r="K189" s="161"/>
      <c r="L189" s="253">
        <f t="shared" si="11"/>
        <v>0</v>
      </c>
      <c r="M189" s="607"/>
      <c r="N189" s="448"/>
      <c r="O189" s="254" t="s">
        <v>37</v>
      </c>
      <c r="Q189" s="255">
        <f t="shared" si="12"/>
        <v>8</v>
      </c>
      <c r="R189" s="256"/>
      <c r="S189" s="256"/>
      <c r="T189" s="256"/>
      <c r="U189" s="274"/>
      <c r="V189" s="275"/>
      <c r="W189" s="275"/>
      <c r="X189" s="256"/>
      <c r="Y189" s="256"/>
      <c r="Z189" s="257">
        <f t="shared" si="13"/>
        <v>0</v>
      </c>
      <c r="AA189" s="257">
        <f t="shared" si="15"/>
        <v>0</v>
      </c>
      <c r="AB189" s="491"/>
      <c r="AC189" s="491"/>
      <c r="AD189" s="258"/>
    </row>
    <row r="190" spans="1:30" ht="15" x14ac:dyDescent="0.25">
      <c r="A190" s="238"/>
      <c r="B190" s="538"/>
      <c r="C190" s="158"/>
      <c r="D190" s="267"/>
      <c r="E190" s="159"/>
      <c r="F190" s="268"/>
      <c r="G190" s="160"/>
      <c r="H190" s="160"/>
      <c r="I190" s="160"/>
      <c r="J190" s="160"/>
      <c r="K190" s="161"/>
      <c r="L190" s="253">
        <f t="shared" si="11"/>
        <v>0</v>
      </c>
      <c r="M190" s="607"/>
      <c r="N190" s="448"/>
      <c r="O190" s="254" t="s">
        <v>37</v>
      </c>
      <c r="Q190" s="255">
        <f t="shared" si="12"/>
        <v>8</v>
      </c>
      <c r="R190" s="256"/>
      <c r="S190" s="256"/>
      <c r="T190" s="256"/>
      <c r="U190" s="274"/>
      <c r="V190" s="275"/>
      <c r="W190" s="275"/>
      <c r="X190" s="256"/>
      <c r="Y190" s="256"/>
      <c r="Z190" s="257">
        <f t="shared" si="13"/>
        <v>0</v>
      </c>
      <c r="AA190" s="257">
        <f t="shared" si="15"/>
        <v>0</v>
      </c>
      <c r="AB190" s="491"/>
      <c r="AC190" s="491"/>
      <c r="AD190" s="258"/>
    </row>
    <row r="191" spans="1:30" ht="15" x14ac:dyDescent="0.25">
      <c r="A191" s="238"/>
      <c r="B191" s="538"/>
      <c r="C191" s="158"/>
      <c r="D191" s="267"/>
      <c r="E191" s="159"/>
      <c r="F191" s="268"/>
      <c r="G191" s="160"/>
      <c r="H191" s="160"/>
      <c r="I191" s="160"/>
      <c r="J191" s="160"/>
      <c r="K191" s="161"/>
      <c r="L191" s="253">
        <f t="shared" si="11"/>
        <v>0</v>
      </c>
      <c r="M191" s="607"/>
      <c r="N191" s="448"/>
      <c r="O191" s="254" t="s">
        <v>37</v>
      </c>
      <c r="Q191" s="255">
        <f t="shared" si="12"/>
        <v>8</v>
      </c>
      <c r="R191" s="256"/>
      <c r="S191" s="256"/>
      <c r="T191" s="256"/>
      <c r="U191" s="274"/>
      <c r="V191" s="275"/>
      <c r="W191" s="275"/>
      <c r="X191" s="256"/>
      <c r="Y191" s="256"/>
      <c r="Z191" s="257">
        <f t="shared" si="13"/>
        <v>0</v>
      </c>
      <c r="AA191" s="257">
        <f t="shared" si="15"/>
        <v>0</v>
      </c>
      <c r="AB191" s="491"/>
      <c r="AC191" s="491"/>
      <c r="AD191" s="258"/>
    </row>
    <row r="192" spans="1:30" ht="15" x14ac:dyDescent="0.25">
      <c r="A192" s="238"/>
      <c r="B192" s="538"/>
      <c r="C192" s="158"/>
      <c r="D192" s="267"/>
      <c r="E192" s="159"/>
      <c r="F192" s="268"/>
      <c r="G192" s="160"/>
      <c r="H192" s="160"/>
      <c r="I192" s="160"/>
      <c r="J192" s="160"/>
      <c r="K192" s="161"/>
      <c r="L192" s="253">
        <f t="shared" si="11"/>
        <v>0</v>
      </c>
      <c r="M192" s="607"/>
      <c r="N192" s="448"/>
      <c r="O192" s="254" t="s">
        <v>37</v>
      </c>
      <c r="Q192" s="255">
        <f t="shared" si="12"/>
        <v>8</v>
      </c>
      <c r="R192" s="256"/>
      <c r="S192" s="256"/>
      <c r="T192" s="256"/>
      <c r="U192" s="274"/>
      <c r="V192" s="275"/>
      <c r="W192" s="275"/>
      <c r="X192" s="256"/>
      <c r="Y192" s="256"/>
      <c r="Z192" s="257">
        <f t="shared" si="13"/>
        <v>0</v>
      </c>
      <c r="AA192" s="257">
        <f t="shared" si="15"/>
        <v>0</v>
      </c>
      <c r="AB192" s="491"/>
      <c r="AC192" s="491"/>
      <c r="AD192" s="258"/>
    </row>
    <row r="193" spans="1:30" ht="15" x14ac:dyDescent="0.25">
      <c r="A193" s="238"/>
      <c r="B193" s="538"/>
      <c r="C193" s="158"/>
      <c r="D193" s="267"/>
      <c r="E193" s="159"/>
      <c r="F193" s="268"/>
      <c r="G193" s="160"/>
      <c r="H193" s="160"/>
      <c r="I193" s="160"/>
      <c r="J193" s="160"/>
      <c r="K193" s="161"/>
      <c r="L193" s="253">
        <f t="shared" si="11"/>
        <v>0</v>
      </c>
      <c r="M193" s="607"/>
      <c r="N193" s="448"/>
      <c r="O193" s="254" t="s">
        <v>37</v>
      </c>
      <c r="Q193" s="255">
        <f t="shared" si="12"/>
        <v>8</v>
      </c>
      <c r="R193" s="256"/>
      <c r="S193" s="256"/>
      <c r="T193" s="256"/>
      <c r="U193" s="274"/>
      <c r="V193" s="275"/>
      <c r="W193" s="275"/>
      <c r="X193" s="256"/>
      <c r="Y193" s="256"/>
      <c r="Z193" s="257">
        <f t="shared" si="13"/>
        <v>0</v>
      </c>
      <c r="AA193" s="257">
        <f t="shared" si="15"/>
        <v>0</v>
      </c>
      <c r="AB193" s="491"/>
      <c r="AC193" s="491"/>
      <c r="AD193" s="258"/>
    </row>
    <row r="194" spans="1:30" ht="15" x14ac:dyDescent="0.25">
      <c r="A194" s="238"/>
      <c r="B194" s="538"/>
      <c r="C194" s="158"/>
      <c r="D194" s="267"/>
      <c r="E194" s="159"/>
      <c r="F194" s="268"/>
      <c r="G194" s="160"/>
      <c r="H194" s="160"/>
      <c r="I194" s="160"/>
      <c r="J194" s="160"/>
      <c r="K194" s="161"/>
      <c r="L194" s="253">
        <f t="shared" si="11"/>
        <v>0</v>
      </c>
      <c r="M194" s="607"/>
      <c r="N194" s="448"/>
      <c r="O194" s="254" t="s">
        <v>37</v>
      </c>
      <c r="Q194" s="255">
        <f t="shared" si="12"/>
        <v>8</v>
      </c>
      <c r="R194" s="256"/>
      <c r="S194" s="256"/>
      <c r="T194" s="256"/>
      <c r="U194" s="274"/>
      <c r="V194" s="275"/>
      <c r="W194" s="275"/>
      <c r="X194" s="256"/>
      <c r="Y194" s="256"/>
      <c r="Z194" s="257">
        <f t="shared" si="13"/>
        <v>0</v>
      </c>
      <c r="AA194" s="257">
        <f t="shared" si="15"/>
        <v>0</v>
      </c>
      <c r="AB194" s="491"/>
      <c r="AC194" s="491"/>
      <c r="AD194" s="258"/>
    </row>
    <row r="195" spans="1:30" ht="15" x14ac:dyDescent="0.25">
      <c r="A195" s="238"/>
      <c r="B195" s="538"/>
      <c r="C195" s="158"/>
      <c r="D195" s="267"/>
      <c r="E195" s="159"/>
      <c r="F195" s="268"/>
      <c r="G195" s="160"/>
      <c r="H195" s="160"/>
      <c r="I195" s="160"/>
      <c r="J195" s="160"/>
      <c r="K195" s="161"/>
      <c r="L195" s="253">
        <f t="shared" ref="L195:L200" si="16">(G195+J195)*K195</f>
        <v>0</v>
      </c>
      <c r="M195" s="607"/>
      <c r="N195" s="448"/>
      <c r="O195" s="254" t="s">
        <v>37</v>
      </c>
      <c r="Q195" s="255">
        <f t="shared" ref="Q195:Q200" si="17">COUNTIF(R195:Y195,"")</f>
        <v>8</v>
      </c>
      <c r="R195" s="256"/>
      <c r="S195" s="256"/>
      <c r="T195" s="256"/>
      <c r="U195" s="274"/>
      <c r="V195" s="275"/>
      <c r="W195" s="275"/>
      <c r="X195" s="256"/>
      <c r="Y195" s="256"/>
      <c r="Z195" s="257">
        <f t="shared" ref="Z195:Z200" si="18">IF(Q195=8,L195,"")</f>
        <v>0</v>
      </c>
      <c r="AA195" s="257">
        <f t="shared" si="15"/>
        <v>0</v>
      </c>
      <c r="AB195" s="491"/>
      <c r="AC195" s="491"/>
      <c r="AD195" s="258"/>
    </row>
    <row r="196" spans="1:30" ht="15" x14ac:dyDescent="0.25">
      <c r="A196" s="238"/>
      <c r="B196" s="538"/>
      <c r="C196" s="158"/>
      <c r="D196" s="267"/>
      <c r="E196" s="159"/>
      <c r="F196" s="268"/>
      <c r="G196" s="160"/>
      <c r="H196" s="160"/>
      <c r="I196" s="160"/>
      <c r="J196" s="160"/>
      <c r="K196" s="161"/>
      <c r="L196" s="253">
        <f t="shared" si="16"/>
        <v>0</v>
      </c>
      <c r="M196" s="607"/>
      <c r="N196" s="448"/>
      <c r="O196" s="254" t="s">
        <v>37</v>
      </c>
      <c r="Q196" s="255">
        <f t="shared" si="17"/>
        <v>8</v>
      </c>
      <c r="R196" s="256"/>
      <c r="S196" s="256"/>
      <c r="T196" s="256"/>
      <c r="U196" s="274"/>
      <c r="V196" s="275"/>
      <c r="W196" s="275"/>
      <c r="X196" s="256"/>
      <c r="Y196" s="256"/>
      <c r="Z196" s="257">
        <f t="shared" si="18"/>
        <v>0</v>
      </c>
      <c r="AA196" s="257">
        <f t="shared" si="15"/>
        <v>0</v>
      </c>
      <c r="AB196" s="491"/>
      <c r="AC196" s="491"/>
      <c r="AD196" s="258"/>
    </row>
    <row r="197" spans="1:30" ht="15" x14ac:dyDescent="0.25">
      <c r="A197" s="238"/>
      <c r="B197" s="490"/>
      <c r="C197" s="158"/>
      <c r="D197" s="267"/>
      <c r="E197" s="159"/>
      <c r="F197" s="268"/>
      <c r="G197" s="160"/>
      <c r="H197" s="160"/>
      <c r="I197" s="160"/>
      <c r="J197" s="160"/>
      <c r="K197" s="161"/>
      <c r="L197" s="253">
        <f t="shared" si="16"/>
        <v>0</v>
      </c>
      <c r="M197" s="607"/>
      <c r="N197" s="448"/>
      <c r="O197" s="254" t="s">
        <v>37</v>
      </c>
      <c r="Q197" s="255">
        <f t="shared" si="17"/>
        <v>8</v>
      </c>
      <c r="R197" s="256"/>
      <c r="S197" s="256"/>
      <c r="T197" s="256"/>
      <c r="U197" s="274"/>
      <c r="V197" s="275"/>
      <c r="W197" s="275"/>
      <c r="X197" s="256"/>
      <c r="Y197" s="256"/>
      <c r="Z197" s="257">
        <f t="shared" si="18"/>
        <v>0</v>
      </c>
      <c r="AA197" s="257">
        <f t="shared" si="15"/>
        <v>0</v>
      </c>
      <c r="AB197" s="491"/>
      <c r="AC197" s="491"/>
      <c r="AD197" s="258"/>
    </row>
    <row r="198" spans="1:30" ht="15" x14ac:dyDescent="0.25">
      <c r="A198" s="238"/>
      <c r="B198" s="490"/>
      <c r="C198" s="158"/>
      <c r="D198" s="267"/>
      <c r="E198" s="159"/>
      <c r="F198" s="268"/>
      <c r="G198" s="160"/>
      <c r="H198" s="160"/>
      <c r="I198" s="160"/>
      <c r="J198" s="160"/>
      <c r="K198" s="161"/>
      <c r="L198" s="253">
        <f t="shared" si="16"/>
        <v>0</v>
      </c>
      <c r="M198" s="607"/>
      <c r="N198" s="448"/>
      <c r="O198" s="254" t="s">
        <v>37</v>
      </c>
      <c r="Q198" s="255">
        <f t="shared" si="17"/>
        <v>8</v>
      </c>
      <c r="R198" s="256"/>
      <c r="S198" s="256"/>
      <c r="T198" s="256"/>
      <c r="U198" s="274"/>
      <c r="V198" s="275"/>
      <c r="W198" s="275"/>
      <c r="X198" s="256"/>
      <c r="Y198" s="256"/>
      <c r="Z198" s="257">
        <f t="shared" si="18"/>
        <v>0</v>
      </c>
      <c r="AA198" s="257">
        <f t="shared" si="15"/>
        <v>0</v>
      </c>
      <c r="AB198" s="491"/>
      <c r="AC198" s="491"/>
      <c r="AD198" s="258"/>
    </row>
    <row r="199" spans="1:30" ht="15" x14ac:dyDescent="0.25">
      <c r="A199" s="238"/>
      <c r="B199" s="490"/>
      <c r="C199" s="158"/>
      <c r="D199" s="267"/>
      <c r="E199" s="159"/>
      <c r="F199" s="268"/>
      <c r="G199" s="160"/>
      <c r="H199" s="160"/>
      <c r="I199" s="160"/>
      <c r="J199" s="160"/>
      <c r="K199" s="161"/>
      <c r="L199" s="253">
        <f t="shared" si="16"/>
        <v>0</v>
      </c>
      <c r="M199" s="607"/>
      <c r="N199" s="449"/>
      <c r="O199" s="254" t="s">
        <v>37</v>
      </c>
      <c r="Q199" s="255">
        <f t="shared" si="17"/>
        <v>8</v>
      </c>
      <c r="R199" s="256"/>
      <c r="S199" s="256"/>
      <c r="T199" s="256"/>
      <c r="U199" s="274"/>
      <c r="V199" s="275"/>
      <c r="W199" s="275"/>
      <c r="X199" s="256"/>
      <c r="Y199" s="256"/>
      <c r="Z199" s="257">
        <f t="shared" si="18"/>
        <v>0</v>
      </c>
      <c r="AA199" s="257">
        <f t="shared" si="15"/>
        <v>0</v>
      </c>
      <c r="AB199" s="491"/>
      <c r="AC199" s="491"/>
      <c r="AD199" s="258"/>
    </row>
    <row r="200" spans="1:30" ht="15.75" thickBot="1" x14ac:dyDescent="0.3">
      <c r="A200" s="238"/>
      <c r="B200" s="490"/>
      <c r="C200" s="158"/>
      <c r="D200" s="267"/>
      <c r="E200" s="159"/>
      <c r="F200" s="268"/>
      <c r="G200" s="160"/>
      <c r="H200" s="160"/>
      <c r="I200" s="160"/>
      <c r="J200" s="160"/>
      <c r="K200" s="161"/>
      <c r="L200" s="253">
        <f t="shared" si="16"/>
        <v>0</v>
      </c>
      <c r="M200" s="607"/>
      <c r="N200" s="450"/>
      <c r="O200" s="254" t="s">
        <v>37</v>
      </c>
      <c r="Q200" s="255">
        <f t="shared" si="17"/>
        <v>8</v>
      </c>
      <c r="R200" s="256"/>
      <c r="S200" s="256"/>
      <c r="T200" s="256"/>
      <c r="U200" s="274"/>
      <c r="V200" s="275"/>
      <c r="W200" s="275"/>
      <c r="X200" s="256"/>
      <c r="Y200" s="256"/>
      <c r="Z200" s="257">
        <f t="shared" si="18"/>
        <v>0</v>
      </c>
      <c r="AA200" s="257">
        <f t="shared" si="15"/>
        <v>0</v>
      </c>
      <c r="AB200" s="491"/>
      <c r="AC200" s="491"/>
      <c r="AD200" s="258"/>
    </row>
    <row r="201" spans="1:30" ht="16.5" customHeight="1" x14ac:dyDescent="0.25">
      <c r="A201" s="238"/>
      <c r="B201" s="238"/>
      <c r="C201" s="683" t="s">
        <v>69</v>
      </c>
      <c r="D201" s="684"/>
      <c r="E201" s="684"/>
      <c r="F201" s="684"/>
      <c r="G201" s="684"/>
      <c r="H201" s="684"/>
      <c r="I201" s="684"/>
      <c r="J201" s="684"/>
      <c r="K201" s="685"/>
      <c r="L201" s="259">
        <f>SUM(L5:L200)</f>
        <v>0</v>
      </c>
      <c r="M201" s="260"/>
      <c r="N201" s="260"/>
      <c r="O201" s="261"/>
      <c r="P201" s="262"/>
      <c r="Q201" s="263"/>
      <c r="R201" s="686" t="s">
        <v>147</v>
      </c>
      <c r="S201" s="687"/>
      <c r="T201" s="687"/>
      <c r="U201" s="687"/>
      <c r="V201" s="687"/>
      <c r="W201" s="687"/>
      <c r="X201" s="687"/>
      <c r="Y201" s="688"/>
      <c r="Z201" s="264">
        <f>SUM(Z5:Z200)</f>
        <v>0</v>
      </c>
      <c r="AA201" s="264">
        <f>SUM(AA5:AA200)</f>
        <v>0</v>
      </c>
      <c r="AB201" s="264">
        <f>SUM(AB5:AB200)</f>
        <v>0</v>
      </c>
      <c r="AC201" s="264">
        <f>SUM(AC5:AC200)</f>
        <v>0</v>
      </c>
      <c r="AD201" s="265" t="s">
        <v>12</v>
      </c>
    </row>
    <row r="202" spans="1:30" s="156" customFormat="1" ht="18.75" customHeight="1" x14ac:dyDescent="0.25">
      <c r="A202" s="238"/>
      <c r="B202" s="238"/>
      <c r="C202" s="238"/>
      <c r="D202" s="238"/>
      <c r="E202" s="238"/>
      <c r="F202" s="238"/>
      <c r="G202" s="238"/>
      <c r="H202" s="238"/>
      <c r="I202" s="238"/>
      <c r="J202" s="238"/>
      <c r="K202" s="238"/>
      <c r="L202" s="238"/>
      <c r="M202" s="238"/>
      <c r="N202" s="238"/>
      <c r="O202" s="238"/>
      <c r="V202" s="24"/>
      <c r="W202" s="24"/>
    </row>
    <row r="203" spans="1:30" s="156" customFormat="1" ht="19.5" customHeight="1" x14ac:dyDescent="0.25">
      <c r="A203" s="238"/>
      <c r="B203" s="238"/>
      <c r="C203" s="238"/>
      <c r="D203" s="238"/>
      <c r="E203" s="238"/>
      <c r="F203" s="238"/>
      <c r="G203" s="238"/>
      <c r="H203" s="238"/>
      <c r="I203" s="238"/>
      <c r="J203" s="238"/>
      <c r="K203" s="238"/>
      <c r="L203" s="238"/>
      <c r="M203" s="238"/>
      <c r="N203" s="238"/>
      <c r="O203" s="238"/>
      <c r="V203" s="24"/>
      <c r="W203" s="24"/>
    </row>
    <row r="204" spans="1:30" s="156" customFormat="1" ht="18.75" customHeight="1" x14ac:dyDescent="0.25">
      <c r="A204" s="238"/>
      <c r="B204" s="238"/>
      <c r="C204" s="238"/>
      <c r="D204" s="266" t="s">
        <v>37</v>
      </c>
      <c r="E204" s="238"/>
      <c r="F204" s="238"/>
      <c r="G204" s="238"/>
      <c r="H204" s="238"/>
      <c r="I204" s="238"/>
      <c r="J204" s="238"/>
      <c r="K204" s="261"/>
      <c r="L204" s="261">
        <v>0</v>
      </c>
      <c r="M204" s="238"/>
      <c r="N204" s="238"/>
      <c r="O204" s="238"/>
      <c r="V204" s="24"/>
      <c r="W204" s="24"/>
    </row>
    <row r="205" spans="1:30" s="156" customFormat="1" ht="15.75" x14ac:dyDescent="0.25">
      <c r="D205" s="162" t="s">
        <v>713</v>
      </c>
      <c r="J205" s="163" t="s">
        <v>60</v>
      </c>
      <c r="K205" s="164"/>
      <c r="V205" s="24"/>
      <c r="W205" s="24"/>
    </row>
    <row r="206" spans="1:30" s="156" customFormat="1" ht="15.75" x14ac:dyDescent="0.25">
      <c r="D206" s="162"/>
      <c r="J206" s="163"/>
      <c r="K206" s="164"/>
      <c r="V206" s="24"/>
      <c r="W206" s="24"/>
    </row>
    <row r="207" spans="1:30" s="156" customFormat="1" ht="15.75" x14ac:dyDescent="0.25">
      <c r="D207" s="162"/>
      <c r="V207" s="24"/>
      <c r="W207" s="24"/>
    </row>
    <row r="208" spans="1:30" s="156" customFormat="1" ht="15" x14ac:dyDescent="0.25">
      <c r="D208" s="163">
        <v>0</v>
      </c>
      <c r="V208" s="24"/>
      <c r="W208" s="24"/>
    </row>
    <row r="209" spans="4:23" s="156" customFormat="1" ht="15" x14ac:dyDescent="0.25">
      <c r="D209" s="163">
        <v>1</v>
      </c>
      <c r="V209" s="24"/>
      <c r="W209" s="24"/>
    </row>
    <row r="210" spans="4:23" s="156" customFormat="1" ht="15" x14ac:dyDescent="0.25">
      <c r="V210" s="24"/>
      <c r="W210" s="24"/>
    </row>
    <row r="211" spans="4:23" s="156" customFormat="1" ht="15" x14ac:dyDescent="0.25">
      <c r="V211" s="24"/>
      <c r="W211" s="24"/>
    </row>
    <row r="212" spans="4:23" s="156" customFormat="1" ht="15" x14ac:dyDescent="0.25">
      <c r="V212" s="24"/>
      <c r="W212" s="24"/>
    </row>
    <row r="213" spans="4:23" s="156" customFormat="1" ht="15" x14ac:dyDescent="0.25">
      <c r="V213" s="24"/>
      <c r="W213" s="24"/>
    </row>
    <row r="214" spans="4:23" s="156" customFormat="1" ht="15" x14ac:dyDescent="0.25">
      <c r="V214" s="24"/>
      <c r="W214" s="24"/>
    </row>
    <row r="215" spans="4:23" s="156" customFormat="1" ht="15" x14ac:dyDescent="0.25">
      <c r="V215" s="24"/>
      <c r="W215" s="24"/>
    </row>
    <row r="216" spans="4:23" s="156" customFormat="1" ht="15" x14ac:dyDescent="0.25">
      <c r="V216" s="24"/>
      <c r="W216" s="24"/>
    </row>
    <row r="217" spans="4:23" s="156" customFormat="1" ht="15" x14ac:dyDescent="0.25">
      <c r="V217" s="24"/>
      <c r="W217" s="24"/>
    </row>
    <row r="218" spans="4:23" s="156" customFormat="1" ht="15" x14ac:dyDescent="0.25">
      <c r="V218" s="24"/>
      <c r="W218" s="24"/>
    </row>
    <row r="219" spans="4:23" s="156" customFormat="1" ht="15" x14ac:dyDescent="0.25">
      <c r="V219" s="24"/>
      <c r="W219" s="24"/>
    </row>
    <row r="220" spans="4:23" s="156" customFormat="1" ht="15" x14ac:dyDescent="0.25">
      <c r="V220" s="24"/>
      <c r="W220" s="24"/>
    </row>
    <row r="221" spans="4:23" s="156" customFormat="1" ht="15" x14ac:dyDescent="0.25">
      <c r="V221" s="24"/>
      <c r="W221" s="24"/>
    </row>
    <row r="222" spans="4:23" s="156" customFormat="1" ht="15" x14ac:dyDescent="0.25">
      <c r="V222" s="24"/>
      <c r="W222" s="24"/>
    </row>
    <row r="223" spans="4:23" s="156" customFormat="1" ht="15" x14ac:dyDescent="0.25">
      <c r="V223" s="24"/>
      <c r="W223" s="24"/>
    </row>
    <row r="224" spans="4:23" s="156" customFormat="1" ht="15" x14ac:dyDescent="0.25">
      <c r="V224" s="24"/>
      <c r="W224" s="24"/>
    </row>
    <row r="225" spans="22:23" s="156" customFormat="1" ht="15" x14ac:dyDescent="0.25">
      <c r="V225" s="24"/>
      <c r="W225" s="24"/>
    </row>
    <row r="226" spans="22:23" s="156" customFormat="1" ht="15" x14ac:dyDescent="0.25">
      <c r="V226" s="24"/>
      <c r="W226" s="24"/>
    </row>
    <row r="227" spans="22:23" s="156" customFormat="1" ht="15" x14ac:dyDescent="0.25">
      <c r="V227" s="24"/>
      <c r="W227" s="24"/>
    </row>
    <row r="228" spans="22:23" s="156" customFormat="1" ht="15" x14ac:dyDescent="0.25">
      <c r="V228" s="24"/>
      <c r="W228" s="24"/>
    </row>
    <row r="229" spans="22:23" s="156" customFormat="1" ht="15" x14ac:dyDescent="0.25">
      <c r="V229" s="24"/>
      <c r="W229" s="24"/>
    </row>
    <row r="230" spans="22:23" s="156" customFormat="1" ht="15" x14ac:dyDescent="0.25">
      <c r="V230" s="24"/>
      <c r="W230" s="24"/>
    </row>
    <row r="231" spans="22:23" s="156" customFormat="1" ht="15" x14ac:dyDescent="0.25">
      <c r="V231" s="24"/>
      <c r="W231" s="24"/>
    </row>
    <row r="232" spans="22:23" s="156" customFormat="1" ht="15" x14ac:dyDescent="0.25">
      <c r="V232" s="24"/>
      <c r="W232" s="24"/>
    </row>
    <row r="233" spans="22:23" s="156" customFormat="1" ht="15" x14ac:dyDescent="0.25">
      <c r="V233" s="24"/>
      <c r="W233" s="24"/>
    </row>
    <row r="234" spans="22:23" s="156" customFormat="1" ht="15" x14ac:dyDescent="0.25">
      <c r="V234" s="24"/>
      <c r="W234" s="24"/>
    </row>
    <row r="235" spans="22:23" s="156" customFormat="1" ht="15" x14ac:dyDescent="0.25">
      <c r="V235" s="24"/>
      <c r="W235" s="24"/>
    </row>
    <row r="236" spans="22:23" s="156" customFormat="1" ht="15" x14ac:dyDescent="0.25">
      <c r="V236" s="24"/>
      <c r="W236" s="24"/>
    </row>
    <row r="237" spans="22:23" s="156" customFormat="1" ht="15" x14ac:dyDescent="0.25">
      <c r="V237" s="24"/>
      <c r="W237" s="24"/>
    </row>
    <row r="238" spans="22:23" s="156" customFormat="1" ht="15" x14ac:dyDescent="0.25">
      <c r="V238" s="24"/>
      <c r="W238" s="24"/>
    </row>
    <row r="239" spans="22:23" s="156" customFormat="1" ht="15" x14ac:dyDescent="0.25">
      <c r="V239" s="24"/>
      <c r="W239" s="24"/>
    </row>
    <row r="240" spans="22:23" s="156" customFormat="1" ht="15" x14ac:dyDescent="0.25">
      <c r="V240" s="24"/>
      <c r="W240" s="24"/>
    </row>
    <row r="241" spans="22:23" s="156" customFormat="1" ht="15" x14ac:dyDescent="0.25">
      <c r="V241" s="24"/>
      <c r="W241" s="24"/>
    </row>
    <row r="242" spans="22:23" s="156" customFormat="1" ht="15" x14ac:dyDescent="0.25">
      <c r="V242" s="24"/>
      <c r="W242" s="24"/>
    </row>
    <row r="243" spans="22:23" s="156" customFormat="1" ht="15" x14ac:dyDescent="0.25">
      <c r="V243" s="24"/>
      <c r="W243" s="24"/>
    </row>
    <row r="244" spans="22:23" s="156" customFormat="1" ht="15" x14ac:dyDescent="0.25">
      <c r="V244" s="24"/>
      <c r="W244" s="24"/>
    </row>
    <row r="245" spans="22:23" s="156" customFormat="1" ht="15" x14ac:dyDescent="0.25">
      <c r="V245" s="24"/>
      <c r="W245" s="24"/>
    </row>
    <row r="246" spans="22:23" s="156" customFormat="1" ht="15" x14ac:dyDescent="0.25">
      <c r="V246" s="24"/>
      <c r="W246" s="24"/>
    </row>
    <row r="247" spans="22:23" s="156" customFormat="1" ht="15" x14ac:dyDescent="0.25">
      <c r="V247" s="24"/>
      <c r="W247" s="24"/>
    </row>
    <row r="248" spans="22:23" s="156" customFormat="1" ht="15" x14ac:dyDescent="0.25">
      <c r="V248" s="24"/>
      <c r="W248" s="24"/>
    </row>
    <row r="249" spans="22:23" s="156" customFormat="1" ht="15" x14ac:dyDescent="0.25">
      <c r="V249" s="24"/>
      <c r="W249" s="24"/>
    </row>
    <row r="250" spans="22:23" s="156" customFormat="1" ht="15" x14ac:dyDescent="0.25">
      <c r="V250" s="24"/>
      <c r="W250" s="24"/>
    </row>
    <row r="251" spans="22:23" s="156" customFormat="1" ht="15" x14ac:dyDescent="0.25">
      <c r="V251" s="24"/>
      <c r="W251" s="24"/>
    </row>
    <row r="252" spans="22:23" s="156" customFormat="1" ht="15" x14ac:dyDescent="0.25">
      <c r="V252" s="24"/>
      <c r="W252" s="24"/>
    </row>
    <row r="253" spans="22:23" s="156" customFormat="1" ht="15" x14ac:dyDescent="0.25">
      <c r="V253" s="24"/>
      <c r="W253" s="24"/>
    </row>
    <row r="254" spans="22:23" s="156" customFormat="1" ht="15" x14ac:dyDescent="0.25">
      <c r="V254" s="24"/>
      <c r="W254" s="24"/>
    </row>
    <row r="255" spans="22:23" s="156" customFormat="1" ht="15" x14ac:dyDescent="0.25">
      <c r="V255" s="24"/>
      <c r="W255" s="24"/>
    </row>
    <row r="256" spans="22:23" ht="15" x14ac:dyDescent="0.25">
      <c r="V256" s="24"/>
      <c r="W256" s="24"/>
    </row>
    <row r="257" spans="22:23" ht="15" x14ac:dyDescent="0.25">
      <c r="V257" s="24"/>
      <c r="W257" s="24"/>
    </row>
    <row r="258" spans="22:23" ht="15" x14ac:dyDescent="0.25">
      <c r="V258" s="24"/>
      <c r="W258" s="24"/>
    </row>
    <row r="259" spans="22:23" ht="15" x14ac:dyDescent="0.25">
      <c r="V259" s="24"/>
      <c r="W259" s="24"/>
    </row>
    <row r="260" spans="22:23" ht="15" x14ac:dyDescent="0.25">
      <c r="V260" s="24"/>
      <c r="W260" s="24"/>
    </row>
    <row r="261" spans="22:23" ht="15" x14ac:dyDescent="0.25">
      <c r="V261" s="24"/>
      <c r="W261" s="24"/>
    </row>
    <row r="262" spans="22:23" ht="15" x14ac:dyDescent="0.25">
      <c r="V262" s="24"/>
      <c r="W262" s="24"/>
    </row>
    <row r="263" spans="22:23" ht="15" x14ac:dyDescent="0.25">
      <c r="V263" s="24"/>
      <c r="W263" s="24"/>
    </row>
    <row r="264" spans="22:23" ht="15" x14ac:dyDescent="0.25">
      <c r="V264" s="24"/>
      <c r="W264" s="24"/>
    </row>
    <row r="265" spans="22:23" ht="15" x14ac:dyDescent="0.25">
      <c r="V265" s="24"/>
      <c r="W265" s="24"/>
    </row>
    <row r="266" spans="22:23" ht="15" x14ac:dyDescent="0.25">
      <c r="V266" s="24"/>
      <c r="W266" s="24"/>
    </row>
    <row r="267" spans="22:23" ht="15" x14ac:dyDescent="0.25">
      <c r="V267" s="24"/>
      <c r="W267" s="24"/>
    </row>
    <row r="268" spans="22:23" ht="15" x14ac:dyDescent="0.25">
      <c r="V268" s="24"/>
      <c r="W268" s="24"/>
    </row>
    <row r="269" spans="22:23" ht="15" x14ac:dyDescent="0.25">
      <c r="V269" s="24"/>
      <c r="W269" s="24"/>
    </row>
    <row r="270" spans="22:23" ht="15" x14ac:dyDescent="0.25">
      <c r="V270" s="24"/>
      <c r="W270" s="24"/>
    </row>
    <row r="271" spans="22:23" ht="15" x14ac:dyDescent="0.25">
      <c r="V271" s="24"/>
      <c r="W271" s="24"/>
    </row>
    <row r="272" spans="22:23" ht="15" x14ac:dyDescent="0.25">
      <c r="V272" s="24"/>
      <c r="W272" s="24"/>
    </row>
    <row r="273" spans="22:23" ht="15" x14ac:dyDescent="0.25">
      <c r="V273" s="24"/>
      <c r="W273" s="24"/>
    </row>
    <row r="274" spans="22:23" ht="15" x14ac:dyDescent="0.25">
      <c r="V274" s="24"/>
      <c r="W274" s="24"/>
    </row>
    <row r="275" spans="22:23" ht="15" x14ac:dyDescent="0.25">
      <c r="V275" s="24"/>
      <c r="W275" s="24"/>
    </row>
    <row r="276" spans="22:23" ht="15" x14ac:dyDescent="0.25">
      <c r="V276" s="24"/>
      <c r="W276" s="24"/>
    </row>
    <row r="277" spans="22:23" ht="15" x14ac:dyDescent="0.25">
      <c r="V277" s="24"/>
      <c r="W277" s="24"/>
    </row>
    <row r="278" spans="22:23" ht="15" x14ac:dyDescent="0.25">
      <c r="V278" s="24"/>
      <c r="W278" s="24"/>
    </row>
    <row r="279" spans="22:23" ht="15" x14ac:dyDescent="0.25">
      <c r="V279" s="24"/>
      <c r="W279" s="24"/>
    </row>
    <row r="280" spans="22:23" ht="15" x14ac:dyDescent="0.25">
      <c r="V280" s="24"/>
      <c r="W280" s="24"/>
    </row>
    <row r="281" spans="22:23" ht="15" x14ac:dyDescent="0.25">
      <c r="V281" s="24"/>
      <c r="W281" s="24"/>
    </row>
    <row r="282" spans="22:23" ht="15" x14ac:dyDescent="0.25">
      <c r="V282" s="24"/>
      <c r="W282" s="24"/>
    </row>
    <row r="283" spans="22:23" ht="15" x14ac:dyDescent="0.25">
      <c r="V283" s="24"/>
      <c r="W283" s="24"/>
    </row>
    <row r="284" spans="22:23" ht="15" x14ac:dyDescent="0.25">
      <c r="V284" s="24"/>
      <c r="W284" s="24"/>
    </row>
    <row r="285" spans="22:23" ht="15" x14ac:dyDescent="0.25">
      <c r="V285" s="24"/>
      <c r="W285" s="24"/>
    </row>
    <row r="286" spans="22:23" ht="15" x14ac:dyDescent="0.25">
      <c r="V286" s="24"/>
      <c r="W286" s="24"/>
    </row>
    <row r="287" spans="22:23" ht="15" x14ac:dyDescent="0.25">
      <c r="V287" s="24"/>
      <c r="W287" s="24"/>
    </row>
    <row r="288" spans="22:23" ht="15" x14ac:dyDescent="0.25">
      <c r="V288" s="24"/>
      <c r="W288" s="24"/>
    </row>
    <row r="289" spans="22:23" ht="15" x14ac:dyDescent="0.25">
      <c r="V289" s="24"/>
      <c r="W289" s="24"/>
    </row>
    <row r="290" spans="22:23" ht="15" x14ac:dyDescent="0.25">
      <c r="V290" s="24"/>
      <c r="W290" s="24"/>
    </row>
    <row r="291" spans="22:23" ht="15" x14ac:dyDescent="0.25">
      <c r="V291" s="24"/>
      <c r="W291" s="24"/>
    </row>
    <row r="292" spans="22:23" ht="15" x14ac:dyDescent="0.25">
      <c r="V292" s="24"/>
      <c r="W292" s="24"/>
    </row>
    <row r="293" spans="22:23" ht="15" x14ac:dyDescent="0.25">
      <c r="V293" s="24"/>
      <c r="W293" s="24"/>
    </row>
    <row r="294" spans="22:23" ht="15" x14ac:dyDescent="0.25">
      <c r="V294" s="24"/>
      <c r="W294" s="24"/>
    </row>
    <row r="295" spans="22:23" ht="15" x14ac:dyDescent="0.25">
      <c r="V295" s="24"/>
      <c r="W295" s="24"/>
    </row>
    <row r="296" spans="22:23" ht="15" x14ac:dyDescent="0.25">
      <c r="V296" s="24"/>
      <c r="W296" s="24"/>
    </row>
    <row r="297" spans="22:23" ht="15" x14ac:dyDescent="0.25">
      <c r="V297" s="24"/>
      <c r="W297" s="24"/>
    </row>
    <row r="298" spans="22:23" ht="15" x14ac:dyDescent="0.25">
      <c r="V298" s="24"/>
      <c r="W298" s="24"/>
    </row>
    <row r="299" spans="22:23" ht="15" x14ac:dyDescent="0.25">
      <c r="V299" s="24"/>
      <c r="W299" s="24"/>
    </row>
    <row r="300" spans="22:23" ht="15" x14ac:dyDescent="0.25">
      <c r="V300" s="24"/>
      <c r="W300" s="24"/>
    </row>
    <row r="301" spans="22:23" ht="15" x14ac:dyDescent="0.25">
      <c r="V301" s="24"/>
      <c r="W301" s="24"/>
    </row>
    <row r="302" spans="22:23" ht="15" x14ac:dyDescent="0.25">
      <c r="V302" s="24"/>
      <c r="W302" s="24"/>
    </row>
    <row r="303" spans="22:23" ht="15" x14ac:dyDescent="0.25">
      <c r="V303" s="24"/>
      <c r="W303" s="24"/>
    </row>
    <row r="304" spans="22:23" ht="15" x14ac:dyDescent="0.25">
      <c r="V304" s="24"/>
      <c r="W304" s="24"/>
    </row>
    <row r="305" spans="22:23" ht="15" x14ac:dyDescent="0.25">
      <c r="V305" s="24"/>
      <c r="W305" s="24"/>
    </row>
    <row r="306" spans="22:23" ht="15" x14ac:dyDescent="0.25">
      <c r="V306" s="24"/>
      <c r="W306" s="24"/>
    </row>
    <row r="307" spans="22:23" ht="15" x14ac:dyDescent="0.25">
      <c r="V307" s="24"/>
      <c r="W307" s="24"/>
    </row>
    <row r="308" spans="22:23" ht="15" x14ac:dyDescent="0.25">
      <c r="V308" s="24"/>
      <c r="W308" s="24"/>
    </row>
    <row r="309" spans="22:23" ht="15" x14ac:dyDescent="0.25">
      <c r="V309" s="24"/>
      <c r="W309" s="24"/>
    </row>
    <row r="310" spans="22:23" ht="15" x14ac:dyDescent="0.25">
      <c r="V310" s="24"/>
      <c r="W310" s="24"/>
    </row>
    <row r="311" spans="22:23" ht="15" x14ac:dyDescent="0.25">
      <c r="V311" s="24"/>
      <c r="W311" s="24"/>
    </row>
    <row r="312" spans="22:23" ht="15" x14ac:dyDescent="0.25">
      <c r="V312" s="24"/>
      <c r="W312" s="24"/>
    </row>
    <row r="313" spans="22:23" ht="15" x14ac:dyDescent="0.25">
      <c r="V313" s="24"/>
      <c r="W313" s="24"/>
    </row>
    <row r="314" spans="22:23" ht="15" x14ac:dyDescent="0.25">
      <c r="V314" s="24"/>
      <c r="W314" s="24"/>
    </row>
    <row r="315" spans="22:23" ht="15" x14ac:dyDescent="0.25">
      <c r="V315" s="24"/>
      <c r="W315" s="24"/>
    </row>
    <row r="316" spans="22:23" ht="15" x14ac:dyDescent="0.25">
      <c r="V316" s="24"/>
      <c r="W316" s="24"/>
    </row>
    <row r="317" spans="22:23" ht="15" x14ac:dyDescent="0.25">
      <c r="V317" s="24"/>
      <c r="W317" s="24"/>
    </row>
    <row r="318" spans="22:23" ht="15" x14ac:dyDescent="0.25">
      <c r="V318" s="24"/>
      <c r="W318" s="24"/>
    </row>
    <row r="319" spans="22:23" ht="15" x14ac:dyDescent="0.25">
      <c r="V319" s="24"/>
      <c r="W319" s="24"/>
    </row>
    <row r="320" spans="22:23" ht="15" x14ac:dyDescent="0.25">
      <c r="V320" s="24"/>
      <c r="W320" s="24"/>
    </row>
    <row r="321" spans="22:23" ht="15" x14ac:dyDescent="0.25">
      <c r="V321" s="24"/>
      <c r="W321" s="24"/>
    </row>
    <row r="322" spans="22:23" ht="15" x14ac:dyDescent="0.25">
      <c r="V322" s="24"/>
      <c r="W322" s="24"/>
    </row>
    <row r="323" spans="22:23" ht="15" x14ac:dyDescent="0.25">
      <c r="V323" s="24"/>
      <c r="W323" s="24"/>
    </row>
    <row r="324" spans="22:23" ht="15" x14ac:dyDescent="0.25">
      <c r="V324" s="24"/>
      <c r="W324" s="24"/>
    </row>
    <row r="325" spans="22:23" ht="15" x14ac:dyDescent="0.25">
      <c r="V325" s="24"/>
      <c r="W325" s="24"/>
    </row>
    <row r="326" spans="22:23" ht="15" x14ac:dyDescent="0.25">
      <c r="V326" s="24"/>
      <c r="W326" s="24"/>
    </row>
    <row r="327" spans="22:23" ht="15" x14ac:dyDescent="0.25">
      <c r="V327" s="24"/>
      <c r="W327" s="24"/>
    </row>
    <row r="328" spans="22:23" ht="15" x14ac:dyDescent="0.25">
      <c r="V328" s="24"/>
      <c r="W328" s="24"/>
    </row>
    <row r="329" spans="22:23" ht="15" x14ac:dyDescent="0.25">
      <c r="V329" s="24"/>
      <c r="W329" s="24"/>
    </row>
    <row r="330" spans="22:23" ht="15" x14ac:dyDescent="0.25">
      <c r="V330" s="24"/>
      <c r="W330" s="24"/>
    </row>
    <row r="331" spans="22:23" ht="15" x14ac:dyDescent="0.25">
      <c r="V331" s="24"/>
      <c r="W331" s="24"/>
    </row>
    <row r="332" spans="22:23" ht="15" x14ac:dyDescent="0.25">
      <c r="V332" s="24"/>
      <c r="W332" s="24"/>
    </row>
    <row r="333" spans="22:23" ht="15" x14ac:dyDescent="0.25">
      <c r="V333" s="24"/>
      <c r="W333" s="24"/>
    </row>
    <row r="334" spans="22:23" ht="15" x14ac:dyDescent="0.25">
      <c r="V334" s="24"/>
      <c r="W334" s="24"/>
    </row>
    <row r="335" spans="22:23" ht="15" x14ac:dyDescent="0.25">
      <c r="V335" s="24"/>
      <c r="W335" s="24"/>
    </row>
    <row r="336" spans="22:23" ht="15" x14ac:dyDescent="0.25">
      <c r="V336" s="24"/>
      <c r="W336" s="24"/>
    </row>
    <row r="337" spans="22:23" ht="15" x14ac:dyDescent="0.25">
      <c r="V337" s="24"/>
      <c r="W337" s="24"/>
    </row>
    <row r="338" spans="22:23" ht="15" x14ac:dyDescent="0.25">
      <c r="V338" s="24"/>
      <c r="W338" s="24"/>
    </row>
    <row r="339" spans="22:23" ht="15" x14ac:dyDescent="0.25">
      <c r="V339" s="24"/>
      <c r="W339" s="24"/>
    </row>
    <row r="340" spans="22:23" ht="15" x14ac:dyDescent="0.25">
      <c r="V340" s="24"/>
      <c r="W340" s="24"/>
    </row>
    <row r="341" spans="22:23" ht="15" x14ac:dyDescent="0.25">
      <c r="V341" s="24"/>
      <c r="W341" s="24"/>
    </row>
    <row r="342" spans="22:23" ht="15" x14ac:dyDescent="0.25">
      <c r="V342" s="24"/>
      <c r="W342" s="24"/>
    </row>
    <row r="343" spans="22:23" ht="15" x14ac:dyDescent="0.25">
      <c r="V343" s="24"/>
      <c r="W343" s="24"/>
    </row>
    <row r="344" spans="22:23" ht="15" x14ac:dyDescent="0.25">
      <c r="V344" s="24"/>
      <c r="W344" s="24"/>
    </row>
    <row r="345" spans="22:23" ht="15" x14ac:dyDescent="0.25">
      <c r="V345" s="24"/>
      <c r="W345" s="24"/>
    </row>
    <row r="346" spans="22:23" ht="15" x14ac:dyDescent="0.25">
      <c r="V346" s="24"/>
      <c r="W346" s="24"/>
    </row>
    <row r="347" spans="22:23" ht="15" x14ac:dyDescent="0.25">
      <c r="V347" s="24"/>
      <c r="W347" s="24"/>
    </row>
    <row r="348" spans="22:23" ht="15" x14ac:dyDescent="0.25">
      <c r="V348" s="24"/>
      <c r="W348" s="24"/>
    </row>
    <row r="349" spans="22:23" ht="15" x14ac:dyDescent="0.25">
      <c r="V349" s="24"/>
      <c r="W349" s="24"/>
    </row>
    <row r="350" spans="22:23" ht="15" x14ac:dyDescent="0.25">
      <c r="V350" s="24"/>
      <c r="W350" s="24"/>
    </row>
    <row r="351" spans="22:23" ht="15" x14ac:dyDescent="0.25">
      <c r="V351" s="24"/>
      <c r="W351" s="24"/>
    </row>
    <row r="352" spans="22:23" ht="15" x14ac:dyDescent="0.25">
      <c r="V352" s="24"/>
      <c r="W352" s="24"/>
    </row>
    <row r="353" spans="22:23" ht="15" x14ac:dyDescent="0.25">
      <c r="V353" s="24"/>
      <c r="W353" s="24"/>
    </row>
    <row r="354" spans="22:23" ht="15" x14ac:dyDescent="0.25">
      <c r="V354" s="24"/>
      <c r="W354" s="24"/>
    </row>
    <row r="355" spans="22:23" ht="15" x14ac:dyDescent="0.25">
      <c r="V355" s="24"/>
      <c r="W355" s="24"/>
    </row>
    <row r="356" spans="22:23" ht="15" x14ac:dyDescent="0.25">
      <c r="V356" s="24"/>
      <c r="W356" s="24"/>
    </row>
    <row r="357" spans="22:23" ht="15" x14ac:dyDescent="0.25">
      <c r="V357" s="24"/>
      <c r="W357" s="24"/>
    </row>
    <row r="358" spans="22:23" ht="15" x14ac:dyDescent="0.25">
      <c r="V358" s="24"/>
      <c r="W358" s="24"/>
    </row>
    <row r="359" spans="22:23" ht="15" x14ac:dyDescent="0.25">
      <c r="V359" s="24"/>
      <c r="W359" s="24"/>
    </row>
    <row r="360" spans="22:23" ht="15" x14ac:dyDescent="0.25">
      <c r="V360" s="24"/>
      <c r="W360" s="24"/>
    </row>
    <row r="361" spans="22:23" ht="15" x14ac:dyDescent="0.25">
      <c r="V361" s="24"/>
      <c r="W361" s="24"/>
    </row>
    <row r="362" spans="22:23" ht="15" x14ac:dyDescent="0.25">
      <c r="V362" s="24"/>
      <c r="W362" s="24"/>
    </row>
    <row r="363" spans="22:23" ht="15" x14ac:dyDescent="0.25">
      <c r="V363" s="24"/>
      <c r="W363" s="24"/>
    </row>
    <row r="364" spans="22:23" ht="15" x14ac:dyDescent="0.25">
      <c r="V364" s="24"/>
      <c r="W364" s="24"/>
    </row>
    <row r="365" spans="22:23" ht="15" x14ac:dyDescent="0.25">
      <c r="V365" s="24"/>
      <c r="W365" s="24"/>
    </row>
    <row r="366" spans="22:23" ht="15" x14ac:dyDescent="0.25">
      <c r="V366" s="24"/>
      <c r="W366" s="24"/>
    </row>
    <row r="367" spans="22:23" ht="15" x14ac:dyDescent="0.25">
      <c r="V367" s="24"/>
      <c r="W367" s="24"/>
    </row>
    <row r="368" spans="22:23" ht="15" x14ac:dyDescent="0.25">
      <c r="V368" s="24"/>
      <c r="W368" s="24"/>
    </row>
    <row r="369" spans="22:23" ht="15" x14ac:dyDescent="0.25">
      <c r="V369" s="24"/>
      <c r="W369" s="24"/>
    </row>
    <row r="370" spans="22:23" ht="15" x14ac:dyDescent="0.25">
      <c r="V370" s="24"/>
      <c r="W370" s="24"/>
    </row>
    <row r="371" spans="22:23" ht="15" x14ac:dyDescent="0.25">
      <c r="V371" s="24"/>
      <c r="W371" s="24"/>
    </row>
    <row r="372" spans="22:23" ht="15" x14ac:dyDescent="0.25">
      <c r="V372" s="24"/>
      <c r="W372" s="24"/>
    </row>
    <row r="373" spans="22:23" ht="15" x14ac:dyDescent="0.25">
      <c r="V373" s="24"/>
      <c r="W373" s="24"/>
    </row>
    <row r="374" spans="22:23" ht="15" x14ac:dyDescent="0.25">
      <c r="V374" s="24"/>
      <c r="W374" s="24"/>
    </row>
    <row r="375" spans="22:23" ht="15" x14ac:dyDescent="0.25">
      <c r="V375" s="24"/>
      <c r="W375" s="24"/>
    </row>
    <row r="376" spans="22:23" ht="15" x14ac:dyDescent="0.25">
      <c r="V376" s="24"/>
      <c r="W376" s="24"/>
    </row>
    <row r="377" spans="22:23" ht="15" x14ac:dyDescent="0.25">
      <c r="V377" s="24"/>
      <c r="W377" s="24"/>
    </row>
    <row r="378" spans="22:23" ht="15" x14ac:dyDescent="0.25">
      <c r="V378" s="24"/>
      <c r="W378" s="24"/>
    </row>
    <row r="379" spans="22:23" ht="15" x14ac:dyDescent="0.25">
      <c r="V379" s="24"/>
      <c r="W379" s="24"/>
    </row>
    <row r="380" spans="22:23" ht="15" x14ac:dyDescent="0.25">
      <c r="V380" s="24"/>
      <c r="W380" s="24"/>
    </row>
    <row r="381" spans="22:23" ht="15" x14ac:dyDescent="0.25">
      <c r="V381" s="24"/>
      <c r="W381" s="24"/>
    </row>
    <row r="382" spans="22:23" ht="15" x14ac:dyDescent="0.25">
      <c r="V382" s="24"/>
      <c r="W382" s="24"/>
    </row>
    <row r="383" spans="22:23" ht="15" x14ac:dyDescent="0.25">
      <c r="V383" s="24"/>
      <c r="W383" s="24"/>
    </row>
    <row r="384" spans="22:23" ht="15" x14ac:dyDescent="0.25">
      <c r="V384" s="24"/>
      <c r="W384" s="24"/>
    </row>
    <row r="385" spans="22:23" ht="15" x14ac:dyDescent="0.25">
      <c r="V385" s="24"/>
      <c r="W385" s="24"/>
    </row>
    <row r="386" spans="22:23" ht="15" x14ac:dyDescent="0.25">
      <c r="V386" s="24"/>
      <c r="W386" s="24"/>
    </row>
    <row r="387" spans="22:23" ht="15" x14ac:dyDescent="0.25">
      <c r="V387" s="24"/>
      <c r="W387" s="24"/>
    </row>
    <row r="388" spans="22:23" ht="15" x14ac:dyDescent="0.25">
      <c r="V388" s="24"/>
      <c r="W388" s="24"/>
    </row>
    <row r="389" spans="22:23" ht="15" x14ac:dyDescent="0.25">
      <c r="V389" s="24"/>
      <c r="W389" s="24"/>
    </row>
    <row r="390" spans="22:23" ht="15" x14ac:dyDescent="0.25">
      <c r="V390" s="24"/>
      <c r="W390" s="24"/>
    </row>
    <row r="391" spans="22:23" ht="15" x14ac:dyDescent="0.25">
      <c r="V391" s="24"/>
      <c r="W391" s="24"/>
    </row>
    <row r="392" spans="22:23" ht="15" x14ac:dyDescent="0.25">
      <c r="V392" s="24"/>
      <c r="W392" s="24"/>
    </row>
    <row r="393" spans="22:23" ht="15" x14ac:dyDescent="0.25">
      <c r="V393" s="24"/>
      <c r="W393" s="24"/>
    </row>
    <row r="394" spans="22:23" ht="15" x14ac:dyDescent="0.25">
      <c r="V394" s="24"/>
      <c r="W394" s="24"/>
    </row>
    <row r="395" spans="22:23" ht="15" x14ac:dyDescent="0.25">
      <c r="V395" s="24"/>
      <c r="W395" s="24"/>
    </row>
    <row r="396" spans="22:23" ht="15" x14ac:dyDescent="0.25">
      <c r="V396" s="24"/>
      <c r="W396" s="24"/>
    </row>
    <row r="397" spans="22:23" ht="15" x14ac:dyDescent="0.25">
      <c r="V397" s="24"/>
      <c r="W397" s="24"/>
    </row>
    <row r="398" spans="22:23" ht="15" x14ac:dyDescent="0.25">
      <c r="V398" s="24"/>
      <c r="W398" s="24"/>
    </row>
    <row r="399" spans="22:23" ht="15" x14ac:dyDescent="0.25">
      <c r="V399" s="24"/>
      <c r="W399" s="24"/>
    </row>
    <row r="400" spans="22:23" ht="15" x14ac:dyDescent="0.25">
      <c r="V400" s="24"/>
      <c r="W400" s="24"/>
    </row>
    <row r="401" spans="22:23" ht="15" x14ac:dyDescent="0.25">
      <c r="V401" s="24"/>
      <c r="W401" s="24"/>
    </row>
    <row r="402" spans="22:23" ht="15" x14ac:dyDescent="0.25">
      <c r="V402" s="24"/>
      <c r="W402" s="24"/>
    </row>
    <row r="403" spans="22:23" ht="15" x14ac:dyDescent="0.25">
      <c r="V403" s="24"/>
      <c r="W403" s="24"/>
    </row>
    <row r="404" spans="22:23" ht="15" x14ac:dyDescent="0.25">
      <c r="V404" s="24"/>
      <c r="W404" s="24"/>
    </row>
    <row r="405" spans="22:23" ht="15" x14ac:dyDescent="0.25">
      <c r="V405" s="24"/>
      <c r="W405" s="24"/>
    </row>
    <row r="406" spans="22:23" ht="15" x14ac:dyDescent="0.25">
      <c r="V406" s="24"/>
      <c r="W406" s="24"/>
    </row>
    <row r="407" spans="22:23" ht="15" x14ac:dyDescent="0.25">
      <c r="V407" s="24"/>
      <c r="W407" s="24"/>
    </row>
    <row r="408" spans="22:23" ht="15" x14ac:dyDescent="0.25">
      <c r="V408" s="24"/>
      <c r="W408" s="24"/>
    </row>
    <row r="409" spans="22:23" ht="15" x14ac:dyDescent="0.25">
      <c r="V409" s="24"/>
      <c r="W409" s="24"/>
    </row>
    <row r="410" spans="22:23" ht="15" x14ac:dyDescent="0.25">
      <c r="V410" s="24"/>
      <c r="W410" s="24"/>
    </row>
    <row r="411" spans="22:23" ht="15" x14ac:dyDescent="0.25">
      <c r="V411" s="24"/>
      <c r="W411" s="24"/>
    </row>
    <row r="412" spans="22:23" ht="15" x14ac:dyDescent="0.25">
      <c r="V412" s="24"/>
      <c r="W412" s="24"/>
    </row>
    <row r="413" spans="22:23" ht="15" x14ac:dyDescent="0.25">
      <c r="V413" s="24"/>
      <c r="W413" s="24"/>
    </row>
    <row r="414" spans="22:23" ht="15" x14ac:dyDescent="0.25">
      <c r="V414" s="24"/>
      <c r="W414" s="24"/>
    </row>
    <row r="415" spans="22:23" ht="15" x14ac:dyDescent="0.25">
      <c r="V415" s="24"/>
      <c r="W415" s="24"/>
    </row>
    <row r="416" spans="22:23" ht="15" x14ac:dyDescent="0.25">
      <c r="V416" s="24"/>
      <c r="W416" s="24"/>
    </row>
    <row r="417" spans="22:23" ht="15" x14ac:dyDescent="0.25">
      <c r="V417" s="24"/>
      <c r="W417" s="24"/>
    </row>
    <row r="418" spans="22:23" ht="15" x14ac:dyDescent="0.25">
      <c r="V418" s="24"/>
      <c r="W418" s="24"/>
    </row>
    <row r="419" spans="22:23" ht="15" x14ac:dyDescent="0.25">
      <c r="V419" s="24"/>
      <c r="W419" s="24"/>
    </row>
    <row r="420" spans="22:23" ht="15" x14ac:dyDescent="0.25">
      <c r="V420" s="24"/>
      <c r="W420" s="24"/>
    </row>
    <row r="421" spans="22:23" ht="15" x14ac:dyDescent="0.25">
      <c r="V421" s="24"/>
      <c r="W421" s="24"/>
    </row>
    <row r="422" spans="22:23" ht="15" x14ac:dyDescent="0.25">
      <c r="V422" s="24"/>
      <c r="W422" s="24"/>
    </row>
    <row r="423" spans="22:23" ht="15" x14ac:dyDescent="0.25">
      <c r="V423" s="24"/>
      <c r="W423" s="24"/>
    </row>
    <row r="424" spans="22:23" ht="15" x14ac:dyDescent="0.25">
      <c r="V424" s="24"/>
      <c r="W424" s="24"/>
    </row>
    <row r="425" spans="22:23" ht="15" x14ac:dyDescent="0.25">
      <c r="V425" s="24"/>
      <c r="W425" s="24"/>
    </row>
    <row r="426" spans="22:23" ht="15" x14ac:dyDescent="0.25">
      <c r="V426" s="24"/>
      <c r="W426" s="24"/>
    </row>
    <row r="427" spans="22:23" ht="15" x14ac:dyDescent="0.25">
      <c r="V427" s="24"/>
      <c r="W427" s="24"/>
    </row>
    <row r="428" spans="22:23" ht="15" x14ac:dyDescent="0.25">
      <c r="V428" s="24"/>
      <c r="W428" s="24"/>
    </row>
    <row r="429" spans="22:23" ht="15" x14ac:dyDescent="0.25">
      <c r="V429" s="24"/>
      <c r="W429" s="24"/>
    </row>
    <row r="430" spans="22:23" ht="15" x14ac:dyDescent="0.25">
      <c r="V430" s="24"/>
      <c r="W430" s="24"/>
    </row>
    <row r="431" spans="22:23" ht="15" x14ac:dyDescent="0.25">
      <c r="V431" s="24"/>
      <c r="W431" s="24"/>
    </row>
    <row r="432" spans="22:23" ht="15" x14ac:dyDescent="0.25">
      <c r="V432" s="24"/>
      <c r="W432" s="24"/>
    </row>
    <row r="433" spans="22:23" ht="15" x14ac:dyDescent="0.25">
      <c r="V433" s="24"/>
      <c r="W433" s="24"/>
    </row>
    <row r="434" spans="22:23" ht="15" x14ac:dyDescent="0.25">
      <c r="V434" s="24"/>
      <c r="W434" s="24"/>
    </row>
    <row r="435" spans="22:23" ht="15" x14ac:dyDescent="0.25">
      <c r="V435" s="24"/>
      <c r="W435" s="24"/>
    </row>
    <row r="436" spans="22:23" ht="15" x14ac:dyDescent="0.25">
      <c r="V436" s="24"/>
      <c r="W436" s="24"/>
    </row>
    <row r="437" spans="22:23" ht="15" x14ac:dyDescent="0.25">
      <c r="V437" s="24"/>
      <c r="W437" s="24"/>
    </row>
    <row r="438" spans="22:23" ht="15" x14ac:dyDescent="0.25">
      <c r="V438" s="24"/>
      <c r="W438" s="24"/>
    </row>
    <row r="439" spans="22:23" ht="15" x14ac:dyDescent="0.25">
      <c r="V439" s="24"/>
      <c r="W439" s="24"/>
    </row>
    <row r="440" spans="22:23" ht="15" x14ac:dyDescent="0.25">
      <c r="V440" s="24"/>
      <c r="W440" s="24"/>
    </row>
    <row r="441" spans="22:23" ht="15" x14ac:dyDescent="0.25">
      <c r="V441" s="24"/>
      <c r="W441" s="24"/>
    </row>
    <row r="442" spans="22:23" ht="15" x14ac:dyDescent="0.25">
      <c r="V442" s="24"/>
      <c r="W442" s="24"/>
    </row>
    <row r="443" spans="22:23" ht="15" x14ac:dyDescent="0.25">
      <c r="V443" s="24"/>
      <c r="W443" s="24"/>
    </row>
    <row r="444" spans="22:23" ht="15" x14ac:dyDescent="0.25">
      <c r="V444" s="24"/>
      <c r="W444" s="24"/>
    </row>
    <row r="445" spans="22:23" ht="15" x14ac:dyDescent="0.25">
      <c r="V445" s="24"/>
      <c r="W445" s="24"/>
    </row>
    <row r="446" spans="22:23" ht="15" x14ac:dyDescent="0.25">
      <c r="V446" s="24"/>
      <c r="W446" s="24"/>
    </row>
    <row r="447" spans="22:23" ht="15" x14ac:dyDescent="0.25">
      <c r="V447" s="24"/>
      <c r="W447" s="24"/>
    </row>
    <row r="448" spans="22:23" ht="15" x14ac:dyDescent="0.25">
      <c r="V448" s="24"/>
      <c r="W448" s="24"/>
    </row>
    <row r="449" spans="22:23" ht="15" x14ac:dyDescent="0.25">
      <c r="V449" s="24"/>
      <c r="W449" s="24"/>
    </row>
    <row r="450" spans="22:23" ht="15" x14ac:dyDescent="0.25">
      <c r="V450" s="24"/>
      <c r="W450" s="24"/>
    </row>
    <row r="451" spans="22:23" ht="15" x14ac:dyDescent="0.25">
      <c r="V451" s="24"/>
      <c r="W451" s="24"/>
    </row>
    <row r="452" spans="22:23" ht="15" x14ac:dyDescent="0.25">
      <c r="V452" s="24"/>
      <c r="W452" s="24"/>
    </row>
    <row r="453" spans="22:23" ht="15" x14ac:dyDescent="0.25">
      <c r="V453" s="24"/>
      <c r="W453" s="24"/>
    </row>
    <row r="454" spans="22:23" ht="15" x14ac:dyDescent="0.25">
      <c r="V454" s="24"/>
      <c r="W454" s="24"/>
    </row>
    <row r="455" spans="22:23" ht="15" x14ac:dyDescent="0.25">
      <c r="V455" s="24"/>
      <c r="W455" s="24"/>
    </row>
    <row r="456" spans="22:23" ht="15" x14ac:dyDescent="0.25">
      <c r="V456" s="24"/>
      <c r="W456" s="24"/>
    </row>
    <row r="457" spans="22:23" ht="15" x14ac:dyDescent="0.25">
      <c r="V457" s="24"/>
      <c r="W457" s="24"/>
    </row>
    <row r="458" spans="22:23" ht="15" x14ac:dyDescent="0.25">
      <c r="V458" s="24"/>
      <c r="W458" s="24"/>
    </row>
    <row r="459" spans="22:23" ht="15" x14ac:dyDescent="0.25">
      <c r="V459" s="24"/>
      <c r="W459" s="24"/>
    </row>
    <row r="460" spans="22:23" ht="15" x14ac:dyDescent="0.25">
      <c r="V460" s="24"/>
      <c r="W460" s="24"/>
    </row>
    <row r="461" spans="22:23" ht="15" x14ac:dyDescent="0.25">
      <c r="V461" s="24"/>
      <c r="W461" s="24"/>
    </row>
    <row r="462" spans="22:23" ht="15" x14ac:dyDescent="0.25">
      <c r="V462" s="24"/>
      <c r="W462" s="24"/>
    </row>
    <row r="463" spans="22:23" ht="15" x14ac:dyDescent="0.25">
      <c r="V463" s="24"/>
      <c r="W463" s="24"/>
    </row>
    <row r="464" spans="22:23" ht="15" x14ac:dyDescent="0.25">
      <c r="V464" s="24"/>
      <c r="W464" s="24"/>
    </row>
    <row r="465" spans="22:23" ht="15" x14ac:dyDescent="0.25">
      <c r="V465" s="24"/>
      <c r="W465" s="24"/>
    </row>
    <row r="466" spans="22:23" ht="15" x14ac:dyDescent="0.25">
      <c r="V466" s="24"/>
      <c r="W466" s="24"/>
    </row>
    <row r="467" spans="22:23" ht="15" x14ac:dyDescent="0.25">
      <c r="V467" s="24"/>
      <c r="W467" s="24"/>
    </row>
    <row r="468" spans="22:23" ht="15" x14ac:dyDescent="0.25">
      <c r="V468" s="24"/>
      <c r="W468" s="24"/>
    </row>
    <row r="469" spans="22:23" ht="15" x14ac:dyDescent="0.25">
      <c r="V469" s="24"/>
      <c r="W469" s="24"/>
    </row>
    <row r="470" spans="22:23" ht="15" x14ac:dyDescent="0.25">
      <c r="V470" s="24"/>
      <c r="W470" s="24"/>
    </row>
    <row r="471" spans="22:23" ht="15" x14ac:dyDescent="0.25">
      <c r="V471" s="24"/>
      <c r="W471" s="24"/>
    </row>
    <row r="472" spans="22:23" ht="15" x14ac:dyDescent="0.25">
      <c r="V472" s="24"/>
      <c r="W472" s="24"/>
    </row>
    <row r="473" spans="22:23" ht="15" x14ac:dyDescent="0.25">
      <c r="V473" s="24"/>
      <c r="W473" s="24"/>
    </row>
    <row r="474" spans="22:23" ht="15" x14ac:dyDescent="0.25">
      <c r="V474" s="24"/>
      <c r="W474" s="24"/>
    </row>
    <row r="475" spans="22:23" ht="15" x14ac:dyDescent="0.25">
      <c r="V475" s="24"/>
      <c r="W475" s="24"/>
    </row>
    <row r="476" spans="22:23" ht="15" x14ac:dyDescent="0.25">
      <c r="V476" s="24"/>
      <c r="W476" s="24"/>
    </row>
    <row r="477" spans="22:23" ht="15" x14ac:dyDescent="0.25">
      <c r="V477" s="24"/>
      <c r="W477" s="24"/>
    </row>
    <row r="478" spans="22:23" ht="15" x14ac:dyDescent="0.25">
      <c r="V478" s="24"/>
      <c r="W478" s="24"/>
    </row>
    <row r="479" spans="22:23" ht="15" x14ac:dyDescent="0.25">
      <c r="V479" s="24"/>
      <c r="W479" s="24"/>
    </row>
    <row r="480" spans="22:23" ht="15" x14ac:dyDescent="0.25">
      <c r="V480" s="24"/>
      <c r="W480" s="24"/>
    </row>
    <row r="481" spans="22:23" ht="15" x14ac:dyDescent="0.25">
      <c r="V481" s="24"/>
      <c r="W481" s="24"/>
    </row>
    <row r="482" spans="22:23" ht="15" x14ac:dyDescent="0.25">
      <c r="V482" s="24"/>
      <c r="W482" s="24"/>
    </row>
    <row r="483" spans="22:23" ht="15" x14ac:dyDescent="0.25">
      <c r="V483" s="24"/>
      <c r="W483" s="24"/>
    </row>
    <row r="484" spans="22:23" ht="15" x14ac:dyDescent="0.25">
      <c r="V484" s="24"/>
      <c r="W484" s="24"/>
    </row>
    <row r="485" spans="22:23" ht="15" x14ac:dyDescent="0.25">
      <c r="V485" s="24"/>
      <c r="W485" s="24"/>
    </row>
    <row r="486" spans="22:23" ht="15" x14ac:dyDescent="0.25">
      <c r="V486" s="24"/>
      <c r="W486" s="24"/>
    </row>
    <row r="487" spans="22:23" ht="15" x14ac:dyDescent="0.25">
      <c r="V487" s="24"/>
      <c r="W487" s="24"/>
    </row>
    <row r="488" spans="22:23" ht="15" x14ac:dyDescent="0.25">
      <c r="V488" s="24"/>
      <c r="W488" s="24"/>
    </row>
    <row r="489" spans="22:23" ht="15" x14ac:dyDescent="0.25">
      <c r="V489" s="24"/>
      <c r="W489" s="24"/>
    </row>
    <row r="490" spans="22:23" ht="15" x14ac:dyDescent="0.25">
      <c r="V490" s="24"/>
      <c r="W490" s="24"/>
    </row>
    <row r="491" spans="22:23" ht="15" x14ac:dyDescent="0.25">
      <c r="V491" s="24"/>
      <c r="W491" s="24"/>
    </row>
    <row r="492" spans="22:23" ht="15" x14ac:dyDescent="0.25">
      <c r="V492" s="24"/>
      <c r="W492" s="24"/>
    </row>
    <row r="493" spans="22:23" ht="15" x14ac:dyDescent="0.25">
      <c r="V493" s="24"/>
      <c r="W493" s="24"/>
    </row>
    <row r="494" spans="22:23" ht="15" x14ac:dyDescent="0.25">
      <c r="V494" s="24"/>
      <c r="W494" s="24"/>
    </row>
    <row r="495" spans="22:23" ht="15" x14ac:dyDescent="0.25">
      <c r="V495" s="24"/>
      <c r="W495" s="24"/>
    </row>
    <row r="496" spans="22:23" ht="15" x14ac:dyDescent="0.25">
      <c r="V496" s="24"/>
      <c r="W496" s="24"/>
    </row>
    <row r="497" spans="22:23" ht="15" x14ac:dyDescent="0.25">
      <c r="V497" s="24"/>
      <c r="W497" s="24"/>
    </row>
    <row r="498" spans="22:23" ht="15" x14ac:dyDescent="0.25">
      <c r="V498" s="24"/>
      <c r="W498" s="24"/>
    </row>
    <row r="499" spans="22:23" ht="15" x14ac:dyDescent="0.25">
      <c r="V499" s="24"/>
      <c r="W499" s="24"/>
    </row>
    <row r="500" spans="22:23" ht="15" x14ac:dyDescent="0.25">
      <c r="V500" s="24"/>
      <c r="W500" s="24"/>
    </row>
    <row r="501" spans="22:23" ht="15" x14ac:dyDescent="0.25">
      <c r="V501" s="24"/>
      <c r="W501" s="24"/>
    </row>
    <row r="502" spans="22:23" ht="15" x14ac:dyDescent="0.25">
      <c r="V502" s="24"/>
      <c r="W502" s="24"/>
    </row>
    <row r="503" spans="22:23" ht="15" x14ac:dyDescent="0.25">
      <c r="V503" s="24"/>
      <c r="W503" s="24"/>
    </row>
    <row r="504" spans="22:23" ht="15" x14ac:dyDescent="0.25">
      <c r="V504" s="24"/>
      <c r="W504" s="24"/>
    </row>
    <row r="505" spans="22:23" ht="15" x14ac:dyDescent="0.25">
      <c r="V505" s="24"/>
      <c r="W505" s="24"/>
    </row>
    <row r="506" spans="22:23" ht="15" x14ac:dyDescent="0.25">
      <c r="V506" s="24"/>
      <c r="W506" s="24"/>
    </row>
    <row r="507" spans="22:23" ht="15" x14ac:dyDescent="0.25">
      <c r="V507" s="24"/>
      <c r="W507" s="24"/>
    </row>
    <row r="508" spans="22:23" ht="15" x14ac:dyDescent="0.25">
      <c r="V508" s="24"/>
      <c r="W508" s="24"/>
    </row>
    <row r="509" spans="22:23" ht="15" x14ac:dyDescent="0.25">
      <c r="V509" s="24"/>
      <c r="W509" s="24"/>
    </row>
    <row r="510" spans="22:23" ht="15" x14ac:dyDescent="0.25">
      <c r="V510" s="24"/>
      <c r="W510" s="24"/>
    </row>
    <row r="511" spans="22:23" ht="15" x14ac:dyDescent="0.25">
      <c r="V511" s="24"/>
      <c r="W511" s="24"/>
    </row>
    <row r="512" spans="22:23" ht="15" x14ac:dyDescent="0.25">
      <c r="V512" s="24"/>
      <c r="W512" s="24"/>
    </row>
    <row r="513" spans="22:23" ht="15" x14ac:dyDescent="0.25">
      <c r="V513" s="24"/>
      <c r="W513" s="24"/>
    </row>
  </sheetData>
  <sheetProtection password="CCBA" sheet="1" selectLockedCells="1"/>
  <mergeCells count="4">
    <mergeCell ref="C201:K201"/>
    <mergeCell ref="R201:Y201"/>
    <mergeCell ref="B2:E2"/>
    <mergeCell ref="G2:K2"/>
  </mergeCells>
  <dataValidations count="2">
    <dataValidation type="list" allowBlank="1" showInputMessage="1" showErrorMessage="1" sqref="E5:E200">
      <formula1>$Q$1:$Q$2</formula1>
    </dataValidation>
    <dataValidation type="list" allowBlank="1" showInputMessage="1" showErrorMessage="1" sqref="M5:M200">
      <formula1>"SI,NO"</formula1>
    </dataValidation>
  </dataValidations>
  <pageMargins left="0.7" right="0.7" top="0.75" bottom="0.75" header="0.3" footer="0.3"/>
  <pageSetup paperSize="9" scale="3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C428"/>
  <sheetViews>
    <sheetView showGridLines="0" topLeftCell="K1" zoomScaleNormal="100" workbookViewId="0">
      <selection activeCell="K2" sqref="K2:S3"/>
    </sheetView>
  </sheetViews>
  <sheetFormatPr baseColWidth="10" defaultColWidth="11.42578125" defaultRowHeight="15" x14ac:dyDescent="0.25"/>
  <cols>
    <col min="1" max="1" width="9.42578125" style="24" hidden="1" customWidth="1"/>
    <col min="2" max="2" width="44.85546875" style="24" hidden="1" customWidth="1"/>
    <col min="3" max="3" width="31" style="24" hidden="1" customWidth="1"/>
    <col min="4" max="4" width="23.7109375" style="24" hidden="1" customWidth="1"/>
    <col min="5" max="5" width="24.5703125" style="24" hidden="1" customWidth="1"/>
    <col min="6" max="6" width="11" style="24" hidden="1" customWidth="1"/>
    <col min="7" max="7" width="15" style="24" hidden="1" customWidth="1"/>
    <col min="8" max="8" width="15.28515625" style="24" hidden="1" customWidth="1"/>
    <col min="9" max="9" width="11.42578125" style="24" hidden="1" customWidth="1"/>
    <col min="10" max="10" width="3" style="24" hidden="1" customWidth="1"/>
    <col min="11" max="11" width="4" style="24" customWidth="1"/>
    <col min="12" max="12" width="43" style="24" customWidth="1"/>
    <col min="13" max="13" width="33.140625" style="24" customWidth="1"/>
    <col min="14" max="14" width="11.42578125" style="24" customWidth="1"/>
    <col min="15" max="15" width="15.28515625" style="24" customWidth="1"/>
    <col min="16" max="16" width="4.7109375" style="24" customWidth="1"/>
    <col min="17" max="17" width="19.85546875" style="24" customWidth="1"/>
    <col min="18" max="18" width="18.85546875" style="24" customWidth="1"/>
    <col min="19" max="19" width="7.5703125" style="24" customWidth="1"/>
    <col min="20" max="20" width="8.28515625" style="24" customWidth="1"/>
    <col min="21" max="21" width="39" style="24" customWidth="1"/>
    <col min="22" max="23" width="20.85546875" style="24" customWidth="1"/>
    <col min="24" max="24" width="16.28515625" style="24" customWidth="1"/>
    <col min="25" max="25" width="16" style="24" customWidth="1"/>
    <col min="26" max="26" width="15.140625" style="24" customWidth="1"/>
    <col min="27" max="16384" width="11.42578125" style="24"/>
  </cols>
  <sheetData>
    <row r="1" spans="1:28" s="21" customFormat="1" x14ac:dyDescent="0.25"/>
    <row r="2" spans="1:28" ht="24" customHeight="1" x14ac:dyDescent="0.25">
      <c r="A2" s="694" t="s">
        <v>680</v>
      </c>
      <c r="B2" s="694"/>
      <c r="C2" s="694"/>
      <c r="D2" s="694"/>
      <c r="E2" s="694"/>
      <c r="F2" s="694"/>
      <c r="G2" s="694"/>
      <c r="H2" s="694"/>
      <c r="I2" s="694"/>
      <c r="J2" s="22"/>
      <c r="K2" s="694" t="s">
        <v>796</v>
      </c>
      <c r="L2" s="694"/>
      <c r="M2" s="694"/>
      <c r="N2" s="694"/>
      <c r="O2" s="694"/>
      <c r="P2" s="694"/>
      <c r="Q2" s="694"/>
      <c r="R2" s="694"/>
      <c r="S2" s="694"/>
      <c r="T2" s="82"/>
      <c r="U2" s="21"/>
      <c r="V2" s="21"/>
      <c r="W2" s="23"/>
      <c r="X2" s="21"/>
      <c r="Y2" s="21"/>
      <c r="Z2" s="21"/>
      <c r="AA2" s="21"/>
      <c r="AB2" s="21"/>
    </row>
    <row r="3" spans="1:28" ht="24" customHeight="1" x14ac:dyDescent="0.25">
      <c r="A3" s="694"/>
      <c r="B3" s="694"/>
      <c r="C3" s="694"/>
      <c r="D3" s="694"/>
      <c r="E3" s="694"/>
      <c r="F3" s="694"/>
      <c r="G3" s="694"/>
      <c r="H3" s="694"/>
      <c r="I3" s="694"/>
      <c r="J3" s="21"/>
      <c r="K3" s="694"/>
      <c r="L3" s="694"/>
      <c r="M3" s="694"/>
      <c r="N3" s="694"/>
      <c r="O3" s="694"/>
      <c r="P3" s="694"/>
      <c r="Q3" s="694"/>
      <c r="R3" s="694"/>
      <c r="S3" s="694"/>
      <c r="T3" s="82"/>
      <c r="U3" s="21"/>
      <c r="V3" s="21"/>
      <c r="W3" s="23"/>
      <c r="X3" s="21"/>
      <c r="Y3" s="21"/>
      <c r="Z3" s="21"/>
      <c r="AA3" s="21"/>
      <c r="AB3" s="21"/>
    </row>
    <row r="4" spans="1:28" ht="15.75" customHeight="1" thickBot="1" x14ac:dyDescent="0.3">
      <c r="A4" s="694"/>
      <c r="B4" s="694"/>
      <c r="C4" s="694"/>
      <c r="D4" s="694"/>
      <c r="E4" s="694"/>
      <c r="F4" s="694"/>
      <c r="G4" s="694"/>
      <c r="H4" s="694"/>
      <c r="I4" s="694"/>
      <c r="J4" s="21"/>
      <c r="K4" s="569"/>
      <c r="L4" s="569"/>
      <c r="M4" s="569"/>
      <c r="N4" s="569"/>
      <c r="O4" s="569"/>
      <c r="P4" s="569"/>
      <c r="Q4" s="569"/>
      <c r="R4" s="569"/>
      <c r="S4" s="569"/>
      <c r="T4" s="82"/>
      <c r="U4"/>
      <c r="V4"/>
      <c r="W4"/>
      <c r="X4"/>
      <c r="Y4"/>
      <c r="Z4" s="21"/>
      <c r="AA4" s="21"/>
      <c r="AB4" s="21"/>
    </row>
    <row r="5" spans="1:28" s="27" customFormat="1" ht="15" customHeight="1" x14ac:dyDescent="0.25">
      <c r="A5" s="193"/>
      <c r="B5" s="44"/>
      <c r="C5" s="44"/>
      <c r="D5" s="23"/>
      <c r="E5" s="23"/>
      <c r="F5" s="44"/>
      <c r="G5" s="707" t="s">
        <v>12</v>
      </c>
      <c r="H5" s="708"/>
      <c r="I5" s="194"/>
      <c r="J5" s="25"/>
      <c r="K5" s="83"/>
      <c r="L5" s="84"/>
      <c r="M5" s="84"/>
      <c r="N5" s="84"/>
      <c r="O5" s="84"/>
      <c r="P5" s="85"/>
      <c r="Q5" s="85"/>
      <c r="R5" s="85"/>
      <c r="S5" s="102"/>
      <c r="T5" s="26"/>
      <c r="U5"/>
      <c r="V5"/>
      <c r="W5"/>
      <c r="X5"/>
      <c r="Y5"/>
    </row>
    <row r="6" spans="1:28" s="29" customFormat="1" ht="15" customHeight="1" x14ac:dyDescent="0.25">
      <c r="A6" s="193"/>
      <c r="B6" s="44"/>
      <c r="C6" s="44"/>
      <c r="D6" s="23"/>
      <c r="E6" s="23"/>
      <c r="F6" s="44"/>
      <c r="G6" s="195" t="s">
        <v>100</v>
      </c>
      <c r="H6" s="195" t="s">
        <v>101</v>
      </c>
      <c r="I6" s="194"/>
      <c r="J6" s="28"/>
      <c r="K6" s="86"/>
      <c r="L6" s="87"/>
      <c r="M6" s="87"/>
      <c r="N6" s="88"/>
      <c r="O6" s="88"/>
      <c r="P6" s="87"/>
      <c r="Q6" s="90" t="s">
        <v>682</v>
      </c>
      <c r="R6" s="608" t="s">
        <v>101</v>
      </c>
      <c r="S6" s="103"/>
      <c r="T6" s="26"/>
      <c r="U6"/>
      <c r="V6"/>
      <c r="W6"/>
      <c r="X6"/>
      <c r="Y6"/>
      <c r="Z6" s="27"/>
      <c r="AA6" s="27"/>
      <c r="AB6" s="27"/>
    </row>
    <row r="7" spans="1:28" s="29" customFormat="1" ht="16.5" customHeight="1" x14ac:dyDescent="0.25">
      <c r="A7" s="196"/>
      <c r="B7" s="693" t="str">
        <f t="shared" ref="B7:B14" si="0">L7</f>
        <v>a. Gastos vinculados a la actividad presencial</v>
      </c>
      <c r="C7" s="693"/>
      <c r="D7" s="693"/>
      <c r="E7" s="693"/>
      <c r="F7" s="693"/>
      <c r="G7" s="92" t="e">
        <f>SUMIFS('2. RELACIÓN FACTURAS'!#REF!,'2. RELACIÓN FACTURAS'!$H$7:$H$453,"a. Gestión de películas")</f>
        <v>#REF!</v>
      </c>
      <c r="H7" s="167" t="e">
        <f>SUMIFS('2. RELACIÓN FACTURAS'!#REF!,'2. RELACIÓN FACTURAS'!$H$7:$H$453,"a. Gestión de películas",'2. RELACIÓN FACTURAS'!P7:P453,"SI")</f>
        <v>#REF!</v>
      </c>
      <c r="I7" s="194"/>
      <c r="J7" s="28"/>
      <c r="K7" s="86"/>
      <c r="L7" s="691" t="s">
        <v>715</v>
      </c>
      <c r="M7" s="691"/>
      <c r="N7" s="691"/>
      <c r="O7" s="691"/>
      <c r="P7" s="692"/>
      <c r="Q7" s="92">
        <f>SUMIFS('2. RELACIÓN FACTURAS'!$O$7:$O$453,'2. RELACIÓN FACTURAS'!$H$7:$H$453,"a. Gastos vinculados a la actividad presencial")</f>
        <v>0</v>
      </c>
      <c r="R7" s="611">
        <f>SUMIFS('2. RELACIÓN FACTURAS'!$O$7:$O$453,'2. RELACIÓN FACTURAS'!$H$7:$H$453,"a. Gastos vinculados a la actividad presencial",'2. RELACIÓN FACTURAS'!$P$7:$P$453,"SI")</f>
        <v>0</v>
      </c>
      <c r="S7" s="103"/>
      <c r="T7" s="169"/>
      <c r="U7"/>
      <c r="V7"/>
      <c r="W7"/>
      <c r="X7"/>
      <c r="Y7"/>
      <c r="Z7" s="27"/>
      <c r="AA7" s="27"/>
      <c r="AB7" s="27"/>
    </row>
    <row r="8" spans="1:28" s="29" customFormat="1" ht="16.5" customHeight="1" x14ac:dyDescent="0.25">
      <c r="A8" s="196"/>
      <c r="B8" s="693" t="str">
        <f t="shared" si="0"/>
        <v>b. Gastos vinculados a actividades online y procesos de digitalización</v>
      </c>
      <c r="C8" s="693"/>
      <c r="D8" s="693"/>
      <c r="E8" s="693"/>
      <c r="F8" s="693"/>
      <c r="G8" s="92" t="e">
        <f>SUMIFS('2. RELACIÓN FACTURAS'!#REF!,'2. RELACIÓN FACTURAS'!$H$7:$H$453,"b. Edición de publicaciones")</f>
        <v>#REF!</v>
      </c>
      <c r="H8" s="167" t="e">
        <f>SUMIFS('2. RELACIÓN FACTURAS'!#REF!,'2. RELACIÓN FACTURAS'!$H$7:$H$453,"b. Edición de publicaciones",'2. RELACIÓN FACTURAS'!$P$7:$P$453,"SI")</f>
        <v>#REF!</v>
      </c>
      <c r="I8" s="197"/>
      <c r="J8" s="28"/>
      <c r="K8" s="86"/>
      <c r="L8" s="691" t="s">
        <v>754</v>
      </c>
      <c r="M8" s="691"/>
      <c r="N8" s="691"/>
      <c r="O8" s="691"/>
      <c r="P8" s="692"/>
      <c r="Q8" s="92">
        <f>SUMIFS('2. RELACIÓN FACTURAS'!$O$7:$O$453,'2. RELACIÓN FACTURAS'!$H$7:$H$453,"b. Gastos vinculados a actividades online y procesos de digitalización")</f>
        <v>0</v>
      </c>
      <c r="R8" s="611">
        <f>SUMIFS('2. RELACIÓN FACTURAS'!$O$7:$O$453,'2. RELACIÓN FACTURAS'!$H$7:$H$453,"b. Gastos vinculados a actividades online y procesos de digitalización",'2. RELACIÓN FACTURAS'!$P$7:$P$453,"SI")</f>
        <v>0</v>
      </c>
      <c r="S8" s="103"/>
      <c r="T8" s="169"/>
      <c r="U8"/>
      <c r="V8"/>
      <c r="W8"/>
      <c r="X8"/>
      <c r="Y8"/>
      <c r="Z8" s="27"/>
      <c r="AA8" s="27"/>
      <c r="AB8" s="27"/>
    </row>
    <row r="9" spans="1:28" s="29" customFormat="1" ht="16.5" customHeight="1" x14ac:dyDescent="0.25">
      <c r="A9" s="196"/>
      <c r="B9" s="693" t="str">
        <f t="shared" si="0"/>
        <v>c. Gastos vinculados a sostenibilidad</v>
      </c>
      <c r="C9" s="693"/>
      <c r="D9" s="693"/>
      <c r="E9" s="693"/>
      <c r="F9" s="693"/>
      <c r="G9" s="92" t="e">
        <f>SUMIFS('2. RELACIÓN FACTURAS'!#REF!,'2. RELACIÓN FACTURAS'!$H$7:$H$453,"c. Comunicación y prensa")</f>
        <v>#REF!</v>
      </c>
      <c r="H9" s="167" t="e">
        <f>SUMIFS('2. RELACIÓN FACTURAS'!#REF!,'2. RELACIÓN FACTURAS'!$H$7:$H$453,"c. Comunicación y prensa",'2. RELACIÓN FACTURAS'!$P$7:$P$453,"SI")</f>
        <v>#REF!</v>
      </c>
      <c r="I9" s="197"/>
      <c r="J9" s="28"/>
      <c r="K9" s="86"/>
      <c r="L9" s="691" t="s">
        <v>721</v>
      </c>
      <c r="M9" s="691"/>
      <c r="N9" s="691"/>
      <c r="O9" s="691"/>
      <c r="P9" s="692"/>
      <c r="Q9" s="92">
        <f>SUMIFS('2. RELACIÓN FACTURAS'!$O$7:$O$453,'2. RELACIÓN FACTURAS'!$H$7:$H$453,"c. Gastos vinculados a sostenibilidad")</f>
        <v>0</v>
      </c>
      <c r="R9" s="611">
        <f>SUMIFS('2. RELACIÓN FACTURAS'!$O$7:$O$453,'2. RELACIÓN FACTURAS'!$H$7:$H$453,"c. Gastos vinculados a sostenibilidad",'2. RELACIÓN FACTURAS'!$P$7:$P$453,"SI")</f>
        <v>0</v>
      </c>
      <c r="S9" s="103"/>
      <c r="T9" s="169"/>
      <c r="U9"/>
      <c r="V9"/>
      <c r="W9"/>
      <c r="X9"/>
      <c r="Y9"/>
      <c r="Z9" s="27"/>
      <c r="AA9" s="27"/>
      <c r="AB9" s="27"/>
    </row>
    <row r="10" spans="1:28" s="29" customFormat="1" ht="16.5" customHeight="1" x14ac:dyDescent="0.25">
      <c r="A10" s="196"/>
      <c r="B10" s="693" t="str">
        <f t="shared" si="0"/>
        <v>d. Gastos en comunicación, prensa y publicidad</v>
      </c>
      <c r="C10" s="693"/>
      <c r="D10" s="693"/>
      <c r="E10" s="693"/>
      <c r="F10" s="693"/>
      <c r="G10" s="92" t="e">
        <f>SUMIFS('2. RELACIÓN FACTURAS'!#REF!,'2. RELACIÓN FACTURAS'!$H$7:$H$453,"d. Publicidad y difusión")</f>
        <v>#REF!</v>
      </c>
      <c r="H10" s="167" t="e">
        <f>SUMIFS('2. RELACIÓN FACTURAS'!#REF!,'2. RELACIÓN FACTURAS'!$H$7:$H$453,"d. Publicidad y difusión",'2. RELACIÓN FACTURAS'!$P$7:$P$453,"SI")</f>
        <v>#REF!</v>
      </c>
      <c r="I10" s="197"/>
      <c r="J10" s="28"/>
      <c r="K10" s="86"/>
      <c r="L10" s="691" t="s">
        <v>729</v>
      </c>
      <c r="M10" s="691"/>
      <c r="N10" s="691"/>
      <c r="O10" s="691"/>
      <c r="P10" s="692"/>
      <c r="Q10" s="92">
        <f>SUMIFS('2. RELACIÓN FACTURAS'!$O$7:$O$453,'2. RELACIÓN FACTURAS'!$H$7:$H$453,"d. Gastos en comunicación, prensa y publicidad")</f>
        <v>0</v>
      </c>
      <c r="R10" s="611">
        <f>SUMIFS('2. RELACIÓN FACTURAS'!$O$7:$O$453,'2. RELACIÓN FACTURAS'!$H$7:$H$453,"d. Gastos en comunicación, prensa y publicidad",'2. RELACIÓN FACTURAS'!$P$7:$P$453,"SI")</f>
        <v>0</v>
      </c>
      <c r="S10" s="103"/>
      <c r="T10" s="169"/>
      <c r="U10"/>
      <c r="V10"/>
      <c r="W10"/>
      <c r="X10"/>
      <c r="Y10"/>
      <c r="Z10" s="27"/>
      <c r="AA10" s="27"/>
      <c r="AB10" s="27"/>
    </row>
    <row r="11" spans="1:28" s="29" customFormat="1" ht="16.5" customHeight="1" x14ac:dyDescent="0.25">
      <c r="A11" s="196"/>
      <c r="B11" s="693" t="str">
        <f t="shared" si="0"/>
        <v>e. Gastos de desplazamientos, alojamiento y manutención</v>
      </c>
      <c r="C11" s="693"/>
      <c r="D11" s="693"/>
      <c r="E11" s="693"/>
      <c r="F11" s="693"/>
      <c r="G11" s="92" t="e">
        <f>SUMIFS('2. RELACIÓN FACTURAS'!#REF!,'2. RELACIÓN FACTURAS'!$H$7:$H$453,"e. Invitados (Alojamiento, Manutención, Desplazamientos)")</f>
        <v>#REF!</v>
      </c>
      <c r="H11" s="167" t="e">
        <f>SUMIFS('2. RELACIÓN FACTURAS'!#REF!,'2. RELACIÓN FACTURAS'!$H$7:$H$453,"e. Invitados (Alojamiento, Manutención, Desplazamientos)",'2. RELACIÓN FACTURAS'!$P$7:$P$453,"SI")</f>
        <v>#REF!</v>
      </c>
      <c r="I11" s="197"/>
      <c r="J11" s="28"/>
      <c r="K11" s="86"/>
      <c r="L11" s="691" t="s">
        <v>751</v>
      </c>
      <c r="M11" s="691"/>
      <c r="N11" s="691"/>
      <c r="O11" s="691"/>
      <c r="P11" s="692"/>
      <c r="Q11" s="92">
        <f>SUMIFS('2. RELACIÓN FACTURAS'!$O$7:$O$453,'2. RELACIÓN FACTURAS'!$H$7:$H$453,"e. Gastos de desplazamientos, alojamiento y manutención")</f>
        <v>0</v>
      </c>
      <c r="R11" s="611">
        <f>SUMIFS('2. RELACIÓN FACTURAS'!$O$7:$O$453,'2. RELACIÓN FACTURAS'!$H$7:$H$453,"e. Gastos de desplazamientos, alojamiento y manutención",'2. RELACIÓN FACTURAS'!$P$7:$P$453,"SI")</f>
        <v>0</v>
      </c>
      <c r="S11" s="103"/>
      <c r="T11" s="169"/>
      <c r="U11"/>
      <c r="V11"/>
      <c r="W11"/>
      <c r="X11"/>
      <c r="Y11"/>
      <c r="Z11" s="27"/>
      <c r="AA11" s="27"/>
      <c r="AB11" s="27"/>
    </row>
    <row r="12" spans="1:28" s="29" customFormat="1" ht="16.5" customHeight="1" x14ac:dyDescent="0.25">
      <c r="A12" s="196"/>
      <c r="B12" s="693" t="str">
        <f t="shared" si="0"/>
        <v>f. Premios y becas</v>
      </c>
      <c r="C12" s="693"/>
      <c r="D12" s="693"/>
      <c r="E12" s="693"/>
      <c r="F12" s="693"/>
      <c r="G12" s="92" t="e">
        <f>SUMIFS('2. RELACIÓN FACTURAS'!#REF!,'2. RELACIÓN FACTURAS'!$H$7:$H$453,"f. Gastos vinculados a actividades online y procesos de digitalización")</f>
        <v>#REF!</v>
      </c>
      <c r="H12" s="167" t="e">
        <f>SUMIFS('2. RELACIÓN FACTURAS'!#REF!,'2. RELACIÓN FACTURAS'!$H$7:$H$453,"f. Gastos vinculados a actividades online y procesos de digitalización",'2. RELACIÓN FACTURAS'!$P$7:$P$453,"SI")</f>
        <v>#REF!</v>
      </c>
      <c r="I12" s="197"/>
      <c r="J12" s="28"/>
      <c r="K12" s="86"/>
      <c r="L12" s="691" t="s">
        <v>741</v>
      </c>
      <c r="M12" s="691"/>
      <c r="N12" s="691"/>
      <c r="O12" s="691"/>
      <c r="P12" s="692"/>
      <c r="Q12" s="92">
        <f>SUMIFS('2. RELACIÓN FACTURAS'!$O$7:$O$453,'2. RELACIÓN FACTURAS'!$H$7:$H$453,"f. Premios y becas")</f>
        <v>0</v>
      </c>
      <c r="R12" s="611">
        <f>SUMIFS('2. RELACIÓN FACTURAS'!$O$7:$O$453,'2. RELACIÓN FACTURAS'!$H$7:$H$453,"f. Premios y becas",'2. RELACIÓN FACTURAS'!$P$7:$P$453,"SI")</f>
        <v>0</v>
      </c>
      <c r="S12" s="103"/>
      <c r="T12" s="169"/>
      <c r="U12"/>
      <c r="V12"/>
      <c r="W12"/>
      <c r="X12"/>
      <c r="Y12"/>
      <c r="Z12" s="27"/>
      <c r="AA12" s="27"/>
      <c r="AB12" s="27"/>
    </row>
    <row r="13" spans="1:28" s="29" customFormat="1" ht="16.5" customHeight="1" x14ac:dyDescent="0.25">
      <c r="A13" s="196"/>
      <c r="B13" s="693" t="str">
        <f t="shared" si="0"/>
        <v>6.3. Retribuciones del personal laboral fijo o eventual dependiente</v>
      </c>
      <c r="C13" s="693"/>
      <c r="D13" s="693"/>
      <c r="E13" s="693"/>
      <c r="F13" s="693"/>
      <c r="G13" s="92" t="e">
        <f>SUMIFS('2. RELACIÓN FACTURAS'!#REF!,'2. RELACIÓN FACTURAS'!$H$7:$H$453,"g. Gastos vinculados a la sostenibilidad y la conciliación")</f>
        <v>#REF!</v>
      </c>
      <c r="H13" s="167" t="e">
        <f>SUMIFS('2. RELACIÓN FACTURAS'!#REF!,'2. RELACIÓN FACTURAS'!$H$7:$H$453,"g. Gastos vinculados a la sostenibilidad y la conciliación",'2. RELACIÓN FACTURAS'!$P$7:$P$453,"SI")</f>
        <v>#REF!</v>
      </c>
      <c r="I13" s="197"/>
      <c r="J13" s="28"/>
      <c r="K13" s="86"/>
      <c r="L13" s="705" t="s">
        <v>752</v>
      </c>
      <c r="M13" s="705"/>
      <c r="N13" s="705"/>
      <c r="O13" s="705"/>
      <c r="P13" s="706"/>
      <c r="Q13" s="92">
        <f>'3. RELACIÓN DE NÓMINAS'!L201</f>
        <v>0</v>
      </c>
      <c r="R13" s="611">
        <f>SUMIFS('3. RELACIÓN DE NÓMINAS'!$L$5:$L$200,'3. RELACIÓN DE NÓMINAS'!M5:M200,"SI")</f>
        <v>0</v>
      </c>
      <c r="S13" s="103"/>
      <c r="T13" s="169"/>
      <c r="U13"/>
      <c r="V13"/>
      <c r="W13"/>
      <c r="X13"/>
      <c r="Y13"/>
      <c r="Z13" s="27"/>
      <c r="AA13" s="27"/>
      <c r="AB13" s="27"/>
    </row>
    <row r="14" spans="1:28" s="29" customFormat="1" ht="16.5" customHeight="1" thickBot="1" x14ac:dyDescent="0.3">
      <c r="A14" s="196"/>
      <c r="B14" s="693" t="str">
        <f t="shared" si="0"/>
        <v>6.3. Los gastos protocolarios y de representación (catering para eventos, regalos, etc.)</v>
      </c>
      <c r="C14" s="693"/>
      <c r="D14" s="693"/>
      <c r="E14" s="693"/>
      <c r="F14" s="693"/>
      <c r="G14" s="92" t="e">
        <f>SUMIFS('2. RELACIÓN FACTURAS'!#REF!,'2. RELACIÓN FACTURAS'!$H$7:$H$453,"h. Gastos de contratación de medios externos")</f>
        <v>#REF!</v>
      </c>
      <c r="H14" s="167" t="e">
        <f>SUMIFS('2. RELACIÓN FACTURAS'!#REF!,'2. RELACIÓN FACTURAS'!$H$7:$H$453,"h. Gastos de contratación de medios externos",'2. RELACIÓN FACTURAS'!$P$7:$P$453,"SI")</f>
        <v>#REF!</v>
      </c>
      <c r="I14" s="197"/>
      <c r="J14" s="28"/>
      <c r="K14" s="86"/>
      <c r="L14" s="705" t="s">
        <v>753</v>
      </c>
      <c r="M14" s="705"/>
      <c r="N14" s="705"/>
      <c r="O14" s="705"/>
      <c r="P14" s="706"/>
      <c r="Q14" s="92">
        <f>SUMIFS('2. RELACIÓN FACTURAS'!$O$7:$O$453,'2. RELACIÓN FACTURAS'!$H$7:$H$453,"6.3. Los gastos protocolarios y de representación (catering para eventos, regalos, etc.)")</f>
        <v>0</v>
      </c>
      <c r="R14" s="611">
        <f>SUMIFS('2. RELACIÓN FACTURAS'!$O$7:$O$453,'2. RELACIÓN FACTURAS'!$H$7:$H$453,"6.3. Los gastos protocolarios y de representación (catering para eventos, regalos, etc.)",'2. RELACIÓN FACTURAS'!$P$7:$P$453,"SI")</f>
        <v>0</v>
      </c>
      <c r="S14" s="103"/>
      <c r="T14" s="169"/>
      <c r="U14"/>
      <c r="V14"/>
      <c r="W14"/>
      <c r="X14"/>
      <c r="Y14"/>
      <c r="Z14" s="27"/>
      <c r="AA14" s="27"/>
      <c r="AB14" s="27"/>
    </row>
    <row r="15" spans="1:28" s="29" customFormat="1" ht="16.5" customHeight="1" thickBot="1" x14ac:dyDescent="0.3">
      <c r="A15" s="191"/>
      <c r="B15" s="701" t="s">
        <v>102</v>
      </c>
      <c r="C15" s="701"/>
      <c r="D15" s="701"/>
      <c r="E15" s="701"/>
      <c r="F15" s="192"/>
      <c r="G15" s="221" t="e">
        <f>SUM(G7:G14)</f>
        <v>#REF!</v>
      </c>
      <c r="H15" s="220" t="e">
        <f>SUM(H7:H14)</f>
        <v>#REF!</v>
      </c>
      <c r="I15" s="197"/>
      <c r="J15" s="28"/>
      <c r="K15" s="86"/>
      <c r="L15" s="705" t="s">
        <v>746</v>
      </c>
      <c r="M15" s="705"/>
      <c r="N15" s="705"/>
      <c r="O15" s="705"/>
      <c r="P15" s="706"/>
      <c r="Q15" s="92">
        <f>SUMIFS('2. RELACIÓN FACTURAS'!$O$7:$O$453,'2. RELACIÓN FACTURAS'!$H$7:$H$453,"6.3. Los gastos de gestión y administración")</f>
        <v>0</v>
      </c>
      <c r="R15" s="611">
        <f>SUMIFS('2. RELACIÓN FACTURAS'!$O$7:$O$453,'2. RELACIÓN FACTURAS'!$H$7:$H$453,"6.3. Los gastos de gestión y administración",'2. RELACIÓN FACTURAS'!$P$7:$P$453,"SI")</f>
        <v>0</v>
      </c>
      <c r="S15" s="103"/>
      <c r="T15" s="169"/>
      <c r="U15"/>
      <c r="V15"/>
      <c r="W15"/>
      <c r="X15"/>
      <c r="Y15"/>
      <c r="Z15" s="27"/>
      <c r="AA15" s="27"/>
      <c r="AB15" s="27"/>
    </row>
    <row r="16" spans="1:28" s="29" customFormat="1" ht="35.25" customHeight="1" x14ac:dyDescent="0.25">
      <c r="A16" s="196"/>
      <c r="B16" s="198" t="str">
        <f>L15</f>
        <v>6.3. Los gastos de gestión y administración</v>
      </c>
      <c r="C16" s="199" t="s">
        <v>104</v>
      </c>
      <c r="D16" s="200" t="e">
        <f>IF(G16&gt;0.05*$G$15,"Límite superado","")</f>
        <v>#REF!</v>
      </c>
      <c r="E16" s="201"/>
      <c r="F16" s="202"/>
      <c r="G16" s="203" t="e">
        <f>SUMIFS('2. RELACIÓN FACTURAS'!#REF!,'2. RELACIÓN FACTURAS'!$H$7:$H$453,"i. Gastos generales ")</f>
        <v>#REF!</v>
      </c>
      <c r="H16" s="167" t="e">
        <f>SUMIFS('2. RELACIÓN FACTURAS'!#REF!,'2. RELACIÓN FACTURAS'!$H$7:$H$453,"i. Gastos generales ",'2. RELACIÓN FACTURAS'!$P$7:$P$453,"SI")</f>
        <v>#REF!</v>
      </c>
      <c r="I16" s="197"/>
      <c r="J16" s="28"/>
      <c r="K16" s="91"/>
      <c r="L16" s="699" t="s">
        <v>795</v>
      </c>
      <c r="M16" s="699"/>
      <c r="N16" s="699"/>
      <c r="O16" s="699"/>
      <c r="P16" s="700"/>
      <c r="Q16" s="92">
        <f>SUMIFS('2. RELACIÓN FACTURAS'!$O$7:$O$453,'2. RELACIÓN FACTURAS'!$H$7:$H$453,"6.3. Los gastos ordinarios de la entidad (alquiler de la sede social de la entidad, material de oficina, teléfono, energía eléctrica, comunicaciones postales, mensajería, gastos de gestoría, etc.)")</f>
        <v>0</v>
      </c>
      <c r="R16" s="611">
        <f>SUMIFS('2. RELACIÓN FACTURAS'!$O$7:$O$453,'2. RELACIÓN FACTURAS'!$H$7:$H$453,"6.3. Los gastos ordinarios de la entidad (alquiler de la sede social de la entidad, material de oficina, teléfono, energía eléctrica, comunicaciones postales, mensajería, gastos de gestoría, etc.)",'2. RELACIÓN FACTURAS'!$P$7:$P$453,"SI")</f>
        <v>0</v>
      </c>
      <c r="S16" s="104"/>
      <c r="T16" s="169"/>
      <c r="U16"/>
      <c r="V16"/>
      <c r="W16"/>
      <c r="X16"/>
      <c r="Y16"/>
      <c r="Z16" s="27"/>
      <c r="AA16" s="27"/>
      <c r="AB16" s="27"/>
    </row>
    <row r="17" spans="1:29" s="32" customFormat="1" ht="19.5" customHeight="1" x14ac:dyDescent="0.25">
      <c r="A17" s="196"/>
      <c r="B17" s="198" t="e">
        <f>#REF!</f>
        <v>#REF!</v>
      </c>
      <c r="C17" s="199" t="s">
        <v>105</v>
      </c>
      <c r="D17" s="200" t="e">
        <f>IF(G17&gt;0.2*$G$15,"Límite superado","")</f>
        <v>#REF!</v>
      </c>
      <c r="E17" s="201"/>
      <c r="F17" s="202"/>
      <c r="G17" s="167" t="e">
        <f>SUMIFS('2. RELACIÓN FACTURAS'!#REF!,'2. RELACIÓN FACTURAS'!$H$7:$H$453,"k. Gastos financieros")</f>
        <v>#REF!</v>
      </c>
      <c r="H17" s="167" t="e">
        <f>SUMIFS('2. RELACIÓN FACTURAS'!#REF!,'2. RELACIÓN FACTURAS'!$H$7:$H$453,"k. Gastos financieros",'2. RELACIÓN FACTURAS'!$P$7:$P$453,"SI")</f>
        <v>#REF!</v>
      </c>
      <c r="I17" s="197"/>
      <c r="J17" s="30"/>
      <c r="K17" s="91"/>
      <c r="L17" s="702" t="s">
        <v>12</v>
      </c>
      <c r="M17" s="703"/>
      <c r="N17" s="703"/>
      <c r="O17" s="703"/>
      <c r="P17" s="704"/>
      <c r="Q17" s="105">
        <f>SUM(Q7:Q16)</f>
        <v>0</v>
      </c>
      <c r="R17" s="609">
        <f>SUM(R7:R16)</f>
        <v>0</v>
      </c>
      <c r="S17" s="104"/>
      <c r="T17" s="169"/>
      <c r="U17"/>
      <c r="V17"/>
      <c r="W17"/>
      <c r="X17"/>
      <c r="Y17"/>
      <c r="Z17" s="31"/>
      <c r="AA17" s="31"/>
      <c r="AB17" s="31"/>
    </row>
    <row r="18" spans="1:29" s="32" customFormat="1" ht="20.100000000000001" customHeight="1" x14ac:dyDescent="0.25">
      <c r="A18" s="196"/>
      <c r="B18" s="204"/>
      <c r="C18" s="183"/>
      <c r="D18" s="205"/>
      <c r="E18" s="166"/>
      <c r="F18" s="26"/>
      <c r="H18" s="145"/>
      <c r="I18" s="197"/>
      <c r="J18" s="30"/>
      <c r="K18" s="91"/>
      <c r="L18" s="45"/>
      <c r="M18" s="110"/>
      <c r="N18" s="46"/>
      <c r="O18" s="47"/>
      <c r="P18" s="48"/>
      <c r="Q18" s="48"/>
      <c r="R18" s="45"/>
      <c r="S18" s="106"/>
      <c r="T18" s="169"/>
      <c r="U18"/>
      <c r="V18"/>
      <c r="W18"/>
      <c r="X18"/>
      <c r="Y18"/>
      <c r="Z18" s="31"/>
      <c r="AA18" s="31"/>
      <c r="AB18" s="31"/>
    </row>
    <row r="19" spans="1:29" s="32" customFormat="1" ht="17.25" x14ac:dyDescent="0.25">
      <c r="A19" s="196"/>
      <c r="B19" s="204" t="s">
        <v>106</v>
      </c>
      <c r="C19" s="183"/>
      <c r="D19" s="205"/>
      <c r="E19" s="166"/>
      <c r="F19" s="26"/>
      <c r="G19" s="145"/>
      <c r="H19" s="145"/>
      <c r="I19" s="197"/>
      <c r="J19" s="30"/>
      <c r="K19" s="91"/>
      <c r="L19" s="46"/>
      <c r="M19" s="46"/>
      <c r="N19" s="46"/>
      <c r="O19" s="46"/>
      <c r="P19" s="46"/>
      <c r="Q19" s="48"/>
      <c r="R19" s="48"/>
      <c r="S19" s="98"/>
      <c r="T19" s="169"/>
      <c r="U19"/>
      <c r="V19"/>
      <c r="W19"/>
      <c r="X19"/>
      <c r="Y19"/>
      <c r="Z19" s="31"/>
      <c r="AA19" s="31"/>
      <c r="AB19" s="31"/>
    </row>
    <row r="20" spans="1:29" s="32" customFormat="1" ht="20.100000000000001" customHeight="1" x14ac:dyDescent="0.25">
      <c r="A20" s="196"/>
      <c r="B20" s="198" t="str">
        <f>B16</f>
        <v>6.3. Los gastos de gestión y administración</v>
      </c>
      <c r="C20" s="206" t="e">
        <f>IF(D16="","","Importe máximo aceptado")</f>
        <v>#REF!</v>
      </c>
      <c r="D20" s="211" t="e">
        <f>IF(D16="",G15+G16,G15+G20)</f>
        <v>#REF!</v>
      </c>
      <c r="E20" s="211" t="e">
        <f>IF(H20="",H15+H16,H15+H20)</f>
        <v>#REF!</v>
      </c>
      <c r="F20" s="202"/>
      <c r="G20" s="167" t="e">
        <f>IF(D16="","",0.05*$G$15)</f>
        <v>#REF!</v>
      </c>
      <c r="H20" s="167" t="e">
        <f>IF(H16&gt;G20,G20,"")</f>
        <v>#REF!</v>
      </c>
      <c r="I20" s="197"/>
      <c r="J20" s="30"/>
      <c r="K20" s="91"/>
      <c r="L20" s="101"/>
      <c r="M20" s="101"/>
      <c r="N20" s="101"/>
      <c r="O20" s="101"/>
      <c r="P20" s="101"/>
      <c r="Q20" s="348"/>
      <c r="R20" s="348"/>
      <c r="S20" s="98"/>
      <c r="T20" s="49"/>
      <c r="U20"/>
      <c r="V20"/>
      <c r="W20"/>
      <c r="X20"/>
      <c r="Y20"/>
      <c r="Z20" s="31"/>
      <c r="AA20" s="31"/>
      <c r="AB20" s="31"/>
    </row>
    <row r="21" spans="1:29" s="32" customFormat="1" ht="20.100000000000001" customHeight="1" x14ac:dyDescent="0.25">
      <c r="A21" s="196"/>
      <c r="B21" s="198" t="e">
        <f>#REF!</f>
        <v>#REF!</v>
      </c>
      <c r="C21" s="206" t="e">
        <f>IF(#REF!="","","Importe máximo aceptado")</f>
        <v>#REF!</v>
      </c>
      <c r="D21" s="211" t="e">
        <f>IF(#REF!="",D20+#REF!,D20+G21)</f>
        <v>#REF!</v>
      </c>
      <c r="E21" s="211" t="e">
        <f>IF(H21="",E20+#REF!,E20+H21)</f>
        <v>#REF!</v>
      </c>
      <c r="F21" s="202"/>
      <c r="G21" s="167" t="e">
        <f>IF(#REF!="","",0.15*$G$15)</f>
        <v>#REF!</v>
      </c>
      <c r="H21" s="167" t="e">
        <f>IF(#REF!&gt;G21,G21,"")</f>
        <v>#REF!</v>
      </c>
      <c r="I21" s="197"/>
      <c r="J21" s="30"/>
      <c r="K21" s="91"/>
      <c r="L21" s="101"/>
      <c r="M21" s="101"/>
      <c r="N21" s="101"/>
      <c r="O21" s="101"/>
      <c r="P21" s="101"/>
      <c r="Q21" s="348"/>
      <c r="R21" s="348"/>
      <c r="S21" s="98"/>
      <c r="T21" s="44"/>
      <c r="U21"/>
      <c r="V21"/>
      <c r="W21"/>
      <c r="X21"/>
      <c r="Y21"/>
      <c r="Z21" s="31"/>
      <c r="AA21" s="31"/>
      <c r="AB21" s="31"/>
    </row>
    <row r="22" spans="1:29" s="32" customFormat="1" ht="20.100000000000001" customHeight="1" thickBot="1" x14ac:dyDescent="0.3">
      <c r="B22" s="198" t="e">
        <f>B17</f>
        <v>#REF!</v>
      </c>
      <c r="C22" s="206" t="e">
        <f>IF(D17="","","Importe máximo aceptado")</f>
        <v>#REF!</v>
      </c>
      <c r="D22" s="211" t="e">
        <f>IF(D17="",D21+G17,D21+G22)</f>
        <v>#REF!</v>
      </c>
      <c r="E22" s="211" t="e">
        <f>IF(H22="",E21+H17,E21+H22)</f>
        <v>#REF!</v>
      </c>
      <c r="F22" s="202"/>
      <c r="G22" s="219" t="e">
        <f>IF(D17="","",0.2*$G$15)</f>
        <v>#REF!</v>
      </c>
      <c r="H22" s="219" t="e">
        <f>IF(H17&gt;G22,G22,"")</f>
        <v>#REF!</v>
      </c>
      <c r="I22" s="197"/>
      <c r="J22" s="30"/>
      <c r="K22" s="96"/>
      <c r="L22" s="271"/>
      <c r="M22" s="271"/>
      <c r="N22" s="271"/>
      <c r="O22" s="271"/>
      <c r="P22" s="271"/>
      <c r="Q22" s="107"/>
      <c r="R22" s="45"/>
      <c r="S22" s="98"/>
      <c r="T22" s="44"/>
      <c r="U22"/>
      <c r="V22"/>
      <c r="W22"/>
      <c r="X22"/>
      <c r="Y22"/>
      <c r="Z22" s="31"/>
      <c r="AA22" s="31"/>
      <c r="AB22" s="31"/>
    </row>
    <row r="23" spans="1:29" s="32" customFormat="1" ht="20.100000000000001" customHeight="1" thickBot="1" x14ac:dyDescent="0.3">
      <c r="A23" s="191"/>
      <c r="B23" s="697" t="s">
        <v>681</v>
      </c>
      <c r="C23" s="698"/>
      <c r="D23" s="698"/>
      <c r="E23" s="698"/>
      <c r="F23" s="698"/>
      <c r="G23" s="223" t="e">
        <f>D22</f>
        <v>#REF!</v>
      </c>
      <c r="H23" s="222" t="e">
        <f>E22</f>
        <v>#REF!</v>
      </c>
      <c r="I23" s="197"/>
      <c r="J23" s="30"/>
      <c r="K23" s="96"/>
      <c r="L23" s="109"/>
      <c r="M23" s="45"/>
      <c r="N23" s="45"/>
      <c r="O23" s="110"/>
      <c r="P23" s="46"/>
      <c r="Q23" s="47"/>
      <c r="R23" s="48"/>
      <c r="S23" s="98"/>
      <c r="T23"/>
      <c r="U23"/>
      <c r="V23"/>
      <c r="W23"/>
      <c r="X23"/>
      <c r="Y23"/>
      <c r="Z23" s="31"/>
      <c r="AA23" s="31"/>
      <c r="AB23" s="31"/>
    </row>
    <row r="24" spans="1:29" s="32" customFormat="1" ht="20.100000000000001" customHeight="1" x14ac:dyDescent="0.25">
      <c r="A24" s="217"/>
      <c r="B24" s="204"/>
      <c r="C24" s="207"/>
      <c r="D24" s="208"/>
      <c r="E24" s="208"/>
      <c r="F24" s="26"/>
      <c r="G24" s="145"/>
      <c r="H24" s="145"/>
      <c r="I24" s="197"/>
      <c r="J24" s="30"/>
      <c r="K24" s="96"/>
      <c r="L24" s="109"/>
      <c r="M24" s="45"/>
      <c r="N24" s="271"/>
      <c r="O24" s="110"/>
      <c r="P24" s="46"/>
      <c r="Q24" s="47"/>
      <c r="R24" s="48"/>
      <c r="S24" s="98"/>
      <c r="T24"/>
      <c r="U24"/>
      <c r="V24"/>
      <c r="W24"/>
      <c r="X24"/>
      <c r="Y24"/>
      <c r="Z24" s="31"/>
      <c r="AA24" s="31"/>
      <c r="AB24" s="31"/>
    </row>
    <row r="25" spans="1:29" s="32" customFormat="1" ht="20.100000000000001" customHeight="1" thickBot="1" x14ac:dyDescent="0.3">
      <c r="A25" s="209"/>
      <c r="B25" s="218"/>
      <c r="C25" s="218"/>
      <c r="D25" s="218"/>
      <c r="E25" s="218"/>
      <c r="F25" s="218"/>
      <c r="G25" s="218"/>
      <c r="H25" s="218"/>
      <c r="I25" s="210"/>
      <c r="J25" s="30"/>
      <c r="K25" s="97"/>
      <c r="L25" s="111"/>
      <c r="M25" s="99"/>
      <c r="N25" s="99"/>
      <c r="O25" s="99"/>
      <c r="P25" s="695"/>
      <c r="Q25" s="695"/>
      <c r="R25" s="294"/>
      <c r="S25" s="100"/>
      <c r="T25"/>
      <c r="U25"/>
      <c r="V25"/>
      <c r="W25"/>
      <c r="X25"/>
      <c r="Y25"/>
      <c r="Z25" s="31"/>
      <c r="AA25" s="31"/>
      <c r="AB25" s="31"/>
    </row>
    <row r="26" spans="1:29" s="32" customFormat="1" ht="20.100000000000001" customHeight="1" x14ac:dyDescent="0.25">
      <c r="A26" s="27"/>
      <c r="B26" s="23"/>
      <c r="C26" s="23"/>
      <c r="D26" s="23"/>
      <c r="E26" s="23"/>
      <c r="F26" s="23"/>
      <c r="G26" s="23"/>
      <c r="H26" s="23"/>
      <c r="I26" s="35"/>
      <c r="J26" s="30"/>
      <c r="K26" s="36"/>
      <c r="L26" s="36"/>
      <c r="M26" s="36"/>
      <c r="N26" s="36"/>
      <c r="O26" s="36"/>
      <c r="P26" s="37"/>
      <c r="Q26" s="36"/>
      <c r="R26" s="36"/>
      <c r="S26" s="36"/>
      <c r="T26" s="38"/>
      <c r="U26" s="44"/>
      <c r="V26" s="31"/>
      <c r="W26" s="31"/>
      <c r="X26" s="31"/>
      <c r="Y26" s="31"/>
      <c r="Z26" s="31"/>
      <c r="AA26" s="31"/>
      <c r="AB26" s="31"/>
      <c r="AC26" s="31"/>
    </row>
    <row r="27" spans="1:29" s="35" customFormat="1" ht="15.95" customHeight="1" x14ac:dyDescent="0.25">
      <c r="A27" s="31"/>
      <c r="B27" s="27"/>
      <c r="C27" s="27"/>
      <c r="D27" s="27"/>
      <c r="E27" s="27"/>
      <c r="F27" s="27"/>
      <c r="G27" s="27"/>
      <c r="H27" s="27"/>
      <c r="I27" s="23"/>
      <c r="J27" s="33"/>
      <c r="K27" s="23"/>
      <c r="L27" s="696"/>
      <c r="M27" s="696"/>
      <c r="N27" s="23"/>
      <c r="O27" s="23"/>
      <c r="P27" s="23"/>
      <c r="Q27" s="40"/>
      <c r="R27" s="40"/>
      <c r="S27" s="40"/>
      <c r="T27" s="36"/>
      <c r="U27" s="26"/>
      <c r="V27" s="34"/>
      <c r="W27" s="34"/>
      <c r="X27" s="34"/>
      <c r="Y27" s="34"/>
      <c r="Z27" s="34"/>
      <c r="AA27" s="34"/>
      <c r="AB27" s="34"/>
      <c r="AC27" s="34"/>
    </row>
    <row r="28" spans="1:29" s="38" customFormat="1" ht="14.1" customHeight="1" x14ac:dyDescent="0.25">
      <c r="A28" s="34"/>
      <c r="B28" s="31"/>
      <c r="C28" s="31"/>
      <c r="D28" s="31"/>
      <c r="E28" s="31"/>
      <c r="F28" s="31"/>
      <c r="G28" s="31"/>
      <c r="H28" s="31"/>
      <c r="I28" s="27"/>
      <c r="J28" s="33"/>
      <c r="K28" s="23"/>
      <c r="L28" s="295"/>
      <c r="M28" s="295"/>
      <c r="N28" s="23"/>
      <c r="O28" s="23"/>
      <c r="P28" s="23"/>
      <c r="Q28" s="23"/>
      <c r="R28" s="23"/>
      <c r="S28" s="23"/>
      <c r="T28" s="23"/>
      <c r="V28" s="34"/>
      <c r="W28" s="34"/>
      <c r="X28" s="34"/>
      <c r="Y28" s="34"/>
      <c r="Z28" s="34"/>
      <c r="AA28" s="34"/>
      <c r="AB28" s="34"/>
      <c r="AC28" s="34"/>
    </row>
    <row r="29" spans="1:29" s="23" customFormat="1" ht="21.95" customHeight="1" x14ac:dyDescent="0.25">
      <c r="A29" s="21"/>
      <c r="B29" s="34"/>
      <c r="C29" s="34"/>
      <c r="D29" s="34"/>
      <c r="E29" s="34"/>
      <c r="F29" s="34"/>
      <c r="G29" s="34"/>
      <c r="H29" s="34"/>
      <c r="I29" s="31"/>
      <c r="J29" s="39"/>
      <c r="T29" s="27"/>
      <c r="U29" s="36"/>
    </row>
    <row r="30" spans="1:29" s="23" customFormat="1" ht="13.5" customHeight="1" x14ac:dyDescent="0.25">
      <c r="A30" s="21"/>
      <c r="B30" s="21"/>
      <c r="C30" s="21"/>
      <c r="D30" s="21"/>
      <c r="E30" s="21"/>
      <c r="F30" s="21"/>
      <c r="G30" s="21"/>
      <c r="H30" s="21"/>
      <c r="I30" s="34"/>
      <c r="J30" s="39"/>
      <c r="K30" s="42"/>
      <c r="L30" s="43"/>
      <c r="M30" s="43"/>
      <c r="N30" s="42"/>
      <c r="O30" s="42"/>
      <c r="P30" s="42"/>
      <c r="Q30" s="42"/>
      <c r="R30" s="42"/>
      <c r="S30" s="42"/>
      <c r="T30" s="31"/>
    </row>
    <row r="31" spans="1:29" s="27" customFormat="1" ht="6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41"/>
      <c r="K31" s="36"/>
      <c r="L31" s="36"/>
      <c r="M31" s="36"/>
      <c r="N31" s="36"/>
      <c r="O31" s="36"/>
      <c r="P31" s="36"/>
      <c r="Q31" s="36"/>
      <c r="R31" s="36"/>
      <c r="S31" s="36"/>
      <c r="T31" s="34"/>
    </row>
    <row r="32" spans="1:29" s="31" customFormat="1" ht="19.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30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s="34" customFormat="1" ht="6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39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s="21" customFormat="1" x14ac:dyDescent="0.25"/>
    <row r="35" spans="1:20" s="21" customFormat="1" x14ac:dyDescent="0.25"/>
    <row r="36" spans="1:20" s="21" customFormat="1" x14ac:dyDescent="0.25"/>
    <row r="37" spans="1:20" s="21" customFormat="1" x14ac:dyDescent="0.25"/>
    <row r="38" spans="1:20" s="21" customFormat="1" x14ac:dyDescent="0.25"/>
    <row r="39" spans="1:20" s="21" customFormat="1" x14ac:dyDescent="0.25"/>
    <row r="40" spans="1:20" s="21" customFormat="1" x14ac:dyDescent="0.25"/>
    <row r="41" spans="1:20" s="21" customFormat="1" x14ac:dyDescent="0.25"/>
    <row r="42" spans="1:20" s="21" customFormat="1" x14ac:dyDescent="0.25"/>
    <row r="43" spans="1:20" s="21" customFormat="1" x14ac:dyDescent="0.25"/>
    <row r="44" spans="1:20" s="21" customFormat="1" x14ac:dyDescent="0.25"/>
    <row r="45" spans="1:20" s="21" customFormat="1" x14ac:dyDescent="0.25"/>
    <row r="46" spans="1:20" s="21" customFormat="1" x14ac:dyDescent="0.25"/>
    <row r="47" spans="1:20" s="21" customFormat="1" x14ac:dyDescent="0.25"/>
    <row r="48" spans="1:20" s="21" customFormat="1" x14ac:dyDescent="0.25"/>
    <row r="49" s="21" customFormat="1" x14ac:dyDescent="0.25"/>
    <row r="50" s="21" customFormat="1" x14ac:dyDescent="0.25"/>
    <row r="51" s="21" customFormat="1" x14ac:dyDescent="0.25"/>
    <row r="52" s="21" customFormat="1" x14ac:dyDescent="0.25"/>
    <row r="53" s="21" customFormat="1" x14ac:dyDescent="0.25"/>
    <row r="54" s="21" customFormat="1" x14ac:dyDescent="0.25"/>
    <row r="55" s="21" customFormat="1" x14ac:dyDescent="0.25"/>
    <row r="56" s="21" customFormat="1" x14ac:dyDescent="0.25"/>
    <row r="57" s="21" customFormat="1" x14ac:dyDescent="0.25"/>
    <row r="58" s="21" customFormat="1" x14ac:dyDescent="0.25"/>
    <row r="59" s="21" customFormat="1" x14ac:dyDescent="0.25"/>
    <row r="60" s="21" customFormat="1" x14ac:dyDescent="0.25"/>
    <row r="61" s="21" customFormat="1" x14ac:dyDescent="0.25"/>
    <row r="62" s="21" customFormat="1" x14ac:dyDescent="0.25"/>
    <row r="63" s="21" customFormat="1" x14ac:dyDescent="0.25"/>
    <row r="64" s="21" customFormat="1" x14ac:dyDescent="0.25"/>
    <row r="65" s="21" customFormat="1" x14ac:dyDescent="0.25"/>
    <row r="66" s="21" customFormat="1" x14ac:dyDescent="0.25"/>
    <row r="67" s="21" customFormat="1" x14ac:dyDescent="0.25"/>
    <row r="68" s="21" customFormat="1" x14ac:dyDescent="0.25"/>
    <row r="69" s="21" customFormat="1" x14ac:dyDescent="0.25"/>
    <row r="70" s="21" customFormat="1" x14ac:dyDescent="0.25"/>
    <row r="71" s="21" customFormat="1" x14ac:dyDescent="0.25"/>
    <row r="72" s="21" customFormat="1" x14ac:dyDescent="0.25"/>
    <row r="73" s="21" customFormat="1" x14ac:dyDescent="0.25"/>
    <row r="74" s="21" customFormat="1" x14ac:dyDescent="0.25"/>
    <row r="75" s="21" customFormat="1" x14ac:dyDescent="0.25"/>
    <row r="76" s="21" customFormat="1" x14ac:dyDescent="0.25"/>
    <row r="77" s="21" customFormat="1" x14ac:dyDescent="0.25"/>
    <row r="78" s="21" customFormat="1" x14ac:dyDescent="0.25"/>
    <row r="79" s="21" customFormat="1" x14ac:dyDescent="0.25"/>
    <row r="80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  <row r="88" s="21" customFormat="1" x14ac:dyDescent="0.25"/>
    <row r="89" s="21" customFormat="1" x14ac:dyDescent="0.25"/>
    <row r="90" s="21" customFormat="1" x14ac:dyDescent="0.25"/>
    <row r="91" s="21" customFormat="1" x14ac:dyDescent="0.25"/>
    <row r="92" s="21" customFormat="1" x14ac:dyDescent="0.25"/>
    <row r="93" s="21" customFormat="1" x14ac:dyDescent="0.25"/>
    <row r="94" s="21" customFormat="1" x14ac:dyDescent="0.25"/>
    <row r="95" s="21" customFormat="1" x14ac:dyDescent="0.25"/>
    <row r="96" s="21" customFormat="1" x14ac:dyDescent="0.25"/>
    <row r="97" s="21" customFormat="1" x14ac:dyDescent="0.25"/>
    <row r="98" s="21" customFormat="1" x14ac:dyDescent="0.25"/>
    <row r="99" s="21" customFormat="1" x14ac:dyDescent="0.25"/>
    <row r="100" s="21" customFormat="1" x14ac:dyDescent="0.25"/>
    <row r="101" s="21" customFormat="1" x14ac:dyDescent="0.25"/>
    <row r="102" s="21" customFormat="1" x14ac:dyDescent="0.25"/>
    <row r="103" s="21" customFormat="1" x14ac:dyDescent="0.25"/>
    <row r="104" s="21" customForma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="21" customFormat="1" x14ac:dyDescent="0.25"/>
    <row r="114" s="21" customFormat="1" x14ac:dyDescent="0.25"/>
    <row r="115" s="21" customFormat="1" x14ac:dyDescent="0.25"/>
    <row r="116" s="21" customFormat="1" x14ac:dyDescent="0.25"/>
    <row r="117" s="21" customFormat="1" x14ac:dyDescent="0.25"/>
    <row r="118" s="21" customFormat="1" x14ac:dyDescent="0.25"/>
    <row r="119" s="21" customFormat="1" x14ac:dyDescent="0.25"/>
    <row r="120" s="21" customFormat="1" x14ac:dyDescent="0.25"/>
    <row r="121" s="21" customFormat="1" x14ac:dyDescent="0.25"/>
    <row r="122" s="21" customFormat="1" x14ac:dyDescent="0.25"/>
    <row r="123" s="21" customFormat="1" x14ac:dyDescent="0.25"/>
    <row r="124" s="21" customFormat="1" x14ac:dyDescent="0.25"/>
    <row r="125" s="21" customFormat="1" x14ac:dyDescent="0.25"/>
    <row r="126" s="21" customFormat="1" x14ac:dyDescent="0.25"/>
    <row r="127" s="21" customFormat="1" x14ac:dyDescent="0.25"/>
    <row r="128" s="21" customFormat="1" x14ac:dyDescent="0.25"/>
    <row r="129" s="21" customFormat="1" x14ac:dyDescent="0.25"/>
    <row r="130" s="21" customFormat="1" x14ac:dyDescent="0.25"/>
    <row r="131" s="21" customFormat="1" x14ac:dyDescent="0.25"/>
    <row r="132" s="21" customFormat="1" x14ac:dyDescent="0.25"/>
    <row r="133" s="21" customFormat="1" x14ac:dyDescent="0.25"/>
    <row r="134" s="21" customFormat="1" x14ac:dyDescent="0.25"/>
    <row r="135" s="21" customFormat="1" x14ac:dyDescent="0.25"/>
    <row r="136" s="21" customFormat="1" x14ac:dyDescent="0.25"/>
    <row r="137" s="21" customFormat="1" x14ac:dyDescent="0.25"/>
    <row r="138" s="21" customFormat="1" x14ac:dyDescent="0.25"/>
    <row r="139" s="21" customFormat="1" x14ac:dyDescent="0.25"/>
    <row r="140" s="21" customFormat="1" x14ac:dyDescent="0.25"/>
    <row r="141" s="21" customFormat="1" x14ac:dyDescent="0.25"/>
    <row r="142" s="21" customFormat="1" x14ac:dyDescent="0.25"/>
    <row r="143" s="21" customFormat="1" x14ac:dyDescent="0.25"/>
    <row r="144" s="21" customFormat="1" x14ac:dyDescent="0.25"/>
    <row r="145" s="21" customFormat="1" x14ac:dyDescent="0.25"/>
    <row r="146" s="21" customFormat="1" x14ac:dyDescent="0.25"/>
    <row r="147" s="21" customFormat="1" x14ac:dyDescent="0.25"/>
    <row r="148" s="21" customFormat="1" x14ac:dyDescent="0.25"/>
    <row r="149" s="21" customFormat="1" x14ac:dyDescent="0.25"/>
    <row r="150" s="21" customFormat="1" x14ac:dyDescent="0.25"/>
    <row r="151" s="21" customFormat="1" x14ac:dyDescent="0.25"/>
    <row r="152" s="21" customFormat="1" x14ac:dyDescent="0.25"/>
    <row r="153" s="21" customFormat="1" x14ac:dyDescent="0.25"/>
    <row r="154" s="21" customFormat="1" x14ac:dyDescent="0.25"/>
    <row r="155" s="21" customFormat="1" x14ac:dyDescent="0.25"/>
    <row r="156" s="21" customFormat="1" x14ac:dyDescent="0.25"/>
    <row r="157" s="21" customFormat="1" x14ac:dyDescent="0.25"/>
    <row r="158" s="21" customFormat="1" x14ac:dyDescent="0.25"/>
    <row r="159" s="21" customFormat="1" x14ac:dyDescent="0.25"/>
    <row r="160" s="21" customFormat="1" x14ac:dyDescent="0.25"/>
    <row r="161" s="21" customFormat="1" x14ac:dyDescent="0.25"/>
    <row r="162" s="21" customFormat="1" x14ac:dyDescent="0.25"/>
    <row r="163" s="21" customFormat="1" x14ac:dyDescent="0.25"/>
    <row r="164" s="21" customFormat="1" x14ac:dyDescent="0.25"/>
    <row r="165" s="21" customFormat="1" x14ac:dyDescent="0.25"/>
    <row r="166" s="21" customFormat="1" x14ac:dyDescent="0.25"/>
    <row r="167" s="21" customFormat="1" x14ac:dyDescent="0.25"/>
    <row r="168" s="21" customFormat="1" x14ac:dyDescent="0.25"/>
    <row r="169" s="21" customFormat="1" x14ac:dyDescent="0.25"/>
    <row r="170" s="21" customFormat="1" x14ac:dyDescent="0.25"/>
    <row r="171" s="21" customFormat="1" x14ac:dyDescent="0.25"/>
    <row r="172" s="21" customFormat="1" x14ac:dyDescent="0.25"/>
    <row r="173" s="21" customFormat="1" x14ac:dyDescent="0.25"/>
    <row r="174" s="21" customFormat="1" x14ac:dyDescent="0.25"/>
    <row r="175" s="21" customFormat="1" x14ac:dyDescent="0.25"/>
    <row r="176" s="21" customFormat="1" x14ac:dyDescent="0.25"/>
    <row r="177" s="21" customFormat="1" x14ac:dyDescent="0.25"/>
    <row r="178" s="21" customFormat="1" x14ac:dyDescent="0.25"/>
    <row r="179" s="21" customFormat="1" x14ac:dyDescent="0.25"/>
    <row r="180" s="21" customFormat="1" x14ac:dyDescent="0.25"/>
    <row r="181" s="21" customFormat="1" x14ac:dyDescent="0.25"/>
    <row r="182" s="21" customFormat="1" x14ac:dyDescent="0.25"/>
    <row r="183" s="21" customFormat="1" x14ac:dyDescent="0.25"/>
    <row r="184" s="21" customFormat="1" x14ac:dyDescent="0.25"/>
    <row r="185" s="21" customFormat="1" x14ac:dyDescent="0.25"/>
    <row r="186" s="21" customFormat="1" x14ac:dyDescent="0.25"/>
    <row r="187" s="21" customFormat="1" x14ac:dyDescent="0.25"/>
    <row r="188" s="21" customFormat="1" x14ac:dyDescent="0.25"/>
    <row r="189" s="21" customFormat="1" x14ac:dyDescent="0.25"/>
    <row r="190" s="21" customFormat="1" x14ac:dyDescent="0.25"/>
    <row r="191" s="21" customFormat="1" x14ac:dyDescent="0.25"/>
    <row r="192" s="21" customFormat="1" x14ac:dyDescent="0.25"/>
    <row r="193" s="21" customFormat="1" x14ac:dyDescent="0.25"/>
    <row r="194" s="21" customFormat="1" x14ac:dyDescent="0.25"/>
    <row r="195" s="21" customFormat="1" x14ac:dyDescent="0.25"/>
    <row r="196" s="21" customFormat="1" x14ac:dyDescent="0.25"/>
    <row r="197" s="21" customFormat="1" x14ac:dyDescent="0.25"/>
    <row r="198" s="21" customFormat="1" x14ac:dyDescent="0.25"/>
    <row r="199" s="21" customFormat="1" x14ac:dyDescent="0.25"/>
    <row r="200" s="21" customFormat="1" x14ac:dyDescent="0.25"/>
    <row r="201" s="21" customFormat="1" x14ac:dyDescent="0.25"/>
    <row r="202" s="21" customFormat="1" x14ac:dyDescent="0.25"/>
    <row r="203" s="21" customFormat="1" x14ac:dyDescent="0.25"/>
    <row r="204" s="21" customFormat="1" x14ac:dyDescent="0.25"/>
    <row r="205" s="21" customFormat="1" x14ac:dyDescent="0.25"/>
    <row r="206" s="21" customFormat="1" x14ac:dyDescent="0.25"/>
    <row r="207" s="21" customFormat="1" x14ac:dyDescent="0.25"/>
    <row r="208" s="21" customFormat="1" x14ac:dyDescent="0.25"/>
    <row r="209" s="21" customFormat="1" x14ac:dyDescent="0.25"/>
    <row r="210" s="21" customFormat="1" x14ac:dyDescent="0.25"/>
    <row r="211" s="21" customFormat="1" x14ac:dyDescent="0.25"/>
    <row r="212" s="21" customFormat="1" x14ac:dyDescent="0.25"/>
    <row r="213" s="21" customFormat="1" x14ac:dyDescent="0.25"/>
    <row r="214" s="21" customFormat="1" x14ac:dyDescent="0.25"/>
    <row r="215" s="21" customFormat="1" x14ac:dyDescent="0.25"/>
    <row r="216" s="21" customFormat="1" x14ac:dyDescent="0.25"/>
    <row r="217" s="21" customFormat="1" x14ac:dyDescent="0.25"/>
    <row r="218" s="21" customFormat="1" x14ac:dyDescent="0.25"/>
    <row r="219" s="21" customFormat="1" x14ac:dyDescent="0.25"/>
    <row r="220" s="21" customFormat="1" x14ac:dyDescent="0.25"/>
    <row r="221" s="21" customFormat="1" x14ac:dyDescent="0.25"/>
    <row r="222" s="21" customFormat="1" x14ac:dyDescent="0.25"/>
    <row r="223" s="21" customFormat="1" x14ac:dyDescent="0.25"/>
    <row r="224" s="21" customFormat="1" x14ac:dyDescent="0.25"/>
    <row r="225" s="21" customFormat="1" x14ac:dyDescent="0.25"/>
    <row r="226" s="21" customFormat="1" x14ac:dyDescent="0.25"/>
    <row r="227" s="21" customFormat="1" x14ac:dyDescent="0.25"/>
    <row r="228" s="21" customFormat="1" x14ac:dyDescent="0.25"/>
    <row r="229" s="21" customFormat="1" x14ac:dyDescent="0.25"/>
    <row r="230" s="21" customFormat="1" x14ac:dyDescent="0.25"/>
    <row r="231" s="21" customFormat="1" x14ac:dyDescent="0.25"/>
    <row r="232" s="21" customFormat="1" x14ac:dyDescent="0.25"/>
    <row r="233" s="21" customFormat="1" x14ac:dyDescent="0.25"/>
    <row r="234" s="21" customFormat="1" x14ac:dyDescent="0.25"/>
    <row r="235" s="21" customFormat="1" x14ac:dyDescent="0.25"/>
    <row r="236" s="21" customFormat="1" x14ac:dyDescent="0.25"/>
    <row r="237" s="21" customFormat="1" x14ac:dyDescent="0.25"/>
    <row r="238" s="21" customFormat="1" x14ac:dyDescent="0.25"/>
    <row r="239" s="21" customFormat="1" x14ac:dyDescent="0.25"/>
    <row r="240" s="21" customFormat="1" x14ac:dyDescent="0.25"/>
    <row r="241" s="21" customFormat="1" x14ac:dyDescent="0.25"/>
    <row r="242" s="21" customFormat="1" x14ac:dyDescent="0.25"/>
    <row r="243" s="21" customFormat="1" x14ac:dyDescent="0.25"/>
    <row r="244" s="21" customFormat="1" x14ac:dyDescent="0.25"/>
    <row r="245" s="21" customFormat="1" x14ac:dyDescent="0.25"/>
    <row r="246" s="21" customFormat="1" x14ac:dyDescent="0.25"/>
    <row r="247" s="21" customFormat="1" x14ac:dyDescent="0.25"/>
    <row r="248" s="21" customFormat="1" x14ac:dyDescent="0.25"/>
    <row r="249" s="21" customFormat="1" x14ac:dyDescent="0.25"/>
    <row r="250" s="21" customFormat="1" x14ac:dyDescent="0.25"/>
    <row r="251" s="21" customFormat="1" x14ac:dyDescent="0.25"/>
    <row r="252" s="21" customFormat="1" x14ac:dyDescent="0.25"/>
    <row r="253" s="21" customFormat="1" x14ac:dyDescent="0.25"/>
    <row r="254" s="21" customFormat="1" x14ac:dyDescent="0.25"/>
    <row r="255" s="21" customFormat="1" x14ac:dyDescent="0.25"/>
    <row r="256" s="21" customFormat="1" x14ac:dyDescent="0.25"/>
    <row r="257" s="21" customFormat="1" x14ac:dyDescent="0.25"/>
    <row r="258" s="21" customFormat="1" x14ac:dyDescent="0.25"/>
    <row r="259" s="21" customFormat="1" x14ac:dyDescent="0.25"/>
    <row r="260" s="21" customFormat="1" x14ac:dyDescent="0.25"/>
    <row r="261" s="21" customFormat="1" x14ac:dyDescent="0.25"/>
    <row r="262" s="21" customFormat="1" x14ac:dyDescent="0.25"/>
    <row r="263" s="21" customFormat="1" x14ac:dyDescent="0.25"/>
    <row r="264" s="21" customFormat="1" x14ac:dyDescent="0.25"/>
    <row r="265" s="21" customFormat="1" x14ac:dyDescent="0.25"/>
    <row r="266" s="21" customFormat="1" x14ac:dyDescent="0.25"/>
    <row r="267" s="21" customFormat="1" x14ac:dyDescent="0.25"/>
    <row r="268" s="21" customFormat="1" x14ac:dyDescent="0.25"/>
    <row r="269" s="21" customFormat="1" x14ac:dyDescent="0.25"/>
    <row r="270" s="21" customFormat="1" x14ac:dyDescent="0.25"/>
    <row r="271" s="21" customFormat="1" x14ac:dyDescent="0.25"/>
    <row r="272" s="21" customFormat="1" x14ac:dyDescent="0.25"/>
    <row r="273" s="21" customFormat="1" x14ac:dyDescent="0.25"/>
    <row r="274" s="21" customFormat="1" x14ac:dyDescent="0.25"/>
    <row r="275" s="21" customFormat="1" x14ac:dyDescent="0.25"/>
    <row r="276" s="21" customFormat="1" x14ac:dyDescent="0.25"/>
    <row r="277" s="21" customFormat="1" x14ac:dyDescent="0.25"/>
    <row r="278" s="21" customFormat="1" x14ac:dyDescent="0.25"/>
    <row r="279" s="21" customFormat="1" x14ac:dyDescent="0.25"/>
    <row r="280" s="21" customFormat="1" x14ac:dyDescent="0.25"/>
    <row r="281" s="21" customFormat="1" x14ac:dyDescent="0.25"/>
    <row r="282" s="21" customFormat="1" x14ac:dyDescent="0.25"/>
    <row r="283" s="21" customFormat="1" x14ac:dyDescent="0.25"/>
    <row r="284" s="21" customFormat="1" x14ac:dyDescent="0.25"/>
    <row r="285" s="21" customFormat="1" x14ac:dyDescent="0.25"/>
    <row r="286" s="21" customFormat="1" x14ac:dyDescent="0.25"/>
    <row r="287" s="21" customFormat="1" x14ac:dyDescent="0.25"/>
    <row r="288" s="21" customFormat="1" x14ac:dyDescent="0.25"/>
    <row r="289" s="21" customFormat="1" x14ac:dyDescent="0.25"/>
    <row r="290" s="21" customFormat="1" x14ac:dyDescent="0.25"/>
    <row r="291" s="21" customFormat="1" x14ac:dyDescent="0.25"/>
    <row r="292" s="21" customFormat="1" x14ac:dyDescent="0.25"/>
    <row r="293" s="21" customFormat="1" x14ac:dyDescent="0.25"/>
    <row r="294" s="21" customFormat="1" x14ac:dyDescent="0.25"/>
    <row r="295" s="21" customFormat="1" x14ac:dyDescent="0.25"/>
    <row r="296" s="21" customFormat="1" x14ac:dyDescent="0.25"/>
    <row r="297" s="21" customFormat="1" x14ac:dyDescent="0.25"/>
    <row r="298" s="21" customFormat="1" x14ac:dyDescent="0.25"/>
    <row r="299" s="21" customFormat="1" x14ac:dyDescent="0.25"/>
    <row r="300" s="21" customFormat="1" x14ac:dyDescent="0.25"/>
    <row r="301" s="21" customFormat="1" x14ac:dyDescent="0.25"/>
    <row r="302" s="21" customFormat="1" x14ac:dyDescent="0.25"/>
    <row r="303" s="21" customFormat="1" x14ac:dyDescent="0.25"/>
    <row r="304" s="21" customFormat="1" x14ac:dyDescent="0.25"/>
    <row r="305" s="21" customFormat="1" x14ac:dyDescent="0.25"/>
    <row r="306" s="21" customFormat="1" x14ac:dyDescent="0.25"/>
    <row r="307" s="21" customFormat="1" x14ac:dyDescent="0.25"/>
    <row r="308" s="21" customFormat="1" x14ac:dyDescent="0.25"/>
    <row r="309" s="21" customFormat="1" x14ac:dyDescent="0.25"/>
    <row r="310" s="21" customFormat="1" x14ac:dyDescent="0.25"/>
    <row r="311" s="21" customFormat="1" x14ac:dyDescent="0.25"/>
    <row r="312" s="21" customFormat="1" x14ac:dyDescent="0.25"/>
    <row r="313" s="21" customFormat="1" x14ac:dyDescent="0.25"/>
    <row r="314" s="21" customFormat="1" x14ac:dyDescent="0.25"/>
    <row r="315" s="21" customFormat="1" x14ac:dyDescent="0.25"/>
    <row r="316" s="21" customFormat="1" x14ac:dyDescent="0.25"/>
    <row r="317" s="21" customFormat="1" x14ac:dyDescent="0.25"/>
    <row r="318" s="21" customFormat="1" x14ac:dyDescent="0.25"/>
    <row r="319" s="21" customFormat="1" x14ac:dyDescent="0.25"/>
    <row r="320" s="21" customFormat="1" x14ac:dyDescent="0.25"/>
    <row r="321" s="21" customFormat="1" x14ac:dyDescent="0.25"/>
    <row r="322" s="21" customFormat="1" x14ac:dyDescent="0.25"/>
    <row r="323" s="21" customFormat="1" x14ac:dyDescent="0.25"/>
    <row r="324" s="21" customFormat="1" x14ac:dyDescent="0.25"/>
    <row r="325" s="21" customFormat="1" x14ac:dyDescent="0.25"/>
    <row r="326" s="21" customFormat="1" x14ac:dyDescent="0.25"/>
    <row r="327" s="21" customFormat="1" x14ac:dyDescent="0.25"/>
    <row r="328" s="21" customFormat="1" x14ac:dyDescent="0.25"/>
    <row r="329" s="21" customFormat="1" x14ac:dyDescent="0.25"/>
    <row r="330" s="21" customFormat="1" x14ac:dyDescent="0.25"/>
    <row r="331" s="21" customFormat="1" x14ac:dyDescent="0.25"/>
    <row r="332" s="21" customFormat="1" x14ac:dyDescent="0.25"/>
    <row r="333" s="21" customFormat="1" x14ac:dyDescent="0.25"/>
    <row r="334" s="21" customFormat="1" x14ac:dyDescent="0.25"/>
    <row r="335" s="21" customFormat="1" x14ac:dyDescent="0.25"/>
    <row r="336" s="21" customFormat="1" x14ac:dyDescent="0.25"/>
    <row r="337" s="21" customFormat="1" x14ac:dyDescent="0.25"/>
    <row r="338" s="21" customFormat="1" x14ac:dyDescent="0.25"/>
    <row r="339" s="21" customFormat="1" x14ac:dyDescent="0.25"/>
    <row r="340" s="21" customFormat="1" x14ac:dyDescent="0.25"/>
    <row r="341" s="21" customFormat="1" x14ac:dyDescent="0.25"/>
    <row r="342" s="21" customFormat="1" x14ac:dyDescent="0.25"/>
    <row r="343" s="21" customFormat="1" x14ac:dyDescent="0.25"/>
    <row r="344" s="21" customFormat="1" x14ac:dyDescent="0.25"/>
    <row r="345" s="21" customFormat="1" x14ac:dyDescent="0.25"/>
    <row r="346" s="21" customFormat="1" x14ac:dyDescent="0.25"/>
    <row r="347" s="21" customFormat="1" x14ac:dyDescent="0.25"/>
    <row r="348" s="21" customFormat="1" x14ac:dyDescent="0.25"/>
    <row r="349" s="21" customFormat="1" x14ac:dyDescent="0.25"/>
    <row r="350" s="21" customFormat="1" x14ac:dyDescent="0.25"/>
    <row r="351" s="21" customFormat="1" x14ac:dyDescent="0.25"/>
    <row r="352" s="21" customFormat="1" x14ac:dyDescent="0.25"/>
    <row r="353" s="21" customFormat="1" x14ac:dyDescent="0.25"/>
    <row r="354" s="21" customFormat="1" x14ac:dyDescent="0.25"/>
    <row r="355" s="21" customFormat="1" x14ac:dyDescent="0.25"/>
    <row r="356" s="21" customFormat="1" x14ac:dyDescent="0.25"/>
    <row r="357" s="21" customFormat="1" x14ac:dyDescent="0.25"/>
    <row r="358" s="21" customFormat="1" x14ac:dyDescent="0.25"/>
    <row r="359" s="21" customFormat="1" x14ac:dyDescent="0.25"/>
    <row r="360" s="21" customFormat="1" x14ac:dyDescent="0.25"/>
    <row r="361" s="21" customFormat="1" x14ac:dyDescent="0.25"/>
    <row r="362" s="21" customFormat="1" x14ac:dyDescent="0.25"/>
    <row r="363" s="21" customFormat="1" x14ac:dyDescent="0.25"/>
    <row r="364" s="21" customFormat="1" x14ac:dyDescent="0.25"/>
    <row r="365" s="21" customFormat="1" x14ac:dyDescent="0.25"/>
    <row r="366" s="21" customFormat="1" x14ac:dyDescent="0.25"/>
    <row r="367" s="21" customFormat="1" x14ac:dyDescent="0.25"/>
    <row r="368" s="21" customFormat="1" x14ac:dyDescent="0.25"/>
    <row r="369" s="21" customFormat="1" x14ac:dyDescent="0.25"/>
    <row r="370" s="21" customFormat="1" x14ac:dyDescent="0.25"/>
    <row r="371" s="21" customFormat="1" x14ac:dyDescent="0.25"/>
    <row r="372" s="21" customFormat="1" x14ac:dyDescent="0.25"/>
    <row r="373" s="21" customFormat="1" x14ac:dyDescent="0.25"/>
    <row r="374" s="21" customFormat="1" x14ac:dyDescent="0.25"/>
    <row r="375" s="21" customFormat="1" x14ac:dyDescent="0.25"/>
    <row r="376" s="21" customFormat="1" x14ac:dyDescent="0.25"/>
    <row r="377" s="21" customFormat="1" x14ac:dyDescent="0.25"/>
    <row r="378" s="21" customFormat="1" x14ac:dyDescent="0.25"/>
    <row r="379" s="21" customFormat="1" x14ac:dyDescent="0.25"/>
    <row r="380" s="21" customFormat="1" x14ac:dyDescent="0.25"/>
    <row r="381" s="21" customFormat="1" x14ac:dyDescent="0.25"/>
    <row r="382" s="21" customFormat="1" x14ac:dyDescent="0.25"/>
    <row r="383" s="21" customFormat="1" x14ac:dyDescent="0.25"/>
    <row r="384" s="21" customFormat="1" x14ac:dyDescent="0.25"/>
    <row r="385" s="21" customFormat="1" x14ac:dyDescent="0.25"/>
    <row r="386" s="21" customFormat="1" x14ac:dyDescent="0.25"/>
    <row r="387" s="21" customFormat="1" x14ac:dyDescent="0.25"/>
    <row r="388" s="21" customFormat="1" x14ac:dyDescent="0.25"/>
    <row r="389" s="21" customFormat="1" x14ac:dyDescent="0.25"/>
    <row r="390" s="21" customFormat="1" x14ac:dyDescent="0.25"/>
    <row r="391" s="21" customFormat="1" x14ac:dyDescent="0.25"/>
    <row r="392" s="21" customFormat="1" x14ac:dyDescent="0.25"/>
    <row r="393" s="21" customFormat="1" x14ac:dyDescent="0.25"/>
    <row r="394" s="21" customFormat="1" x14ac:dyDescent="0.25"/>
    <row r="395" s="21" customFormat="1" x14ac:dyDescent="0.25"/>
    <row r="396" s="21" customFormat="1" x14ac:dyDescent="0.25"/>
    <row r="397" s="21" customFormat="1" x14ac:dyDescent="0.25"/>
    <row r="398" s="21" customFormat="1" x14ac:dyDescent="0.25"/>
    <row r="399" s="21" customFormat="1" x14ac:dyDescent="0.25"/>
    <row r="400" s="21" customFormat="1" x14ac:dyDescent="0.25"/>
    <row r="401" s="21" customFormat="1" x14ac:dyDescent="0.25"/>
    <row r="402" s="21" customFormat="1" x14ac:dyDescent="0.25"/>
    <row r="403" s="21" customFormat="1" x14ac:dyDescent="0.25"/>
    <row r="404" s="21" customFormat="1" x14ac:dyDescent="0.25"/>
    <row r="405" s="21" customFormat="1" x14ac:dyDescent="0.25"/>
    <row r="406" s="21" customFormat="1" x14ac:dyDescent="0.25"/>
    <row r="407" s="21" customFormat="1" x14ac:dyDescent="0.25"/>
    <row r="408" s="21" customFormat="1" x14ac:dyDescent="0.25"/>
    <row r="409" s="21" customFormat="1" x14ac:dyDescent="0.25"/>
    <row r="410" s="21" customFormat="1" x14ac:dyDescent="0.25"/>
    <row r="411" s="21" customFormat="1" x14ac:dyDescent="0.25"/>
    <row r="412" s="21" customFormat="1" x14ac:dyDescent="0.25"/>
    <row r="413" s="21" customFormat="1" x14ac:dyDescent="0.25"/>
    <row r="414" s="21" customFormat="1" x14ac:dyDescent="0.25"/>
    <row r="415" s="21" customFormat="1" x14ac:dyDescent="0.25"/>
    <row r="416" s="21" customFormat="1" x14ac:dyDescent="0.25"/>
    <row r="417" spans="1:20" s="21" customFormat="1" x14ac:dyDescent="0.25"/>
    <row r="418" spans="1:20" s="21" customFormat="1" x14ac:dyDescent="0.25"/>
    <row r="419" spans="1:20" s="21" customFormat="1" x14ac:dyDescent="0.25"/>
    <row r="420" spans="1:20" s="21" customFormat="1" x14ac:dyDescent="0.25"/>
    <row r="421" spans="1:20" s="21" customFormat="1" x14ac:dyDescent="0.25"/>
    <row r="422" spans="1:20" s="21" customFormat="1" x14ac:dyDescent="0.25"/>
    <row r="423" spans="1:20" s="21" customFormat="1" x14ac:dyDescent="0.25"/>
    <row r="424" spans="1:20" s="21" customFormat="1" x14ac:dyDescent="0.25">
      <c r="A424" s="24"/>
    </row>
    <row r="425" spans="1:20" s="21" customFormat="1" x14ac:dyDescent="0.25">
      <c r="A425" s="24"/>
      <c r="B425" s="24"/>
      <c r="C425" s="24"/>
      <c r="D425" s="24"/>
      <c r="E425" s="24"/>
      <c r="F425" s="24"/>
      <c r="G425" s="24"/>
      <c r="H425" s="24"/>
    </row>
    <row r="426" spans="1:20" s="21" customFormat="1" x14ac:dyDescent="0.25">
      <c r="A426" s="24"/>
      <c r="B426" s="24"/>
      <c r="C426" s="24"/>
      <c r="D426" s="24"/>
      <c r="E426" s="24"/>
      <c r="F426" s="24"/>
      <c r="G426" s="24"/>
      <c r="H426" s="24"/>
      <c r="I426" s="24"/>
    </row>
    <row r="427" spans="1:20" s="21" customFormat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</row>
    <row r="428" spans="1:20" s="21" customFormat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</row>
  </sheetData>
  <sheetProtection password="CCBA" sheet="1" selectLockedCells="1"/>
  <mergeCells count="26">
    <mergeCell ref="K2:S3"/>
    <mergeCell ref="P25:Q25"/>
    <mergeCell ref="L27:M27"/>
    <mergeCell ref="A2:I4"/>
    <mergeCell ref="B23:F23"/>
    <mergeCell ref="L16:P16"/>
    <mergeCell ref="B15:E15"/>
    <mergeCell ref="L17:P17"/>
    <mergeCell ref="L13:P13"/>
    <mergeCell ref="B13:F13"/>
    <mergeCell ref="L14:P14"/>
    <mergeCell ref="B14:F14"/>
    <mergeCell ref="L15:P15"/>
    <mergeCell ref="L10:P10"/>
    <mergeCell ref="B10:F10"/>
    <mergeCell ref="G5:H5"/>
    <mergeCell ref="L11:P11"/>
    <mergeCell ref="B11:F11"/>
    <mergeCell ref="L12:P12"/>
    <mergeCell ref="B12:F12"/>
    <mergeCell ref="L7:P7"/>
    <mergeCell ref="B7:F7"/>
    <mergeCell ref="L8:P8"/>
    <mergeCell ref="B8:F8"/>
    <mergeCell ref="L9:P9"/>
    <mergeCell ref="B9:F9"/>
  </mergeCells>
  <pageMargins left="0.7" right="0.7" top="0.75" bottom="0.75" header="0.3" footer="0.3"/>
  <pageSetup paperSize="9" scale="83" orientation="landscape" r:id="rId1"/>
  <rowBreaks count="6" manualBreakCount="6">
    <brk id="60" max="18" man="1"/>
    <brk id="66" max="18" man="1"/>
    <brk id="153" max="18" man="1"/>
    <brk id="156" max="18" man="1"/>
    <brk id="162" max="18" man="1"/>
    <brk id="166" max="18" man="1"/>
  </rowBreaks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78"/>
  <sheetViews>
    <sheetView showGridLines="0" zoomScaleNormal="100" workbookViewId="0">
      <selection activeCell="C7" sqref="C7:E7"/>
    </sheetView>
  </sheetViews>
  <sheetFormatPr baseColWidth="10" defaultColWidth="11.42578125" defaultRowHeight="15" x14ac:dyDescent="0.25"/>
  <cols>
    <col min="1" max="1" width="3.7109375" style="21" customWidth="1"/>
    <col min="2" max="2" width="4.42578125" style="21" customWidth="1"/>
    <col min="3" max="3" width="79.85546875" style="21" customWidth="1"/>
    <col min="4" max="4" width="11" style="21" customWidth="1"/>
    <col min="5" max="5" width="16.140625" style="21" customWidth="1"/>
    <col min="6" max="6" width="16" style="21" customWidth="1"/>
    <col min="7" max="7" width="6.140625" style="21" customWidth="1"/>
    <col min="8" max="8" width="3.85546875" style="21" customWidth="1"/>
    <col min="9" max="9" width="5.140625" style="21" customWidth="1"/>
    <col min="10" max="16384" width="11.42578125" style="21"/>
  </cols>
  <sheetData>
    <row r="2" spans="2:20" x14ac:dyDescent="0.25">
      <c r="B2" s="115"/>
      <c r="C2" s="116"/>
      <c r="D2" s="116"/>
      <c r="E2" s="116"/>
      <c r="F2" s="116"/>
      <c r="G2" s="117"/>
    </row>
    <row r="3" spans="2:20" ht="69" customHeight="1" x14ac:dyDescent="0.25">
      <c r="B3" s="118"/>
      <c r="C3" s="730" t="s">
        <v>797</v>
      </c>
      <c r="D3" s="731"/>
      <c r="E3" s="731"/>
      <c r="F3" s="731"/>
      <c r="G3" s="119"/>
    </row>
    <row r="4" spans="2:20" x14ac:dyDescent="0.25">
      <c r="B4" s="118"/>
      <c r="C4" s="55"/>
      <c r="D4" s="55"/>
      <c r="E4" s="55"/>
      <c r="F4" s="55"/>
      <c r="G4" s="119"/>
      <c r="T4" s="120"/>
    </row>
    <row r="5" spans="2:20" ht="30" customHeight="1" x14ac:dyDescent="0.25">
      <c r="B5" s="118"/>
      <c r="C5" s="727" t="s">
        <v>51</v>
      </c>
      <c r="D5" s="728"/>
      <c r="E5" s="728"/>
      <c r="F5" s="729"/>
      <c r="G5" s="119"/>
      <c r="T5" s="120"/>
    </row>
    <row r="6" spans="2:20" x14ac:dyDescent="0.25">
      <c r="B6" s="118"/>
      <c r="C6" s="732" t="s">
        <v>30</v>
      </c>
      <c r="D6" s="733"/>
      <c r="E6" s="734"/>
      <c r="F6" s="121" t="s">
        <v>31</v>
      </c>
      <c r="G6" s="119"/>
      <c r="T6" s="120"/>
    </row>
    <row r="7" spans="2:20" x14ac:dyDescent="0.25">
      <c r="B7" s="118"/>
      <c r="C7" s="735"/>
      <c r="D7" s="736"/>
      <c r="E7" s="737"/>
      <c r="F7" s="122"/>
      <c r="G7" s="119"/>
      <c r="T7" s="120"/>
    </row>
    <row r="8" spans="2:20" x14ac:dyDescent="0.25">
      <c r="B8" s="118"/>
      <c r="C8" s="735"/>
      <c r="D8" s="736"/>
      <c r="E8" s="737"/>
      <c r="F8" s="122"/>
      <c r="G8" s="119"/>
      <c r="T8" s="120"/>
    </row>
    <row r="9" spans="2:20" x14ac:dyDescent="0.25">
      <c r="B9" s="118"/>
      <c r="C9" s="735"/>
      <c r="D9" s="736"/>
      <c r="E9" s="737"/>
      <c r="F9" s="122"/>
      <c r="G9" s="119"/>
      <c r="T9" s="120"/>
    </row>
    <row r="10" spans="2:20" ht="15.75" x14ac:dyDescent="0.25">
      <c r="B10" s="118"/>
      <c r="C10" s="712" t="s">
        <v>32</v>
      </c>
      <c r="D10" s="713"/>
      <c r="E10" s="714"/>
      <c r="F10" s="123">
        <f>SUM(F7:F9)</f>
        <v>0</v>
      </c>
      <c r="G10" s="119"/>
      <c r="T10" s="120"/>
    </row>
    <row r="11" spans="2:20" ht="15.75" x14ac:dyDescent="0.25">
      <c r="B11" s="118"/>
      <c r="C11" s="124"/>
      <c r="D11" s="124"/>
      <c r="E11" s="124"/>
      <c r="F11" s="77"/>
      <c r="G11" s="119"/>
      <c r="T11" s="120"/>
    </row>
    <row r="12" spans="2:20" x14ac:dyDescent="0.25">
      <c r="B12" s="118"/>
      <c r="C12" s="727" t="s">
        <v>50</v>
      </c>
      <c r="D12" s="728"/>
      <c r="E12" s="728"/>
      <c r="F12" s="729"/>
      <c r="G12" s="119"/>
      <c r="T12" s="120"/>
    </row>
    <row r="13" spans="2:20" x14ac:dyDescent="0.25">
      <c r="B13" s="118"/>
      <c r="C13" s="715" t="s">
        <v>33</v>
      </c>
      <c r="D13" s="716"/>
      <c r="E13" s="717"/>
      <c r="F13" s="121" t="s">
        <v>31</v>
      </c>
      <c r="G13" s="119"/>
      <c r="T13" s="120"/>
    </row>
    <row r="14" spans="2:20" x14ac:dyDescent="0.25">
      <c r="B14" s="118"/>
      <c r="C14" s="709"/>
      <c r="D14" s="710"/>
      <c r="E14" s="711"/>
      <c r="F14" s="122"/>
      <c r="G14" s="119"/>
      <c r="T14" s="120"/>
    </row>
    <row r="15" spans="2:20" x14ac:dyDescent="0.25">
      <c r="B15" s="118"/>
      <c r="C15" s="709"/>
      <c r="D15" s="710"/>
      <c r="E15" s="711"/>
      <c r="F15" s="122"/>
      <c r="G15" s="119"/>
      <c r="T15" s="120"/>
    </row>
    <row r="16" spans="2:20" x14ac:dyDescent="0.25">
      <c r="B16" s="118"/>
      <c r="C16" s="709"/>
      <c r="D16" s="710"/>
      <c r="E16" s="711"/>
      <c r="F16" s="122"/>
      <c r="G16" s="119"/>
      <c r="T16" s="120"/>
    </row>
    <row r="17" spans="2:20" x14ac:dyDescent="0.25">
      <c r="B17" s="118"/>
      <c r="C17" s="709"/>
      <c r="D17" s="710"/>
      <c r="E17" s="711"/>
      <c r="F17" s="122"/>
      <c r="G17" s="119"/>
      <c r="T17" s="120"/>
    </row>
    <row r="18" spans="2:20" x14ac:dyDescent="0.25">
      <c r="B18" s="118"/>
      <c r="C18" s="709"/>
      <c r="D18" s="710"/>
      <c r="E18" s="711"/>
      <c r="F18" s="122"/>
      <c r="G18" s="119"/>
      <c r="T18" s="120"/>
    </row>
    <row r="19" spans="2:20" ht="15.75" x14ac:dyDescent="0.25">
      <c r="B19" s="118"/>
      <c r="C19" s="712" t="s">
        <v>32</v>
      </c>
      <c r="D19" s="713"/>
      <c r="E19" s="714"/>
      <c r="F19" s="123">
        <f>SUM(F14:F18)</f>
        <v>0</v>
      </c>
      <c r="G19" s="119"/>
      <c r="T19" s="120"/>
    </row>
    <row r="20" spans="2:20" x14ac:dyDescent="0.25">
      <c r="B20" s="118"/>
      <c r="G20" s="119"/>
      <c r="T20" s="120"/>
    </row>
    <row r="21" spans="2:20" x14ac:dyDescent="0.25">
      <c r="B21" s="118"/>
      <c r="C21" s="727" t="s">
        <v>71</v>
      </c>
      <c r="D21" s="728"/>
      <c r="E21" s="728"/>
      <c r="F21" s="729"/>
      <c r="G21" s="119"/>
      <c r="T21" s="120"/>
    </row>
    <row r="22" spans="2:20" x14ac:dyDescent="0.25">
      <c r="B22" s="118"/>
      <c r="C22" s="715" t="s">
        <v>33</v>
      </c>
      <c r="D22" s="716"/>
      <c r="E22" s="717"/>
      <c r="F22" s="121" t="s">
        <v>31</v>
      </c>
      <c r="G22" s="119"/>
      <c r="T22" s="120"/>
    </row>
    <row r="23" spans="2:20" x14ac:dyDescent="0.25">
      <c r="B23" s="118"/>
      <c r="C23" s="709"/>
      <c r="D23" s="710"/>
      <c r="E23" s="711"/>
      <c r="F23" s="122"/>
      <c r="G23" s="119"/>
      <c r="T23" s="120"/>
    </row>
    <row r="24" spans="2:20" x14ac:dyDescent="0.25">
      <c r="B24" s="118"/>
      <c r="C24" s="709"/>
      <c r="D24" s="710"/>
      <c r="E24" s="711"/>
      <c r="F24" s="122"/>
      <c r="G24" s="119"/>
      <c r="T24" s="120"/>
    </row>
    <row r="25" spans="2:20" x14ac:dyDescent="0.25">
      <c r="B25" s="118"/>
      <c r="C25" s="709"/>
      <c r="D25" s="710"/>
      <c r="E25" s="711"/>
      <c r="F25" s="122"/>
      <c r="G25" s="119"/>
      <c r="T25" s="120"/>
    </row>
    <row r="26" spans="2:20" x14ac:dyDescent="0.25">
      <c r="B26" s="118"/>
      <c r="C26" s="709"/>
      <c r="D26" s="710"/>
      <c r="E26" s="711"/>
      <c r="F26" s="122"/>
      <c r="G26" s="119"/>
      <c r="T26" s="120"/>
    </row>
    <row r="27" spans="2:20" x14ac:dyDescent="0.25">
      <c r="B27" s="118"/>
      <c r="C27" s="709"/>
      <c r="D27" s="710"/>
      <c r="E27" s="711"/>
      <c r="F27" s="122"/>
      <c r="G27" s="119"/>
      <c r="T27" s="120"/>
    </row>
    <row r="28" spans="2:20" ht="15.75" x14ac:dyDescent="0.25">
      <c r="B28" s="118"/>
      <c r="C28" s="712" t="s">
        <v>32</v>
      </c>
      <c r="D28" s="713"/>
      <c r="E28" s="714"/>
      <c r="F28" s="123">
        <f>SUM(F23:F27)</f>
        <v>0</v>
      </c>
      <c r="G28" s="119"/>
      <c r="T28" s="120"/>
    </row>
    <row r="29" spans="2:20" ht="15.75" x14ac:dyDescent="0.25">
      <c r="B29" s="118"/>
      <c r="C29" s="170"/>
      <c r="D29" s="170"/>
      <c r="E29" s="170"/>
      <c r="F29" s="171"/>
      <c r="G29" s="119"/>
      <c r="T29" s="120"/>
    </row>
    <row r="30" spans="2:20" ht="43.15" customHeight="1" x14ac:dyDescent="0.3">
      <c r="B30" s="118"/>
      <c r="C30" s="727" t="s">
        <v>52</v>
      </c>
      <c r="D30" s="728"/>
      <c r="E30" s="728"/>
      <c r="F30" s="729"/>
      <c r="G30" s="119"/>
      <c r="T30" s="125"/>
    </row>
    <row r="31" spans="2:20" ht="25.15" customHeight="1" x14ac:dyDescent="0.3">
      <c r="B31" s="118"/>
      <c r="C31" s="126" t="s">
        <v>34</v>
      </c>
      <c r="D31" s="127"/>
      <c r="E31" s="128" t="s">
        <v>35</v>
      </c>
      <c r="F31" s="128" t="s">
        <v>36</v>
      </c>
      <c r="G31" s="119"/>
      <c r="T31" s="125"/>
    </row>
    <row r="32" spans="2:20" ht="14.45" customHeight="1" x14ac:dyDescent="0.3">
      <c r="B32" s="118"/>
      <c r="C32" s="723"/>
      <c r="D32" s="724"/>
      <c r="E32" s="122"/>
      <c r="F32" s="122"/>
      <c r="G32" s="129" t="s">
        <v>37</v>
      </c>
      <c r="T32" s="125"/>
    </row>
    <row r="33" spans="2:11" ht="12" customHeight="1" x14ac:dyDescent="0.25">
      <c r="B33" s="118"/>
      <c r="C33" s="723"/>
      <c r="D33" s="724"/>
      <c r="E33" s="122"/>
      <c r="F33" s="122"/>
      <c r="G33" s="129" t="s">
        <v>37</v>
      </c>
    </row>
    <row r="34" spans="2:11" x14ac:dyDescent="0.25">
      <c r="B34" s="118"/>
      <c r="C34" s="723"/>
      <c r="D34" s="724"/>
      <c r="E34" s="122"/>
      <c r="F34" s="122"/>
      <c r="G34" s="129" t="s">
        <v>37</v>
      </c>
    </row>
    <row r="35" spans="2:11" x14ac:dyDescent="0.25">
      <c r="B35" s="118"/>
      <c r="C35" s="723"/>
      <c r="D35" s="724"/>
      <c r="E35" s="122"/>
      <c r="F35" s="122"/>
      <c r="G35" s="129" t="s">
        <v>37</v>
      </c>
      <c r="K35" s="130"/>
    </row>
    <row r="36" spans="2:11" x14ac:dyDescent="0.25">
      <c r="B36" s="118"/>
      <c r="C36" s="723"/>
      <c r="D36" s="724"/>
      <c r="E36" s="122"/>
      <c r="F36" s="122"/>
      <c r="G36" s="129" t="s">
        <v>37</v>
      </c>
    </row>
    <row r="37" spans="2:11" x14ac:dyDescent="0.25">
      <c r="B37" s="118"/>
      <c r="C37" s="723"/>
      <c r="D37" s="724"/>
      <c r="E37" s="122"/>
      <c r="F37" s="122"/>
      <c r="G37" s="129" t="s">
        <v>37</v>
      </c>
    </row>
    <row r="38" spans="2:11" x14ac:dyDescent="0.25">
      <c r="B38" s="118"/>
      <c r="C38" s="723"/>
      <c r="D38" s="724"/>
      <c r="E38" s="122"/>
      <c r="F38" s="122"/>
      <c r="G38" s="129" t="s">
        <v>37</v>
      </c>
    </row>
    <row r="39" spans="2:11" x14ac:dyDescent="0.25">
      <c r="B39" s="118"/>
      <c r="C39" s="723"/>
      <c r="D39" s="724"/>
      <c r="E39" s="122"/>
      <c r="F39" s="122"/>
      <c r="G39" s="129" t="s">
        <v>37</v>
      </c>
    </row>
    <row r="40" spans="2:11" x14ac:dyDescent="0.25">
      <c r="B40" s="118"/>
      <c r="C40" s="723"/>
      <c r="D40" s="724"/>
      <c r="E40" s="122"/>
      <c r="F40" s="122"/>
      <c r="G40" s="129" t="s">
        <v>37</v>
      </c>
    </row>
    <row r="41" spans="2:11" x14ac:dyDescent="0.25">
      <c r="B41" s="118"/>
      <c r="C41" s="723"/>
      <c r="D41" s="724"/>
      <c r="E41" s="122"/>
      <c r="F41" s="122"/>
      <c r="G41" s="129" t="s">
        <v>37</v>
      </c>
    </row>
    <row r="42" spans="2:11" ht="18" x14ac:dyDescent="0.25">
      <c r="B42" s="118"/>
      <c r="C42" s="725" t="s">
        <v>32</v>
      </c>
      <c r="D42" s="726"/>
      <c r="E42" s="131">
        <f>SUM(E32:E41)</f>
        <v>0</v>
      </c>
      <c r="F42" s="131">
        <f>SUM(F32:F41)</f>
        <v>0</v>
      </c>
      <c r="G42" s="119"/>
    </row>
    <row r="43" spans="2:11" ht="18" x14ac:dyDescent="0.25">
      <c r="B43" s="118"/>
      <c r="C43" s="132"/>
      <c r="D43" s="133"/>
      <c r="E43" s="134"/>
      <c r="F43" s="134"/>
      <c r="G43" s="119"/>
    </row>
    <row r="44" spans="2:11" ht="30" x14ac:dyDescent="0.25">
      <c r="B44" s="118"/>
      <c r="C44" s="126" t="s">
        <v>38</v>
      </c>
      <c r="D44" s="147" t="s">
        <v>53</v>
      </c>
      <c r="E44" s="135" t="s">
        <v>35</v>
      </c>
      <c r="F44" s="135" t="s">
        <v>39</v>
      </c>
      <c r="G44" s="119"/>
    </row>
    <row r="45" spans="2:11" x14ac:dyDescent="0.25">
      <c r="B45" s="118"/>
      <c r="C45" s="148" t="s">
        <v>755</v>
      </c>
      <c r="D45" s="149" t="s">
        <v>46</v>
      </c>
      <c r="E45" s="122"/>
      <c r="F45" s="122"/>
      <c r="G45" s="129" t="s">
        <v>37</v>
      </c>
    </row>
    <row r="46" spans="2:11" x14ac:dyDescent="0.25">
      <c r="B46" s="118"/>
      <c r="C46" s="168"/>
      <c r="D46" s="150"/>
      <c r="E46" s="122"/>
      <c r="F46" s="122"/>
      <c r="G46" s="129"/>
    </row>
    <row r="47" spans="2:11" x14ac:dyDescent="0.25">
      <c r="B47" s="118"/>
      <c r="C47" s="168"/>
      <c r="D47" s="150"/>
      <c r="E47" s="122"/>
      <c r="F47" s="122"/>
      <c r="G47" s="129" t="s">
        <v>37</v>
      </c>
    </row>
    <row r="48" spans="2:11" x14ac:dyDescent="0.25">
      <c r="B48" s="118"/>
      <c r="C48" s="168"/>
      <c r="D48" s="150"/>
      <c r="E48" s="122"/>
      <c r="F48" s="122"/>
      <c r="G48" s="129" t="s">
        <v>37</v>
      </c>
    </row>
    <row r="49" spans="2:7" x14ac:dyDescent="0.25">
      <c r="B49" s="118"/>
      <c r="C49" s="168"/>
      <c r="D49" s="150"/>
      <c r="E49" s="122"/>
      <c r="F49" s="122"/>
      <c r="G49" s="129" t="s">
        <v>37</v>
      </c>
    </row>
    <row r="50" spans="2:7" x14ac:dyDescent="0.25">
      <c r="B50" s="118"/>
      <c r="C50" s="168"/>
      <c r="D50" s="150"/>
      <c r="E50" s="122"/>
      <c r="F50" s="122"/>
      <c r="G50" s="129" t="s">
        <v>37</v>
      </c>
    </row>
    <row r="51" spans="2:7" x14ac:dyDescent="0.25">
      <c r="B51" s="118"/>
      <c r="C51" s="168"/>
      <c r="D51" s="150"/>
      <c r="E51" s="122"/>
      <c r="F51" s="122"/>
      <c r="G51" s="129" t="s">
        <v>37</v>
      </c>
    </row>
    <row r="52" spans="2:7" x14ac:dyDescent="0.25">
      <c r="B52" s="118"/>
      <c r="C52" s="168"/>
      <c r="D52" s="150"/>
      <c r="E52" s="122"/>
      <c r="F52" s="122"/>
      <c r="G52" s="129" t="s">
        <v>37</v>
      </c>
    </row>
    <row r="53" spans="2:7" x14ac:dyDescent="0.25">
      <c r="B53" s="118"/>
      <c r="C53" s="168"/>
      <c r="D53" s="150"/>
      <c r="E53" s="122"/>
      <c r="F53" s="122"/>
      <c r="G53" s="129" t="s">
        <v>37</v>
      </c>
    </row>
    <row r="54" spans="2:7" x14ac:dyDescent="0.25">
      <c r="B54" s="118"/>
      <c r="C54" s="168"/>
      <c r="D54" s="150"/>
      <c r="E54" s="122"/>
      <c r="F54" s="122"/>
      <c r="G54" s="129" t="s">
        <v>37</v>
      </c>
    </row>
    <row r="55" spans="2:7" ht="18" x14ac:dyDescent="0.25">
      <c r="B55" s="118"/>
      <c r="C55" s="725" t="s">
        <v>32</v>
      </c>
      <c r="D55" s="726"/>
      <c r="E55" s="136">
        <f>SUM(E45:E54)</f>
        <v>0</v>
      </c>
      <c r="F55" s="136">
        <f>SUM(F45:F54)</f>
        <v>0</v>
      </c>
      <c r="G55" s="137">
        <v>1</v>
      </c>
    </row>
    <row r="56" spans="2:7" ht="18" x14ac:dyDescent="0.25">
      <c r="B56" s="118"/>
      <c r="C56" s="718" t="s">
        <v>40</v>
      </c>
      <c r="D56" s="719"/>
      <c r="E56" s="138">
        <f>E42+E55</f>
        <v>0</v>
      </c>
      <c r="F56" s="138">
        <f>F42+F55</f>
        <v>0</v>
      </c>
      <c r="G56" s="119"/>
    </row>
    <row r="57" spans="2:7" x14ac:dyDescent="0.25">
      <c r="B57" s="118"/>
      <c r="C57" s="139" t="s">
        <v>41</v>
      </c>
      <c r="G57" s="119"/>
    </row>
    <row r="58" spans="2:7" ht="27" customHeight="1" x14ac:dyDescent="0.25">
      <c r="B58" s="118"/>
      <c r="C58" s="720" t="s">
        <v>72</v>
      </c>
      <c r="D58" s="721"/>
      <c r="E58" s="721"/>
      <c r="F58" s="722"/>
      <c r="G58" s="119"/>
    </row>
    <row r="59" spans="2:7" x14ac:dyDescent="0.25">
      <c r="B59" s="118"/>
      <c r="C59" s="715" t="s">
        <v>33</v>
      </c>
      <c r="D59" s="716"/>
      <c r="E59" s="717"/>
      <c r="F59" s="121" t="s">
        <v>31</v>
      </c>
      <c r="G59" s="119"/>
    </row>
    <row r="60" spans="2:7" x14ac:dyDescent="0.25">
      <c r="B60" s="118"/>
      <c r="C60" s="709"/>
      <c r="D60" s="710"/>
      <c r="E60" s="711"/>
      <c r="F60" s="140"/>
      <c r="G60" s="119"/>
    </row>
    <row r="61" spans="2:7" x14ac:dyDescent="0.25">
      <c r="B61" s="118"/>
      <c r="C61" s="709"/>
      <c r="D61" s="710"/>
      <c r="E61" s="711"/>
      <c r="F61" s="140"/>
      <c r="G61" s="119"/>
    </row>
    <row r="62" spans="2:7" x14ac:dyDescent="0.25">
      <c r="B62" s="118"/>
      <c r="C62" s="709"/>
      <c r="D62" s="710"/>
      <c r="E62" s="711"/>
      <c r="F62" s="140"/>
      <c r="G62" s="119"/>
    </row>
    <row r="63" spans="2:7" x14ac:dyDescent="0.25">
      <c r="B63" s="118"/>
      <c r="C63" s="709"/>
      <c r="D63" s="710"/>
      <c r="E63" s="711"/>
      <c r="F63" s="140"/>
      <c r="G63" s="119"/>
    </row>
    <row r="64" spans="2:7" x14ac:dyDescent="0.25">
      <c r="B64" s="118"/>
      <c r="C64" s="709"/>
      <c r="D64" s="710"/>
      <c r="E64" s="711"/>
      <c r="F64" s="122"/>
      <c r="G64" s="119"/>
    </row>
    <row r="65" spans="2:7" x14ac:dyDescent="0.25">
      <c r="B65" s="118"/>
      <c r="C65" s="709"/>
      <c r="D65" s="710"/>
      <c r="E65" s="711"/>
      <c r="F65" s="122"/>
      <c r="G65" s="119"/>
    </row>
    <row r="66" spans="2:7" x14ac:dyDescent="0.25">
      <c r="B66" s="118"/>
      <c r="C66" s="709"/>
      <c r="D66" s="710"/>
      <c r="E66" s="711"/>
      <c r="F66" s="122"/>
      <c r="G66" s="119"/>
    </row>
    <row r="67" spans="2:7" ht="15.75" x14ac:dyDescent="0.25">
      <c r="B67" s="118"/>
      <c r="C67" s="712" t="s">
        <v>32</v>
      </c>
      <c r="D67" s="713"/>
      <c r="E67" s="714"/>
      <c r="F67" s="123">
        <f>SUM(F60:F66)</f>
        <v>0</v>
      </c>
      <c r="G67" s="119"/>
    </row>
    <row r="68" spans="2:7" ht="31.5" customHeight="1" x14ac:dyDescent="0.25">
      <c r="B68" s="118"/>
      <c r="C68" s="712" t="s">
        <v>42</v>
      </c>
      <c r="D68" s="713"/>
      <c r="E68" s="714"/>
      <c r="F68" s="123">
        <f>F67+F56+F19+F10+F28</f>
        <v>0</v>
      </c>
      <c r="G68" s="119"/>
    </row>
    <row r="69" spans="2:7" x14ac:dyDescent="0.25">
      <c r="B69" s="118"/>
      <c r="C69" s="55"/>
      <c r="D69" s="55"/>
      <c r="E69" s="55"/>
      <c r="F69" s="75"/>
      <c r="G69" s="119"/>
    </row>
    <row r="70" spans="2:7" x14ac:dyDescent="0.25">
      <c r="B70" s="141"/>
      <c r="C70" s="142"/>
      <c r="D70" s="142"/>
      <c r="E70" s="142"/>
      <c r="F70" s="142"/>
      <c r="G70" s="143"/>
    </row>
    <row r="77" spans="2:7" x14ac:dyDescent="0.25">
      <c r="B77" s="151" t="s">
        <v>45</v>
      </c>
    </row>
    <row r="78" spans="2:7" x14ac:dyDescent="0.25">
      <c r="B78" s="151" t="s">
        <v>46</v>
      </c>
    </row>
  </sheetData>
  <sheetProtection password="CCBA" sheet="1" selectLockedCells="1"/>
  <mergeCells count="48">
    <mergeCell ref="C17:E17"/>
    <mergeCell ref="C18:E18"/>
    <mergeCell ref="C12:F12"/>
    <mergeCell ref="C13:E13"/>
    <mergeCell ref="C14:E14"/>
    <mergeCell ref="C15:E15"/>
    <mergeCell ref="C16:E16"/>
    <mergeCell ref="C10:E10"/>
    <mergeCell ref="C3:F3"/>
    <mergeCell ref="C5:F5"/>
    <mergeCell ref="C6:E6"/>
    <mergeCell ref="C7:E7"/>
    <mergeCell ref="C8:E8"/>
    <mergeCell ref="C9:E9"/>
    <mergeCell ref="C28:E28"/>
    <mergeCell ref="C30:F30"/>
    <mergeCell ref="C19:E19"/>
    <mergeCell ref="C21:F21"/>
    <mergeCell ref="C22:E22"/>
    <mergeCell ref="C23:E23"/>
    <mergeCell ref="C24:E24"/>
    <mergeCell ref="C25:E25"/>
    <mergeCell ref="C26:E26"/>
    <mergeCell ref="C27:E27"/>
    <mergeCell ref="C59:E59"/>
    <mergeCell ref="C56:D56"/>
    <mergeCell ref="C58:F58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55:D55"/>
    <mergeCell ref="C65:E65"/>
    <mergeCell ref="C66:E66"/>
    <mergeCell ref="C67:E67"/>
    <mergeCell ref="C68:E68"/>
    <mergeCell ref="C60:E60"/>
    <mergeCell ref="C61:E61"/>
    <mergeCell ref="C62:E62"/>
    <mergeCell ref="C63:E63"/>
    <mergeCell ref="C64:E64"/>
  </mergeCells>
  <dataValidations xWindow="558" yWindow="798" count="1">
    <dataValidation type="list" allowBlank="1" showInputMessage="1" showErrorMessage="1" prompt="Obligatorio introducir datos" sqref="D46:D54">
      <formula1>$B$77:$B$78</formula1>
    </dataValidation>
  </dataValidations>
  <pageMargins left="0.7" right="0.7" top="0.75" bottom="0.75" header="0.3" footer="0.3"/>
  <pageSetup paperSize="9" scale="61" orientation="portrait" r:id="rId1"/>
  <rowBreaks count="1" manualBreakCount="1">
    <brk id="71" max="6" man="1"/>
  </rowBreaks>
  <colBreaks count="2" manualBreakCount="2">
    <brk id="7" max="77" man="1"/>
    <brk id="8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"/>
  <sheetViews>
    <sheetView showGridLines="0" zoomScaleNormal="100" workbookViewId="0">
      <selection activeCell="C27" sqref="C27"/>
    </sheetView>
  </sheetViews>
  <sheetFormatPr baseColWidth="10" defaultRowHeight="15" x14ac:dyDescent="0.25"/>
  <cols>
    <col min="1" max="1" width="16.85546875" style="24" customWidth="1"/>
    <col min="2" max="2" width="34.42578125" style="24" customWidth="1"/>
    <col min="3" max="3" width="25.42578125" style="24" bestFit="1" customWidth="1"/>
    <col min="4" max="4" width="48.5703125" style="24" customWidth="1"/>
    <col min="5" max="5" width="31.42578125" style="24" customWidth="1"/>
    <col min="6" max="6" width="23" style="24" customWidth="1"/>
    <col min="7" max="7" width="13.42578125" style="24" customWidth="1"/>
    <col min="8" max="8" width="16.140625" style="24" customWidth="1"/>
    <col min="9" max="10" width="16.28515625" style="24" customWidth="1"/>
    <col min="11" max="11" width="14.140625" style="24" customWidth="1"/>
    <col min="12" max="12" width="12.28515625" style="24" customWidth="1"/>
    <col min="13" max="13" width="12.42578125" style="24" customWidth="1"/>
    <col min="14" max="14" width="11.42578125" style="24"/>
    <col min="15" max="15" width="12" style="24" customWidth="1"/>
    <col min="16" max="16384" width="11.42578125" style="24"/>
  </cols>
  <sheetData>
    <row r="1" spans="1:20" ht="42.75" customHeight="1" x14ac:dyDescent="0.25">
      <c r="A1" s="21"/>
      <c r="B1" s="768" t="s">
        <v>798</v>
      </c>
      <c r="C1" s="768"/>
      <c r="D1" s="768"/>
      <c r="E1" s="768"/>
      <c r="F1" s="768"/>
      <c r="G1" s="768"/>
      <c r="H1" s="768"/>
      <c r="I1" s="768"/>
      <c r="J1" s="768"/>
      <c r="K1" s="172"/>
      <c r="L1" s="769" t="s">
        <v>73</v>
      </c>
      <c r="M1" s="173" t="s">
        <v>74</v>
      </c>
      <c r="N1" s="355"/>
      <c r="O1" s="767" t="s">
        <v>75</v>
      </c>
      <c r="P1" s="177" t="s">
        <v>84</v>
      </c>
      <c r="Q1" s="356"/>
      <c r="R1" s="21"/>
    </row>
    <row r="2" spans="1:20" ht="18" x14ac:dyDescent="0.25">
      <c r="A2" s="21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770"/>
      <c r="M2" s="174" t="s">
        <v>134</v>
      </c>
      <c r="N2" s="355"/>
      <c r="O2" s="767"/>
      <c r="P2" s="175" t="s">
        <v>76</v>
      </c>
      <c r="Q2" s="355"/>
      <c r="R2" s="21"/>
    </row>
    <row r="3" spans="1:20" ht="15.75" x14ac:dyDescent="0.25">
      <c r="A3" s="21"/>
      <c r="B3" s="361" t="s">
        <v>77</v>
      </c>
      <c r="C3" s="361" t="s">
        <v>78</v>
      </c>
      <c r="D3" s="361" t="s">
        <v>79</v>
      </c>
      <c r="E3" s="361" t="s">
        <v>80</v>
      </c>
      <c r="F3" s="764" t="s">
        <v>81</v>
      </c>
      <c r="G3" s="764"/>
      <c r="H3" s="361" t="s">
        <v>82</v>
      </c>
      <c r="I3" s="764" t="s">
        <v>83</v>
      </c>
      <c r="J3" s="764"/>
      <c r="K3" s="176"/>
      <c r="L3" s="770"/>
      <c r="M3" s="174" t="s">
        <v>135</v>
      </c>
      <c r="N3" s="355"/>
      <c r="O3" s="483"/>
      <c r="P3" s="56"/>
      <c r="Q3" s="56"/>
      <c r="R3" s="21"/>
    </row>
    <row r="4" spans="1:20" ht="36.75" customHeight="1" x14ac:dyDescent="0.25">
      <c r="A4" s="21"/>
      <c r="B4" s="362" t="s">
        <v>779</v>
      </c>
      <c r="C4" s="362"/>
      <c r="D4" s="362"/>
      <c r="E4" s="362"/>
      <c r="F4" s="765"/>
      <c r="G4" s="766"/>
      <c r="H4" s="362"/>
      <c r="I4" s="765"/>
      <c r="J4" s="766"/>
      <c r="K4" s="176"/>
      <c r="L4" s="771"/>
      <c r="M4" s="226" t="s">
        <v>136</v>
      </c>
      <c r="N4" s="355"/>
      <c r="O4" s="483"/>
      <c r="P4" s="483"/>
      <c r="Q4" s="483"/>
      <c r="R4" s="21"/>
    </row>
    <row r="5" spans="1:20" ht="15.75" x14ac:dyDescent="0.25">
      <c r="A5" s="21"/>
      <c r="B5" s="178" t="s">
        <v>779</v>
      </c>
      <c r="C5" s="179"/>
      <c r="D5" s="179"/>
      <c r="E5" s="21"/>
      <c r="F5" s="21"/>
      <c r="G5" s="21"/>
      <c r="H5" s="179"/>
      <c r="I5" s="179"/>
      <c r="J5" s="180"/>
      <c r="K5" s="176"/>
      <c r="L5" s="181" t="s">
        <v>85</v>
      </c>
      <c r="M5" s="181" t="s">
        <v>86</v>
      </c>
      <c r="N5" s="181" t="s">
        <v>87</v>
      </c>
      <c r="O5" s="182" t="s">
        <v>88</v>
      </c>
      <c r="P5" s="182" t="s">
        <v>89</v>
      </c>
      <c r="Q5" s="182" t="s">
        <v>90</v>
      </c>
      <c r="R5" s="182" t="s">
        <v>91</v>
      </c>
      <c r="S5" s="183"/>
      <c r="T5" s="183"/>
    </row>
    <row r="6" spans="1:20" ht="15.75" x14ac:dyDescent="0.25">
      <c r="A6" s="21"/>
      <c r="B6" s="361" t="s">
        <v>92</v>
      </c>
      <c r="C6" s="361" t="s">
        <v>93</v>
      </c>
      <c r="D6" s="361" t="s">
        <v>79</v>
      </c>
      <c r="E6" s="361" t="s">
        <v>80</v>
      </c>
      <c r="F6" s="764" t="s">
        <v>81</v>
      </c>
      <c r="G6" s="764"/>
      <c r="H6" s="361" t="s">
        <v>82</v>
      </c>
      <c r="I6" s="764" t="s">
        <v>83</v>
      </c>
      <c r="J6" s="764"/>
      <c r="K6" s="176"/>
      <c r="L6" s="176"/>
      <c r="M6" s="21"/>
      <c r="N6" s="21"/>
      <c r="O6" s="21"/>
      <c r="P6" s="21"/>
      <c r="Q6" s="21"/>
      <c r="R6" s="21"/>
    </row>
    <row r="7" spans="1:20" ht="37.5" customHeight="1" x14ac:dyDescent="0.25">
      <c r="A7" s="21"/>
      <c r="B7" s="135">
        <f>'1. COSTE REAL TOTAL'!C6</f>
        <v>0</v>
      </c>
      <c r="C7" s="362"/>
      <c r="D7" s="362"/>
      <c r="E7" s="362"/>
      <c r="F7" s="761"/>
      <c r="G7" s="761"/>
      <c r="H7" s="362"/>
      <c r="I7" s="761"/>
      <c r="J7" s="761"/>
      <c r="K7" s="176"/>
      <c r="L7" s="176"/>
      <c r="M7" s="21"/>
      <c r="N7" s="21"/>
      <c r="O7" s="21"/>
      <c r="P7" s="21"/>
      <c r="Q7" s="21"/>
      <c r="R7" s="21"/>
    </row>
    <row r="8" spans="1:20" x14ac:dyDescent="0.25">
      <c r="A8" s="21"/>
      <c r="B8" s="184"/>
      <c r="E8" s="21"/>
      <c r="F8" s="179"/>
      <c r="G8" s="179"/>
      <c r="H8" s="21"/>
      <c r="I8" s="180"/>
      <c r="J8" s="180"/>
      <c r="K8" s="176"/>
      <c r="L8" s="176"/>
      <c r="M8" s="21"/>
      <c r="N8" s="21"/>
      <c r="O8" s="21"/>
      <c r="P8" s="21"/>
      <c r="Q8" s="21"/>
      <c r="R8" s="21"/>
    </row>
    <row r="9" spans="1:20" ht="15.75" x14ac:dyDescent="0.25">
      <c r="A9" s="21"/>
      <c r="B9" s="361" t="s">
        <v>94</v>
      </c>
      <c r="C9" s="361" t="s">
        <v>95</v>
      </c>
      <c r="D9" s="21"/>
      <c r="E9" s="21"/>
      <c r="F9" s="21"/>
      <c r="G9" s="21"/>
      <c r="H9" s="21"/>
      <c r="I9" s="21"/>
      <c r="J9" s="185"/>
      <c r="K9" s="34"/>
      <c r="L9" s="186"/>
      <c r="M9" s="21"/>
      <c r="N9" s="21"/>
      <c r="O9" s="21"/>
      <c r="P9" s="21"/>
      <c r="Q9" s="21"/>
      <c r="R9" s="21"/>
    </row>
    <row r="10" spans="1:20" ht="36" customHeight="1" x14ac:dyDescent="0.25">
      <c r="A10" s="21"/>
      <c r="B10" s="135">
        <f>'1. COSTE REAL TOTAL'!C9</f>
        <v>0</v>
      </c>
      <c r="C10" s="362"/>
      <c r="D10" s="21"/>
      <c r="E10" s="21"/>
      <c r="F10" s="21"/>
      <c r="G10" s="21"/>
      <c r="H10" s="21"/>
      <c r="I10" s="21"/>
      <c r="J10" s="23"/>
      <c r="K10" s="23"/>
      <c r="L10" s="187"/>
      <c r="M10" s="21"/>
      <c r="N10" s="21"/>
      <c r="O10" s="21"/>
      <c r="P10" s="21"/>
      <c r="Q10" s="21"/>
      <c r="R10" s="21"/>
    </row>
    <row r="11" spans="1:20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20" ht="15" customHeight="1" x14ac:dyDescent="0.25">
      <c r="A12" s="21"/>
      <c r="B12" s="762" t="s">
        <v>799</v>
      </c>
      <c r="C12" s="694"/>
      <c r="D12" s="694"/>
      <c r="E12" s="694"/>
      <c r="F12" s="694"/>
      <c r="G12" s="694"/>
      <c r="H12" s="694"/>
      <c r="I12" s="694"/>
      <c r="J12" s="694"/>
      <c r="K12" s="694"/>
      <c r="L12" s="21"/>
      <c r="M12" s="21"/>
      <c r="N12" s="21"/>
      <c r="O12" s="21"/>
      <c r="P12" s="21"/>
      <c r="Q12" s="21"/>
      <c r="R12" s="21"/>
    </row>
    <row r="13" spans="1:20" ht="15" customHeight="1" x14ac:dyDescent="0.25">
      <c r="A13" s="21"/>
      <c r="B13" s="694"/>
      <c r="C13" s="694"/>
      <c r="D13" s="694"/>
      <c r="E13" s="694"/>
      <c r="F13" s="694"/>
      <c r="G13" s="694"/>
      <c r="H13" s="694"/>
      <c r="I13" s="694"/>
      <c r="J13" s="694"/>
      <c r="K13" s="694"/>
      <c r="L13" s="21"/>
      <c r="M13" s="21"/>
      <c r="N13" s="21"/>
      <c r="O13" s="21"/>
      <c r="P13" s="21"/>
      <c r="Q13" s="21"/>
      <c r="R13" s="21"/>
    </row>
    <row r="14" spans="1:20" ht="15" customHeight="1" x14ac:dyDescent="0.25">
      <c r="A14" s="21"/>
      <c r="B14" s="694"/>
      <c r="C14" s="694"/>
      <c r="D14" s="694"/>
      <c r="E14" s="694"/>
      <c r="F14" s="694"/>
      <c r="G14" s="694"/>
      <c r="H14" s="694"/>
      <c r="I14" s="694"/>
      <c r="J14" s="694"/>
      <c r="K14" s="694"/>
      <c r="L14" s="21"/>
      <c r="M14" s="21"/>
      <c r="N14" s="21"/>
      <c r="O14" s="21"/>
      <c r="P14" s="21"/>
      <c r="Q14" s="21"/>
      <c r="R14" s="21"/>
    </row>
    <row r="15" spans="1:20" ht="15" customHeight="1" x14ac:dyDescent="0.25">
      <c r="A15" s="21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21"/>
      <c r="M15" s="21"/>
      <c r="N15" s="21"/>
      <c r="O15" s="21"/>
      <c r="P15" s="21"/>
      <c r="Q15" s="21"/>
      <c r="R15" s="21"/>
    </row>
    <row r="16" spans="1:20" s="21" customFormat="1" ht="15" customHeight="1" x14ac:dyDescent="0.25">
      <c r="B16" s="763" t="s">
        <v>756</v>
      </c>
      <c r="C16" s="763"/>
      <c r="D16" s="763"/>
      <c r="E16" s="763"/>
      <c r="F16" s="763"/>
      <c r="G16" s="763"/>
      <c r="H16" s="763"/>
      <c r="I16" s="763"/>
      <c r="J16" s="763"/>
      <c r="K16" s="763"/>
    </row>
    <row r="17" spans="1:29" s="21" customFormat="1" ht="15" customHeight="1" x14ac:dyDescent="0.25">
      <c r="B17" s="763"/>
      <c r="C17" s="763"/>
      <c r="D17" s="763"/>
      <c r="E17" s="763"/>
      <c r="F17" s="763"/>
      <c r="G17" s="763"/>
      <c r="H17" s="763"/>
      <c r="I17" s="763"/>
      <c r="J17" s="763"/>
      <c r="K17" s="763"/>
    </row>
    <row r="18" spans="1:29" s="21" customFormat="1" ht="15" customHeight="1" x14ac:dyDescent="0.25">
      <c r="B18" s="763"/>
      <c r="C18" s="763"/>
      <c r="D18" s="763"/>
      <c r="E18" s="763"/>
      <c r="F18" s="763"/>
      <c r="G18" s="763"/>
      <c r="H18" s="763"/>
      <c r="I18" s="763"/>
      <c r="J18" s="763"/>
      <c r="K18" s="763"/>
    </row>
    <row r="19" spans="1:29" s="21" customFormat="1" ht="15" customHeight="1" x14ac:dyDescent="0.25">
      <c r="B19" s="763"/>
      <c r="C19" s="763"/>
      <c r="D19" s="763"/>
      <c r="E19" s="763"/>
      <c r="F19" s="763"/>
      <c r="G19" s="763"/>
      <c r="H19" s="763"/>
      <c r="I19" s="763"/>
      <c r="J19" s="763"/>
      <c r="K19" s="763"/>
    </row>
    <row r="20" spans="1:29" s="21" customFormat="1" ht="15" customHeight="1" x14ac:dyDescent="0.25">
      <c r="B20" s="763"/>
      <c r="C20" s="763"/>
      <c r="D20" s="763"/>
      <c r="E20" s="763"/>
      <c r="F20" s="763"/>
      <c r="G20" s="763"/>
      <c r="H20" s="763"/>
      <c r="I20" s="763"/>
      <c r="J20" s="763"/>
      <c r="K20" s="763"/>
    </row>
    <row r="21" spans="1:29" s="21" customFormat="1" ht="15" customHeight="1" x14ac:dyDescent="0.25">
      <c r="B21" s="82"/>
      <c r="C21" s="82"/>
      <c r="D21" s="82" t="s">
        <v>711</v>
      </c>
      <c r="E21" s="82"/>
      <c r="F21" s="82"/>
      <c r="G21" s="82"/>
      <c r="H21" s="82"/>
      <c r="I21" s="82"/>
      <c r="J21" s="82"/>
      <c r="K21" s="82"/>
    </row>
    <row r="22" spans="1:29" s="214" customFormat="1" ht="14.25" x14ac:dyDescent="0.2"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2"/>
    </row>
    <row r="23" spans="1:29" s="212" customFormat="1" x14ac:dyDescent="0.2">
      <c r="A23" s="213"/>
      <c r="B23" s="580" t="s">
        <v>757</v>
      </c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</row>
    <row r="24" spans="1:29" s="212" customFormat="1" ht="42" customHeight="1" x14ac:dyDescent="0.25">
      <c r="A24" s="213"/>
      <c r="B24" s="299"/>
      <c r="C24" s="298"/>
      <c r="D24" s="375"/>
      <c r="E24" s="375"/>
      <c r="F24" s="375"/>
      <c r="G24" s="375"/>
      <c r="H24" s="375"/>
      <c r="I24" s="375"/>
      <c r="J24" s="375"/>
      <c r="K24" s="375"/>
      <c r="L24" s="298"/>
      <c r="M24" s="298"/>
      <c r="N24" s="298"/>
      <c r="O24" s="213"/>
    </row>
    <row r="25" spans="1:29" s="212" customFormat="1" ht="27" customHeight="1" x14ac:dyDescent="0.25">
      <c r="A25" s="213"/>
      <c r="B25" s="225" t="s">
        <v>758</v>
      </c>
      <c r="C25" s="213"/>
      <c r="D25" s="24"/>
      <c r="E25" s="24"/>
      <c r="F25" s="24"/>
      <c r="G25" s="24"/>
      <c r="H25" s="24"/>
      <c r="I25" s="24"/>
      <c r="J25" s="24"/>
      <c r="K25" s="24"/>
      <c r="L25" s="224"/>
      <c r="M25" s="224"/>
      <c r="N25" s="213"/>
      <c r="O25" s="213"/>
    </row>
    <row r="26" spans="1:29" s="212" customFormat="1" ht="38.25" customHeight="1" x14ac:dyDescent="0.25">
      <c r="A26" s="213"/>
      <c r="B26" s="225"/>
      <c r="C26" s="277" t="s">
        <v>79</v>
      </c>
      <c r="D26" s="277" t="s">
        <v>698</v>
      </c>
      <c r="E26" s="277" t="s">
        <v>6</v>
      </c>
      <c r="F26" s="24"/>
      <c r="G26" s="24"/>
      <c r="H26" s="24"/>
      <c r="I26" s="24"/>
      <c r="J26" s="24"/>
      <c r="K26" s="24"/>
      <c r="L26" s="224"/>
      <c r="M26" s="224"/>
      <c r="N26" s="213"/>
      <c r="O26" s="213"/>
    </row>
    <row r="27" spans="1:29" s="212" customFormat="1" ht="49.5" customHeight="1" x14ac:dyDescent="0.25">
      <c r="A27" s="213"/>
      <c r="B27" s="376"/>
      <c r="C27" s="435"/>
      <c r="D27" s="377" t="e">
        <f>VLOOKUP('6.DATOS DE LAS MEMORIAS FINALES'!C27,LOCALIDADES!$A$2:$B$273,2,FALSE)</f>
        <v>#N/A</v>
      </c>
      <c r="E27" s="355"/>
      <c r="F27" s="24"/>
      <c r="G27" s="24"/>
      <c r="H27" s="24"/>
      <c r="I27" s="24"/>
      <c r="J27" s="24"/>
      <c r="K27" s="24"/>
      <c r="L27" s="224"/>
      <c r="M27" s="224"/>
      <c r="N27" s="213"/>
      <c r="O27" s="213"/>
    </row>
    <row r="28" spans="1:29" s="212" customFormat="1" ht="15.75" x14ac:dyDescent="0.25">
      <c r="A28" s="213"/>
      <c r="B28" s="378"/>
      <c r="C28" s="379"/>
      <c r="D28" s="375"/>
      <c r="E28" s="375"/>
      <c r="F28" s="375"/>
      <c r="G28" s="375"/>
      <c r="H28" s="375"/>
      <c r="I28" s="375"/>
      <c r="J28" s="375"/>
      <c r="K28" s="375"/>
      <c r="L28" s="297"/>
      <c r="M28" s="297"/>
      <c r="N28" s="298"/>
      <c r="O28" s="213"/>
    </row>
    <row r="29" spans="1:29" s="212" customFormat="1" ht="16.5" thickBot="1" x14ac:dyDescent="0.3">
      <c r="A29" s="213"/>
      <c r="B29" s="380" t="s">
        <v>123</v>
      </c>
      <c r="C29" s="381"/>
      <c r="D29" s="56"/>
      <c r="E29" s="24"/>
      <c r="F29" s="56"/>
      <c r="G29" s="56"/>
      <c r="H29" s="24"/>
      <c r="I29" s="24"/>
      <c r="J29" s="24"/>
      <c r="K29" s="24"/>
      <c r="L29" s="224"/>
      <c r="M29" s="224"/>
      <c r="N29" s="213"/>
      <c r="O29" s="213"/>
    </row>
    <row r="30" spans="1:29" s="296" customFormat="1" ht="15.75" thickBot="1" x14ac:dyDescent="0.3">
      <c r="A30" s="382"/>
      <c r="C30" s="382"/>
      <c r="D30" s="382"/>
      <c r="E30" s="382"/>
      <c r="F30" s="382"/>
      <c r="G30" s="382"/>
      <c r="H30" s="754" t="s">
        <v>172</v>
      </c>
      <c r="I30" s="756"/>
      <c r="J30" s="757"/>
      <c r="K30" s="382"/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2"/>
      <c r="Z30" s="382"/>
      <c r="AA30" s="382"/>
      <c r="AB30" s="382"/>
      <c r="AC30" s="382"/>
    </row>
    <row r="31" spans="1:29" s="296" customFormat="1" ht="63.75" x14ac:dyDescent="0.25">
      <c r="A31" s="382"/>
      <c r="B31" s="382"/>
      <c r="C31" s="382"/>
      <c r="D31" s="383" t="s">
        <v>12</v>
      </c>
      <c r="E31" s="384" t="s">
        <v>119</v>
      </c>
      <c r="F31" s="385" t="s">
        <v>120</v>
      </c>
      <c r="G31" s="386" t="s">
        <v>166</v>
      </c>
      <c r="H31" s="387" t="s">
        <v>167</v>
      </c>
      <c r="I31" s="388" t="s">
        <v>165</v>
      </c>
      <c r="J31" s="389" t="s">
        <v>168</v>
      </c>
      <c r="K31" s="390" t="s">
        <v>132</v>
      </c>
      <c r="L31" s="391" t="s">
        <v>169</v>
      </c>
      <c r="M31" s="391" t="s">
        <v>125</v>
      </c>
      <c r="N31" s="392" t="s">
        <v>113</v>
      </c>
      <c r="O31" s="382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2"/>
      <c r="AB31" s="382"/>
      <c r="AC31" s="382"/>
    </row>
    <row r="32" spans="1:29" s="296" customFormat="1" ht="15.75" thickBot="1" x14ac:dyDescent="0.3">
      <c r="A32" s="382"/>
      <c r="B32" s="393"/>
      <c r="C32" s="382"/>
      <c r="D32" s="394">
        <f>SUM(E32:G32)</f>
        <v>0</v>
      </c>
      <c r="E32" s="436"/>
      <c r="F32" s="437"/>
      <c r="G32" s="438"/>
      <c r="H32" s="436"/>
      <c r="I32" s="437"/>
      <c r="J32" s="438"/>
      <c r="K32" s="436"/>
      <c r="L32" s="437"/>
      <c r="M32" s="437"/>
      <c r="N32" s="438"/>
      <c r="O32" s="382"/>
      <c r="P32" s="382"/>
      <c r="Q32" s="382"/>
      <c r="R32" s="382"/>
      <c r="S32" s="382"/>
      <c r="T32" s="382"/>
      <c r="U32" s="382"/>
      <c r="V32" s="382"/>
      <c r="W32" s="382"/>
      <c r="X32" s="382"/>
      <c r="Y32" s="382"/>
      <c r="Z32" s="382"/>
      <c r="AA32" s="382"/>
      <c r="AB32" s="382"/>
      <c r="AC32" s="382"/>
    </row>
    <row r="33" spans="1:29" s="296" customFormat="1" ht="15.75" customHeight="1" x14ac:dyDescent="0.25">
      <c r="A33" s="382"/>
      <c r="B33" s="393"/>
      <c r="C33" s="382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2"/>
      <c r="AB33" s="382"/>
      <c r="AC33" s="382"/>
    </row>
    <row r="34" spans="1:29" s="296" customFormat="1" ht="15.75" customHeight="1" x14ac:dyDescent="0.25">
      <c r="A34" s="382"/>
      <c r="B34" s="395"/>
      <c r="C34" s="396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82"/>
      <c r="P34" s="382"/>
      <c r="Q34" s="382"/>
      <c r="R34" s="382"/>
      <c r="S34" s="382"/>
      <c r="T34" s="382"/>
      <c r="U34" s="382"/>
      <c r="V34" s="382"/>
      <c r="W34" s="382"/>
      <c r="X34" s="382"/>
      <c r="Y34" s="382"/>
      <c r="Z34" s="382"/>
      <c r="AA34" s="382"/>
      <c r="AB34" s="382"/>
      <c r="AC34" s="382"/>
    </row>
    <row r="35" spans="1:29" s="296" customFormat="1" ht="15.75" customHeight="1" thickBot="1" x14ac:dyDescent="0.3">
      <c r="A35" s="382"/>
      <c r="B35" s="393" t="s">
        <v>126</v>
      </c>
      <c r="C35" s="382"/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2"/>
      <c r="AC35" s="382"/>
    </row>
    <row r="36" spans="1:29" s="296" customFormat="1" ht="30.75" customHeight="1" thickBot="1" x14ac:dyDescent="0.3">
      <c r="A36" s="382"/>
      <c r="B36" s="382"/>
      <c r="C36" s="397"/>
      <c r="D36" s="383" t="s">
        <v>124</v>
      </c>
      <c r="E36" s="390" t="s">
        <v>760</v>
      </c>
      <c r="F36" s="741" t="s">
        <v>761</v>
      </c>
      <c r="G36" s="742"/>
      <c r="H36" s="741" t="s">
        <v>127</v>
      </c>
      <c r="I36" s="742"/>
      <c r="J36" s="741" t="s">
        <v>697</v>
      </c>
      <c r="K36" s="743"/>
      <c r="L36" s="398"/>
      <c r="M36" s="398"/>
      <c r="N36" s="398"/>
      <c r="O36" s="398"/>
      <c r="P36" s="398"/>
      <c r="Q36" s="382"/>
      <c r="R36" s="382"/>
      <c r="S36" s="382"/>
      <c r="T36" s="382"/>
      <c r="U36" s="382"/>
      <c r="V36" s="382"/>
      <c r="W36" s="382"/>
      <c r="X36" s="382"/>
      <c r="Y36" s="382"/>
      <c r="Z36" s="382"/>
      <c r="AA36" s="382"/>
      <c r="AB36" s="382"/>
      <c r="AC36" s="382"/>
    </row>
    <row r="37" spans="1:29" s="296" customFormat="1" ht="41.25" customHeight="1" x14ac:dyDescent="0.25">
      <c r="A37" s="382"/>
      <c r="B37" s="746" t="s">
        <v>759</v>
      </c>
      <c r="C37" s="747"/>
      <c r="D37" s="399">
        <f>SUM(E37:K37)</f>
        <v>0</v>
      </c>
      <c r="E37" s="439"/>
      <c r="F37" s="758"/>
      <c r="G37" s="760"/>
      <c r="H37" s="758"/>
      <c r="I37" s="760"/>
      <c r="J37" s="758"/>
      <c r="K37" s="759"/>
      <c r="L37" s="382"/>
      <c r="M37" s="382"/>
      <c r="N37" s="382"/>
      <c r="O37" s="398"/>
      <c r="P37" s="398"/>
      <c r="Q37" s="382"/>
      <c r="R37" s="382"/>
      <c r="S37" s="382"/>
      <c r="T37" s="382"/>
      <c r="U37" s="382"/>
      <c r="V37" s="382"/>
      <c r="W37" s="382"/>
      <c r="X37" s="382"/>
      <c r="Y37" s="382"/>
      <c r="Z37" s="382"/>
      <c r="AA37" s="382"/>
      <c r="AB37" s="382"/>
      <c r="AC37" s="382"/>
    </row>
    <row r="38" spans="1:29" s="296" customFormat="1" ht="15.75" customHeight="1" thickBot="1" x14ac:dyDescent="0.3">
      <c r="A38" s="382"/>
      <c r="B38" s="748" t="s">
        <v>121</v>
      </c>
      <c r="C38" s="749"/>
      <c r="D38" s="400">
        <f>SUM(E38:K38)</f>
        <v>0</v>
      </c>
      <c r="E38" s="436"/>
      <c r="F38" s="738"/>
      <c r="G38" s="739"/>
      <c r="H38" s="738"/>
      <c r="I38" s="739"/>
      <c r="J38" s="738"/>
      <c r="K38" s="740"/>
      <c r="L38" s="382"/>
      <c r="M38" s="382"/>
      <c r="N38" s="382"/>
      <c r="O38" s="382"/>
      <c r="P38" s="382"/>
      <c r="Q38" s="382"/>
      <c r="R38" s="382"/>
      <c r="S38" s="382"/>
      <c r="T38" s="382"/>
      <c r="U38" s="382"/>
      <c r="V38" s="382"/>
      <c r="W38" s="382"/>
      <c r="X38" s="382"/>
      <c r="Y38" s="382"/>
      <c r="Z38" s="382"/>
      <c r="AA38" s="382"/>
      <c r="AB38" s="382"/>
      <c r="AC38" s="382"/>
    </row>
    <row r="39" spans="1:29" s="296" customFormat="1" ht="15.75" customHeight="1" thickBot="1" x14ac:dyDescent="0.3">
      <c r="A39" s="382"/>
      <c r="B39" s="393"/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82"/>
      <c r="W39" s="382"/>
      <c r="X39" s="382"/>
      <c r="Y39" s="382"/>
      <c r="Z39" s="382"/>
      <c r="AA39" s="382"/>
      <c r="AB39" s="382"/>
      <c r="AC39" s="382"/>
    </row>
    <row r="40" spans="1:29" s="296" customFormat="1" ht="51" customHeight="1" thickBot="1" x14ac:dyDescent="0.3">
      <c r="A40" s="382"/>
      <c r="B40" s="382"/>
      <c r="C40" s="397"/>
      <c r="D40" s="383" t="s">
        <v>124</v>
      </c>
      <c r="E40" s="390" t="s">
        <v>767</v>
      </c>
      <c r="F40" s="741" t="s">
        <v>768</v>
      </c>
      <c r="G40" s="742"/>
      <c r="H40" s="741" t="s">
        <v>769</v>
      </c>
      <c r="I40" s="742"/>
      <c r="J40" s="741" t="s">
        <v>171</v>
      </c>
      <c r="K40" s="743"/>
      <c r="L40" s="398"/>
      <c r="M40" s="398"/>
      <c r="N40" s="398"/>
      <c r="O40" s="398"/>
      <c r="P40" s="398"/>
      <c r="Q40" s="382"/>
      <c r="R40" s="382"/>
      <c r="S40" s="382"/>
      <c r="T40" s="382"/>
      <c r="U40" s="382"/>
      <c r="V40" s="382"/>
      <c r="W40" s="382"/>
      <c r="X40" s="382"/>
      <c r="Y40" s="382"/>
      <c r="Z40" s="382"/>
      <c r="AA40" s="382"/>
      <c r="AB40" s="382"/>
      <c r="AC40" s="382"/>
    </row>
    <row r="41" spans="1:29" s="296" customFormat="1" ht="15.75" customHeight="1" thickBot="1" x14ac:dyDescent="0.3">
      <c r="A41" s="382"/>
      <c r="B41" s="750" t="s">
        <v>170</v>
      </c>
      <c r="C41" s="751"/>
      <c r="D41" s="401">
        <f>SUM(E41:K41)</f>
        <v>0</v>
      </c>
      <c r="E41" s="436"/>
      <c r="F41" s="738"/>
      <c r="G41" s="739"/>
      <c r="H41" s="738"/>
      <c r="I41" s="739"/>
      <c r="J41" s="738"/>
      <c r="K41" s="740"/>
      <c r="L41" s="382"/>
      <c r="M41" s="382"/>
      <c r="N41" s="382"/>
      <c r="O41" s="398"/>
      <c r="P41" s="398"/>
      <c r="Q41" s="382"/>
      <c r="R41" s="382"/>
      <c r="S41" s="382"/>
      <c r="T41" s="382"/>
      <c r="U41" s="382"/>
      <c r="V41" s="382"/>
      <c r="W41" s="382"/>
      <c r="X41" s="382"/>
      <c r="Y41" s="382"/>
      <c r="Z41" s="382"/>
      <c r="AA41" s="382"/>
      <c r="AB41" s="382"/>
      <c r="AC41" s="382"/>
    </row>
    <row r="42" spans="1:29" s="296" customFormat="1" ht="15.75" customHeight="1" thickBot="1" x14ac:dyDescent="0.3">
      <c r="A42" s="382"/>
      <c r="B42" s="382"/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2"/>
      <c r="AA42" s="382"/>
      <c r="AB42" s="382"/>
      <c r="AC42" s="382"/>
    </row>
    <row r="43" spans="1:29" s="296" customFormat="1" ht="51.75" customHeight="1" thickBot="1" x14ac:dyDescent="0.3">
      <c r="A43" s="382"/>
      <c r="B43" s="382"/>
      <c r="C43" s="398"/>
      <c r="D43" s="383" t="s">
        <v>12</v>
      </c>
      <c r="E43" s="390" t="s">
        <v>128</v>
      </c>
      <c r="F43" s="741" t="s">
        <v>129</v>
      </c>
      <c r="G43" s="742"/>
      <c r="H43" s="741" t="s">
        <v>130</v>
      </c>
      <c r="I43" s="742"/>
      <c r="J43" s="741" t="s">
        <v>131</v>
      </c>
      <c r="K43" s="743"/>
      <c r="L43" s="382"/>
      <c r="M43" s="382"/>
      <c r="N43" s="382"/>
      <c r="O43" s="382"/>
      <c r="P43" s="382"/>
      <c r="Q43" s="382"/>
      <c r="R43" s="382"/>
      <c r="S43" s="382"/>
      <c r="T43" s="382"/>
      <c r="U43" s="382"/>
      <c r="V43" s="382"/>
      <c r="W43" s="382"/>
      <c r="X43" s="382"/>
      <c r="Y43" s="382"/>
      <c r="Z43" s="382"/>
      <c r="AA43" s="382"/>
      <c r="AB43" s="382"/>
      <c r="AC43" s="382"/>
    </row>
    <row r="44" spans="1:29" s="296" customFormat="1" ht="32.25" customHeight="1" thickBot="1" x14ac:dyDescent="0.3">
      <c r="A44" s="382"/>
      <c r="B44" s="754" t="s">
        <v>122</v>
      </c>
      <c r="C44" s="755"/>
      <c r="D44" s="402">
        <f>SUM(E44:K44)</f>
        <v>0</v>
      </c>
      <c r="E44" s="436"/>
      <c r="F44" s="738"/>
      <c r="G44" s="739"/>
      <c r="H44" s="738"/>
      <c r="I44" s="739"/>
      <c r="J44" s="738"/>
      <c r="K44" s="740"/>
      <c r="L44" s="382"/>
      <c r="M44" s="382"/>
      <c r="N44" s="382"/>
      <c r="O44" s="382"/>
      <c r="P44" s="382"/>
      <c r="Q44" s="382"/>
      <c r="R44" s="382"/>
      <c r="S44" s="382"/>
      <c r="T44" s="382"/>
      <c r="U44" s="382"/>
      <c r="V44" s="382"/>
      <c r="W44" s="382"/>
      <c r="X44" s="382"/>
      <c r="Y44" s="382"/>
      <c r="Z44" s="382"/>
      <c r="AA44" s="382"/>
      <c r="AB44" s="382"/>
      <c r="AC44" s="382"/>
    </row>
    <row r="45" spans="1:29" s="296" customFormat="1" ht="51" customHeight="1" thickBot="1" x14ac:dyDescent="0.3">
      <c r="A45" s="382"/>
      <c r="B45" s="752" t="s">
        <v>770</v>
      </c>
      <c r="C45" s="753"/>
      <c r="D45" s="440"/>
      <c r="E45" s="403"/>
      <c r="F45" s="403"/>
      <c r="G45" s="403"/>
      <c r="H45" s="403"/>
      <c r="I45" s="403"/>
      <c r="J45" s="403"/>
      <c r="K45" s="403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  <c r="AA45" s="382"/>
      <c r="AB45" s="382"/>
      <c r="AC45" s="382"/>
    </row>
    <row r="46" spans="1:29" s="296" customFormat="1" ht="15.75" customHeight="1" x14ac:dyDescent="0.25">
      <c r="A46" s="382"/>
      <c r="B46" s="382"/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/>
      <c r="Q46" s="382"/>
      <c r="R46" s="382"/>
      <c r="S46" s="382"/>
      <c r="T46" s="382"/>
      <c r="U46" s="382"/>
      <c r="V46" s="382"/>
      <c r="W46" s="382"/>
      <c r="X46" s="382"/>
      <c r="Y46" s="382"/>
      <c r="Z46" s="382"/>
      <c r="AA46" s="382"/>
      <c r="AB46" s="382"/>
      <c r="AC46" s="382"/>
    </row>
    <row r="47" spans="1:29" s="296" customFormat="1" ht="15.75" customHeight="1" x14ac:dyDescent="0.25">
      <c r="A47" s="404"/>
      <c r="B47" s="382"/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  <c r="AA47" s="382"/>
      <c r="AB47" s="382"/>
      <c r="AC47" s="382"/>
    </row>
    <row r="48" spans="1:29" s="296" customFormat="1" ht="15.75" customHeight="1" x14ac:dyDescent="0.25">
      <c r="A48" s="404"/>
      <c r="B48" s="382"/>
      <c r="C48" s="382"/>
      <c r="D48" s="382"/>
      <c r="E48" s="382"/>
      <c r="F48" s="382"/>
      <c r="G48" s="382"/>
      <c r="H48" s="382"/>
      <c r="I48" s="382"/>
      <c r="J48" s="382"/>
      <c r="K48" s="382"/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382"/>
      <c r="W48" s="382"/>
      <c r="X48" s="382"/>
      <c r="Y48" s="382"/>
      <c r="Z48" s="382"/>
      <c r="AA48" s="382"/>
      <c r="AB48" s="382"/>
      <c r="AC48" s="382"/>
    </row>
    <row r="49" spans="1:29" s="296" customFormat="1" ht="29.25" customHeight="1" thickBot="1" x14ac:dyDescent="0.3">
      <c r="A49" s="404"/>
      <c r="B49" s="581" t="s">
        <v>118</v>
      </c>
      <c r="C49" s="398"/>
      <c r="D49" s="398"/>
      <c r="E49" s="398"/>
      <c r="F49" s="398"/>
      <c r="G49" s="398"/>
      <c r="K49" s="398"/>
      <c r="L49" s="398"/>
      <c r="M49" s="398"/>
      <c r="N49" s="398"/>
      <c r="O49" s="398"/>
      <c r="P49" s="398"/>
      <c r="Q49" s="382"/>
      <c r="R49" s="382"/>
      <c r="S49" s="382"/>
      <c r="T49" s="382"/>
      <c r="U49" s="382"/>
      <c r="V49" s="382"/>
      <c r="W49" s="382"/>
      <c r="X49" s="382"/>
      <c r="Y49" s="382"/>
      <c r="Z49" s="382"/>
      <c r="AA49" s="382"/>
      <c r="AB49" s="382"/>
      <c r="AC49" s="382"/>
    </row>
    <row r="50" spans="1:29" s="296" customFormat="1" ht="27" customHeight="1" thickBot="1" x14ac:dyDescent="0.3">
      <c r="A50" s="404"/>
      <c r="B50" s="404"/>
      <c r="C50" s="404"/>
      <c r="D50" s="404"/>
      <c r="E50" s="406" t="s">
        <v>670</v>
      </c>
      <c r="F50" s="407" t="s">
        <v>671</v>
      </c>
      <c r="G50" s="404"/>
      <c r="H50" s="398"/>
      <c r="I50" s="406" t="s">
        <v>670</v>
      </c>
      <c r="J50" s="407" t="s">
        <v>671</v>
      </c>
      <c r="K50" s="404"/>
      <c r="L50" s="404"/>
      <c r="M50" s="404"/>
      <c r="N50" s="398"/>
      <c r="O50" s="398"/>
      <c r="P50" s="398"/>
      <c r="Q50" s="382"/>
      <c r="R50" s="382"/>
      <c r="S50" s="382"/>
      <c r="T50" s="382"/>
      <c r="U50" s="382"/>
      <c r="V50" s="382"/>
      <c r="W50" s="382"/>
      <c r="X50" s="382"/>
      <c r="Y50" s="382"/>
      <c r="Z50" s="382"/>
      <c r="AA50" s="382"/>
      <c r="AB50" s="382"/>
      <c r="AC50" s="382"/>
    </row>
    <row r="51" spans="1:29" s="296" customFormat="1" ht="15.75" customHeight="1" x14ac:dyDescent="0.25">
      <c r="A51" s="404"/>
      <c r="B51" s="404"/>
      <c r="C51" s="382"/>
      <c r="D51" s="408" t="s">
        <v>107</v>
      </c>
      <c r="E51" s="441"/>
      <c r="F51" s="409" t="str">
        <f>IFERROR(E51/$E$54,"")</f>
        <v/>
      </c>
      <c r="G51" s="404"/>
      <c r="H51" s="410" t="s">
        <v>110</v>
      </c>
      <c r="I51" s="442"/>
      <c r="J51" s="409" t="str">
        <f>IFERROR(I51/$I$56,"")</f>
        <v/>
      </c>
      <c r="M51" s="404"/>
      <c r="N51" s="398"/>
      <c r="O51" s="398"/>
      <c r="P51" s="398"/>
      <c r="Q51" s="382"/>
      <c r="R51" s="382"/>
      <c r="S51" s="382"/>
      <c r="T51" s="382"/>
      <c r="U51" s="382"/>
      <c r="V51" s="382"/>
      <c r="W51" s="382"/>
      <c r="X51" s="382"/>
      <c r="Y51" s="382"/>
      <c r="Z51" s="382"/>
      <c r="AA51" s="382"/>
      <c r="AB51" s="382"/>
      <c r="AC51" s="382"/>
    </row>
    <row r="52" spans="1:29" s="296" customFormat="1" ht="15.75" customHeight="1" x14ac:dyDescent="0.25">
      <c r="A52" s="382"/>
      <c r="B52" s="404"/>
      <c r="C52" s="404"/>
      <c r="D52" s="411" t="s">
        <v>108</v>
      </c>
      <c r="E52" s="441"/>
      <c r="F52" s="409" t="str">
        <f t="shared" ref="F52:F53" si="0">IFERROR(E52/$E$54,"")</f>
        <v/>
      </c>
      <c r="G52" s="404"/>
      <c r="H52" s="412" t="s">
        <v>111</v>
      </c>
      <c r="I52" s="442"/>
      <c r="J52" s="409" t="str">
        <f t="shared" ref="J52:J55" si="1">IFERROR(I52/$I$56,"")</f>
        <v/>
      </c>
      <c r="M52" s="404"/>
      <c r="N52" s="398"/>
      <c r="O52" s="398"/>
      <c r="P52" s="398"/>
      <c r="Q52" s="382"/>
      <c r="R52" s="382"/>
      <c r="S52" s="382"/>
      <c r="T52" s="382"/>
      <c r="U52" s="382"/>
      <c r="V52" s="382"/>
      <c r="W52" s="382"/>
      <c r="X52" s="382"/>
      <c r="Y52" s="382"/>
      <c r="Z52" s="382"/>
      <c r="AA52" s="382"/>
      <c r="AB52" s="382"/>
      <c r="AC52" s="382"/>
    </row>
    <row r="53" spans="1:29" s="296" customFormat="1" ht="15.75" customHeight="1" x14ac:dyDescent="0.25">
      <c r="A53" s="404"/>
      <c r="B53" s="404"/>
      <c r="C53" s="404"/>
      <c r="D53" s="413" t="s">
        <v>109</v>
      </c>
      <c r="E53" s="441"/>
      <c r="F53" s="409" t="str">
        <f t="shared" si="0"/>
        <v/>
      </c>
      <c r="G53" s="404"/>
      <c r="H53" s="412" t="s">
        <v>112</v>
      </c>
      <c r="I53" s="442"/>
      <c r="J53" s="409" t="str">
        <f t="shared" si="1"/>
        <v/>
      </c>
      <c r="M53" s="404"/>
      <c r="N53" s="398"/>
      <c r="O53" s="398"/>
      <c r="P53" s="398"/>
      <c r="Q53" s="382"/>
      <c r="R53" s="382"/>
      <c r="S53" s="382"/>
      <c r="T53" s="382"/>
      <c r="U53" s="382"/>
      <c r="V53" s="382"/>
      <c r="W53" s="382"/>
      <c r="X53" s="382"/>
      <c r="Y53" s="382"/>
      <c r="Z53" s="382"/>
      <c r="AA53" s="382"/>
      <c r="AB53" s="382"/>
      <c r="AC53" s="382"/>
    </row>
    <row r="54" spans="1:29" s="296" customFormat="1" ht="15.75" customHeight="1" thickBot="1" x14ac:dyDescent="0.3">
      <c r="A54" s="382"/>
      <c r="B54" s="404"/>
      <c r="C54" s="404"/>
      <c r="D54" s="414" t="s">
        <v>12</v>
      </c>
      <c r="E54" s="415">
        <f>SUM(E51:E53)</f>
        <v>0</v>
      </c>
      <c r="F54" s="416">
        <f>SUM(F51:F53)</f>
        <v>0</v>
      </c>
      <c r="G54" s="404"/>
      <c r="H54" s="412" t="s">
        <v>115</v>
      </c>
      <c r="I54" s="442"/>
      <c r="J54" s="409" t="str">
        <f t="shared" si="1"/>
        <v/>
      </c>
      <c r="M54" s="404"/>
      <c r="N54" s="398"/>
      <c r="O54" s="398"/>
      <c r="P54" s="398"/>
      <c r="Q54" s="382"/>
      <c r="R54" s="382"/>
      <c r="S54" s="382"/>
      <c r="T54" s="382"/>
      <c r="U54" s="382"/>
      <c r="V54" s="382"/>
      <c r="W54" s="382"/>
      <c r="X54" s="382"/>
      <c r="Y54" s="382"/>
      <c r="Z54" s="382"/>
      <c r="AA54" s="382"/>
      <c r="AB54" s="382"/>
      <c r="AC54" s="382"/>
    </row>
    <row r="55" spans="1:29" s="296" customFormat="1" ht="15.75" customHeight="1" x14ac:dyDescent="0.25">
      <c r="A55" s="382"/>
      <c r="B55" s="398"/>
      <c r="C55" s="404"/>
      <c r="D55" s="404"/>
      <c r="E55" s="404"/>
      <c r="F55" s="404"/>
      <c r="G55" s="404"/>
      <c r="H55" s="412" t="s">
        <v>114</v>
      </c>
      <c r="I55" s="442"/>
      <c r="J55" s="409" t="str">
        <f t="shared" si="1"/>
        <v/>
      </c>
      <c r="M55" s="404"/>
      <c r="N55" s="398"/>
      <c r="O55" s="398"/>
      <c r="P55" s="398"/>
      <c r="Q55" s="382"/>
      <c r="R55" s="382"/>
      <c r="S55" s="382"/>
      <c r="T55" s="382"/>
      <c r="U55" s="382"/>
      <c r="V55" s="382"/>
      <c r="W55" s="382"/>
      <c r="X55" s="382"/>
      <c r="Y55" s="382"/>
      <c r="Z55" s="382"/>
      <c r="AA55" s="382"/>
      <c r="AB55" s="382"/>
      <c r="AC55" s="382"/>
    </row>
    <row r="56" spans="1:29" s="296" customFormat="1" ht="15.75" customHeight="1" thickBot="1" x14ac:dyDescent="0.3">
      <c r="A56" s="382"/>
      <c r="B56" s="398"/>
      <c r="C56" s="404"/>
      <c r="D56" s="404"/>
      <c r="E56" s="404"/>
      <c r="F56" s="404"/>
      <c r="G56" s="404"/>
      <c r="H56" s="417" t="s">
        <v>12</v>
      </c>
      <c r="I56" s="418">
        <f>SUM(I51:I55)</f>
        <v>0</v>
      </c>
      <c r="J56" s="416">
        <f>SUM(J51:J55)</f>
        <v>0</v>
      </c>
      <c r="M56" s="404"/>
      <c r="N56" s="398"/>
      <c r="O56" s="398"/>
      <c r="P56" s="398"/>
      <c r="Q56" s="382"/>
      <c r="R56" s="382"/>
      <c r="S56" s="382"/>
      <c r="T56" s="382"/>
      <c r="U56" s="382"/>
      <c r="V56" s="382"/>
      <c r="W56" s="382"/>
      <c r="X56" s="382"/>
      <c r="Y56" s="382"/>
      <c r="Z56" s="382"/>
      <c r="AA56" s="382"/>
      <c r="AB56" s="382"/>
      <c r="AC56" s="382"/>
    </row>
    <row r="57" spans="1:29" s="296" customFormat="1" ht="15.75" customHeight="1" x14ac:dyDescent="0.25">
      <c r="A57" s="382"/>
      <c r="B57" s="398"/>
      <c r="C57" s="404"/>
      <c r="D57" s="404"/>
      <c r="E57" s="404"/>
      <c r="F57" s="404"/>
      <c r="G57" s="404"/>
      <c r="H57" s="24"/>
      <c r="I57" s="24"/>
      <c r="J57" s="24"/>
      <c r="M57" s="404"/>
      <c r="N57" s="398"/>
      <c r="O57" s="398"/>
      <c r="P57" s="398"/>
      <c r="Q57" s="382"/>
      <c r="R57" s="382"/>
      <c r="S57" s="382"/>
      <c r="T57" s="382"/>
      <c r="U57" s="382"/>
      <c r="V57" s="382"/>
      <c r="W57" s="382"/>
      <c r="X57" s="382"/>
      <c r="Y57" s="382"/>
      <c r="Z57" s="382"/>
      <c r="AA57" s="382"/>
      <c r="AB57" s="382"/>
      <c r="AC57" s="382"/>
    </row>
    <row r="58" spans="1:29" s="296" customFormat="1" ht="15.75" customHeight="1" x14ac:dyDescent="0.25">
      <c r="A58" s="382"/>
      <c r="B58" s="582" t="s">
        <v>116</v>
      </c>
      <c r="C58" s="398"/>
      <c r="D58" s="398"/>
      <c r="E58" s="398"/>
      <c r="F58" s="398"/>
      <c r="G58" s="398"/>
      <c r="J58" s="398"/>
      <c r="N58" s="398"/>
      <c r="O58" s="398"/>
      <c r="P58" s="398"/>
      <c r="Q58" s="382"/>
      <c r="R58" s="382"/>
      <c r="S58" s="382"/>
      <c r="T58" s="382"/>
      <c r="U58" s="382"/>
      <c r="V58" s="382"/>
      <c r="W58" s="382"/>
      <c r="X58" s="382"/>
      <c r="Y58" s="382"/>
      <c r="Z58" s="382"/>
      <c r="AA58" s="382"/>
      <c r="AB58" s="382"/>
      <c r="AC58" s="382"/>
    </row>
    <row r="59" spans="1:29" s="296" customFormat="1" ht="15.75" customHeight="1" x14ac:dyDescent="0.25">
      <c r="A59" s="382"/>
      <c r="B59" s="404"/>
      <c r="C59" s="404"/>
      <c r="D59" s="40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382"/>
      <c r="R59" s="382"/>
      <c r="S59" s="382"/>
      <c r="T59" s="382"/>
      <c r="U59" s="382"/>
      <c r="V59" s="382"/>
      <c r="W59" s="382"/>
      <c r="X59" s="382"/>
      <c r="Y59" s="382"/>
      <c r="Z59" s="382"/>
      <c r="AA59" s="382"/>
      <c r="AB59" s="382"/>
      <c r="AC59" s="382"/>
    </row>
    <row r="60" spans="1:29" s="296" customFormat="1" ht="15.75" customHeight="1" x14ac:dyDescent="0.25">
      <c r="A60" s="382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382"/>
      <c r="R60" s="382"/>
      <c r="S60" s="382"/>
      <c r="T60" s="382"/>
      <c r="U60" s="382"/>
      <c r="V60" s="382"/>
      <c r="W60" s="382"/>
      <c r="X60" s="382"/>
      <c r="Y60" s="382"/>
      <c r="Z60" s="382"/>
      <c r="AA60" s="382"/>
      <c r="AB60" s="382"/>
      <c r="AC60" s="382"/>
    </row>
    <row r="61" spans="1:29" s="296" customFormat="1" ht="15.75" customHeight="1" x14ac:dyDescent="0.25">
      <c r="A61" s="382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382"/>
      <c r="R61" s="382"/>
      <c r="S61" s="382"/>
      <c r="T61" s="382"/>
      <c r="U61" s="382"/>
      <c r="V61" s="382"/>
      <c r="W61" s="382"/>
      <c r="X61" s="382"/>
      <c r="Y61" s="382"/>
      <c r="Z61" s="382"/>
      <c r="AA61" s="382"/>
      <c r="AB61" s="382"/>
      <c r="AC61" s="382"/>
    </row>
    <row r="62" spans="1:29" s="296" customFormat="1" ht="15.75" customHeight="1" x14ac:dyDescent="0.3">
      <c r="A62" s="382"/>
      <c r="B62" s="420" t="s">
        <v>701</v>
      </c>
      <c r="C62" s="404"/>
      <c r="D62" s="40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382"/>
      <c r="R62" s="382"/>
      <c r="S62" s="382"/>
      <c r="T62" s="382"/>
      <c r="U62" s="382"/>
      <c r="V62" s="382"/>
      <c r="W62" s="382"/>
      <c r="X62" s="382"/>
      <c r="Y62" s="382"/>
      <c r="Z62" s="382"/>
      <c r="AA62" s="382"/>
      <c r="AB62" s="382"/>
      <c r="AC62" s="382"/>
    </row>
    <row r="63" spans="1:29" s="296" customFormat="1" ht="15.75" customHeight="1" thickBot="1" x14ac:dyDescent="0.3">
      <c r="A63" s="382"/>
      <c r="B63" s="421"/>
      <c r="C63" s="404"/>
      <c r="D63" s="40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382"/>
      <c r="R63" s="382"/>
      <c r="S63" s="382"/>
      <c r="T63" s="382"/>
      <c r="U63" s="382"/>
      <c r="V63" s="382"/>
      <c r="W63" s="382"/>
      <c r="X63" s="382"/>
      <c r="Y63" s="382"/>
      <c r="Z63" s="382"/>
      <c r="AA63" s="382"/>
      <c r="AB63" s="382"/>
      <c r="AC63" s="382"/>
    </row>
    <row r="64" spans="1:29" s="296" customFormat="1" ht="29.25" customHeight="1" thickBot="1" x14ac:dyDescent="0.3">
      <c r="A64" s="404"/>
      <c r="B64" s="382"/>
      <c r="C64" s="422" t="s">
        <v>662</v>
      </c>
      <c r="D64" s="423" t="s">
        <v>663</v>
      </c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382"/>
      <c r="R64" s="382"/>
      <c r="S64" s="382"/>
      <c r="T64" s="382"/>
      <c r="U64" s="382"/>
      <c r="V64" s="382"/>
      <c r="W64" s="382"/>
      <c r="X64" s="382"/>
      <c r="Y64" s="382"/>
      <c r="Z64" s="382"/>
      <c r="AA64" s="382"/>
      <c r="AB64" s="382"/>
      <c r="AC64" s="382"/>
    </row>
    <row r="65" spans="1:29" s="296" customFormat="1" ht="15.75" customHeight="1" x14ac:dyDescent="0.25">
      <c r="A65" s="424"/>
      <c r="B65" s="425" t="s">
        <v>665</v>
      </c>
      <c r="C65" s="443"/>
      <c r="D65" s="44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382"/>
      <c r="R65" s="382"/>
      <c r="S65" s="382"/>
      <c r="T65" s="382"/>
      <c r="U65" s="382"/>
      <c r="V65" s="382"/>
      <c r="W65" s="382"/>
      <c r="X65" s="382"/>
      <c r="Y65" s="382"/>
      <c r="Z65" s="382"/>
      <c r="AA65" s="382"/>
      <c r="AB65" s="382"/>
      <c r="AC65" s="382"/>
    </row>
    <row r="66" spans="1:29" s="296" customFormat="1" ht="15.75" customHeight="1" x14ac:dyDescent="0.25">
      <c r="A66" s="424"/>
      <c r="B66" s="426" t="s">
        <v>664</v>
      </c>
      <c r="C66" s="443"/>
      <c r="D66" s="44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382"/>
      <c r="R66" s="382"/>
      <c r="S66" s="382"/>
      <c r="T66" s="382"/>
      <c r="U66" s="382"/>
      <c r="V66" s="382"/>
      <c r="W66" s="382"/>
      <c r="X66" s="382"/>
      <c r="Y66" s="382"/>
      <c r="Z66" s="382"/>
      <c r="AA66" s="382"/>
      <c r="AB66" s="382"/>
      <c r="AC66" s="382"/>
    </row>
    <row r="67" spans="1:29" s="296" customFormat="1" ht="15.75" customHeight="1" x14ac:dyDescent="0.25">
      <c r="A67" s="404"/>
      <c r="B67" s="427" t="s">
        <v>12</v>
      </c>
      <c r="C67" s="428">
        <f>SUM(C65:C66)</f>
        <v>0</v>
      </c>
      <c r="D67" s="429">
        <f>SUM(D65:D66)</f>
        <v>0</v>
      </c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4"/>
      <c r="AC67" s="404"/>
    </row>
    <row r="68" spans="1:29" s="296" customFormat="1" ht="48" customHeight="1" x14ac:dyDescent="0.25">
      <c r="A68" s="404"/>
      <c r="B68" s="430" t="s">
        <v>666</v>
      </c>
      <c r="C68" s="443"/>
      <c r="D68" s="44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4"/>
      <c r="AC68" s="404"/>
    </row>
    <row r="69" spans="1:29" s="296" customFormat="1" ht="39.75" customHeight="1" thickBot="1" x14ac:dyDescent="0.3">
      <c r="A69" s="404"/>
      <c r="B69" s="744" t="s">
        <v>667</v>
      </c>
      <c r="C69" s="745"/>
      <c r="D69" s="445"/>
      <c r="E69" s="404"/>
      <c r="F69" s="404"/>
      <c r="G69" s="404"/>
      <c r="H69" s="404"/>
      <c r="I69" s="404"/>
      <c r="J69" s="404"/>
      <c r="K69" s="404"/>
      <c r="L69" s="404"/>
      <c r="M69" s="404"/>
      <c r="N69" s="404"/>
      <c r="O69" s="404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4"/>
      <c r="AC69" s="404"/>
    </row>
    <row r="70" spans="1:29" s="296" customFormat="1" ht="15.75" customHeight="1" x14ac:dyDescent="0.25">
      <c r="A70" s="404"/>
      <c r="B70" s="382" t="s">
        <v>668</v>
      </c>
      <c r="C70" s="404"/>
      <c r="D70" s="404"/>
      <c r="E70" s="404"/>
      <c r="F70" s="404"/>
      <c r="G70" s="404"/>
      <c r="H70" s="404"/>
      <c r="I70" s="404"/>
      <c r="J70" s="404"/>
      <c r="K70" s="404"/>
      <c r="L70" s="404"/>
      <c r="M70" s="404"/>
      <c r="N70" s="404"/>
      <c r="O70" s="404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4"/>
      <c r="AC70" s="404"/>
    </row>
    <row r="71" spans="1:29" s="296" customFormat="1" ht="15.75" customHeight="1" x14ac:dyDescent="0.25">
      <c r="A71" s="404"/>
      <c r="B71" s="404"/>
      <c r="C71" s="404"/>
      <c r="D71" s="404"/>
      <c r="E71" s="404"/>
      <c r="F71" s="404"/>
      <c r="G71" s="404"/>
      <c r="H71" s="404"/>
      <c r="I71" s="404"/>
      <c r="J71" s="404"/>
      <c r="K71" s="404"/>
      <c r="L71" s="404"/>
      <c r="M71" s="404"/>
      <c r="N71" s="404"/>
      <c r="O71" s="404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4"/>
      <c r="AC71" s="404"/>
    </row>
    <row r="72" spans="1:29" s="296" customFormat="1" ht="15.75" customHeight="1" x14ac:dyDescent="0.3">
      <c r="A72" s="404"/>
      <c r="B72" s="420" t="s">
        <v>669</v>
      </c>
      <c r="C72" s="382"/>
      <c r="D72" s="382"/>
      <c r="E72" s="404"/>
      <c r="F72" s="404"/>
      <c r="G72" s="404"/>
      <c r="H72" s="404"/>
      <c r="I72" s="404"/>
      <c r="J72" s="404"/>
      <c r="K72" s="404"/>
      <c r="L72" s="404"/>
      <c r="M72" s="404"/>
      <c r="N72" s="404"/>
      <c r="O72" s="404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4"/>
      <c r="AC72" s="404"/>
    </row>
    <row r="73" spans="1:29" s="296" customFormat="1" ht="15.75" customHeight="1" thickBot="1" x14ac:dyDescent="0.3">
      <c r="A73" s="404"/>
      <c r="B73" s="421"/>
      <c r="C73" s="404"/>
      <c r="D73" s="404"/>
      <c r="E73" s="404"/>
      <c r="F73" s="404"/>
      <c r="G73" s="404"/>
      <c r="H73" s="404"/>
      <c r="I73" s="404"/>
      <c r="J73" s="404"/>
      <c r="K73" s="404"/>
      <c r="L73" s="404"/>
      <c r="M73" s="404"/>
      <c r="N73" s="404"/>
      <c r="O73" s="404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4"/>
      <c r="AC73" s="404"/>
    </row>
    <row r="74" spans="1:29" s="296" customFormat="1" ht="15.75" customHeight="1" x14ac:dyDescent="0.25">
      <c r="A74" s="404"/>
      <c r="B74" s="431" t="s">
        <v>665</v>
      </c>
      <c r="C74" s="446"/>
      <c r="D74" s="404"/>
      <c r="E74" s="404"/>
      <c r="F74" s="404"/>
      <c r="G74" s="404"/>
      <c r="H74" s="404"/>
      <c r="I74" s="404"/>
      <c r="J74" s="404"/>
      <c r="K74" s="404"/>
      <c r="L74" s="404"/>
      <c r="M74" s="404"/>
      <c r="N74" s="404"/>
      <c r="O74" s="404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4"/>
      <c r="AC74" s="404"/>
    </row>
    <row r="75" spans="1:29" s="296" customFormat="1" ht="15.75" customHeight="1" x14ac:dyDescent="0.25">
      <c r="A75" s="404"/>
      <c r="B75" s="432" t="s">
        <v>664</v>
      </c>
      <c r="C75" s="444"/>
      <c r="D75" s="404"/>
      <c r="E75" s="404"/>
      <c r="F75" s="404"/>
      <c r="G75" s="404"/>
      <c r="H75" s="404"/>
      <c r="I75" s="404"/>
      <c r="J75" s="404"/>
      <c r="K75" s="404"/>
      <c r="L75" s="404"/>
      <c r="M75" s="404"/>
      <c r="N75" s="404"/>
      <c r="O75" s="404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4"/>
      <c r="AC75" s="404"/>
    </row>
    <row r="76" spans="1:29" s="296" customFormat="1" ht="15.75" customHeight="1" thickBot="1" x14ac:dyDescent="0.3">
      <c r="A76" s="404"/>
      <c r="B76" s="433" t="s">
        <v>12</v>
      </c>
      <c r="C76" s="434">
        <f>SUM(C74:C75)</f>
        <v>0</v>
      </c>
      <c r="D76" s="404"/>
      <c r="E76" s="404"/>
      <c r="F76" s="404"/>
      <c r="G76" s="404"/>
      <c r="H76" s="404"/>
      <c r="I76" s="404"/>
      <c r="J76" s="404"/>
      <c r="K76" s="404"/>
      <c r="L76" s="404"/>
      <c r="M76" s="404"/>
      <c r="N76" s="404"/>
      <c r="O76" s="404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4"/>
      <c r="AC76" s="404"/>
    </row>
    <row r="77" spans="1:29" s="296" customFormat="1" ht="15.75" customHeight="1" x14ac:dyDescent="0.25">
      <c r="A77" s="404"/>
      <c r="B77" s="404"/>
      <c r="C77" s="404"/>
      <c r="D77" s="404"/>
      <c r="E77" s="404"/>
      <c r="F77" s="404"/>
      <c r="G77" s="404"/>
      <c r="H77" s="404"/>
      <c r="I77" s="404"/>
      <c r="J77" s="404"/>
      <c r="K77" s="404"/>
      <c r="L77" s="404"/>
      <c r="M77" s="404"/>
      <c r="N77" s="404"/>
      <c r="O77" s="404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4"/>
      <c r="AC77" s="404"/>
    </row>
    <row r="79" spans="1:29" s="21" customFormat="1" x14ac:dyDescent="0.25"/>
    <row r="80" spans="1:29" s="21" customFormat="1" x14ac:dyDescent="0.25"/>
  </sheetData>
  <sheetProtection password="CCBA" sheet="1" selectLockedCells="1"/>
  <mergeCells count="41">
    <mergeCell ref="O1:O2"/>
    <mergeCell ref="B1:J1"/>
    <mergeCell ref="L1:L4"/>
    <mergeCell ref="F6:G6"/>
    <mergeCell ref="I6:J6"/>
    <mergeCell ref="F7:G7"/>
    <mergeCell ref="I7:J7"/>
    <mergeCell ref="B12:K14"/>
    <mergeCell ref="B16:K20"/>
    <mergeCell ref="F3:G3"/>
    <mergeCell ref="I3:J3"/>
    <mergeCell ref="F4:G4"/>
    <mergeCell ref="I4:J4"/>
    <mergeCell ref="H30:J30"/>
    <mergeCell ref="F40:G40"/>
    <mergeCell ref="H40:I40"/>
    <mergeCell ref="J40:K40"/>
    <mergeCell ref="F41:G41"/>
    <mergeCell ref="H41:I41"/>
    <mergeCell ref="J41:K41"/>
    <mergeCell ref="J36:K36"/>
    <mergeCell ref="J37:K37"/>
    <mergeCell ref="F36:G36"/>
    <mergeCell ref="H36:I36"/>
    <mergeCell ref="F37:G37"/>
    <mergeCell ref="H37:I37"/>
    <mergeCell ref="B69:C69"/>
    <mergeCell ref="B37:C37"/>
    <mergeCell ref="B38:C38"/>
    <mergeCell ref="B41:C41"/>
    <mergeCell ref="B45:C45"/>
    <mergeCell ref="B44:C44"/>
    <mergeCell ref="H44:I44"/>
    <mergeCell ref="J44:K44"/>
    <mergeCell ref="F38:G38"/>
    <mergeCell ref="H38:I38"/>
    <mergeCell ref="J38:K38"/>
    <mergeCell ref="F43:G43"/>
    <mergeCell ref="H43:I43"/>
    <mergeCell ref="J43:K43"/>
    <mergeCell ref="F44:G44"/>
  </mergeCells>
  <dataValidations count="2">
    <dataValidation type="list" allowBlank="1" showInputMessage="1" showErrorMessage="1" sqref="Q1">
      <formula1>$L$5:$S$5</formula1>
    </dataValidation>
    <dataValidation type="list" allowBlank="1" showInputMessage="1" showErrorMessage="1" sqref="N1:N4 Q2">
      <formula1>"X"</formula1>
    </dataValidation>
  </dataValidations>
  <pageMargins left="0.7" right="0.7" top="0.75" bottom="0.75" header="0.3" footer="0.3"/>
  <pageSetup paperSize="9" scale="38" orientation="landscape" r:id="rId1"/>
  <colBreaks count="1" manualBreakCount="1">
    <brk id="18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LOCALIDADES!$A$2:$A$273</xm:f>
          </x14:formula1>
          <xm:sqref>C27 D4 D7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27"/>
  <sheetViews>
    <sheetView showGridLines="0" zoomScaleNormal="100" workbookViewId="0">
      <selection activeCell="B2" sqref="B2:M3"/>
    </sheetView>
  </sheetViews>
  <sheetFormatPr baseColWidth="10" defaultColWidth="11.42578125" defaultRowHeight="15" x14ac:dyDescent="0.25"/>
  <cols>
    <col min="1" max="1" width="3" style="24" customWidth="1"/>
    <col min="2" max="2" width="4" style="24" customWidth="1"/>
    <col min="3" max="3" width="43" style="24" customWidth="1"/>
    <col min="4" max="4" width="33.140625" style="24" customWidth="1"/>
    <col min="5" max="5" width="11.42578125" style="24" customWidth="1"/>
    <col min="6" max="6" width="15.28515625" style="24" customWidth="1"/>
    <col min="7" max="7" width="4.7109375" style="24" customWidth="1"/>
    <col min="8" max="10" width="19.85546875" style="24" customWidth="1"/>
    <col min="11" max="13" width="18.85546875" style="24" customWidth="1"/>
    <col min="14" max="18" width="23.85546875" style="24" customWidth="1"/>
    <col min="19" max="20" width="20.85546875" style="24" customWidth="1"/>
    <col min="21" max="21" width="16.28515625" style="24" customWidth="1"/>
    <col min="22" max="22" width="16" style="24" customWidth="1"/>
    <col min="23" max="23" width="20.42578125" style="24" customWidth="1"/>
    <col min="24" max="24" width="7.85546875" style="5" customWidth="1"/>
    <col min="25" max="25" width="11.42578125" style="24"/>
    <col min="26" max="26" width="44" style="24" bestFit="1" customWidth="1"/>
    <col min="27" max="27" width="38.28515625" style="24" customWidth="1"/>
    <col min="28" max="28" width="17.7109375" style="24" customWidth="1"/>
    <col min="29" max="30" width="11.42578125" style="24"/>
    <col min="31" max="32" width="21.7109375" style="24" customWidth="1"/>
    <col min="33" max="16384" width="11.42578125" style="24"/>
  </cols>
  <sheetData>
    <row r="1" spans="1:33" s="21" customFormat="1" ht="15.75" x14ac:dyDescent="0.25">
      <c r="U1" s="23"/>
    </row>
    <row r="2" spans="1:33" ht="24" customHeight="1" x14ac:dyDescent="0.25">
      <c r="A2" s="22"/>
      <c r="B2" s="788" t="s">
        <v>800</v>
      </c>
      <c r="C2" s="788"/>
      <c r="D2" s="788"/>
      <c r="E2" s="788"/>
      <c r="F2" s="788"/>
      <c r="G2" s="788"/>
      <c r="H2" s="788"/>
      <c r="I2" s="788"/>
      <c r="J2" s="788"/>
      <c r="K2" s="788"/>
      <c r="L2" s="788"/>
      <c r="M2" s="788"/>
      <c r="N2" s="579"/>
      <c r="O2" s="21"/>
      <c r="P2" s="21"/>
      <c r="Q2" s="21"/>
      <c r="R2" s="21"/>
      <c r="S2" s="579"/>
      <c r="T2" s="21"/>
      <c r="U2" s="23"/>
      <c r="V2" s="21"/>
      <c r="W2" s="21"/>
      <c r="Y2" s="800" t="s">
        <v>805</v>
      </c>
      <c r="Z2" s="800"/>
      <c r="AA2" s="800"/>
      <c r="AB2" s="800"/>
      <c r="AC2" s="800"/>
      <c r="AD2" s="800"/>
      <c r="AE2" s="800"/>
      <c r="AF2" s="800"/>
      <c r="AG2" s="800"/>
    </row>
    <row r="3" spans="1:33" ht="24" customHeight="1" x14ac:dyDescent="0.25">
      <c r="A3" s="21"/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27"/>
      <c r="O3" s="27"/>
      <c r="P3" s="27"/>
      <c r="Q3" s="27"/>
      <c r="R3" s="27"/>
      <c r="S3" s="27"/>
      <c r="T3" s="27"/>
      <c r="U3" s="23"/>
      <c r="V3" s="27"/>
      <c r="W3" s="27"/>
      <c r="Y3" s="801" t="s">
        <v>783</v>
      </c>
      <c r="Z3" s="801"/>
      <c r="AA3" s="801"/>
      <c r="AB3" s="801"/>
      <c r="AC3" s="801"/>
      <c r="AD3" s="801"/>
      <c r="AE3" s="801"/>
      <c r="AF3" s="801"/>
      <c r="AG3" s="801"/>
    </row>
    <row r="4" spans="1:33" ht="18.75" customHeight="1" thickBot="1" x14ac:dyDescent="0.3">
      <c r="A4" s="21"/>
      <c r="B4" s="573"/>
      <c r="C4" s="570"/>
      <c r="D4" s="570"/>
      <c r="E4" s="570"/>
      <c r="F4" s="570"/>
      <c r="G4" s="570"/>
      <c r="H4" s="571"/>
      <c r="I4" s="571"/>
      <c r="J4" s="570"/>
      <c r="K4" s="570"/>
      <c r="L4" s="572"/>
      <c r="M4" s="572"/>
      <c r="N4" s="27"/>
      <c r="O4" s="27"/>
      <c r="P4" s="27"/>
      <c r="Q4" s="27"/>
      <c r="R4" s="27"/>
      <c r="T4" s="349"/>
      <c r="U4" s="795" t="s">
        <v>49</v>
      </c>
      <c r="V4" s="796"/>
      <c r="W4" s="27"/>
      <c r="Y4" s="802" t="s">
        <v>804</v>
      </c>
      <c r="Z4" s="802"/>
      <c r="AA4" s="802"/>
      <c r="AB4" s="802"/>
      <c r="AC4" s="802"/>
      <c r="AD4" s="802"/>
      <c r="AE4" s="802"/>
      <c r="AF4" s="802"/>
      <c r="AG4" s="802"/>
    </row>
    <row r="5" spans="1:33" s="27" customFormat="1" ht="15" customHeight="1" x14ac:dyDescent="0.25">
      <c r="A5" s="25"/>
      <c r="B5" s="83"/>
      <c r="C5" s="84"/>
      <c r="D5" s="84"/>
      <c r="E5" s="84"/>
      <c r="F5" s="84"/>
      <c r="G5" s="85"/>
      <c r="H5" s="792" t="s">
        <v>692</v>
      </c>
      <c r="I5" s="792"/>
      <c r="J5" s="793" t="s">
        <v>764</v>
      </c>
      <c r="K5" s="793"/>
      <c r="L5" s="794" t="s">
        <v>12</v>
      </c>
      <c r="M5" s="794"/>
      <c r="N5" s="787" t="s">
        <v>683</v>
      </c>
      <c r="O5" s="792" t="s">
        <v>763</v>
      </c>
      <c r="P5" s="792"/>
      <c r="Q5" s="785" t="s">
        <v>765</v>
      </c>
      <c r="R5" s="786"/>
      <c r="S5" s="798" t="s">
        <v>98</v>
      </c>
      <c r="T5" s="799"/>
      <c r="U5" s="797" t="s">
        <v>16</v>
      </c>
      <c r="V5" s="787" t="s">
        <v>19</v>
      </c>
      <c r="W5" s="787" t="s">
        <v>28</v>
      </c>
      <c r="Y5" s="193"/>
      <c r="Z5" s="44"/>
      <c r="AA5" s="44"/>
      <c r="AB5" s="23"/>
      <c r="AC5" s="23"/>
      <c r="AD5" s="44"/>
      <c r="AE5" s="707" t="s">
        <v>12</v>
      </c>
      <c r="AF5" s="708"/>
      <c r="AG5" s="194"/>
    </row>
    <row r="6" spans="1:33" s="29" customFormat="1" ht="15" customHeight="1" x14ac:dyDescent="0.25">
      <c r="A6" s="28"/>
      <c r="B6" s="86"/>
      <c r="C6" s="87"/>
      <c r="D6" s="87"/>
      <c r="E6" s="88"/>
      <c r="F6" s="88"/>
      <c r="G6" s="87"/>
      <c r="H6" s="90" t="s">
        <v>682</v>
      </c>
      <c r="I6" s="608" t="s">
        <v>101</v>
      </c>
      <c r="J6" s="90" t="s">
        <v>682</v>
      </c>
      <c r="K6" s="608" t="s">
        <v>101</v>
      </c>
      <c r="L6" s="90" t="s">
        <v>682</v>
      </c>
      <c r="M6" s="608" t="s">
        <v>101</v>
      </c>
      <c r="N6" s="787"/>
      <c r="O6" s="90" t="s">
        <v>682</v>
      </c>
      <c r="P6" s="608" t="s">
        <v>101</v>
      </c>
      <c r="Q6" s="90" t="s">
        <v>682</v>
      </c>
      <c r="R6" s="608" t="s">
        <v>101</v>
      </c>
      <c r="S6" s="90" t="s">
        <v>682</v>
      </c>
      <c r="T6" s="608" t="s">
        <v>101</v>
      </c>
      <c r="U6" s="797"/>
      <c r="V6" s="787"/>
      <c r="W6" s="787"/>
      <c r="X6" s="27"/>
      <c r="Y6" s="193"/>
      <c r="Z6" s="44"/>
      <c r="AA6" s="44"/>
      <c r="AB6" s="23"/>
      <c r="AC6" s="23"/>
      <c r="AD6" s="44"/>
      <c r="AE6" s="195" t="s">
        <v>100</v>
      </c>
      <c r="AF6" s="610" t="s">
        <v>101</v>
      </c>
      <c r="AG6" s="194"/>
    </row>
    <row r="7" spans="1:33" s="29" customFormat="1" ht="16.5" customHeight="1" x14ac:dyDescent="0.25">
      <c r="A7" s="28"/>
      <c r="B7" s="86"/>
      <c r="C7" s="691" t="s">
        <v>715</v>
      </c>
      <c r="D7" s="691"/>
      <c r="E7" s="691"/>
      <c r="F7" s="691"/>
      <c r="G7" s="692"/>
      <c r="H7" s="167"/>
      <c r="I7" s="611"/>
      <c r="J7" s="92">
        <f>SUMIFS('2. RELACIÓN FACTURAS'!$O$7:$O$453,'2. RELACIÓN FACTURAS'!$H$7:$H$453,"a. Gastos vinculados a la actividad presencial")</f>
        <v>0</v>
      </c>
      <c r="K7" s="611">
        <f>SUMIFS('2. RELACIÓN FACTURAS'!$O$7:$O$453,'2. RELACIÓN FACTURAS'!$H$7:$H$453,"a. Gastos vinculados a la actividad presencial",'2. RELACIÓN FACTURAS'!$P$7:$P$453,"SI")</f>
        <v>0</v>
      </c>
      <c r="L7" s="92">
        <f>H7+J7</f>
        <v>0</v>
      </c>
      <c r="M7" s="611">
        <f>I7+K7</f>
        <v>0</v>
      </c>
      <c r="N7" s="368"/>
      <c r="O7" s="167"/>
      <c r="P7" s="611"/>
      <c r="Q7" s="368">
        <f>SUMIFS('2. RELACIÓN FACTURAS'!$AC$7:$AC$453,'2. RELACIÓN FACTURAS'!$I$7:$I$453,"a. Gastos vinculados a la actividad presencial")</f>
        <v>0</v>
      </c>
      <c r="R7" s="611">
        <f>SUMIFS('2. RELACIÓN FACTURAS'!$AC$7:$AC$453,'2. RELACIÓN FACTURAS'!$I$7:$I$453,"a. Gastos vinculados a la actividad presencial",'2. RELACIÓN FACTURAS'!$AB$7:$AB$453,"")</f>
        <v>0</v>
      </c>
      <c r="S7" s="92">
        <f>O7+Q7</f>
        <v>0</v>
      </c>
      <c r="T7" s="611">
        <f>P7+R7</f>
        <v>0</v>
      </c>
      <c r="U7" s="167">
        <f>S7-N7</f>
        <v>0</v>
      </c>
      <c r="V7" s="146" t="str">
        <f>IFERROR(U7/N7,"")</f>
        <v/>
      </c>
      <c r="W7" s="50">
        <f>S7</f>
        <v>0</v>
      </c>
      <c r="X7" s="27"/>
      <c r="Y7" s="196"/>
      <c r="Z7" s="693" t="str">
        <f>C7</f>
        <v>a. Gastos vinculados a la actividad presencial</v>
      </c>
      <c r="AA7" s="693"/>
      <c r="AB7" s="693"/>
      <c r="AC7" s="693"/>
      <c r="AD7" s="693"/>
      <c r="AE7" s="167">
        <f>W7</f>
        <v>0</v>
      </c>
      <c r="AF7" s="611">
        <f>IF(T7&gt;AE7,AE7,T7)</f>
        <v>0</v>
      </c>
      <c r="AG7" s="194"/>
    </row>
    <row r="8" spans="1:33" s="29" customFormat="1" ht="16.5" customHeight="1" x14ac:dyDescent="0.25">
      <c r="A8" s="28"/>
      <c r="B8" s="86"/>
      <c r="C8" s="691" t="s">
        <v>754</v>
      </c>
      <c r="D8" s="691"/>
      <c r="E8" s="691"/>
      <c r="F8" s="691"/>
      <c r="G8" s="692"/>
      <c r="H8" s="167"/>
      <c r="I8" s="611"/>
      <c r="J8" s="92">
        <f>SUMIFS('2. RELACIÓN FACTURAS'!$O$7:$O$453,'2. RELACIÓN FACTURAS'!$H$7:$H$453,"b. Gastos vinculados a actividades online y procesos de digitalización")</f>
        <v>0</v>
      </c>
      <c r="K8" s="611">
        <f>SUMIFS('2. RELACIÓN FACTURAS'!$O$7:$O$453,'2. RELACIÓN FACTURAS'!$H$7:$H$453,"b. Gastos vinculados a actividades online y procesos de digitalización",'2. RELACIÓN FACTURAS'!$P$7:$P$453,"SI")</f>
        <v>0</v>
      </c>
      <c r="L8" s="92">
        <f t="shared" ref="L8:L16" si="0">H8+J8</f>
        <v>0</v>
      </c>
      <c r="M8" s="611">
        <f t="shared" ref="M8:M16" si="1">I8+K8</f>
        <v>0</v>
      </c>
      <c r="N8" s="368"/>
      <c r="O8" s="167"/>
      <c r="P8" s="611"/>
      <c r="Q8" s="368">
        <f>SUMIFS('2. RELACIÓN FACTURAS'!$AC$7:$AC$453,'2. RELACIÓN FACTURAS'!$I$7:$I$453,"b. Gastos vinculados a actividades online y procesos de digitalización")</f>
        <v>0</v>
      </c>
      <c r="R8" s="611">
        <f>SUMIFS('2. RELACIÓN FACTURAS'!$AC$7:$AC$453,'2. RELACIÓN FACTURAS'!$I$7:$I$453,"b. Gastos vinculados a actividades online y procesos de digitalización",'2. RELACIÓN FACTURAS'!$AB$7:$AB$453,"")</f>
        <v>0</v>
      </c>
      <c r="S8" s="92">
        <f t="shared" ref="S8:S16" si="2">O8+Q8</f>
        <v>0</v>
      </c>
      <c r="T8" s="611">
        <f t="shared" ref="T8:T16" si="3">P8+R8</f>
        <v>0</v>
      </c>
      <c r="U8" s="167">
        <f t="shared" ref="U8:U16" si="4">S8-N8</f>
        <v>0</v>
      </c>
      <c r="V8" s="146" t="str">
        <f t="shared" ref="V8:V16" si="5">IFERROR(U8/N8,"")</f>
        <v/>
      </c>
      <c r="W8" s="50">
        <f t="shared" ref="W8:W16" si="6">S8</f>
        <v>0</v>
      </c>
      <c r="X8" s="27"/>
      <c r="Y8" s="196"/>
      <c r="Z8" s="693" t="str">
        <f t="shared" ref="Z8:Z12" si="7">C8</f>
        <v>b. Gastos vinculados a actividades online y procesos de digitalización</v>
      </c>
      <c r="AA8" s="693"/>
      <c r="AB8" s="693"/>
      <c r="AC8" s="693"/>
      <c r="AD8" s="693"/>
      <c r="AE8" s="167">
        <f t="shared" ref="AE8:AE12" si="8">W8</f>
        <v>0</v>
      </c>
      <c r="AF8" s="611">
        <f t="shared" ref="AF8:AF17" si="9">IF(T8&gt;AE8,AE8,T8)</f>
        <v>0</v>
      </c>
      <c r="AG8" s="197"/>
    </row>
    <row r="9" spans="1:33" s="29" customFormat="1" ht="16.5" customHeight="1" x14ac:dyDescent="0.25">
      <c r="A9" s="28"/>
      <c r="B9" s="86"/>
      <c r="C9" s="691" t="s">
        <v>721</v>
      </c>
      <c r="D9" s="691"/>
      <c r="E9" s="691"/>
      <c r="F9" s="691"/>
      <c r="G9" s="692"/>
      <c r="H9" s="167"/>
      <c r="I9" s="611"/>
      <c r="J9" s="92">
        <f>SUMIFS('2. RELACIÓN FACTURAS'!$O$7:$O$453,'2. RELACIÓN FACTURAS'!$H$7:$H$453,"c. Gastos vinculados a sostenibilidad")</f>
        <v>0</v>
      </c>
      <c r="K9" s="611">
        <f>SUMIFS('2. RELACIÓN FACTURAS'!$O$7:$O$453,'2. RELACIÓN FACTURAS'!$H$7:$H$453,"c. Gastos vinculados a sostenibilidad",'2. RELACIÓN FACTURAS'!$P$7:$P$453,"SI")</f>
        <v>0</v>
      </c>
      <c r="L9" s="92">
        <f t="shared" si="0"/>
        <v>0</v>
      </c>
      <c r="M9" s="611">
        <f t="shared" si="1"/>
        <v>0</v>
      </c>
      <c r="N9" s="368"/>
      <c r="O9" s="167"/>
      <c r="P9" s="611"/>
      <c r="Q9" s="368">
        <f>SUMIFS('2. RELACIÓN FACTURAS'!$AC$7:$AC$453,'2. RELACIÓN FACTURAS'!$I$7:$I$453,"c. Gastos vinculados a sostenibilidad")</f>
        <v>0</v>
      </c>
      <c r="R9" s="611">
        <f>SUMIFS('2. RELACIÓN FACTURAS'!$AC$7:$AC$453,'2. RELACIÓN FACTURAS'!$I$7:$I$453,"c. Gastos vinculados a sostenibilidad",'2. RELACIÓN FACTURAS'!$AB$7:$AB$453,"SI")</f>
        <v>0</v>
      </c>
      <c r="S9" s="92">
        <f t="shared" si="2"/>
        <v>0</v>
      </c>
      <c r="T9" s="611">
        <f t="shared" si="3"/>
        <v>0</v>
      </c>
      <c r="U9" s="167">
        <f t="shared" si="4"/>
        <v>0</v>
      </c>
      <c r="V9" s="146" t="str">
        <f t="shared" si="5"/>
        <v/>
      </c>
      <c r="W9" s="50">
        <f t="shared" si="6"/>
        <v>0</v>
      </c>
      <c r="X9" s="27"/>
      <c r="Y9" s="196"/>
      <c r="Z9" s="693" t="str">
        <f t="shared" si="7"/>
        <v>c. Gastos vinculados a sostenibilidad</v>
      </c>
      <c r="AA9" s="693"/>
      <c r="AB9" s="693"/>
      <c r="AC9" s="693"/>
      <c r="AD9" s="693"/>
      <c r="AE9" s="167">
        <f t="shared" si="8"/>
        <v>0</v>
      </c>
      <c r="AF9" s="611">
        <f t="shared" si="9"/>
        <v>0</v>
      </c>
      <c r="AG9" s="197"/>
    </row>
    <row r="10" spans="1:33" s="29" customFormat="1" ht="16.5" customHeight="1" x14ac:dyDescent="0.25">
      <c r="A10" s="28"/>
      <c r="B10" s="86"/>
      <c r="C10" s="691" t="s">
        <v>729</v>
      </c>
      <c r="D10" s="691"/>
      <c r="E10" s="691"/>
      <c r="F10" s="691"/>
      <c r="G10" s="692"/>
      <c r="H10" s="167"/>
      <c r="I10" s="611"/>
      <c r="J10" s="92">
        <f>SUMIFS('2. RELACIÓN FACTURAS'!$O$7:$O$453,'2. RELACIÓN FACTURAS'!$H$7:$H$453,"d. Gastos en comunicación, prensa y publicidad")</f>
        <v>0</v>
      </c>
      <c r="K10" s="611">
        <f>SUMIFS('2. RELACIÓN FACTURAS'!$O$7:$O$453,'2. RELACIÓN FACTURAS'!$H$7:$H$453,"d. Gastos en comunicación, prensa y publicidad",'2. RELACIÓN FACTURAS'!$P$7:$P$453,"SI")</f>
        <v>0</v>
      </c>
      <c r="L10" s="92">
        <f t="shared" si="0"/>
        <v>0</v>
      </c>
      <c r="M10" s="611">
        <f t="shared" si="1"/>
        <v>0</v>
      </c>
      <c r="N10" s="368"/>
      <c r="O10" s="167"/>
      <c r="P10" s="611"/>
      <c r="Q10" s="368">
        <f>SUMIFS('2. RELACIÓN FACTURAS'!$AC$7:$AC$453,'2. RELACIÓN FACTURAS'!$I$7:$I$453,"d. Gastos en comunicación, prensa y publicidad")</f>
        <v>0</v>
      </c>
      <c r="R10" s="611">
        <f>SUMIFS('2. RELACIÓN FACTURAS'!$AC$7:$AC$453,'2. RELACIÓN FACTURAS'!$I$7:$I$453,"d. Gastos en comunicación, prensa y publicidad",'2. RELACIÓN FACTURAS'!$AB$7:$AB$453,"")</f>
        <v>0</v>
      </c>
      <c r="S10" s="92">
        <f t="shared" si="2"/>
        <v>0</v>
      </c>
      <c r="T10" s="611">
        <f t="shared" si="3"/>
        <v>0</v>
      </c>
      <c r="U10" s="167">
        <f t="shared" si="4"/>
        <v>0</v>
      </c>
      <c r="V10" s="146" t="str">
        <f t="shared" si="5"/>
        <v/>
      </c>
      <c r="W10" s="50">
        <f t="shared" si="6"/>
        <v>0</v>
      </c>
      <c r="X10" s="27"/>
      <c r="Y10" s="196"/>
      <c r="Z10" s="693" t="str">
        <f t="shared" si="7"/>
        <v>d. Gastos en comunicación, prensa y publicidad</v>
      </c>
      <c r="AA10" s="693"/>
      <c r="AB10" s="693"/>
      <c r="AC10" s="693"/>
      <c r="AD10" s="693"/>
      <c r="AE10" s="167">
        <f t="shared" si="8"/>
        <v>0</v>
      </c>
      <c r="AF10" s="611">
        <f t="shared" si="9"/>
        <v>0</v>
      </c>
      <c r="AG10" s="197"/>
    </row>
    <row r="11" spans="1:33" s="29" customFormat="1" ht="16.5" customHeight="1" x14ac:dyDescent="0.25">
      <c r="A11" s="28"/>
      <c r="B11" s="86"/>
      <c r="C11" s="691" t="s">
        <v>751</v>
      </c>
      <c r="D11" s="691"/>
      <c r="E11" s="691"/>
      <c r="F11" s="691"/>
      <c r="G11" s="692"/>
      <c r="H11" s="167"/>
      <c r="I11" s="611"/>
      <c r="J11" s="92">
        <f>SUMIFS('2. RELACIÓN FACTURAS'!$O$7:$O$453,'2. RELACIÓN FACTURAS'!$H$7:$H$453,"e. Gastos de desplazamientos, alojamiento y manutención")</f>
        <v>0</v>
      </c>
      <c r="K11" s="611">
        <f>SUMIFS('2. RELACIÓN FACTURAS'!$O$7:$O$453,'2. RELACIÓN FACTURAS'!$H$7:$H$453,"e. Gastos de desplazamientos, alojamiento y manutención",'2. RELACIÓN FACTURAS'!$P$7:$P$453,"SI")</f>
        <v>0</v>
      </c>
      <c r="L11" s="92">
        <f t="shared" si="0"/>
        <v>0</v>
      </c>
      <c r="M11" s="611">
        <f t="shared" si="1"/>
        <v>0</v>
      </c>
      <c r="N11" s="368"/>
      <c r="O11" s="167"/>
      <c r="P11" s="611"/>
      <c r="Q11" s="368">
        <f>SUMIFS('2. RELACIÓN FACTURAS'!$AC$7:$AC$453,'2. RELACIÓN FACTURAS'!$I$7:$I$453,"e. Gastos de desplazamientos, alojamiento y manutención")</f>
        <v>0</v>
      </c>
      <c r="R11" s="611">
        <f>SUMIFS('2. RELACIÓN FACTURAS'!$AC$7:$AC$453,'2. RELACIÓN FACTURAS'!$I$7:$I$453,"e. Gastos de desplazamientos, alojamiento y manutención",'2. RELACIÓN FACTURAS'!$AB$7:$AB$453,"")</f>
        <v>0</v>
      </c>
      <c r="S11" s="92">
        <f t="shared" si="2"/>
        <v>0</v>
      </c>
      <c r="T11" s="611">
        <f t="shared" si="3"/>
        <v>0</v>
      </c>
      <c r="U11" s="167">
        <f t="shared" si="4"/>
        <v>0</v>
      </c>
      <c r="V11" s="146" t="str">
        <f t="shared" si="5"/>
        <v/>
      </c>
      <c r="W11" s="50">
        <f t="shared" si="6"/>
        <v>0</v>
      </c>
      <c r="X11" s="27"/>
      <c r="Y11" s="196"/>
      <c r="Z11" s="693" t="str">
        <f t="shared" si="7"/>
        <v>e. Gastos de desplazamientos, alojamiento y manutención</v>
      </c>
      <c r="AA11" s="693"/>
      <c r="AB11" s="693"/>
      <c r="AC11" s="693"/>
      <c r="AD11" s="693"/>
      <c r="AE11" s="167">
        <f t="shared" si="8"/>
        <v>0</v>
      </c>
      <c r="AF11" s="611">
        <f t="shared" si="9"/>
        <v>0</v>
      </c>
      <c r="AG11" s="197"/>
    </row>
    <row r="12" spans="1:33" s="29" customFormat="1" ht="16.5" customHeight="1" thickBot="1" x14ac:dyDescent="0.3">
      <c r="A12" s="28"/>
      <c r="B12" s="86"/>
      <c r="C12" s="691" t="s">
        <v>741</v>
      </c>
      <c r="D12" s="691"/>
      <c r="E12" s="691"/>
      <c r="F12" s="691"/>
      <c r="G12" s="692"/>
      <c r="H12" s="167"/>
      <c r="I12" s="611"/>
      <c r="J12" s="92">
        <f>SUMIFS('2. RELACIÓN FACTURAS'!$O$7:$O$453,'2. RELACIÓN FACTURAS'!$H$7:$H$453,"f. Premios y becas")</f>
        <v>0</v>
      </c>
      <c r="K12" s="611">
        <f>SUMIFS('2. RELACIÓN FACTURAS'!$O$7:$O$453,'2. RELACIÓN FACTURAS'!$H$7:$H$453,"f. Premios y becas",'2. RELACIÓN FACTURAS'!$P$7:$P$453,"SI")</f>
        <v>0</v>
      </c>
      <c r="L12" s="92">
        <f t="shared" si="0"/>
        <v>0</v>
      </c>
      <c r="M12" s="611">
        <f t="shared" si="1"/>
        <v>0</v>
      </c>
      <c r="N12" s="368"/>
      <c r="O12" s="167"/>
      <c r="P12" s="611"/>
      <c r="Q12" s="368">
        <f>SUMIFS('2. RELACIÓN FACTURAS'!$AC$7:$AC$453,'2. RELACIÓN FACTURAS'!$I$7:$I$453,"f. Premios y becas")</f>
        <v>0</v>
      </c>
      <c r="R12" s="611">
        <f>SUMIFS('2. RELACIÓN FACTURAS'!$AC$7:$AC$453,'2. RELACIÓN FACTURAS'!$I$7:$I$453,"f. Premios y becas",'2. RELACIÓN FACTURAS'!$AB$7:$AB$453,"")</f>
        <v>0</v>
      </c>
      <c r="S12" s="92">
        <f t="shared" si="2"/>
        <v>0</v>
      </c>
      <c r="T12" s="611">
        <f t="shared" si="3"/>
        <v>0</v>
      </c>
      <c r="U12" s="167">
        <f t="shared" si="4"/>
        <v>0</v>
      </c>
      <c r="V12" s="146" t="str">
        <f t="shared" si="5"/>
        <v/>
      </c>
      <c r="W12" s="50">
        <f t="shared" si="6"/>
        <v>0</v>
      </c>
      <c r="X12" s="27"/>
      <c r="Y12" s="196"/>
      <c r="Z12" s="693" t="str">
        <f t="shared" si="7"/>
        <v>f. Premios y becas</v>
      </c>
      <c r="AA12" s="693"/>
      <c r="AB12" s="693"/>
      <c r="AC12" s="693"/>
      <c r="AD12" s="693"/>
      <c r="AE12" s="167">
        <f t="shared" si="8"/>
        <v>0</v>
      </c>
      <c r="AF12" s="611">
        <f t="shared" si="9"/>
        <v>0</v>
      </c>
      <c r="AG12" s="197"/>
    </row>
    <row r="13" spans="1:33" s="29" customFormat="1" ht="16.5" customHeight="1" thickBot="1" x14ac:dyDescent="0.3">
      <c r="A13" s="28"/>
      <c r="B13" s="86"/>
      <c r="C13" s="705" t="s">
        <v>752</v>
      </c>
      <c r="D13" s="705"/>
      <c r="E13" s="705"/>
      <c r="F13" s="705"/>
      <c r="G13" s="706"/>
      <c r="H13" s="167"/>
      <c r="I13" s="611"/>
      <c r="J13" s="92">
        <f>'3. RELACIÓN DE NÓMINAS'!E201</f>
        <v>0</v>
      </c>
      <c r="K13" s="611">
        <f>SUMIFS('3. RELACIÓN DE NÓMINAS'!$L$5:$L$200,'3. RELACIÓN DE NÓMINAS'!F5:F200,"SI")</f>
        <v>0</v>
      </c>
      <c r="L13" s="92">
        <f t="shared" si="0"/>
        <v>0</v>
      </c>
      <c r="M13" s="611">
        <f t="shared" si="1"/>
        <v>0</v>
      </c>
      <c r="N13" s="368"/>
      <c r="O13" s="167"/>
      <c r="P13" s="611"/>
      <c r="Q13" s="368">
        <f>'3. RELACIÓN DE NÓMINAS'!Z201</f>
        <v>0</v>
      </c>
      <c r="R13" s="611">
        <f>SUMIFS('3. RELACIÓN DE NÓMINAS'!$Z$5:$Z$200,'3. RELACIÓN DE NÓMINAS'!X5:X200,"")</f>
        <v>0</v>
      </c>
      <c r="S13" s="92">
        <f t="shared" si="2"/>
        <v>0</v>
      </c>
      <c r="T13" s="611">
        <f t="shared" si="3"/>
        <v>0</v>
      </c>
      <c r="U13" s="167">
        <f t="shared" si="4"/>
        <v>0</v>
      </c>
      <c r="V13" s="146" t="str">
        <f t="shared" si="5"/>
        <v/>
      </c>
      <c r="W13" s="50">
        <f t="shared" si="6"/>
        <v>0</v>
      </c>
      <c r="X13" s="27"/>
      <c r="Y13" s="191"/>
      <c r="Z13" s="701" t="s">
        <v>102</v>
      </c>
      <c r="AA13" s="701"/>
      <c r="AB13" s="701"/>
      <c r="AC13" s="701"/>
      <c r="AD13" s="192"/>
      <c r="AE13" s="221">
        <f>SUM(AE7:AE12)</f>
        <v>0</v>
      </c>
      <c r="AF13" s="614">
        <f>SUM(AF7:AF12)</f>
        <v>0</v>
      </c>
      <c r="AG13" s="197"/>
    </row>
    <row r="14" spans="1:33" s="29" customFormat="1" ht="16.5" customHeight="1" x14ac:dyDescent="0.25">
      <c r="A14" s="28"/>
      <c r="B14" s="86"/>
      <c r="C14" s="705" t="s">
        <v>753</v>
      </c>
      <c r="D14" s="705"/>
      <c r="E14" s="705"/>
      <c r="F14" s="705"/>
      <c r="G14" s="706"/>
      <c r="H14" s="167"/>
      <c r="I14" s="611"/>
      <c r="J14" s="92">
        <f>SUMIFS('2. RELACIÓN FACTURAS'!$O$7:$O$453,'2. RELACIÓN FACTURAS'!$H$7:$H$453,"6.3. Los gastos protocolarios y de representación (catering para eventos, regalos, etc.)")</f>
        <v>0</v>
      </c>
      <c r="K14" s="611">
        <f>SUMIFS('2. RELACIÓN FACTURAS'!$O$7:$O$453,'2. RELACIÓN FACTURAS'!$H$7:$H$453,"6.3. Los gastos protocolarios y de representación (catering para eventos, regalos, etc.)",'2. RELACIÓN FACTURAS'!$P$7:$P$453,"SI")</f>
        <v>0</v>
      </c>
      <c r="L14" s="92">
        <f t="shared" si="0"/>
        <v>0</v>
      </c>
      <c r="M14" s="611">
        <f t="shared" si="1"/>
        <v>0</v>
      </c>
      <c r="N14" s="368"/>
      <c r="O14" s="167"/>
      <c r="P14" s="611"/>
      <c r="Q14" s="368">
        <f>SUMIFS('2. RELACIÓN FACTURAS'!$AC$7:$AC$453,'2. RELACIÓN FACTURAS'!$I$7:$I$453,"6.3. Los gastos protocolarios y de representación (catering para eventos, regalos, etc.)")</f>
        <v>0</v>
      </c>
      <c r="R14" s="611">
        <f>SUMIFS('2. RELACIÓN FACTURAS'!$AC$7:$AC$453,'2. RELACIÓN FACTURAS'!$I$7:$I$453,"6.3. Los gastos protocolarios y de representación (catering para eventos, regalos, etc.)",'2. RELACIÓN FACTURAS'!$AB$7:$AB$453,"")</f>
        <v>0</v>
      </c>
      <c r="S14" s="92">
        <f t="shared" si="2"/>
        <v>0</v>
      </c>
      <c r="T14" s="611">
        <f t="shared" si="3"/>
        <v>0</v>
      </c>
      <c r="U14" s="167">
        <f t="shared" si="4"/>
        <v>0</v>
      </c>
      <c r="V14" s="146" t="str">
        <f t="shared" si="5"/>
        <v/>
      </c>
      <c r="W14" s="50">
        <f t="shared" si="6"/>
        <v>0</v>
      </c>
      <c r="X14" s="27"/>
      <c r="Y14" s="196"/>
      <c r="Z14" s="502" t="str">
        <f>C13</f>
        <v>6.3. Retribuciones del personal laboral fijo o eventual dependiente</v>
      </c>
      <c r="AA14" s="199" t="s">
        <v>766</v>
      </c>
      <c r="AB14" s="200" t="str">
        <f>IF(AE14&gt;0.4*AE13,"Límite superado","")</f>
        <v/>
      </c>
      <c r="AC14" s="272"/>
      <c r="AD14" s="202"/>
      <c r="AE14" s="203">
        <f>W13</f>
        <v>0</v>
      </c>
      <c r="AF14" s="612">
        <f t="shared" si="9"/>
        <v>0</v>
      </c>
      <c r="AG14" s="197"/>
    </row>
    <row r="15" spans="1:33" s="29" customFormat="1" ht="16.5" customHeight="1" x14ac:dyDescent="0.25">
      <c r="A15" s="28"/>
      <c r="B15" s="86"/>
      <c r="C15" s="705" t="s">
        <v>746</v>
      </c>
      <c r="D15" s="705"/>
      <c r="E15" s="705"/>
      <c r="F15" s="705"/>
      <c r="G15" s="706"/>
      <c r="H15" s="167"/>
      <c r="I15" s="611"/>
      <c r="J15" s="92">
        <f>SUMIFS('2. RELACIÓN FACTURAS'!$O$7:$O$453,'2. RELACIÓN FACTURAS'!$H$7:$H$453,"6.3. Los gastos de gestión y administración")</f>
        <v>0</v>
      </c>
      <c r="K15" s="611">
        <f>SUMIFS('2. RELACIÓN FACTURAS'!$O$7:$O$453,'2. RELACIÓN FACTURAS'!$H$7:$H$453,"6.3. Los gastos de gestión y administración",'2. RELACIÓN FACTURAS'!$P$7:$P$453,"SI")</f>
        <v>0</v>
      </c>
      <c r="L15" s="92">
        <f t="shared" si="0"/>
        <v>0</v>
      </c>
      <c r="M15" s="611">
        <f t="shared" si="1"/>
        <v>0</v>
      </c>
      <c r="N15" s="368"/>
      <c r="O15" s="167"/>
      <c r="P15" s="611"/>
      <c r="Q15" s="368">
        <f>SUMIFS('2. RELACIÓN FACTURAS'!$AC$7:$AC$453,'2. RELACIÓN FACTURAS'!$I$7:$I$453,"6.3. Los gastos de gestión y administración")</f>
        <v>0</v>
      </c>
      <c r="R15" s="611">
        <f>SUMIFS('2. RELACIÓN FACTURAS'!$AC$7:$AC$453,'2. RELACIÓN FACTURAS'!$I$7:$I$453,"6.3. Los gastos de gestión y administración",'2. RELACIÓN FACTURAS'!$AB$7:$AB$453,"")</f>
        <v>0</v>
      </c>
      <c r="S15" s="92">
        <f t="shared" si="2"/>
        <v>0</v>
      </c>
      <c r="T15" s="611">
        <f t="shared" si="3"/>
        <v>0</v>
      </c>
      <c r="U15" s="167">
        <f t="shared" si="4"/>
        <v>0</v>
      </c>
      <c r="V15" s="146" t="str">
        <f t="shared" si="5"/>
        <v/>
      </c>
      <c r="W15" s="50">
        <f t="shared" si="6"/>
        <v>0</v>
      </c>
      <c r="X15" s="27"/>
      <c r="Y15" s="196"/>
      <c r="Z15" s="502" t="str">
        <f t="shared" ref="Z15:Z17" si="10">C14</f>
        <v>6.3. Los gastos protocolarios y de representación (catering para eventos, regalos, etc.)</v>
      </c>
      <c r="AA15" s="199" t="s">
        <v>104</v>
      </c>
      <c r="AB15" s="200" t="str">
        <f>IF(AE15&gt;0.05*AE13,"Límite superado","")</f>
        <v/>
      </c>
      <c r="AC15" s="272"/>
      <c r="AD15" s="202"/>
      <c r="AE15" s="203">
        <f t="shared" ref="AE15:AE17" si="11">W14</f>
        <v>0</v>
      </c>
      <c r="AF15" s="612">
        <f t="shared" si="9"/>
        <v>0</v>
      </c>
      <c r="AG15" s="197"/>
    </row>
    <row r="16" spans="1:33" s="29" customFormat="1" ht="16.5" customHeight="1" x14ac:dyDescent="0.25">
      <c r="A16" s="28"/>
      <c r="B16" s="91"/>
      <c r="C16" s="699" t="s">
        <v>747</v>
      </c>
      <c r="D16" s="699"/>
      <c r="E16" s="699"/>
      <c r="F16" s="699"/>
      <c r="G16" s="700"/>
      <c r="H16" s="167"/>
      <c r="I16" s="611"/>
      <c r="J16" s="92">
        <f>SUMIFS('2. RELACIÓN FACTURAS'!$O$7:$O$453,'2. RELACIÓN FACTURAS'!$H$7:$H$453,"6.3. Los gastos ordinarios de la entidad (alquiler de la sede social de la entidad, material de oficina, teléfono, energía eléctrica, comunicaciones postales, mensajería, gastos de gestoría, etc.)")</f>
        <v>0</v>
      </c>
      <c r="K16" s="611">
        <f>SUMIFS('2. RELACIÓN FACTURAS'!$O$7:$O$453,'2. RELACIÓN FACTURAS'!$H$7:$H$453,"6.3. Los gastos ordinarios de la entidad (alquiler de la sede social de la entidad, material de oficina, teléfono, energía eléctrica, comunicaciones postales, mensajería, gastos de gestoría, etc.)",'2. RELACIÓN FACTURAS'!$P$7:$P$453,"SI")</f>
        <v>0</v>
      </c>
      <c r="L16" s="92">
        <f t="shared" si="0"/>
        <v>0</v>
      </c>
      <c r="M16" s="611">
        <f t="shared" si="1"/>
        <v>0</v>
      </c>
      <c r="N16" s="368"/>
      <c r="O16" s="167"/>
      <c r="P16" s="611"/>
      <c r="Q16" s="368">
        <f>SUMIFS('2. RELACIÓN FACTURAS'!$AC$7:$AC$453,'2. RELACIÓN FACTURAS'!$I$7:$I$453,"6.3. Los gastos ordinarios de la entidad (alquiler de la sede social de la entidad, material de oficina, teléfono, energía eléctrica, comunicaciones postales, mensajería, gastos de gestoría, etc.)")</f>
        <v>0</v>
      </c>
      <c r="R16" s="611">
        <f>SUMIFS('2. RELACIÓN FACTURAS'!$AC$7:$AC$453,'2. RELACIÓN FACTURAS'!$I$7:$I$453,"6.3. Los gastos ordinarios de la entidad (alquiler de la sede social de la entidad, material de oficina, teléfono, energía eléctrica, comunicaciones postales, mensajería, gastos de gestoría, etc.)",'2. RELACIÓN FACTURAS'!$AB$7:$AB$453,"SI")</f>
        <v>0</v>
      </c>
      <c r="S16" s="92">
        <f t="shared" si="2"/>
        <v>0</v>
      </c>
      <c r="T16" s="611">
        <f t="shared" si="3"/>
        <v>0</v>
      </c>
      <c r="U16" s="167">
        <f t="shared" si="4"/>
        <v>0</v>
      </c>
      <c r="V16" s="146" t="str">
        <f t="shared" si="5"/>
        <v/>
      </c>
      <c r="W16" s="50">
        <f t="shared" si="6"/>
        <v>0</v>
      </c>
      <c r="X16" s="27"/>
      <c r="Y16" s="196"/>
      <c r="Z16" s="502" t="str">
        <f t="shared" si="10"/>
        <v>6.3. Los gastos de gestión y administración</v>
      </c>
      <c r="AA16" s="199" t="s">
        <v>103</v>
      </c>
      <c r="AB16" s="200" t="str">
        <f>IF(AE16&gt;0.15*AE13,"Límite superado","")</f>
        <v/>
      </c>
      <c r="AC16" s="201"/>
      <c r="AD16" s="202"/>
      <c r="AE16" s="203">
        <f t="shared" si="11"/>
        <v>0</v>
      </c>
      <c r="AF16" s="612">
        <f t="shared" si="9"/>
        <v>0</v>
      </c>
      <c r="AG16" s="197"/>
    </row>
    <row r="17" spans="1:33" s="29" customFormat="1" ht="16.5" customHeight="1" x14ac:dyDescent="0.25">
      <c r="A17" s="28"/>
      <c r="B17" s="91"/>
      <c r="C17" s="702" t="s">
        <v>12</v>
      </c>
      <c r="D17" s="703"/>
      <c r="E17" s="703"/>
      <c r="F17" s="703"/>
      <c r="G17" s="704"/>
      <c r="H17" s="105">
        <f t="shared" ref="H17:I17" si="12">SUM(H7:H16)</f>
        <v>0</v>
      </c>
      <c r="I17" s="609">
        <f t="shared" si="12"/>
        <v>0</v>
      </c>
      <c r="J17" s="105">
        <f>SUM(J7:J16)</f>
        <v>0</v>
      </c>
      <c r="K17" s="609">
        <f>SUM(K7:K16)</f>
        <v>0</v>
      </c>
      <c r="L17" s="105">
        <f t="shared" ref="L17:M17" si="13">SUM(L7:L16)</f>
        <v>0</v>
      </c>
      <c r="M17" s="609">
        <f t="shared" si="13"/>
        <v>0</v>
      </c>
      <c r="N17" s="105">
        <f>SUM(N7:N16)</f>
        <v>0</v>
      </c>
      <c r="O17" s="105">
        <f t="shared" ref="O17:P17" si="14">SUM(O7:O16)</f>
        <v>0</v>
      </c>
      <c r="P17" s="609">
        <f t="shared" si="14"/>
        <v>0</v>
      </c>
      <c r="Q17" s="492">
        <f>SUM(Q7:Q16)</f>
        <v>0</v>
      </c>
      <c r="R17" s="613">
        <f>SUM(R7:R16)</f>
        <v>0</v>
      </c>
      <c r="S17" s="105">
        <f>SUM(S7:S16)</f>
        <v>0</v>
      </c>
      <c r="T17" s="609">
        <f>SUM(T7:T16)</f>
        <v>0</v>
      </c>
      <c r="U17" s="113" t="s">
        <v>29</v>
      </c>
      <c r="V17" s="114"/>
      <c r="W17" s="276">
        <f>SUM(W7:W16)</f>
        <v>0</v>
      </c>
      <c r="X17" s="27"/>
      <c r="Y17" s="196"/>
      <c r="Z17" s="502" t="str">
        <f t="shared" si="10"/>
        <v>6.3. Los gastos ordinarios de la entidad (alquiler de la sede social de la entidad, material de oficina, teléfono, energía eléctrica, comunicaciones postales, mensajería, gastos de gestoría, etc.)</v>
      </c>
      <c r="AA17" s="199" t="s">
        <v>104</v>
      </c>
      <c r="AB17" s="200" t="str">
        <f>IF(AE17&gt;0.05*AE13,"Límite superado","")</f>
        <v/>
      </c>
      <c r="AC17" s="201"/>
      <c r="AD17" s="202"/>
      <c r="AE17" s="203">
        <f t="shared" si="11"/>
        <v>0</v>
      </c>
      <c r="AF17" s="612">
        <f t="shared" si="9"/>
        <v>0</v>
      </c>
      <c r="AG17" s="197"/>
    </row>
    <row r="18" spans="1:33" s="32" customFormat="1" ht="20.100000000000001" customHeight="1" thickBot="1" x14ac:dyDescent="0.3">
      <c r="A18" s="30"/>
      <c r="B18" s="574"/>
      <c r="C18" s="575"/>
      <c r="D18" s="576"/>
      <c r="E18" s="541"/>
      <c r="F18" s="577"/>
      <c r="G18" s="578"/>
      <c r="H18" s="578"/>
      <c r="I18" s="578"/>
      <c r="J18" s="578"/>
      <c r="K18" s="575"/>
      <c r="L18" s="575"/>
      <c r="M18" s="575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196"/>
      <c r="Z18" s="204"/>
      <c r="AA18" s="183"/>
      <c r="AB18" s="205"/>
      <c r="AC18" s="166"/>
      <c r="AD18" s="26"/>
      <c r="AE18" s="145"/>
      <c r="AF18" s="145"/>
      <c r="AG18" s="197"/>
    </row>
    <row r="19" spans="1:33" s="32" customFormat="1" ht="20.100000000000001" customHeight="1" x14ac:dyDescent="0.2">
      <c r="A19" s="30"/>
      <c r="B19" s="42"/>
      <c r="C19" s="42"/>
      <c r="D19" s="23"/>
      <c r="E19" s="23"/>
      <c r="F19" s="23"/>
      <c r="G19" s="23"/>
      <c r="H19" s="42"/>
      <c r="I19" s="484"/>
      <c r="J19" s="484"/>
      <c r="K19" s="498"/>
      <c r="L19" s="350"/>
      <c r="M19" s="350"/>
      <c r="V19" s="350"/>
      <c r="W19" s="350"/>
      <c r="X19" s="31"/>
      <c r="Y19" s="196"/>
      <c r="Z19" s="204" t="s">
        <v>106</v>
      </c>
      <c r="AA19" s="183"/>
      <c r="AB19" s="205"/>
      <c r="AC19" s="166"/>
      <c r="AD19" s="26"/>
      <c r="AE19" s="145"/>
      <c r="AF19" s="145"/>
      <c r="AG19" s="197"/>
    </row>
    <row r="20" spans="1:33" s="32" customFormat="1" ht="17.25" x14ac:dyDescent="0.2">
      <c r="A20" s="30"/>
      <c r="B20" s="42"/>
      <c r="C20" s="42"/>
      <c r="D20" s="23"/>
      <c r="E20" s="23"/>
      <c r="F20" s="23"/>
      <c r="G20" s="23"/>
      <c r="H20" s="42"/>
      <c r="I20" s="484"/>
      <c r="J20" s="484"/>
      <c r="K20" s="498"/>
      <c r="L20" s="350"/>
      <c r="M20" s="350"/>
      <c r="O20" s="774" t="s">
        <v>47</v>
      </c>
      <c r="P20" s="774"/>
      <c r="Q20" s="774"/>
      <c r="R20" s="369"/>
      <c r="T20" s="789" t="s">
        <v>685</v>
      </c>
      <c r="U20" s="790"/>
      <c r="V20" s="791"/>
      <c r="W20" s="371"/>
      <c r="X20" s="31"/>
      <c r="Y20" s="196"/>
      <c r="Z20" s="198" t="str">
        <f>Z14</f>
        <v>6.3. Retribuciones del personal laboral fijo o eventual dependiente</v>
      </c>
      <c r="AA20" s="206" t="str">
        <f>IF(AB14="","","Importe máximo aceptado")</f>
        <v/>
      </c>
      <c r="AB20" s="211">
        <f>IF(AB14="",AE13+AE14,AE13+AE20)</f>
        <v>0</v>
      </c>
      <c r="AC20" s="211">
        <f>IF(AB14="",AF13+AF14,AF13+AF20)</f>
        <v>0</v>
      </c>
      <c r="AD20" s="202"/>
      <c r="AE20" s="167" t="str">
        <f>IF(AB14="","",0.4*$AE$13)</f>
        <v/>
      </c>
      <c r="AF20" s="611">
        <f>IF(AF14&gt;AE20,AE20,AF14)</f>
        <v>0</v>
      </c>
      <c r="AG20" s="197"/>
    </row>
    <row r="21" spans="1:33" s="32" customFormat="1" ht="20.100000000000001" customHeight="1" x14ac:dyDescent="0.2">
      <c r="A21" s="30"/>
      <c r="B21" s="42"/>
      <c r="C21" s="42"/>
      <c r="D21" s="23"/>
      <c r="E21" s="23"/>
      <c r="F21" s="23"/>
      <c r="G21" s="23"/>
      <c r="H21" s="42"/>
      <c r="I21" s="485"/>
      <c r="J21" s="485"/>
      <c r="K21" s="498"/>
      <c r="L21" s="350"/>
      <c r="M21" s="350"/>
      <c r="O21" s="774" t="s">
        <v>48</v>
      </c>
      <c r="P21" s="774"/>
      <c r="Q21" s="774"/>
      <c r="R21" s="369"/>
      <c r="T21" s="789" t="s">
        <v>707</v>
      </c>
      <c r="U21" s="790"/>
      <c r="V21" s="791"/>
      <c r="W21" s="372"/>
      <c r="X21" s="31"/>
      <c r="Y21" s="196"/>
      <c r="Z21" s="198" t="str">
        <f t="shared" ref="Z21:Z23" si="15">Z15</f>
        <v>6.3. Los gastos protocolarios y de representación (catering para eventos, regalos, etc.)</v>
      </c>
      <c r="AA21" s="206" t="str">
        <f>IF(AB15="","","Importe máximo aceptado")</f>
        <v/>
      </c>
      <c r="AB21" s="211">
        <f>IF(AB15="",AB20+AE15,AB20+AE21)</f>
        <v>0</v>
      </c>
      <c r="AC21" s="211">
        <f>IF(AB15="",AC20+AF15,AC20+AF21)</f>
        <v>0</v>
      </c>
      <c r="AD21" s="202"/>
      <c r="AE21" s="167" t="str">
        <f>IF(AB15="","",0.05*$AE$13)</f>
        <v/>
      </c>
      <c r="AF21" s="611">
        <f t="shared" ref="AF21:AF23" si="16">IF(AF15&gt;AE21,AE21,AF15)</f>
        <v>0</v>
      </c>
      <c r="AG21" s="197"/>
    </row>
    <row r="22" spans="1:33" s="32" customFormat="1" ht="20.100000000000001" customHeight="1" x14ac:dyDescent="0.2">
      <c r="A22" s="30"/>
      <c r="B22" s="42"/>
      <c r="C22" s="42"/>
      <c r="D22" s="23"/>
      <c r="E22" s="23"/>
      <c r="F22" s="23"/>
      <c r="G22" s="23"/>
      <c r="H22" s="42"/>
      <c r="I22" s="485"/>
      <c r="J22" s="485"/>
      <c r="K22" s="498"/>
      <c r="L22" s="350"/>
      <c r="M22" s="350"/>
      <c r="O22" s="774" t="s">
        <v>27</v>
      </c>
      <c r="P22" s="774"/>
      <c r="Q22" s="774"/>
      <c r="R22" s="370" t="str">
        <f>IFERROR(R20/R21,"")</f>
        <v/>
      </c>
      <c r="T22" s="350"/>
      <c r="U22" s="350"/>
      <c r="V22" s="120"/>
      <c r="W22" s="120"/>
      <c r="X22" s="31"/>
      <c r="Y22" s="196"/>
      <c r="Z22" s="198" t="str">
        <f t="shared" si="15"/>
        <v>6.3. Los gastos de gestión y administración</v>
      </c>
      <c r="AA22" s="206" t="str">
        <f>IF(AB16="","","Importe máximo aceptado")</f>
        <v/>
      </c>
      <c r="AB22" s="211">
        <f>IF(AB16="",AB21+AE16,AB21+AE22)</f>
        <v>0</v>
      </c>
      <c r="AC22" s="211">
        <f t="shared" ref="AC22:AC23" si="17">IF(AB16="",AC21+AF16,AC21+AF22)</f>
        <v>0</v>
      </c>
      <c r="AD22" s="202"/>
      <c r="AE22" s="219" t="str">
        <f>IF(AB16="","",0.15*$AE$13)</f>
        <v/>
      </c>
      <c r="AF22" s="611">
        <f t="shared" si="16"/>
        <v>0</v>
      </c>
      <c r="AG22" s="197"/>
    </row>
    <row r="23" spans="1:33" s="32" customFormat="1" ht="20.100000000000001" customHeight="1" thickBot="1" x14ac:dyDescent="0.25">
      <c r="A23" s="30"/>
      <c r="B23" s="499"/>
      <c r="C23" s="42"/>
      <c r="D23" s="23"/>
      <c r="E23" s="23"/>
      <c r="F23" s="23"/>
      <c r="G23" s="23"/>
      <c r="H23" s="42"/>
      <c r="I23" s="495"/>
      <c r="J23" s="495"/>
      <c r="K23" s="498"/>
      <c r="L23" s="350"/>
      <c r="M23" s="350"/>
      <c r="O23" s="774" t="s">
        <v>686</v>
      </c>
      <c r="P23" s="774"/>
      <c r="Q23" s="774"/>
      <c r="R23" s="370"/>
      <c r="T23" s="350"/>
      <c r="U23" s="350"/>
      <c r="V23" s="120"/>
      <c r="W23" s="120"/>
      <c r="X23" s="31"/>
      <c r="Y23" s="196"/>
      <c r="Z23" s="198" t="str">
        <f t="shared" si="15"/>
        <v>6.3. Los gastos ordinarios de la entidad (alquiler de la sede social de la entidad, material de oficina, teléfono, energía eléctrica, comunicaciones postales, mensajería, gastos de gestoría, etc.)</v>
      </c>
      <c r="AA23" s="206" t="str">
        <f>IF(AB17="","","Importe máximo aceptado")</f>
        <v/>
      </c>
      <c r="AB23" s="211">
        <f>IF(AB17="",AB22+AE17,AB22+AE23)</f>
        <v>0</v>
      </c>
      <c r="AC23" s="211">
        <f t="shared" si="17"/>
        <v>0</v>
      </c>
      <c r="AD23" s="26"/>
      <c r="AE23" s="219" t="str">
        <f>IF(AB17="","",0.05*$AE$13)</f>
        <v/>
      </c>
      <c r="AF23" s="611">
        <f t="shared" si="16"/>
        <v>0</v>
      </c>
      <c r="AG23" s="197"/>
    </row>
    <row r="24" spans="1:33" s="32" customFormat="1" ht="20.100000000000001" customHeight="1" thickBot="1" x14ac:dyDescent="0.25">
      <c r="A24" s="30"/>
      <c r="B24" s="499"/>
      <c r="C24" s="42"/>
      <c r="D24" s="23"/>
      <c r="E24" s="23"/>
      <c r="F24" s="23"/>
      <c r="G24" s="23"/>
      <c r="H24" s="42"/>
      <c r="I24" s="496"/>
      <c r="J24" s="496"/>
      <c r="K24" s="498"/>
      <c r="L24" s="350"/>
      <c r="M24" s="350"/>
      <c r="O24" s="775" t="s">
        <v>687</v>
      </c>
      <c r="P24" s="775"/>
      <c r="Q24" s="775"/>
      <c r="R24" s="352">
        <f>AE24</f>
        <v>0</v>
      </c>
      <c r="T24" s="776" t="s">
        <v>708</v>
      </c>
      <c r="U24" s="777"/>
      <c r="V24" s="778"/>
      <c r="W24" s="373"/>
      <c r="X24" s="31"/>
      <c r="Y24" s="191"/>
      <c r="Z24" s="697" t="s">
        <v>684</v>
      </c>
      <c r="AA24" s="698"/>
      <c r="AB24" s="698"/>
      <c r="AC24" s="698"/>
      <c r="AD24" s="698"/>
      <c r="AE24" s="223">
        <f>AB23</f>
        <v>0</v>
      </c>
      <c r="AF24" s="615">
        <f>AC23</f>
        <v>0</v>
      </c>
      <c r="AG24" s="197"/>
    </row>
    <row r="25" spans="1:33" s="32" customFormat="1" ht="20.100000000000001" customHeight="1" thickBot="1" x14ac:dyDescent="0.25">
      <c r="A25" s="30"/>
      <c r="B25" s="499"/>
      <c r="C25" s="42"/>
      <c r="D25" s="23"/>
      <c r="E25" s="23"/>
      <c r="F25" s="23"/>
      <c r="G25" s="23"/>
      <c r="H25" s="42"/>
      <c r="I25" s="485"/>
      <c r="J25" s="485"/>
      <c r="K25" s="500"/>
      <c r="L25" s="120"/>
      <c r="M25" s="120"/>
      <c r="O25" s="775" t="s">
        <v>688</v>
      </c>
      <c r="P25" s="775"/>
      <c r="Q25" s="775"/>
      <c r="R25" s="352">
        <f>AF24</f>
        <v>0</v>
      </c>
      <c r="T25" s="776" t="s">
        <v>709</v>
      </c>
      <c r="U25" s="777"/>
      <c r="V25" s="778"/>
      <c r="W25" s="374" t="str">
        <f>IFERROR(W24/R24,"")</f>
        <v/>
      </c>
      <c r="X25" s="31"/>
      <c r="Y25" s="209"/>
      <c r="Z25" s="218"/>
      <c r="AA25" s="218"/>
      <c r="AB25" s="218"/>
      <c r="AC25" s="218"/>
      <c r="AD25" s="218"/>
      <c r="AE25" s="218"/>
      <c r="AF25" s="218"/>
      <c r="AG25" s="210"/>
    </row>
    <row r="26" spans="1:33" s="32" customFormat="1" ht="20.100000000000001" customHeight="1" x14ac:dyDescent="0.2">
      <c r="A26" s="30"/>
      <c r="B26" s="36"/>
      <c r="C26" s="42"/>
      <c r="D26" s="23"/>
      <c r="E26" s="23"/>
      <c r="F26" s="23"/>
      <c r="G26" s="23"/>
      <c r="H26" s="42"/>
      <c r="I26" s="497"/>
      <c r="J26" s="497"/>
      <c r="K26" s="500"/>
      <c r="L26" s="120"/>
      <c r="M26" s="120"/>
      <c r="N26" s="120"/>
      <c r="O26" s="775" t="s">
        <v>689</v>
      </c>
      <c r="P26" s="775"/>
      <c r="Q26" s="775"/>
      <c r="R26" s="353" t="e">
        <f>R25/R24</f>
        <v>#DIV/0!</v>
      </c>
      <c r="S26" s="120"/>
      <c r="T26" s="776" t="s">
        <v>710</v>
      </c>
      <c r="U26" s="777"/>
      <c r="V26" s="778"/>
      <c r="W26" s="374">
        <v>1</v>
      </c>
      <c r="X26" s="31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32" customFormat="1" ht="20.100000000000001" customHeight="1" x14ac:dyDescent="0.2">
      <c r="A27" s="30"/>
      <c r="B27" s="36"/>
      <c r="C27" s="773"/>
      <c r="D27" s="773"/>
      <c r="E27" s="773"/>
      <c r="F27" s="772"/>
      <c r="G27" s="772"/>
      <c r="H27" s="42"/>
      <c r="I27" s="486"/>
      <c r="J27" s="486"/>
      <c r="K27" s="500"/>
      <c r="L27" s="120"/>
      <c r="M27" s="120"/>
      <c r="N27" s="120"/>
      <c r="O27" s="775" t="s">
        <v>690</v>
      </c>
      <c r="P27" s="775"/>
      <c r="Q27" s="775"/>
      <c r="R27" s="354" t="e">
        <f>(R20/R21)*R24</f>
        <v>#DIV/0!</v>
      </c>
      <c r="S27" s="120"/>
      <c r="X27" s="31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35" customFormat="1" ht="15.95" customHeight="1" x14ac:dyDescent="0.2">
      <c r="A28" s="33"/>
      <c r="B28" s="23"/>
      <c r="C28" s="773"/>
      <c r="D28" s="773"/>
      <c r="E28" s="773"/>
      <c r="F28" s="772"/>
      <c r="G28" s="772"/>
      <c r="H28" s="36"/>
      <c r="I28" s="486"/>
      <c r="J28" s="486"/>
      <c r="K28" s="501"/>
      <c r="L28" s="351"/>
      <c r="M28" s="351"/>
      <c r="N28" s="351"/>
      <c r="O28" s="779" t="s">
        <v>693</v>
      </c>
      <c r="P28" s="780"/>
      <c r="Q28" s="489" t="s">
        <v>691</v>
      </c>
      <c r="R28" s="493"/>
      <c r="X28" s="34"/>
      <c r="Y28" s="27"/>
      <c r="Z28" s="27"/>
      <c r="AA28" s="27"/>
      <c r="AB28" s="27"/>
      <c r="AC28" s="27"/>
      <c r="AD28" s="27"/>
      <c r="AE28" s="27"/>
      <c r="AF28" s="27"/>
      <c r="AG28" s="27"/>
    </row>
    <row r="29" spans="1:33" s="38" customFormat="1" ht="14.1" customHeight="1" x14ac:dyDescent="0.2">
      <c r="A29" s="33"/>
      <c r="B29" s="23"/>
      <c r="C29" s="773"/>
      <c r="D29" s="773"/>
      <c r="E29" s="773"/>
      <c r="F29" s="772"/>
      <c r="G29" s="772"/>
      <c r="H29" s="36"/>
      <c r="I29" s="486"/>
      <c r="J29" s="486"/>
      <c r="K29" s="501"/>
      <c r="L29" s="351"/>
      <c r="M29" s="351"/>
      <c r="N29" s="351"/>
      <c r="O29" s="781"/>
      <c r="P29" s="782"/>
      <c r="Q29" s="489" t="s">
        <v>692</v>
      </c>
      <c r="R29" s="493"/>
      <c r="X29" s="34"/>
      <c r="Y29" s="31"/>
      <c r="Z29" s="31"/>
      <c r="AA29" s="31"/>
      <c r="AB29" s="31"/>
      <c r="AC29" s="31"/>
      <c r="AD29" s="31"/>
      <c r="AE29" s="31"/>
      <c r="AF29" s="31"/>
      <c r="AG29" s="31"/>
    </row>
    <row r="30" spans="1:33" s="23" customFormat="1" ht="15" customHeight="1" x14ac:dyDescent="0.25">
      <c r="A30" s="39"/>
      <c r="C30" s="55"/>
      <c r="D30" s="55"/>
      <c r="E30" s="55"/>
      <c r="F30" s="55"/>
      <c r="G30" s="55"/>
      <c r="H30" s="55"/>
      <c r="I30" s="55"/>
      <c r="J30" s="55"/>
      <c r="K30" s="55"/>
      <c r="L30" s="21"/>
      <c r="M30" s="21"/>
      <c r="N30" s="21"/>
      <c r="O30" s="783"/>
      <c r="P30" s="784"/>
      <c r="Q30" s="494" t="s">
        <v>694</v>
      </c>
      <c r="R30" s="503" t="e">
        <f>R27-R28-R29</f>
        <v>#DIV/0!</v>
      </c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s="31" customFormat="1" ht="19.5" customHeight="1" x14ac:dyDescent="0.25">
      <c r="A31" s="3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34" customFormat="1" ht="6" customHeight="1" x14ac:dyDescent="0.25">
      <c r="A32" s="39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="21" customFormat="1" x14ac:dyDescent="0.25"/>
    <row r="34" s="21" customFormat="1" x14ac:dyDescent="0.25"/>
    <row r="35" s="21" customFormat="1" x14ac:dyDescent="0.25"/>
    <row r="36" s="21" customFormat="1" x14ac:dyDescent="0.25"/>
    <row r="37" s="21" customFormat="1" x14ac:dyDescent="0.25"/>
    <row r="38" s="21" customFormat="1" x14ac:dyDescent="0.25"/>
    <row r="39" s="21" customFormat="1" x14ac:dyDescent="0.25"/>
    <row r="40" s="21" customFormat="1" x14ac:dyDescent="0.25"/>
    <row r="41" s="21" customFormat="1" x14ac:dyDescent="0.25"/>
    <row r="42" s="21" customFormat="1" x14ac:dyDescent="0.25"/>
    <row r="43" s="21" customFormat="1" x14ac:dyDescent="0.25"/>
    <row r="44" s="21" customFormat="1" x14ac:dyDescent="0.25"/>
    <row r="45" s="21" customFormat="1" x14ac:dyDescent="0.25"/>
    <row r="46" s="21" customFormat="1" x14ac:dyDescent="0.25"/>
    <row r="47" s="21" customFormat="1" x14ac:dyDescent="0.25"/>
    <row r="48" s="21" customFormat="1" x14ac:dyDescent="0.25"/>
    <row r="49" s="21" customFormat="1" x14ac:dyDescent="0.25"/>
    <row r="50" s="21" customFormat="1" x14ac:dyDescent="0.25"/>
    <row r="51" s="21" customFormat="1" x14ac:dyDescent="0.25"/>
    <row r="52" s="21" customFormat="1" x14ac:dyDescent="0.25"/>
    <row r="53" s="21" customFormat="1" x14ac:dyDescent="0.25"/>
    <row r="54" s="21" customFormat="1" x14ac:dyDescent="0.25"/>
    <row r="55" s="21" customFormat="1" x14ac:dyDescent="0.25"/>
    <row r="56" s="21" customFormat="1" x14ac:dyDescent="0.25"/>
    <row r="57" s="21" customFormat="1" x14ac:dyDescent="0.25"/>
    <row r="58" s="21" customFormat="1" x14ac:dyDescent="0.25"/>
    <row r="59" s="21" customFormat="1" x14ac:dyDescent="0.25"/>
    <row r="60" s="21" customFormat="1" x14ac:dyDescent="0.25"/>
    <row r="61" s="21" customFormat="1" x14ac:dyDescent="0.25"/>
    <row r="62" s="21" customFormat="1" x14ac:dyDescent="0.25"/>
    <row r="63" s="21" customFormat="1" x14ac:dyDescent="0.25"/>
    <row r="64" s="21" customFormat="1" x14ac:dyDescent="0.25"/>
    <row r="65" s="21" customFormat="1" x14ac:dyDescent="0.25"/>
    <row r="66" s="21" customFormat="1" x14ac:dyDescent="0.25"/>
    <row r="67" s="21" customFormat="1" x14ac:dyDescent="0.25"/>
    <row r="68" s="21" customFormat="1" x14ac:dyDescent="0.25"/>
    <row r="69" s="21" customFormat="1" x14ac:dyDescent="0.25"/>
    <row r="70" s="21" customFormat="1" x14ac:dyDescent="0.25"/>
    <row r="71" s="21" customFormat="1" x14ac:dyDescent="0.25"/>
    <row r="72" s="21" customFormat="1" x14ac:dyDescent="0.25"/>
    <row r="73" s="21" customFormat="1" x14ac:dyDescent="0.25"/>
    <row r="74" s="21" customFormat="1" x14ac:dyDescent="0.25"/>
    <row r="75" s="21" customFormat="1" x14ac:dyDescent="0.25"/>
    <row r="76" s="21" customFormat="1" x14ac:dyDescent="0.25"/>
    <row r="77" s="21" customFormat="1" x14ac:dyDescent="0.25"/>
    <row r="78" s="21" customFormat="1" x14ac:dyDescent="0.25"/>
    <row r="79" s="21" customFormat="1" x14ac:dyDescent="0.25"/>
    <row r="80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  <row r="88" s="21" customFormat="1" x14ac:dyDescent="0.25"/>
    <row r="89" s="21" customFormat="1" x14ac:dyDescent="0.25"/>
    <row r="90" s="21" customFormat="1" x14ac:dyDescent="0.25"/>
    <row r="91" s="21" customFormat="1" x14ac:dyDescent="0.25"/>
    <row r="92" s="21" customFormat="1" x14ac:dyDescent="0.25"/>
    <row r="93" s="21" customFormat="1" x14ac:dyDescent="0.25"/>
    <row r="94" s="21" customFormat="1" x14ac:dyDescent="0.25"/>
    <row r="95" s="21" customFormat="1" x14ac:dyDescent="0.25"/>
    <row r="96" s="21" customFormat="1" x14ac:dyDescent="0.25"/>
    <row r="97" s="21" customFormat="1" x14ac:dyDescent="0.25"/>
    <row r="98" s="21" customFormat="1" x14ac:dyDescent="0.25"/>
    <row r="99" s="21" customFormat="1" x14ac:dyDescent="0.25"/>
    <row r="100" s="21" customFormat="1" x14ac:dyDescent="0.25"/>
    <row r="101" s="21" customFormat="1" x14ac:dyDescent="0.25"/>
    <row r="102" s="21" customFormat="1" x14ac:dyDescent="0.25"/>
    <row r="103" s="21" customFormat="1" x14ac:dyDescent="0.25"/>
    <row r="104" s="21" customForma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="21" customFormat="1" x14ac:dyDescent="0.25"/>
    <row r="114" s="21" customFormat="1" x14ac:dyDescent="0.25"/>
    <row r="115" s="21" customFormat="1" x14ac:dyDescent="0.25"/>
    <row r="116" s="21" customFormat="1" x14ac:dyDescent="0.25"/>
    <row r="117" s="21" customFormat="1" x14ac:dyDescent="0.25"/>
    <row r="118" s="21" customFormat="1" x14ac:dyDescent="0.25"/>
    <row r="119" s="21" customFormat="1" x14ac:dyDescent="0.25"/>
    <row r="120" s="21" customFormat="1" x14ac:dyDescent="0.25"/>
    <row r="121" s="21" customFormat="1" x14ac:dyDescent="0.25"/>
    <row r="122" s="21" customFormat="1" x14ac:dyDescent="0.25"/>
    <row r="123" s="21" customFormat="1" x14ac:dyDescent="0.25"/>
    <row r="124" s="21" customFormat="1" x14ac:dyDescent="0.25"/>
    <row r="125" s="21" customFormat="1" x14ac:dyDescent="0.25"/>
    <row r="126" s="21" customFormat="1" x14ac:dyDescent="0.25"/>
    <row r="127" s="21" customFormat="1" x14ac:dyDescent="0.25"/>
    <row r="128" s="21" customFormat="1" x14ac:dyDescent="0.25"/>
    <row r="129" s="21" customFormat="1" x14ac:dyDescent="0.25"/>
    <row r="130" s="21" customFormat="1" x14ac:dyDescent="0.25"/>
    <row r="131" s="21" customFormat="1" x14ac:dyDescent="0.25"/>
    <row r="132" s="21" customFormat="1" x14ac:dyDescent="0.25"/>
    <row r="133" s="21" customFormat="1" x14ac:dyDescent="0.25"/>
    <row r="134" s="21" customFormat="1" x14ac:dyDescent="0.25"/>
    <row r="135" s="21" customFormat="1" x14ac:dyDescent="0.25"/>
    <row r="136" s="21" customFormat="1" x14ac:dyDescent="0.25"/>
    <row r="137" s="21" customFormat="1" x14ac:dyDescent="0.25"/>
    <row r="138" s="21" customFormat="1" x14ac:dyDescent="0.25"/>
    <row r="139" s="21" customFormat="1" x14ac:dyDescent="0.25"/>
    <row r="140" s="21" customFormat="1" x14ac:dyDescent="0.25"/>
    <row r="141" s="21" customFormat="1" x14ac:dyDescent="0.25"/>
    <row r="142" s="21" customFormat="1" x14ac:dyDescent="0.25"/>
    <row r="143" s="21" customFormat="1" x14ac:dyDescent="0.25"/>
    <row r="144" s="21" customFormat="1" x14ac:dyDescent="0.25"/>
    <row r="145" s="21" customFormat="1" x14ac:dyDescent="0.25"/>
    <row r="146" s="21" customFormat="1" x14ac:dyDescent="0.25"/>
    <row r="147" s="21" customFormat="1" x14ac:dyDescent="0.25"/>
    <row r="148" s="21" customFormat="1" x14ac:dyDescent="0.25"/>
    <row r="149" s="21" customFormat="1" x14ac:dyDescent="0.25"/>
    <row r="150" s="21" customFormat="1" x14ac:dyDescent="0.25"/>
    <row r="151" s="21" customFormat="1" x14ac:dyDescent="0.25"/>
    <row r="152" s="21" customFormat="1" x14ac:dyDescent="0.25"/>
    <row r="153" s="21" customFormat="1" x14ac:dyDescent="0.25"/>
    <row r="154" s="21" customFormat="1" x14ac:dyDescent="0.25"/>
    <row r="155" s="21" customFormat="1" x14ac:dyDescent="0.25"/>
    <row r="156" s="21" customFormat="1" x14ac:dyDescent="0.25"/>
    <row r="157" s="21" customFormat="1" x14ac:dyDescent="0.25"/>
    <row r="158" s="21" customFormat="1" x14ac:dyDescent="0.25"/>
    <row r="159" s="21" customFormat="1" x14ac:dyDescent="0.25"/>
    <row r="160" s="21" customFormat="1" x14ac:dyDescent="0.25"/>
    <row r="161" s="21" customFormat="1" x14ac:dyDescent="0.25"/>
    <row r="162" s="21" customFormat="1" x14ac:dyDescent="0.25"/>
    <row r="163" s="21" customFormat="1" x14ac:dyDescent="0.25"/>
    <row r="164" s="21" customFormat="1" x14ac:dyDescent="0.25"/>
    <row r="165" s="21" customFormat="1" x14ac:dyDescent="0.25"/>
    <row r="166" s="21" customFormat="1" x14ac:dyDescent="0.25"/>
    <row r="167" s="21" customFormat="1" x14ac:dyDescent="0.25"/>
    <row r="168" s="21" customFormat="1" x14ac:dyDescent="0.25"/>
    <row r="169" s="21" customFormat="1" x14ac:dyDescent="0.25"/>
    <row r="170" s="21" customFormat="1" x14ac:dyDescent="0.25"/>
    <row r="171" s="21" customFormat="1" x14ac:dyDescent="0.25"/>
    <row r="172" s="21" customFormat="1" x14ac:dyDescent="0.25"/>
    <row r="173" s="21" customFormat="1" x14ac:dyDescent="0.25"/>
    <row r="174" s="21" customFormat="1" x14ac:dyDescent="0.25"/>
    <row r="175" s="21" customFormat="1" x14ac:dyDescent="0.25"/>
    <row r="176" s="21" customFormat="1" x14ac:dyDescent="0.25"/>
    <row r="177" s="21" customFormat="1" x14ac:dyDescent="0.25"/>
    <row r="178" s="21" customFormat="1" x14ac:dyDescent="0.25"/>
    <row r="179" s="21" customFormat="1" x14ac:dyDescent="0.25"/>
    <row r="180" s="21" customFormat="1" x14ac:dyDescent="0.25"/>
    <row r="181" s="21" customFormat="1" x14ac:dyDescent="0.25"/>
    <row r="182" s="21" customFormat="1" x14ac:dyDescent="0.25"/>
    <row r="183" s="21" customFormat="1" x14ac:dyDescent="0.25"/>
    <row r="184" s="21" customFormat="1" x14ac:dyDescent="0.25"/>
    <row r="185" s="21" customFormat="1" x14ac:dyDescent="0.25"/>
    <row r="186" s="21" customFormat="1" x14ac:dyDescent="0.25"/>
    <row r="187" s="21" customFormat="1" x14ac:dyDescent="0.25"/>
    <row r="188" s="21" customFormat="1" x14ac:dyDescent="0.25"/>
    <row r="189" s="21" customFormat="1" x14ac:dyDescent="0.25"/>
    <row r="190" s="21" customFormat="1" x14ac:dyDescent="0.25"/>
    <row r="191" s="21" customFormat="1" x14ac:dyDescent="0.25"/>
    <row r="192" s="21" customFormat="1" x14ac:dyDescent="0.25"/>
    <row r="193" s="21" customFormat="1" x14ac:dyDescent="0.25"/>
    <row r="194" s="21" customFormat="1" x14ac:dyDescent="0.25"/>
    <row r="195" s="21" customFormat="1" x14ac:dyDescent="0.25"/>
    <row r="196" s="21" customFormat="1" x14ac:dyDescent="0.25"/>
    <row r="197" s="21" customFormat="1" x14ac:dyDescent="0.25"/>
    <row r="198" s="21" customFormat="1" x14ac:dyDescent="0.25"/>
    <row r="199" s="21" customFormat="1" x14ac:dyDescent="0.25"/>
    <row r="200" s="21" customFormat="1" x14ac:dyDescent="0.25"/>
    <row r="201" s="21" customFormat="1" x14ac:dyDescent="0.25"/>
    <row r="202" s="21" customFormat="1" x14ac:dyDescent="0.25"/>
    <row r="203" s="21" customFormat="1" x14ac:dyDescent="0.25"/>
    <row r="204" s="21" customFormat="1" x14ac:dyDescent="0.25"/>
    <row r="205" s="21" customFormat="1" x14ac:dyDescent="0.25"/>
    <row r="206" s="21" customFormat="1" x14ac:dyDescent="0.25"/>
    <row r="207" s="21" customFormat="1" x14ac:dyDescent="0.25"/>
    <row r="208" s="21" customFormat="1" x14ac:dyDescent="0.25"/>
    <row r="209" s="21" customFormat="1" x14ac:dyDescent="0.25"/>
    <row r="210" s="21" customFormat="1" x14ac:dyDescent="0.25"/>
    <row r="211" s="21" customFormat="1" x14ac:dyDescent="0.25"/>
    <row r="212" s="21" customFormat="1" x14ac:dyDescent="0.25"/>
    <row r="213" s="21" customFormat="1" x14ac:dyDescent="0.25"/>
    <row r="214" s="21" customFormat="1" x14ac:dyDescent="0.25"/>
    <row r="215" s="21" customFormat="1" x14ac:dyDescent="0.25"/>
    <row r="216" s="21" customFormat="1" x14ac:dyDescent="0.25"/>
    <row r="217" s="21" customFormat="1" x14ac:dyDescent="0.25"/>
    <row r="218" s="21" customFormat="1" x14ac:dyDescent="0.25"/>
    <row r="219" s="21" customFormat="1" x14ac:dyDescent="0.25"/>
    <row r="220" s="21" customFormat="1" x14ac:dyDescent="0.25"/>
    <row r="221" s="21" customFormat="1" x14ac:dyDescent="0.25"/>
    <row r="222" s="21" customFormat="1" x14ac:dyDescent="0.25"/>
    <row r="223" s="21" customFormat="1" x14ac:dyDescent="0.25"/>
    <row r="224" s="21" customFormat="1" x14ac:dyDescent="0.25"/>
    <row r="225" s="21" customFormat="1" x14ac:dyDescent="0.25"/>
    <row r="226" s="21" customFormat="1" x14ac:dyDescent="0.25"/>
    <row r="227" s="21" customFormat="1" x14ac:dyDescent="0.25"/>
    <row r="228" s="21" customFormat="1" x14ac:dyDescent="0.25"/>
    <row r="229" s="21" customFormat="1" x14ac:dyDescent="0.25"/>
    <row r="230" s="21" customFormat="1" x14ac:dyDescent="0.25"/>
    <row r="231" s="21" customFormat="1" x14ac:dyDescent="0.25"/>
    <row r="232" s="21" customFormat="1" x14ac:dyDescent="0.25"/>
    <row r="233" s="21" customFormat="1" x14ac:dyDescent="0.25"/>
    <row r="234" s="21" customFormat="1" x14ac:dyDescent="0.25"/>
    <row r="235" s="21" customFormat="1" x14ac:dyDescent="0.25"/>
    <row r="236" s="21" customFormat="1" x14ac:dyDescent="0.25"/>
    <row r="237" s="21" customFormat="1" x14ac:dyDescent="0.25"/>
    <row r="238" s="21" customFormat="1" x14ac:dyDescent="0.25"/>
    <row r="239" s="21" customFormat="1" x14ac:dyDescent="0.25"/>
    <row r="240" s="21" customFormat="1" x14ac:dyDescent="0.25"/>
    <row r="241" s="21" customFormat="1" x14ac:dyDescent="0.25"/>
    <row r="242" s="21" customFormat="1" x14ac:dyDescent="0.25"/>
    <row r="243" s="21" customFormat="1" x14ac:dyDescent="0.25"/>
    <row r="244" s="21" customFormat="1" x14ac:dyDescent="0.25"/>
    <row r="245" s="21" customFormat="1" x14ac:dyDescent="0.25"/>
    <row r="246" s="21" customFormat="1" x14ac:dyDescent="0.25"/>
    <row r="247" s="21" customFormat="1" x14ac:dyDescent="0.25"/>
    <row r="248" s="21" customFormat="1" x14ac:dyDescent="0.25"/>
    <row r="249" s="21" customFormat="1" x14ac:dyDescent="0.25"/>
    <row r="250" s="21" customFormat="1" x14ac:dyDescent="0.25"/>
    <row r="251" s="21" customFormat="1" x14ac:dyDescent="0.25"/>
    <row r="252" s="21" customFormat="1" x14ac:dyDescent="0.25"/>
    <row r="253" s="21" customFormat="1" x14ac:dyDescent="0.25"/>
    <row r="254" s="21" customFormat="1" x14ac:dyDescent="0.25"/>
    <row r="255" s="21" customFormat="1" x14ac:dyDescent="0.25"/>
    <row r="256" s="21" customFormat="1" x14ac:dyDescent="0.25"/>
    <row r="257" s="21" customFormat="1" x14ac:dyDescent="0.25"/>
    <row r="258" s="21" customFormat="1" x14ac:dyDescent="0.25"/>
    <row r="259" s="21" customFormat="1" x14ac:dyDescent="0.25"/>
    <row r="260" s="21" customFormat="1" x14ac:dyDescent="0.25"/>
    <row r="261" s="21" customFormat="1" x14ac:dyDescent="0.25"/>
    <row r="262" s="21" customFormat="1" x14ac:dyDescent="0.25"/>
    <row r="263" s="21" customFormat="1" x14ac:dyDescent="0.25"/>
    <row r="264" s="21" customFormat="1" x14ac:dyDescent="0.25"/>
    <row r="265" s="21" customFormat="1" x14ac:dyDescent="0.25"/>
    <row r="266" s="21" customFormat="1" x14ac:dyDescent="0.25"/>
    <row r="267" s="21" customFormat="1" x14ac:dyDescent="0.25"/>
    <row r="268" s="21" customFormat="1" x14ac:dyDescent="0.25"/>
    <row r="269" s="21" customFormat="1" x14ac:dyDescent="0.25"/>
    <row r="270" s="21" customFormat="1" x14ac:dyDescent="0.25"/>
    <row r="271" s="21" customFormat="1" x14ac:dyDescent="0.25"/>
    <row r="272" s="21" customFormat="1" x14ac:dyDescent="0.25"/>
    <row r="273" s="21" customFormat="1" x14ac:dyDescent="0.25"/>
    <row r="274" s="21" customFormat="1" x14ac:dyDescent="0.25"/>
    <row r="275" s="21" customFormat="1" x14ac:dyDescent="0.25"/>
    <row r="276" s="21" customFormat="1" x14ac:dyDescent="0.25"/>
    <row r="277" s="21" customFormat="1" x14ac:dyDescent="0.25"/>
    <row r="278" s="21" customFormat="1" x14ac:dyDescent="0.25"/>
    <row r="279" s="21" customFormat="1" x14ac:dyDescent="0.25"/>
    <row r="280" s="21" customFormat="1" x14ac:dyDescent="0.25"/>
    <row r="281" s="21" customFormat="1" x14ac:dyDescent="0.25"/>
    <row r="282" s="21" customFormat="1" x14ac:dyDescent="0.25"/>
    <row r="283" s="21" customFormat="1" x14ac:dyDescent="0.25"/>
    <row r="284" s="21" customFormat="1" x14ac:dyDescent="0.25"/>
    <row r="285" s="21" customFormat="1" x14ac:dyDescent="0.25"/>
    <row r="286" s="21" customFormat="1" x14ac:dyDescent="0.25"/>
    <row r="287" s="21" customFormat="1" x14ac:dyDescent="0.25"/>
    <row r="288" s="21" customFormat="1" x14ac:dyDescent="0.25"/>
    <row r="289" s="21" customFormat="1" x14ac:dyDescent="0.25"/>
    <row r="290" s="21" customFormat="1" x14ac:dyDescent="0.25"/>
    <row r="291" s="21" customFormat="1" x14ac:dyDescent="0.25"/>
    <row r="292" s="21" customFormat="1" x14ac:dyDescent="0.25"/>
    <row r="293" s="21" customFormat="1" x14ac:dyDescent="0.25"/>
    <row r="294" s="21" customFormat="1" x14ac:dyDescent="0.25"/>
    <row r="295" s="21" customFormat="1" x14ac:dyDescent="0.25"/>
    <row r="296" s="21" customFormat="1" x14ac:dyDescent="0.25"/>
    <row r="297" s="21" customFormat="1" x14ac:dyDescent="0.25"/>
    <row r="298" s="21" customFormat="1" x14ac:dyDescent="0.25"/>
    <row r="299" s="21" customFormat="1" x14ac:dyDescent="0.25"/>
    <row r="300" s="21" customFormat="1" x14ac:dyDescent="0.25"/>
    <row r="301" s="21" customFormat="1" x14ac:dyDescent="0.25"/>
    <row r="302" s="21" customFormat="1" x14ac:dyDescent="0.25"/>
    <row r="303" s="21" customFormat="1" x14ac:dyDescent="0.25"/>
    <row r="304" s="21" customFormat="1" x14ac:dyDescent="0.25"/>
    <row r="305" s="21" customFormat="1" x14ac:dyDescent="0.25"/>
    <row r="306" s="21" customFormat="1" x14ac:dyDescent="0.25"/>
    <row r="307" s="21" customFormat="1" x14ac:dyDescent="0.25"/>
    <row r="308" s="21" customFormat="1" x14ac:dyDescent="0.25"/>
    <row r="309" s="21" customFormat="1" x14ac:dyDescent="0.25"/>
    <row r="310" s="21" customFormat="1" x14ac:dyDescent="0.25"/>
    <row r="311" s="21" customFormat="1" x14ac:dyDescent="0.25"/>
    <row r="312" s="21" customFormat="1" x14ac:dyDescent="0.25"/>
    <row r="313" s="21" customFormat="1" x14ac:dyDescent="0.25"/>
    <row r="314" s="21" customFormat="1" x14ac:dyDescent="0.25"/>
    <row r="315" s="21" customFormat="1" x14ac:dyDescent="0.25"/>
    <row r="316" s="21" customFormat="1" x14ac:dyDescent="0.25"/>
    <row r="317" s="21" customFormat="1" x14ac:dyDescent="0.25"/>
    <row r="318" s="21" customFormat="1" x14ac:dyDescent="0.25"/>
    <row r="319" s="21" customFormat="1" x14ac:dyDescent="0.25"/>
    <row r="320" s="21" customFormat="1" x14ac:dyDescent="0.25"/>
    <row r="321" s="21" customFormat="1" x14ac:dyDescent="0.25"/>
    <row r="322" s="21" customFormat="1" x14ac:dyDescent="0.25"/>
    <row r="323" s="21" customFormat="1" x14ac:dyDescent="0.25"/>
    <row r="324" s="21" customFormat="1" x14ac:dyDescent="0.25"/>
    <row r="325" s="21" customFormat="1" x14ac:dyDescent="0.25"/>
    <row r="326" s="21" customFormat="1" x14ac:dyDescent="0.25"/>
    <row r="327" s="21" customFormat="1" x14ac:dyDescent="0.25"/>
    <row r="328" s="21" customFormat="1" x14ac:dyDescent="0.25"/>
    <row r="329" s="21" customFormat="1" x14ac:dyDescent="0.25"/>
    <row r="330" s="21" customFormat="1" x14ac:dyDescent="0.25"/>
    <row r="331" s="21" customFormat="1" x14ac:dyDescent="0.25"/>
    <row r="332" s="21" customFormat="1" x14ac:dyDescent="0.25"/>
    <row r="333" s="21" customFormat="1" x14ac:dyDescent="0.25"/>
    <row r="334" s="21" customFormat="1" x14ac:dyDescent="0.25"/>
    <row r="335" s="21" customFormat="1" x14ac:dyDescent="0.25"/>
    <row r="336" s="21" customFormat="1" x14ac:dyDescent="0.25"/>
    <row r="337" s="21" customFormat="1" x14ac:dyDescent="0.25"/>
    <row r="338" s="21" customFormat="1" x14ac:dyDescent="0.25"/>
    <row r="339" s="21" customFormat="1" x14ac:dyDescent="0.25"/>
    <row r="340" s="21" customFormat="1" x14ac:dyDescent="0.25"/>
    <row r="341" s="21" customFormat="1" x14ac:dyDescent="0.25"/>
    <row r="342" s="21" customFormat="1" x14ac:dyDescent="0.25"/>
    <row r="343" s="21" customFormat="1" x14ac:dyDescent="0.25"/>
    <row r="344" s="21" customFormat="1" x14ac:dyDescent="0.25"/>
    <row r="345" s="21" customFormat="1" x14ac:dyDescent="0.25"/>
    <row r="346" s="21" customFormat="1" x14ac:dyDescent="0.25"/>
    <row r="347" s="21" customFormat="1" x14ac:dyDescent="0.25"/>
    <row r="348" s="21" customFormat="1" x14ac:dyDescent="0.25"/>
    <row r="349" s="21" customFormat="1" x14ac:dyDescent="0.25"/>
    <row r="350" s="21" customFormat="1" x14ac:dyDescent="0.25"/>
    <row r="351" s="21" customFormat="1" x14ac:dyDescent="0.25"/>
    <row r="352" s="21" customFormat="1" x14ac:dyDescent="0.25"/>
    <row r="353" s="21" customFormat="1" x14ac:dyDescent="0.25"/>
    <row r="354" s="21" customFormat="1" x14ac:dyDescent="0.25"/>
    <row r="355" s="21" customFormat="1" x14ac:dyDescent="0.25"/>
    <row r="356" s="21" customFormat="1" x14ac:dyDescent="0.25"/>
    <row r="357" s="21" customFormat="1" x14ac:dyDescent="0.25"/>
    <row r="358" s="21" customFormat="1" x14ac:dyDescent="0.25"/>
    <row r="359" s="21" customFormat="1" x14ac:dyDescent="0.25"/>
    <row r="360" s="21" customFormat="1" x14ac:dyDescent="0.25"/>
    <row r="361" s="21" customFormat="1" x14ac:dyDescent="0.25"/>
    <row r="362" s="21" customFormat="1" x14ac:dyDescent="0.25"/>
    <row r="363" s="21" customFormat="1" x14ac:dyDescent="0.25"/>
    <row r="364" s="21" customFormat="1" x14ac:dyDescent="0.25"/>
    <row r="365" s="21" customFormat="1" x14ac:dyDescent="0.25"/>
    <row r="366" s="21" customFormat="1" x14ac:dyDescent="0.25"/>
    <row r="367" s="21" customFormat="1" x14ac:dyDescent="0.25"/>
    <row r="368" s="21" customFormat="1" x14ac:dyDescent="0.25"/>
    <row r="369" s="21" customFormat="1" x14ac:dyDescent="0.25"/>
    <row r="370" s="21" customFormat="1" x14ac:dyDescent="0.25"/>
    <row r="371" s="21" customFormat="1" x14ac:dyDescent="0.25"/>
    <row r="372" s="21" customFormat="1" x14ac:dyDescent="0.25"/>
    <row r="373" s="21" customFormat="1" x14ac:dyDescent="0.25"/>
    <row r="374" s="21" customFormat="1" x14ac:dyDescent="0.25"/>
    <row r="375" s="21" customFormat="1" x14ac:dyDescent="0.25"/>
    <row r="376" s="21" customFormat="1" x14ac:dyDescent="0.25"/>
    <row r="377" s="21" customFormat="1" x14ac:dyDescent="0.25"/>
    <row r="378" s="21" customFormat="1" x14ac:dyDescent="0.25"/>
    <row r="379" s="21" customFormat="1" x14ac:dyDescent="0.25"/>
    <row r="380" s="21" customFormat="1" x14ac:dyDescent="0.25"/>
    <row r="381" s="21" customFormat="1" x14ac:dyDescent="0.25"/>
    <row r="382" s="21" customFormat="1" x14ac:dyDescent="0.25"/>
    <row r="383" s="21" customFormat="1" x14ac:dyDescent="0.25"/>
    <row r="384" s="21" customFormat="1" x14ac:dyDescent="0.25"/>
    <row r="385" s="21" customFormat="1" x14ac:dyDescent="0.25"/>
    <row r="386" s="21" customFormat="1" x14ac:dyDescent="0.25"/>
    <row r="387" s="21" customFormat="1" x14ac:dyDescent="0.25"/>
    <row r="388" s="21" customFormat="1" x14ac:dyDescent="0.25"/>
    <row r="389" s="21" customFormat="1" x14ac:dyDescent="0.25"/>
    <row r="390" s="21" customFormat="1" x14ac:dyDescent="0.25"/>
    <row r="391" s="21" customFormat="1" x14ac:dyDescent="0.25"/>
    <row r="392" s="21" customFormat="1" x14ac:dyDescent="0.25"/>
    <row r="393" s="21" customFormat="1" x14ac:dyDescent="0.25"/>
    <row r="394" s="21" customFormat="1" x14ac:dyDescent="0.25"/>
    <row r="395" s="21" customFormat="1" x14ac:dyDescent="0.25"/>
    <row r="396" s="21" customFormat="1" x14ac:dyDescent="0.25"/>
    <row r="397" s="21" customFormat="1" x14ac:dyDescent="0.25"/>
    <row r="398" s="21" customFormat="1" x14ac:dyDescent="0.25"/>
    <row r="399" s="21" customFormat="1" x14ac:dyDescent="0.25"/>
    <row r="400" s="21" customFormat="1" x14ac:dyDescent="0.25"/>
    <row r="401" s="21" customFormat="1" x14ac:dyDescent="0.25"/>
    <row r="402" s="21" customFormat="1" x14ac:dyDescent="0.25"/>
    <row r="403" s="21" customFormat="1" x14ac:dyDescent="0.25"/>
    <row r="404" s="21" customFormat="1" x14ac:dyDescent="0.25"/>
    <row r="405" s="21" customFormat="1" x14ac:dyDescent="0.25"/>
    <row r="406" s="21" customFormat="1" x14ac:dyDescent="0.25"/>
    <row r="407" s="21" customFormat="1" x14ac:dyDescent="0.25"/>
    <row r="408" s="21" customFormat="1" x14ac:dyDescent="0.25"/>
    <row r="409" s="21" customFormat="1" x14ac:dyDescent="0.25"/>
    <row r="410" s="21" customFormat="1" x14ac:dyDescent="0.25"/>
    <row r="411" s="21" customFormat="1" x14ac:dyDescent="0.25"/>
    <row r="412" s="21" customFormat="1" x14ac:dyDescent="0.25"/>
    <row r="413" s="21" customFormat="1" x14ac:dyDescent="0.25"/>
    <row r="414" s="21" customFormat="1" x14ac:dyDescent="0.25"/>
    <row r="415" s="21" customFormat="1" x14ac:dyDescent="0.25"/>
    <row r="416" s="21" customFormat="1" x14ac:dyDescent="0.25"/>
    <row r="417" spans="2:33" s="21" customFormat="1" x14ac:dyDescent="0.25"/>
    <row r="418" spans="2:33" s="21" customFormat="1" x14ac:dyDescent="0.25"/>
    <row r="419" spans="2:33" s="21" customFormat="1" x14ac:dyDescent="0.25"/>
    <row r="420" spans="2:33" s="21" customFormat="1" x14ac:dyDescent="0.25"/>
    <row r="421" spans="2:33" s="21" customFormat="1" x14ac:dyDescent="0.25"/>
    <row r="422" spans="2:33" s="21" customFormat="1" x14ac:dyDescent="0.25"/>
    <row r="423" spans="2:33" s="21" customFormat="1" x14ac:dyDescent="0.25"/>
    <row r="424" spans="2:33" s="21" customFormat="1" x14ac:dyDescent="0.25">
      <c r="Y424" s="24"/>
      <c r="Z424" s="24"/>
      <c r="AA424" s="24"/>
      <c r="AB424" s="24"/>
      <c r="AC424" s="24"/>
      <c r="AD424" s="24"/>
      <c r="AE424" s="24"/>
      <c r="AF424" s="24"/>
      <c r="AG424" s="24"/>
    </row>
    <row r="425" spans="2:33" s="21" customFormat="1" x14ac:dyDescent="0.25"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Y425" s="24"/>
      <c r="Z425" s="24"/>
      <c r="AA425" s="24"/>
      <c r="AB425" s="24"/>
      <c r="AC425" s="24"/>
      <c r="AD425" s="24"/>
      <c r="AE425" s="24"/>
      <c r="AF425" s="24"/>
      <c r="AG425" s="24"/>
    </row>
    <row r="426" spans="2:33" s="21" customFormat="1" x14ac:dyDescent="0.25"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Y426" s="24"/>
      <c r="Z426" s="24"/>
      <c r="AA426" s="24"/>
      <c r="AB426" s="24"/>
      <c r="AC426" s="24"/>
      <c r="AD426" s="24"/>
      <c r="AE426" s="24"/>
      <c r="AF426" s="24"/>
      <c r="AG426" s="24"/>
    </row>
    <row r="427" spans="2:33" s="21" customFormat="1" x14ac:dyDescent="0.25"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Y427" s="24"/>
      <c r="Z427" s="24"/>
      <c r="AA427" s="24"/>
      <c r="AB427" s="24"/>
      <c r="AC427" s="24"/>
      <c r="AD427" s="24"/>
      <c r="AE427" s="24"/>
      <c r="AF427" s="24"/>
      <c r="AG427" s="24"/>
    </row>
  </sheetData>
  <sheetProtection password="CCBA" sheet="1" objects="1" scenarios="1"/>
  <mergeCells count="53">
    <mergeCell ref="Y2:AG2"/>
    <mergeCell ref="Y3:AG3"/>
    <mergeCell ref="Y4:AG4"/>
    <mergeCell ref="AE5:AF5"/>
    <mergeCell ref="Z7:AD7"/>
    <mergeCell ref="U4:V4"/>
    <mergeCell ref="U5:U6"/>
    <mergeCell ref="V5:V6"/>
    <mergeCell ref="W5:W6"/>
    <mergeCell ref="S5:T5"/>
    <mergeCell ref="C7:G7"/>
    <mergeCell ref="H5:I5"/>
    <mergeCell ref="J5:K5"/>
    <mergeCell ref="L5:M5"/>
    <mergeCell ref="O5:P5"/>
    <mergeCell ref="Q5:R5"/>
    <mergeCell ref="N5:N6"/>
    <mergeCell ref="B2:M3"/>
    <mergeCell ref="Z24:AD24"/>
    <mergeCell ref="T20:V20"/>
    <mergeCell ref="T21:V21"/>
    <mergeCell ref="T24:V24"/>
    <mergeCell ref="Z13:AC13"/>
    <mergeCell ref="Z12:AD12"/>
    <mergeCell ref="Z8:AD8"/>
    <mergeCell ref="Z11:AD11"/>
    <mergeCell ref="Z9:AD9"/>
    <mergeCell ref="Z10:AD10"/>
    <mergeCell ref="C8:G8"/>
    <mergeCell ref="C9:G9"/>
    <mergeCell ref="C10:G10"/>
    <mergeCell ref="C11:G11"/>
    <mergeCell ref="C16:G16"/>
    <mergeCell ref="C17:G17"/>
    <mergeCell ref="C12:G12"/>
    <mergeCell ref="C13:G13"/>
    <mergeCell ref="C14:G14"/>
    <mergeCell ref="C15:G15"/>
    <mergeCell ref="T25:V25"/>
    <mergeCell ref="O25:Q25"/>
    <mergeCell ref="O26:Q26"/>
    <mergeCell ref="O27:Q27"/>
    <mergeCell ref="O28:P30"/>
    <mergeCell ref="T26:V26"/>
    <mergeCell ref="F29:G29"/>
    <mergeCell ref="C27:E29"/>
    <mergeCell ref="F27:G27"/>
    <mergeCell ref="F28:G28"/>
    <mergeCell ref="O20:Q20"/>
    <mergeCell ref="O21:Q21"/>
    <mergeCell ref="O22:Q22"/>
    <mergeCell ref="O23:Q23"/>
    <mergeCell ref="O24:Q24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33"/>
  <sheetViews>
    <sheetView showGridLines="0" topLeftCell="B1" zoomScale="85" zoomScaleNormal="85" workbookViewId="0">
      <selection activeCell="B1" sqref="B1:J1"/>
    </sheetView>
  </sheetViews>
  <sheetFormatPr baseColWidth="10" defaultRowHeight="15" x14ac:dyDescent="0.25"/>
  <cols>
    <col min="1" max="1" width="5.42578125" style="24" customWidth="1"/>
    <col min="2" max="2" width="35.5703125" style="24" customWidth="1"/>
    <col min="3" max="3" width="32.7109375" style="24" customWidth="1"/>
    <col min="4" max="4" width="40.85546875" style="24" customWidth="1"/>
    <col min="5" max="5" width="31.42578125" style="24" customWidth="1"/>
    <col min="6" max="6" width="17.28515625" style="24" customWidth="1"/>
    <col min="7" max="7" width="19.5703125" style="24" customWidth="1"/>
    <col min="8" max="8" width="20.28515625" style="24" customWidth="1"/>
    <col min="9" max="9" width="15.5703125" style="24" customWidth="1"/>
    <col min="10" max="10" width="15.140625" style="24" customWidth="1"/>
    <col min="11" max="11" width="14.7109375" style="24" customWidth="1"/>
    <col min="12" max="12" width="14" style="24" customWidth="1"/>
    <col min="13" max="13" width="16.28515625" style="24" customWidth="1"/>
    <col min="14" max="14" width="12.28515625" style="24" customWidth="1"/>
    <col min="15" max="15" width="11.42578125" style="24"/>
    <col min="16" max="16" width="15.5703125" style="24" customWidth="1"/>
    <col min="17" max="16384" width="11.42578125" style="24"/>
  </cols>
  <sheetData>
    <row r="1" spans="1:28" ht="42.75" customHeight="1" x14ac:dyDescent="0.25">
      <c r="A1" s="21"/>
      <c r="B1" s="830" t="s">
        <v>798</v>
      </c>
      <c r="C1" s="830"/>
      <c r="D1" s="830"/>
      <c r="E1" s="830"/>
      <c r="F1" s="830"/>
      <c r="G1" s="830"/>
      <c r="H1" s="830"/>
      <c r="I1" s="830"/>
      <c r="J1" s="830"/>
      <c r="K1" s="172"/>
      <c r="L1" s="769" t="s">
        <v>73</v>
      </c>
      <c r="M1" s="173" t="s">
        <v>74</v>
      </c>
      <c r="N1" s="506">
        <f>'6.DATOS DE LAS MEMORIAS FINALES'!N1</f>
        <v>0</v>
      </c>
      <c r="O1" s="767" t="s">
        <v>75</v>
      </c>
      <c r="P1" s="227" t="s">
        <v>137</v>
      </c>
      <c r="Q1" s="506" t="e">
        <f>'6.DATOS DE LAS MEMORIAS FINALES'!#REF!</f>
        <v>#REF!</v>
      </c>
      <c r="R1" s="21"/>
    </row>
    <row r="2" spans="1:28" ht="18" x14ac:dyDescent="0.25">
      <c r="A2" s="21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770"/>
      <c r="M2" s="174" t="s">
        <v>134</v>
      </c>
      <c r="N2" s="506">
        <f>'6.DATOS DE LAS MEMORIAS FINALES'!N2</f>
        <v>0</v>
      </c>
      <c r="O2" s="767"/>
      <c r="P2" s="175" t="s">
        <v>76</v>
      </c>
      <c r="Q2" s="506">
        <f>'6.DATOS DE LAS MEMORIAS FINALES'!Q2</f>
        <v>0</v>
      </c>
      <c r="R2" s="21"/>
    </row>
    <row r="3" spans="1:28" ht="15.75" x14ac:dyDescent="0.25">
      <c r="A3" s="21"/>
      <c r="B3" s="488" t="s">
        <v>77</v>
      </c>
      <c r="C3" s="488" t="s">
        <v>78</v>
      </c>
      <c r="D3" s="488" t="s">
        <v>79</v>
      </c>
      <c r="E3" s="488" t="s">
        <v>80</v>
      </c>
      <c r="F3" s="764" t="s">
        <v>81</v>
      </c>
      <c r="G3" s="764"/>
      <c r="H3" s="488" t="s">
        <v>82</v>
      </c>
      <c r="I3" s="764" t="s">
        <v>83</v>
      </c>
      <c r="J3" s="764"/>
      <c r="K3" s="176"/>
      <c r="L3" s="770"/>
      <c r="M3" s="174" t="s">
        <v>135</v>
      </c>
      <c r="N3" s="506">
        <f>'6.DATOS DE LAS MEMORIAS FINALES'!N3</f>
        <v>0</v>
      </c>
      <c r="O3" s="767"/>
      <c r="P3" s="177" t="s">
        <v>84</v>
      </c>
      <c r="Q3" s="506">
        <f>'6.DATOS DE LAS MEMORIAS FINALES'!Q1</f>
        <v>0</v>
      </c>
      <c r="R3" s="21"/>
    </row>
    <row r="4" spans="1:28" ht="37.5" customHeight="1" x14ac:dyDescent="0.25">
      <c r="A4" s="21"/>
      <c r="B4" s="507" t="str">
        <f>'6.DATOS DE LAS MEMORIAS FINALES'!B4</f>
        <v>INS</v>
      </c>
      <c r="C4" s="507">
        <f>'6.DATOS DE LAS MEMORIAS FINALES'!C4</f>
        <v>0</v>
      </c>
      <c r="D4" s="507">
        <f>'6.DATOS DE LAS MEMORIAS FINALES'!D4</f>
        <v>0</v>
      </c>
      <c r="E4" s="507">
        <f>'6.DATOS DE LAS MEMORIAS FINALES'!E4</f>
        <v>0</v>
      </c>
      <c r="F4" s="825">
        <f>'6.DATOS DE LAS MEMORIAS FINALES'!F4</f>
        <v>0</v>
      </c>
      <c r="G4" s="826"/>
      <c r="H4" s="507">
        <f>'6.DATOS DE LAS MEMORIAS FINALES'!H4</f>
        <v>0</v>
      </c>
      <c r="I4" s="825">
        <f>'6.DATOS DE LAS MEMORIAS FINALES'!I4</f>
        <v>0</v>
      </c>
      <c r="J4" s="826"/>
      <c r="K4" s="176"/>
      <c r="L4" s="771"/>
      <c r="M4" s="226" t="s">
        <v>136</v>
      </c>
      <c r="N4" s="506">
        <f>'6.DATOS DE LAS MEMORIAS FINALES'!N4</f>
        <v>0</v>
      </c>
      <c r="O4" s="827"/>
      <c r="P4" s="828"/>
      <c r="Q4" s="829"/>
      <c r="R4" s="21"/>
    </row>
    <row r="5" spans="1:28" ht="15.75" x14ac:dyDescent="0.25">
      <c r="A5" s="21"/>
      <c r="B5" s="178"/>
      <c r="C5" s="179"/>
      <c r="D5" s="179"/>
      <c r="E5" s="21"/>
      <c r="F5" s="21"/>
      <c r="G5" s="21"/>
      <c r="H5" s="179"/>
      <c r="I5" s="179"/>
      <c r="J5" s="180"/>
      <c r="K5" s="176"/>
      <c r="L5" s="181" t="s">
        <v>85</v>
      </c>
      <c r="M5" s="181" t="s">
        <v>86</v>
      </c>
      <c r="N5" s="181" t="s">
        <v>87</v>
      </c>
      <c r="O5" s="182" t="s">
        <v>88</v>
      </c>
      <c r="P5" s="182" t="s">
        <v>89</v>
      </c>
      <c r="Q5" s="182" t="s">
        <v>90</v>
      </c>
      <c r="R5" s="182" t="s">
        <v>91</v>
      </c>
      <c r="S5" s="183"/>
      <c r="T5" s="183"/>
    </row>
    <row r="6" spans="1:28" ht="15.75" x14ac:dyDescent="0.25">
      <c r="A6" s="21"/>
      <c r="B6" s="488" t="s">
        <v>92</v>
      </c>
      <c r="C6" s="488" t="s">
        <v>93</v>
      </c>
      <c r="D6" s="488" t="s">
        <v>79</v>
      </c>
      <c r="E6" s="488" t="s">
        <v>80</v>
      </c>
      <c r="F6" s="764" t="s">
        <v>81</v>
      </c>
      <c r="G6" s="764"/>
      <c r="H6" s="488" t="s">
        <v>82</v>
      </c>
      <c r="I6" s="764" t="s">
        <v>83</v>
      </c>
      <c r="J6" s="764"/>
      <c r="K6" s="176"/>
      <c r="L6" s="176"/>
      <c r="M6" s="21"/>
      <c r="N6" s="21"/>
      <c r="O6" s="21"/>
      <c r="P6" s="21"/>
      <c r="Q6" s="21"/>
      <c r="R6" s="21"/>
    </row>
    <row r="7" spans="1:28" ht="36.75" customHeight="1" x14ac:dyDescent="0.25">
      <c r="A7" s="21"/>
      <c r="B7" s="135">
        <f>'6.DATOS DE LAS MEMORIAS FINALES'!B7</f>
        <v>0</v>
      </c>
      <c r="C7" s="507">
        <f>'6.DATOS DE LAS MEMORIAS FINALES'!C7</f>
        <v>0</v>
      </c>
      <c r="D7" s="507">
        <f>'6.DATOS DE LAS MEMORIAS FINALES'!D7</f>
        <v>0</v>
      </c>
      <c r="E7" s="507">
        <f>'6.DATOS DE LAS MEMORIAS FINALES'!E7</f>
        <v>0</v>
      </c>
      <c r="F7" s="831">
        <f>'6.DATOS DE LAS MEMORIAS FINALES'!F7</f>
        <v>0</v>
      </c>
      <c r="G7" s="831"/>
      <c r="H7" s="507">
        <f>'6.DATOS DE LAS MEMORIAS FINALES'!H7</f>
        <v>0</v>
      </c>
      <c r="I7" s="831">
        <f>'6.DATOS DE LAS MEMORIAS FINALES'!I7</f>
        <v>0</v>
      </c>
      <c r="J7" s="831"/>
      <c r="K7" s="176"/>
      <c r="L7" s="176"/>
      <c r="M7" s="21"/>
      <c r="N7" s="21"/>
      <c r="O7" s="21"/>
      <c r="P7" s="21"/>
      <c r="Q7" s="21"/>
      <c r="R7" s="21"/>
    </row>
    <row r="8" spans="1:28" x14ac:dyDescent="0.25">
      <c r="A8" s="21"/>
      <c r="B8" s="184"/>
      <c r="E8" s="21"/>
      <c r="F8" s="179"/>
      <c r="G8" s="179"/>
      <c r="H8" s="21"/>
      <c r="I8" s="180"/>
      <c r="J8" s="180"/>
      <c r="K8" s="176"/>
      <c r="L8" s="176"/>
      <c r="M8" s="21"/>
      <c r="N8" s="21"/>
      <c r="O8" s="21"/>
      <c r="P8" s="21"/>
      <c r="Q8" s="21"/>
      <c r="R8" s="21"/>
    </row>
    <row r="9" spans="1:28" ht="15.75" x14ac:dyDescent="0.25">
      <c r="A9" s="21"/>
      <c r="B9" s="488" t="s">
        <v>94</v>
      </c>
      <c r="C9" s="488" t="s">
        <v>95</v>
      </c>
      <c r="D9" s="21"/>
      <c r="E9" s="21"/>
      <c r="F9" s="21"/>
      <c r="G9" s="21"/>
      <c r="H9" s="21"/>
      <c r="I9" s="21"/>
      <c r="J9" s="185"/>
      <c r="K9" s="34"/>
      <c r="L9" s="186"/>
      <c r="M9" s="21"/>
      <c r="N9" s="21"/>
      <c r="O9" s="21"/>
      <c r="P9" s="21"/>
      <c r="Q9" s="21"/>
      <c r="R9" s="21"/>
    </row>
    <row r="10" spans="1:28" ht="27.75" customHeight="1" x14ac:dyDescent="0.25">
      <c r="A10" s="21"/>
      <c r="B10" s="135">
        <f>'6.DATOS DE LAS MEMORIAS FINALES'!B10</f>
        <v>0</v>
      </c>
      <c r="C10" s="507">
        <f>'6.DATOS DE LAS MEMORIAS FINALES'!C10</f>
        <v>0</v>
      </c>
      <c r="D10" s="21"/>
      <c r="E10" s="21"/>
      <c r="F10" s="21"/>
      <c r="G10" s="21"/>
      <c r="H10" s="21"/>
      <c r="I10" s="21"/>
      <c r="J10" s="23"/>
      <c r="K10" s="23"/>
      <c r="L10" s="187"/>
      <c r="M10" s="21"/>
      <c r="N10" s="21"/>
      <c r="O10" s="21"/>
      <c r="P10" s="21"/>
      <c r="Q10" s="21"/>
      <c r="R10" s="21"/>
    </row>
    <row r="11" spans="1:28" ht="15.75" x14ac:dyDescent="0.25">
      <c r="A11" s="21"/>
      <c r="B11" s="508"/>
      <c r="C11" s="508"/>
      <c r="D11" s="21"/>
      <c r="E11" s="21"/>
      <c r="F11" s="21"/>
      <c r="G11" s="21"/>
      <c r="H11" s="21"/>
      <c r="I11" s="21"/>
      <c r="J11" s="23"/>
      <c r="K11" s="23"/>
      <c r="L11" s="187"/>
      <c r="M11" s="21"/>
      <c r="N11" s="21"/>
      <c r="O11" s="21"/>
      <c r="P11" s="21"/>
      <c r="Q11" s="21"/>
      <c r="R11" s="21"/>
    </row>
    <row r="12" spans="1:28" s="37" customFormat="1" ht="19.5" customHeight="1" x14ac:dyDescent="0.25">
      <c r="A12" s="303"/>
      <c r="B12" s="664" t="s">
        <v>678</v>
      </c>
      <c r="C12" s="664"/>
      <c r="D12" s="664"/>
      <c r="E12" s="664"/>
      <c r="F12" s="664"/>
      <c r="G12" s="664"/>
      <c r="H12" s="664"/>
      <c r="I12" s="664"/>
      <c r="J12" s="664"/>
      <c r="K12" s="664"/>
      <c r="L12" s="664"/>
      <c r="M12" s="664"/>
      <c r="N12" s="304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</row>
    <row r="13" spans="1:28" s="37" customFormat="1" ht="19.5" customHeight="1" x14ac:dyDescent="0.25">
      <c r="A13" s="303"/>
      <c r="B13" s="665" t="s">
        <v>762</v>
      </c>
      <c r="C13" s="665"/>
      <c r="D13" s="665"/>
      <c r="E13" s="665"/>
      <c r="F13" s="665"/>
      <c r="G13" s="665"/>
      <c r="H13" s="665"/>
      <c r="I13" s="665"/>
      <c r="J13" s="665"/>
      <c r="K13" s="665"/>
      <c r="L13" s="665"/>
      <c r="M13" s="665"/>
      <c r="N13" s="304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</row>
    <row r="14" spans="1:28" s="37" customFormat="1" ht="14.1" customHeight="1" x14ac:dyDescent="0.25">
      <c r="A14" s="303"/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4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</row>
    <row r="15" spans="1:28" s="301" customFormat="1" ht="16.5" customHeight="1" x14ac:dyDescent="0.25">
      <c r="A15" s="306"/>
      <c r="B15" s="307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9"/>
      <c r="N15" s="310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</row>
    <row r="16" spans="1:28" s="37" customFormat="1" ht="15" customHeight="1" x14ac:dyDescent="0.25">
      <c r="A16" s="303"/>
      <c r="B16" s="311"/>
      <c r="C16" s="666" t="s">
        <v>672</v>
      </c>
      <c r="D16" s="666"/>
      <c r="E16" s="666"/>
      <c r="F16" s="666"/>
      <c r="G16" s="666"/>
      <c r="H16" s="666"/>
      <c r="I16" s="666"/>
      <c r="J16" s="666"/>
      <c r="K16" s="666"/>
      <c r="L16" s="666"/>
      <c r="M16" s="667"/>
      <c r="N16" s="304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</row>
    <row r="17" spans="1:28" s="37" customFormat="1" ht="15.95" customHeight="1" x14ac:dyDescent="0.25">
      <c r="A17" s="303"/>
      <c r="B17" s="311"/>
      <c r="C17" s="834">
        <f>'1. COSTE REAL TOTAL'!C6</f>
        <v>0</v>
      </c>
      <c r="D17" s="835"/>
      <c r="E17" s="835"/>
      <c r="F17" s="835"/>
      <c r="G17" s="835"/>
      <c r="H17" s="835"/>
      <c r="I17" s="835"/>
      <c r="J17" s="835"/>
      <c r="K17" s="835"/>
      <c r="L17" s="836"/>
      <c r="M17" s="312"/>
      <c r="N17" s="304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</row>
    <row r="18" spans="1:28" s="37" customFormat="1" ht="6.95" customHeight="1" x14ac:dyDescent="0.25">
      <c r="A18" s="303"/>
      <c r="B18" s="311"/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4"/>
      <c r="N18" s="304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</row>
    <row r="19" spans="1:28" s="37" customFormat="1" ht="15.95" customHeight="1" x14ac:dyDescent="0.25">
      <c r="A19" s="303"/>
      <c r="B19" s="311"/>
      <c r="C19" s="666" t="s">
        <v>673</v>
      </c>
      <c r="D19" s="666"/>
      <c r="E19" s="666"/>
      <c r="F19" s="666"/>
      <c r="G19" s="666"/>
      <c r="H19" s="666"/>
      <c r="I19" s="666"/>
      <c r="J19" s="666"/>
      <c r="K19" s="666"/>
      <c r="L19" s="666"/>
      <c r="M19" s="667"/>
      <c r="N19" s="304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</row>
    <row r="20" spans="1:28" s="37" customFormat="1" ht="15.95" customHeight="1" x14ac:dyDescent="0.25">
      <c r="A20" s="303"/>
      <c r="B20" s="311"/>
      <c r="C20" s="834">
        <f>'1. COSTE REAL TOTAL'!C9</f>
        <v>0</v>
      </c>
      <c r="D20" s="835"/>
      <c r="E20" s="835"/>
      <c r="F20" s="835"/>
      <c r="G20" s="835"/>
      <c r="H20" s="835"/>
      <c r="I20" s="835"/>
      <c r="J20" s="835"/>
      <c r="K20" s="835"/>
      <c r="L20" s="836"/>
      <c r="M20" s="312"/>
      <c r="N20" s="304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</row>
    <row r="21" spans="1:28" s="37" customFormat="1" ht="9" customHeight="1" x14ac:dyDescent="0.25">
      <c r="A21" s="303"/>
      <c r="B21" s="315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7"/>
      <c r="N21" s="304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</row>
    <row r="22" spans="1:28" s="301" customFormat="1" ht="16.5" customHeight="1" x14ac:dyDescent="0.25">
      <c r="A22" s="318"/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0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</row>
    <row r="23" spans="1:28" s="37" customFormat="1" ht="18" customHeight="1" x14ac:dyDescent="0.25">
      <c r="A23" s="303"/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20"/>
      <c r="M23" s="320"/>
      <c r="N23" s="304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</row>
    <row r="24" spans="1:28" s="305" customFormat="1" ht="14.1" customHeight="1" x14ac:dyDescent="0.3">
      <c r="A24" s="303"/>
      <c r="C24" s="674"/>
      <c r="D24" s="674"/>
      <c r="E24" s="674"/>
      <c r="F24" s="674"/>
      <c r="G24" s="674"/>
      <c r="K24" s="303"/>
      <c r="L24" s="303"/>
      <c r="N24" s="304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03"/>
      <c r="AB24" s="303"/>
    </row>
    <row r="25" spans="1:28" ht="15.75" x14ac:dyDescent="0.25">
      <c r="A25" s="21"/>
      <c r="B25" s="71"/>
      <c r="C25" s="56"/>
      <c r="D25" s="21"/>
      <c r="E25" s="21"/>
      <c r="F25" s="21"/>
      <c r="G25" s="21"/>
      <c r="H25" s="21"/>
      <c r="I25" s="21"/>
      <c r="J25" s="23"/>
      <c r="K25" s="23"/>
      <c r="L25" s="187"/>
      <c r="M25" s="21"/>
      <c r="N25" s="21"/>
      <c r="O25" s="21"/>
      <c r="P25" s="21"/>
      <c r="Q25" s="21"/>
      <c r="R25" s="21"/>
    </row>
    <row r="26" spans="1:28" x14ac:dyDescent="0.25">
      <c r="A26" s="801" t="s">
        <v>803</v>
      </c>
      <c r="B26" s="801"/>
      <c r="C26" s="801"/>
      <c r="D26" s="801"/>
      <c r="E26" s="801"/>
      <c r="F26" s="801"/>
      <c r="G26" s="801"/>
      <c r="H26" s="801"/>
      <c r="I26" s="801"/>
      <c r="J26" s="801"/>
      <c r="K26" s="801"/>
      <c r="L26" s="801"/>
      <c r="M26" s="801"/>
      <c r="N26" s="801"/>
      <c r="O26" s="21"/>
      <c r="P26" s="21"/>
      <c r="Q26" s="21"/>
      <c r="R26" s="21"/>
    </row>
    <row r="27" spans="1:28" x14ac:dyDescent="0.25">
      <c r="A27" s="801"/>
      <c r="B27" s="801"/>
      <c r="C27" s="801"/>
      <c r="D27" s="801"/>
      <c r="E27" s="801"/>
      <c r="F27" s="801"/>
      <c r="G27" s="801"/>
      <c r="H27" s="801"/>
      <c r="I27" s="801"/>
      <c r="J27" s="801"/>
      <c r="K27" s="801"/>
      <c r="L27" s="801"/>
      <c r="M27" s="801"/>
      <c r="N27" s="801"/>
      <c r="O27" s="21"/>
      <c r="P27" s="21"/>
      <c r="Q27" s="21"/>
      <c r="R27" s="21"/>
    </row>
    <row r="28" spans="1:28" x14ac:dyDescent="0.25">
      <c r="A28" s="801"/>
      <c r="B28" s="801"/>
      <c r="C28" s="801"/>
      <c r="D28" s="801"/>
      <c r="E28" s="801"/>
      <c r="F28" s="801"/>
      <c r="G28" s="801"/>
      <c r="H28" s="801"/>
      <c r="I28" s="801"/>
      <c r="J28" s="801"/>
      <c r="K28" s="801"/>
      <c r="L28" s="801"/>
      <c r="M28" s="801"/>
      <c r="N28" s="801"/>
      <c r="O28" s="21"/>
      <c r="P28" s="21"/>
      <c r="Q28" s="21"/>
      <c r="R28" s="21"/>
    </row>
    <row r="29" spans="1:28" ht="18" thickBot="1" x14ac:dyDescent="0.3">
      <c r="A29" s="23"/>
      <c r="B29" s="23"/>
      <c r="C29" s="23"/>
      <c r="D29" s="23"/>
      <c r="E29" s="23"/>
      <c r="F29" s="26"/>
      <c r="G29" s="26"/>
      <c r="H29" s="26"/>
      <c r="I29" s="26"/>
      <c r="J29" s="26"/>
      <c r="K29" s="21"/>
      <c r="L29" s="21"/>
      <c r="M29" s="21"/>
      <c r="N29" s="21"/>
      <c r="O29" s="21"/>
      <c r="P29" s="21"/>
      <c r="Q29" s="21"/>
      <c r="R29" s="21"/>
    </row>
    <row r="30" spans="1:28" ht="17.25" x14ac:dyDescent="0.25">
      <c r="A30" s="83"/>
      <c r="B30" s="84"/>
      <c r="C30" s="84"/>
      <c r="D30" s="84"/>
      <c r="E30" s="84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102"/>
      <c r="Q30" s="21"/>
      <c r="R30" s="21"/>
      <c r="S30" s="21"/>
      <c r="T30" s="21"/>
    </row>
    <row r="31" spans="1:28" ht="17.25" x14ac:dyDescent="0.25">
      <c r="A31" s="86"/>
      <c r="B31" s="87"/>
      <c r="C31" s="87"/>
      <c r="D31" s="88"/>
      <c r="E31" s="88"/>
      <c r="F31" s="87"/>
      <c r="G31" s="832" t="s">
        <v>801</v>
      </c>
      <c r="H31" s="833"/>
      <c r="I31" s="89"/>
      <c r="J31" s="821" t="s">
        <v>96</v>
      </c>
      <c r="K31" s="822"/>
      <c r="L31" s="821" t="s">
        <v>97</v>
      </c>
      <c r="M31" s="822"/>
      <c r="N31" s="821" t="s">
        <v>98</v>
      </c>
      <c r="O31" s="822"/>
      <c r="P31" s="103"/>
      <c r="Q31" s="21"/>
      <c r="R31" s="21"/>
      <c r="S31" s="21"/>
      <c r="T31" s="21"/>
    </row>
    <row r="32" spans="1:28" ht="25.5" x14ac:dyDescent="0.25">
      <c r="A32" s="86"/>
      <c r="B32" s="87"/>
      <c r="C32" s="87"/>
      <c r="D32" s="88"/>
      <c r="E32" s="88"/>
      <c r="F32" s="87"/>
      <c r="G32" s="188" t="s">
        <v>14</v>
      </c>
      <c r="H32" s="616" t="s">
        <v>25</v>
      </c>
      <c r="I32" s="188" t="s">
        <v>15</v>
      </c>
      <c r="J32" s="188" t="s">
        <v>14</v>
      </c>
      <c r="K32" s="616" t="s">
        <v>25</v>
      </c>
      <c r="L32" s="188" t="s">
        <v>14</v>
      </c>
      <c r="M32" s="616" t="s">
        <v>25</v>
      </c>
      <c r="N32" s="188" t="s">
        <v>14</v>
      </c>
      <c r="O32" s="616" t="s">
        <v>25</v>
      </c>
      <c r="P32" s="103"/>
      <c r="Q32" s="21"/>
      <c r="R32" s="21"/>
      <c r="S32" s="21"/>
      <c r="T32" s="21"/>
    </row>
    <row r="33" spans="1:20" ht="15.75" x14ac:dyDescent="0.25">
      <c r="A33" s="86"/>
      <c r="B33" s="823" t="str">
        <f>'GESTIÓN JUSTIFICACIÓN'!C7</f>
        <v>a. Gastos vinculados a la actividad presencial</v>
      </c>
      <c r="C33" s="823"/>
      <c r="D33" s="823"/>
      <c r="E33" s="823"/>
      <c r="F33" s="824"/>
      <c r="G33" s="504">
        <f>'1. COSTE REAL TOTAL'!L18</f>
        <v>0</v>
      </c>
      <c r="H33" s="617">
        <f>'1. COSTE REAL TOTAL'!K18</f>
        <v>0</v>
      </c>
      <c r="I33" s="216">
        <f>'GESTIÓN JUSTIFICACIÓN'!N7</f>
        <v>0</v>
      </c>
      <c r="J33" s="216">
        <f>'GESTIÓN JUSTIFICACIÓN'!L7</f>
        <v>0</v>
      </c>
      <c r="K33" s="618">
        <f>'GESTIÓN JUSTIFICACIÓN'!M7</f>
        <v>0</v>
      </c>
      <c r="L33" s="216">
        <f>'GESTIÓN JUSTIFICACIÓN'!S7</f>
        <v>0</v>
      </c>
      <c r="M33" s="618">
        <f>'GESTIÓN JUSTIFICACIÓN'!T7</f>
        <v>0</v>
      </c>
      <c r="N33" s="216">
        <f>'GESTIÓN JUSTIFICACIÓN'!AE7</f>
        <v>0</v>
      </c>
      <c r="O33" s="618">
        <f>'GESTIÓN JUSTIFICACIÓN'!AF7</f>
        <v>0</v>
      </c>
      <c r="P33" s="103"/>
      <c r="Q33" s="21"/>
      <c r="R33" s="21"/>
      <c r="S33" s="21"/>
      <c r="T33" s="21"/>
    </row>
    <row r="34" spans="1:20" ht="15.75" x14ac:dyDescent="0.25">
      <c r="A34" s="86"/>
      <c r="B34" s="823" t="str">
        <f>'GESTIÓN JUSTIFICACIÓN'!C8</f>
        <v>b. Gastos vinculados a actividades online y procesos de digitalización</v>
      </c>
      <c r="C34" s="823"/>
      <c r="D34" s="823"/>
      <c r="E34" s="823"/>
      <c r="F34" s="824"/>
      <c r="G34" s="504">
        <f>'1. COSTE REAL TOTAL'!L25</f>
        <v>0</v>
      </c>
      <c r="H34" s="617">
        <f>'1. COSTE REAL TOTAL'!K25</f>
        <v>0</v>
      </c>
      <c r="I34" s="216">
        <f>'GESTIÓN JUSTIFICACIÓN'!N8</f>
        <v>0</v>
      </c>
      <c r="J34" s="216">
        <f>'GESTIÓN JUSTIFICACIÓN'!L8</f>
        <v>0</v>
      </c>
      <c r="K34" s="618">
        <f>'GESTIÓN JUSTIFICACIÓN'!M8</f>
        <v>0</v>
      </c>
      <c r="L34" s="216">
        <f>'GESTIÓN JUSTIFICACIÓN'!S8</f>
        <v>0</v>
      </c>
      <c r="M34" s="618">
        <f>'GESTIÓN JUSTIFICACIÓN'!T8</f>
        <v>0</v>
      </c>
      <c r="N34" s="216">
        <f>'GESTIÓN JUSTIFICACIÓN'!AE8</f>
        <v>0</v>
      </c>
      <c r="O34" s="618">
        <f>'GESTIÓN JUSTIFICACIÓN'!AF8</f>
        <v>0</v>
      </c>
      <c r="P34" s="103"/>
      <c r="Q34" s="21"/>
      <c r="R34" s="21"/>
      <c r="S34" s="21"/>
      <c r="T34" s="21"/>
    </row>
    <row r="35" spans="1:20" ht="15.75" x14ac:dyDescent="0.25">
      <c r="A35" s="86"/>
      <c r="B35" s="823" t="str">
        <f>'GESTIÓN JUSTIFICACIÓN'!C9</f>
        <v>c. Gastos vinculados a sostenibilidad</v>
      </c>
      <c r="C35" s="823"/>
      <c r="D35" s="823"/>
      <c r="E35" s="823"/>
      <c r="F35" s="824"/>
      <c r="G35" s="504">
        <f>'1. COSTE REAL TOTAL'!L35</f>
        <v>0</v>
      </c>
      <c r="H35" s="617">
        <f>'1. COSTE REAL TOTAL'!K35</f>
        <v>0</v>
      </c>
      <c r="I35" s="216">
        <f>'GESTIÓN JUSTIFICACIÓN'!N9</f>
        <v>0</v>
      </c>
      <c r="J35" s="216">
        <f>'GESTIÓN JUSTIFICACIÓN'!L9</f>
        <v>0</v>
      </c>
      <c r="K35" s="618">
        <f>'GESTIÓN JUSTIFICACIÓN'!M9</f>
        <v>0</v>
      </c>
      <c r="L35" s="216">
        <f>'GESTIÓN JUSTIFICACIÓN'!S9</f>
        <v>0</v>
      </c>
      <c r="M35" s="618">
        <f>'GESTIÓN JUSTIFICACIÓN'!T9</f>
        <v>0</v>
      </c>
      <c r="N35" s="216">
        <f>'GESTIÓN JUSTIFICACIÓN'!AE9</f>
        <v>0</v>
      </c>
      <c r="O35" s="618">
        <f>'GESTIÓN JUSTIFICACIÓN'!AF9</f>
        <v>0</v>
      </c>
      <c r="P35" s="103"/>
      <c r="Q35" s="21"/>
      <c r="R35" s="21"/>
      <c r="S35" s="21"/>
      <c r="T35" s="21"/>
    </row>
    <row r="36" spans="1:20" ht="15.75" x14ac:dyDescent="0.25">
      <c r="A36" s="86"/>
      <c r="B36" s="823" t="str">
        <f>'GESTIÓN JUSTIFICACIÓN'!C10</f>
        <v>d. Gastos en comunicación, prensa y publicidad</v>
      </c>
      <c r="C36" s="823"/>
      <c r="D36" s="823"/>
      <c r="E36" s="823"/>
      <c r="F36" s="824"/>
      <c r="G36" s="504">
        <f>'1. COSTE REAL TOTAL'!L45</f>
        <v>0</v>
      </c>
      <c r="H36" s="617">
        <f>'1. COSTE REAL TOTAL'!K45</f>
        <v>0</v>
      </c>
      <c r="I36" s="216">
        <f>'GESTIÓN JUSTIFICACIÓN'!N10</f>
        <v>0</v>
      </c>
      <c r="J36" s="216">
        <f>'GESTIÓN JUSTIFICACIÓN'!L10</f>
        <v>0</v>
      </c>
      <c r="K36" s="618">
        <f>'GESTIÓN JUSTIFICACIÓN'!M10</f>
        <v>0</v>
      </c>
      <c r="L36" s="216">
        <f>'GESTIÓN JUSTIFICACIÓN'!S10</f>
        <v>0</v>
      </c>
      <c r="M36" s="618">
        <f>'GESTIÓN JUSTIFICACIÓN'!T10</f>
        <v>0</v>
      </c>
      <c r="N36" s="216">
        <f>'GESTIÓN JUSTIFICACIÓN'!AE10</f>
        <v>0</v>
      </c>
      <c r="O36" s="618">
        <f>'GESTIÓN JUSTIFICACIÓN'!AF10</f>
        <v>0</v>
      </c>
      <c r="P36" s="103"/>
      <c r="Q36" s="21"/>
      <c r="R36" s="21"/>
      <c r="S36" s="21"/>
      <c r="T36" s="21"/>
    </row>
    <row r="37" spans="1:20" ht="15.75" x14ac:dyDescent="0.25">
      <c r="A37" s="86"/>
      <c r="B37" s="823" t="str">
        <f>'GESTIÓN JUSTIFICACIÓN'!C11</f>
        <v>e. Gastos de desplazamientos, alojamiento y manutención</v>
      </c>
      <c r="C37" s="823"/>
      <c r="D37" s="823"/>
      <c r="E37" s="823"/>
      <c r="F37" s="824"/>
      <c r="G37" s="504">
        <f>'1. COSTE REAL TOTAL'!L55</f>
        <v>0</v>
      </c>
      <c r="H37" s="617">
        <f>'1. COSTE REAL TOTAL'!K55</f>
        <v>0</v>
      </c>
      <c r="I37" s="216">
        <f>'GESTIÓN JUSTIFICACIÓN'!N11</f>
        <v>0</v>
      </c>
      <c r="J37" s="216">
        <f>'GESTIÓN JUSTIFICACIÓN'!L11</f>
        <v>0</v>
      </c>
      <c r="K37" s="618">
        <f>'GESTIÓN JUSTIFICACIÓN'!M11</f>
        <v>0</v>
      </c>
      <c r="L37" s="216">
        <f>'GESTIÓN JUSTIFICACIÓN'!S11</f>
        <v>0</v>
      </c>
      <c r="M37" s="618">
        <f>'GESTIÓN JUSTIFICACIÓN'!T11</f>
        <v>0</v>
      </c>
      <c r="N37" s="216">
        <f>'GESTIÓN JUSTIFICACIÓN'!AE11</f>
        <v>0</v>
      </c>
      <c r="O37" s="618">
        <f>'GESTIÓN JUSTIFICACIÓN'!AF11</f>
        <v>0</v>
      </c>
      <c r="P37" s="103"/>
      <c r="Q37" s="21"/>
      <c r="R37" s="21"/>
      <c r="S37" s="21"/>
      <c r="T37" s="21"/>
    </row>
    <row r="38" spans="1:20" ht="15.75" x14ac:dyDescent="0.25">
      <c r="A38" s="86"/>
      <c r="B38" s="823" t="str">
        <f>'GESTIÓN JUSTIFICACIÓN'!C12</f>
        <v>f. Premios y becas</v>
      </c>
      <c r="C38" s="823"/>
      <c r="D38" s="823"/>
      <c r="E38" s="823"/>
      <c r="F38" s="824"/>
      <c r="G38" s="504">
        <f>'1. COSTE REAL TOTAL'!L62</f>
        <v>0</v>
      </c>
      <c r="H38" s="617">
        <f>'1. COSTE REAL TOTAL'!K62</f>
        <v>0</v>
      </c>
      <c r="I38" s="216">
        <f>'GESTIÓN JUSTIFICACIÓN'!N12</f>
        <v>0</v>
      </c>
      <c r="J38" s="216">
        <f>'GESTIÓN JUSTIFICACIÓN'!L12</f>
        <v>0</v>
      </c>
      <c r="K38" s="618">
        <f>'GESTIÓN JUSTIFICACIÓN'!M12</f>
        <v>0</v>
      </c>
      <c r="L38" s="216">
        <f>'GESTIÓN JUSTIFICACIÓN'!S12</f>
        <v>0</v>
      </c>
      <c r="M38" s="618">
        <f>'GESTIÓN JUSTIFICACIÓN'!T12</f>
        <v>0</v>
      </c>
      <c r="N38" s="216">
        <f>'GESTIÓN JUSTIFICACIÓN'!AE12</f>
        <v>0</v>
      </c>
      <c r="O38" s="618">
        <f>'GESTIÓN JUSTIFICACIÓN'!AF12</f>
        <v>0</v>
      </c>
      <c r="P38" s="103"/>
      <c r="Q38" s="21"/>
      <c r="R38" s="21"/>
      <c r="S38" s="21"/>
      <c r="T38" s="21"/>
    </row>
    <row r="39" spans="1:20" ht="15.75" x14ac:dyDescent="0.25">
      <c r="A39" s="86"/>
      <c r="B39" s="823" t="str">
        <f>'GESTIÓN JUSTIFICACIÓN'!C13</f>
        <v>6.3. Retribuciones del personal laboral fijo o eventual dependiente</v>
      </c>
      <c r="C39" s="823"/>
      <c r="D39" s="823"/>
      <c r="E39" s="823"/>
      <c r="F39" s="824"/>
      <c r="G39" s="504">
        <f>'1. COSTE REAL TOTAL'!L67</f>
        <v>0</v>
      </c>
      <c r="H39" s="617">
        <f>'1. COSTE REAL TOTAL'!K67</f>
        <v>0</v>
      </c>
      <c r="I39" s="216">
        <f>'GESTIÓN JUSTIFICACIÓN'!N13</f>
        <v>0</v>
      </c>
      <c r="J39" s="216">
        <f>'GESTIÓN JUSTIFICACIÓN'!L13</f>
        <v>0</v>
      </c>
      <c r="K39" s="618">
        <f>'GESTIÓN JUSTIFICACIÓN'!M13</f>
        <v>0</v>
      </c>
      <c r="L39" s="216">
        <f>'GESTIÓN JUSTIFICACIÓN'!S13</f>
        <v>0</v>
      </c>
      <c r="M39" s="618">
        <f>'GESTIÓN JUSTIFICACIÓN'!T13</f>
        <v>0</v>
      </c>
      <c r="N39" s="216">
        <f>'GESTIÓN JUSTIFICACIÓN'!AE13</f>
        <v>0</v>
      </c>
      <c r="O39" s="618">
        <f>IF('GESTIÓN JUSTIFICACIÓN'!$AE$14="",'GESTIÓN JUSTIFICACIÓN'!AF14,'GESTIÓN JUSTIFICACIÓN'!AF20)</f>
        <v>0</v>
      </c>
      <c r="P39" s="103"/>
      <c r="Q39" s="21"/>
      <c r="R39" s="21"/>
      <c r="S39" s="21"/>
      <c r="T39" s="21"/>
    </row>
    <row r="40" spans="1:20" ht="15.75" x14ac:dyDescent="0.25">
      <c r="A40" s="86"/>
      <c r="B40" s="823" t="str">
        <f>'GESTIÓN JUSTIFICACIÓN'!C14</f>
        <v>6.3. Los gastos protocolarios y de representación (catering para eventos, regalos, etc.)</v>
      </c>
      <c r="C40" s="823"/>
      <c r="D40" s="823"/>
      <c r="E40" s="823"/>
      <c r="F40" s="824"/>
      <c r="G40" s="504">
        <f>'1. COSTE REAL TOTAL'!L72</f>
        <v>0</v>
      </c>
      <c r="H40" s="617">
        <f>'1. COSTE REAL TOTAL'!K72</f>
        <v>0</v>
      </c>
      <c r="I40" s="216">
        <f>'GESTIÓN JUSTIFICACIÓN'!N14</f>
        <v>0</v>
      </c>
      <c r="J40" s="216">
        <f>'GESTIÓN JUSTIFICACIÓN'!L14</f>
        <v>0</v>
      </c>
      <c r="K40" s="618">
        <f>'GESTIÓN JUSTIFICACIÓN'!M14</f>
        <v>0</v>
      </c>
      <c r="L40" s="216">
        <f>'GESTIÓN JUSTIFICACIÓN'!S14</f>
        <v>0</v>
      </c>
      <c r="M40" s="618">
        <f>'GESTIÓN JUSTIFICACIÓN'!T14</f>
        <v>0</v>
      </c>
      <c r="N40" s="216">
        <f>'GESTIÓN JUSTIFICACIÓN'!AE14</f>
        <v>0</v>
      </c>
      <c r="O40" s="618">
        <f>IF('GESTIÓN JUSTIFICACIÓN'!$AE$15="",'GESTIÓN JUSTIFICACIÓN'!AF15,'GESTIÓN JUSTIFICACIÓN'!AF21)</f>
        <v>0</v>
      </c>
      <c r="P40" s="103"/>
      <c r="Q40" s="21"/>
      <c r="R40" s="21"/>
      <c r="S40" s="21"/>
      <c r="T40" s="21"/>
    </row>
    <row r="41" spans="1:20" ht="15.75" x14ac:dyDescent="0.25">
      <c r="A41" s="86"/>
      <c r="B41" s="823" t="str">
        <f>'GESTIÓN JUSTIFICACIÓN'!C15</f>
        <v>6.3. Los gastos de gestión y administración</v>
      </c>
      <c r="C41" s="823"/>
      <c r="D41" s="823"/>
      <c r="E41" s="823"/>
      <c r="F41" s="824"/>
      <c r="G41" s="504">
        <f>'1. COSTE REAL TOTAL'!L79</f>
        <v>0</v>
      </c>
      <c r="H41" s="617">
        <f>'1. COSTE REAL TOTAL'!K79</f>
        <v>0</v>
      </c>
      <c r="I41" s="216">
        <f>'GESTIÓN JUSTIFICACIÓN'!N15</f>
        <v>0</v>
      </c>
      <c r="J41" s="216">
        <f>'GESTIÓN JUSTIFICACIÓN'!L15</f>
        <v>0</v>
      </c>
      <c r="K41" s="618">
        <f>'GESTIÓN JUSTIFICACIÓN'!M15</f>
        <v>0</v>
      </c>
      <c r="L41" s="216">
        <f>'GESTIÓN JUSTIFICACIÓN'!S15</f>
        <v>0</v>
      </c>
      <c r="M41" s="618">
        <f>'GESTIÓN JUSTIFICACIÓN'!T15</f>
        <v>0</v>
      </c>
      <c r="N41" s="216">
        <f>'GESTIÓN JUSTIFICACIÓN'!AE15</f>
        <v>0</v>
      </c>
      <c r="O41" s="618">
        <f>IF('GESTIÓN JUSTIFICACIÓN'!$AE$16="",'GESTIÓN JUSTIFICACIÓN'!AF16,'GESTIÓN JUSTIFICACIÓN'!AF22)</f>
        <v>0</v>
      </c>
      <c r="P41" s="103"/>
      <c r="Q41" s="21"/>
      <c r="R41" s="21"/>
      <c r="S41" s="21"/>
      <c r="T41" s="21"/>
    </row>
    <row r="42" spans="1:20" ht="15.75" x14ac:dyDescent="0.25">
      <c r="A42" s="86"/>
      <c r="B42" s="823" t="str">
        <f>'GESTIÓN JUSTIFICACIÓN'!C16</f>
        <v>6.3. Los gastos ordinarios de la entidad (alquiler de la sede social de la entidad, material de oficina, teléfono, energía eléctrica, comunicaciones postales, mensajería, gastos de gestoría, etc.)</v>
      </c>
      <c r="C42" s="823"/>
      <c r="D42" s="823"/>
      <c r="E42" s="823"/>
      <c r="F42" s="824"/>
      <c r="G42" s="504">
        <f>'1. COSTE REAL TOTAL'!L86</f>
        <v>0</v>
      </c>
      <c r="H42" s="617">
        <f>'1. COSTE REAL TOTAL'!K86</f>
        <v>0</v>
      </c>
      <c r="I42" s="216">
        <f>'GESTIÓN JUSTIFICACIÓN'!N16</f>
        <v>0</v>
      </c>
      <c r="J42" s="216">
        <f>'GESTIÓN JUSTIFICACIÓN'!L16</f>
        <v>0</v>
      </c>
      <c r="K42" s="618">
        <f>'GESTIÓN JUSTIFICACIÓN'!M16</f>
        <v>0</v>
      </c>
      <c r="L42" s="216">
        <f>'GESTIÓN JUSTIFICACIÓN'!S16</f>
        <v>0</v>
      </c>
      <c r="M42" s="618">
        <f>'GESTIÓN JUSTIFICACIÓN'!T16</f>
        <v>0</v>
      </c>
      <c r="N42" s="216">
        <f>'GESTIÓN JUSTIFICACIÓN'!AE16</f>
        <v>0</v>
      </c>
      <c r="O42" s="618">
        <f>IF('GESTIÓN JUSTIFICACIÓN'!$AE$17="",'GESTIÓN JUSTIFICACIÓN'!AF17,'GESTIÓN JUSTIFICACIÓN'!AF23)</f>
        <v>0</v>
      </c>
      <c r="P42" s="103"/>
      <c r="Q42" s="21"/>
      <c r="R42" s="21"/>
      <c r="S42" s="21"/>
      <c r="T42" s="21"/>
    </row>
    <row r="43" spans="1:20" ht="17.25" x14ac:dyDescent="0.25">
      <c r="A43" s="91"/>
      <c r="B43" s="837" t="s">
        <v>12</v>
      </c>
      <c r="C43" s="837"/>
      <c r="D43" s="837"/>
      <c r="E43" s="837"/>
      <c r="F43" s="837"/>
      <c r="G43" s="505">
        <f t="shared" ref="G43:O43" si="0">SUM(G33:G42)</f>
        <v>0</v>
      </c>
      <c r="H43" s="619">
        <f t="shared" si="0"/>
        <v>0</v>
      </c>
      <c r="I43" s="105">
        <f t="shared" si="0"/>
        <v>0</v>
      </c>
      <c r="J43" s="105">
        <f t="shared" si="0"/>
        <v>0</v>
      </c>
      <c r="K43" s="609">
        <f t="shared" si="0"/>
        <v>0</v>
      </c>
      <c r="L43" s="105">
        <f t="shared" si="0"/>
        <v>0</v>
      </c>
      <c r="M43" s="609">
        <f t="shared" si="0"/>
        <v>0</v>
      </c>
      <c r="N43" s="105">
        <f t="shared" si="0"/>
        <v>0</v>
      </c>
      <c r="O43" s="609">
        <f t="shared" si="0"/>
        <v>0</v>
      </c>
      <c r="P43" s="106"/>
      <c r="Q43" s="21"/>
      <c r="R43" s="21"/>
      <c r="S43" s="21"/>
      <c r="T43" s="21"/>
    </row>
    <row r="44" spans="1:20" ht="17.25" x14ac:dyDescent="0.25">
      <c r="A44" s="91"/>
      <c r="B44" s="487"/>
      <c r="C44" s="93"/>
      <c r="D44" s="94"/>
      <c r="E44" s="95"/>
      <c r="F44" s="46"/>
      <c r="G44" s="48"/>
      <c r="H44" s="48"/>
      <c r="I44" s="48"/>
      <c r="J44" s="87"/>
      <c r="K44" s="87"/>
      <c r="L44" s="87"/>
      <c r="M44" s="87"/>
      <c r="N44" s="87"/>
      <c r="O44" s="87"/>
      <c r="P44" s="98"/>
      <c r="Q44" s="21"/>
      <c r="R44" s="21"/>
    </row>
    <row r="45" spans="1:20" ht="17.25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44"/>
      <c r="O45" s="21"/>
      <c r="P45" s="21"/>
      <c r="Q45" s="21"/>
      <c r="R45" s="21"/>
    </row>
    <row r="46" spans="1:20" ht="21" x14ac:dyDescent="0.35">
      <c r="A46" s="21"/>
      <c r="B46" s="21"/>
      <c r="C46" s="21"/>
      <c r="D46" s="21"/>
      <c r="E46" s="21"/>
      <c r="F46" s="21"/>
      <c r="G46" s="154" t="s">
        <v>54</v>
      </c>
      <c r="H46" s="21"/>
      <c r="I46" s="21"/>
      <c r="J46" s="21"/>
      <c r="K46" s="21"/>
      <c r="L46" s="21"/>
      <c r="M46" s="21"/>
      <c r="N46" s="44"/>
      <c r="O46" s="21"/>
      <c r="P46" s="21"/>
      <c r="Q46" s="21"/>
      <c r="R46" s="21"/>
    </row>
    <row r="47" spans="1:20" ht="17.25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153" t="s">
        <v>31</v>
      </c>
      <c r="N47" s="44"/>
      <c r="O47" s="21"/>
      <c r="P47" s="21"/>
      <c r="Q47" s="21"/>
      <c r="R47" s="21"/>
    </row>
    <row r="48" spans="1:20" ht="17.25" x14ac:dyDescent="0.25">
      <c r="A48" s="21"/>
      <c r="B48" s="774" t="s">
        <v>47</v>
      </c>
      <c r="C48" s="774"/>
      <c r="D48" s="774"/>
      <c r="E48" s="509">
        <f>'GESTIÓN JUSTIFICACIÓN'!R20</f>
        <v>0</v>
      </c>
      <c r="F48" s="21"/>
      <c r="G48" s="809" t="s">
        <v>51</v>
      </c>
      <c r="H48" s="809"/>
      <c r="I48" s="809"/>
      <c r="J48" s="809"/>
      <c r="K48" s="809"/>
      <c r="L48" s="809"/>
      <c r="M48" s="155">
        <f>'5. FUENTES DE FINANCIACIÓN'!F10</f>
        <v>0</v>
      </c>
      <c r="N48" s="44"/>
      <c r="O48" s="21"/>
      <c r="P48" s="21"/>
      <c r="Q48" s="21"/>
      <c r="R48" s="21"/>
    </row>
    <row r="49" spans="1:18" ht="27" customHeight="1" x14ac:dyDescent="0.25">
      <c r="A49" s="21"/>
      <c r="B49" s="774" t="s">
        <v>48</v>
      </c>
      <c r="C49" s="774"/>
      <c r="D49" s="774"/>
      <c r="E49" s="509">
        <f>'GESTIÓN JUSTIFICACIÓN'!R21</f>
        <v>0</v>
      </c>
      <c r="F49" s="21"/>
      <c r="G49" s="809" t="s">
        <v>50</v>
      </c>
      <c r="H49" s="809"/>
      <c r="I49" s="809"/>
      <c r="J49" s="809"/>
      <c r="K49" s="809"/>
      <c r="L49" s="809"/>
      <c r="M49" s="155">
        <f>'5. FUENTES DE FINANCIACIÓN'!F19</f>
        <v>0</v>
      </c>
      <c r="N49" s="44"/>
      <c r="O49" s="21"/>
      <c r="P49" s="21"/>
      <c r="Q49" s="21"/>
      <c r="R49" s="21"/>
    </row>
    <row r="50" spans="1:18" ht="32.25" customHeight="1" x14ac:dyDescent="0.25">
      <c r="A50" s="21"/>
      <c r="B50" s="774" t="s">
        <v>27</v>
      </c>
      <c r="C50" s="774"/>
      <c r="D50" s="774"/>
      <c r="E50" s="509" t="str">
        <f>'GESTIÓN JUSTIFICACIÓN'!R22</f>
        <v/>
      </c>
      <c r="F50" s="21"/>
      <c r="G50" s="809" t="s">
        <v>99</v>
      </c>
      <c r="H50" s="809"/>
      <c r="I50" s="809"/>
      <c r="J50" s="809"/>
      <c r="K50" s="809"/>
      <c r="L50" s="809"/>
      <c r="M50" s="155">
        <f>'5. FUENTES DE FINANCIACIÓN'!F28</f>
        <v>0</v>
      </c>
      <c r="N50" s="44"/>
      <c r="O50" s="21"/>
      <c r="P50" s="21"/>
      <c r="Q50" s="21"/>
      <c r="R50" s="21"/>
    </row>
    <row r="51" spans="1:18" ht="30" x14ac:dyDescent="0.25">
      <c r="A51" s="21"/>
      <c r="B51" s="774" t="s">
        <v>686</v>
      </c>
      <c r="C51" s="774"/>
      <c r="D51" s="774"/>
      <c r="E51" s="509">
        <f>'GESTIÓN JUSTIFICACIÓN'!R23</f>
        <v>0</v>
      </c>
      <c r="F51" s="21"/>
      <c r="G51" s="727" t="s">
        <v>57</v>
      </c>
      <c r="H51" s="810"/>
      <c r="I51" s="810"/>
      <c r="J51" s="811"/>
      <c r="K51" s="147" t="s">
        <v>53</v>
      </c>
      <c r="L51" s="135" t="s">
        <v>35</v>
      </c>
      <c r="M51" s="135" t="s">
        <v>39</v>
      </c>
      <c r="N51" s="44"/>
      <c r="O51" s="21"/>
      <c r="P51" s="21"/>
      <c r="Q51" s="21"/>
      <c r="R51" s="21"/>
    </row>
    <row r="52" spans="1:18" ht="17.25" x14ac:dyDescent="0.25">
      <c r="A52" s="21"/>
      <c r="B52" s="775" t="s">
        <v>687</v>
      </c>
      <c r="C52" s="775"/>
      <c r="D52" s="775"/>
      <c r="E52" s="510">
        <f>'GESTIÓN JUSTIFICACIÓN'!R24</f>
        <v>0</v>
      </c>
      <c r="F52" s="21"/>
      <c r="G52" s="838" t="s">
        <v>133</v>
      </c>
      <c r="H52" s="839"/>
      <c r="I52" s="839"/>
      <c r="J52" s="840"/>
      <c r="K52" s="152" t="s">
        <v>46</v>
      </c>
      <c r="L52" s="189">
        <f>'5. FUENTES DE FINANCIACIÓN'!E45</f>
        <v>0</v>
      </c>
      <c r="M52" s="189">
        <f>'5. FUENTES DE FINANCIACIÓN'!F45</f>
        <v>0</v>
      </c>
      <c r="N52" s="44"/>
      <c r="O52" s="21"/>
      <c r="P52" s="21"/>
      <c r="Q52" s="21"/>
      <c r="R52" s="21"/>
    </row>
    <row r="53" spans="1:18" ht="17.25" x14ac:dyDescent="0.25">
      <c r="A53" s="21"/>
      <c r="B53" s="775" t="s">
        <v>688</v>
      </c>
      <c r="C53" s="775"/>
      <c r="D53" s="775"/>
      <c r="E53" s="510">
        <f>'GESTIÓN JUSTIFICACIÓN'!R25</f>
        <v>0</v>
      </c>
      <c r="F53" s="21"/>
      <c r="G53" s="804">
        <f>'5. FUENTES DE FINANCIACIÓN'!C46</f>
        <v>0</v>
      </c>
      <c r="H53" s="805"/>
      <c r="I53" s="805"/>
      <c r="J53" s="806"/>
      <c r="K53" s="190">
        <f>'5. FUENTES DE FINANCIACIÓN'!D46</f>
        <v>0</v>
      </c>
      <c r="L53" s="189">
        <f>'5. FUENTES DE FINANCIACIÓN'!E46</f>
        <v>0</v>
      </c>
      <c r="M53" s="189">
        <f>'5. FUENTES DE FINANCIACIÓN'!F46</f>
        <v>0</v>
      </c>
      <c r="N53" s="44"/>
      <c r="O53" s="21"/>
      <c r="P53" s="21"/>
      <c r="Q53" s="21"/>
      <c r="R53" s="21"/>
    </row>
    <row r="54" spans="1:18" ht="17.25" x14ac:dyDescent="0.25">
      <c r="A54" s="21"/>
      <c r="B54" s="775" t="s">
        <v>689</v>
      </c>
      <c r="C54" s="775"/>
      <c r="D54" s="775"/>
      <c r="E54" s="510" t="e">
        <f>'GESTIÓN JUSTIFICACIÓN'!R26</f>
        <v>#DIV/0!</v>
      </c>
      <c r="F54" s="21"/>
      <c r="G54" s="804">
        <f>'5. FUENTES DE FINANCIACIÓN'!C47</f>
        <v>0</v>
      </c>
      <c r="H54" s="805"/>
      <c r="I54" s="805"/>
      <c r="J54" s="806"/>
      <c r="K54" s="190">
        <f>'5. FUENTES DE FINANCIACIÓN'!D47</f>
        <v>0</v>
      </c>
      <c r="L54" s="189">
        <f>'5. FUENTES DE FINANCIACIÓN'!E47</f>
        <v>0</v>
      </c>
      <c r="M54" s="189">
        <f>'5. FUENTES DE FINANCIACIÓN'!F47</f>
        <v>0</v>
      </c>
      <c r="N54" s="44"/>
      <c r="O54" s="21"/>
      <c r="P54" s="21"/>
      <c r="Q54" s="21"/>
      <c r="R54" s="21"/>
    </row>
    <row r="55" spans="1:18" ht="17.25" x14ac:dyDescent="0.25">
      <c r="A55" s="21"/>
      <c r="B55" s="775" t="s">
        <v>690</v>
      </c>
      <c r="C55" s="775"/>
      <c r="D55" s="775"/>
      <c r="E55" s="510" t="e">
        <f>'GESTIÓN JUSTIFICACIÓN'!R27</f>
        <v>#DIV/0!</v>
      </c>
      <c r="F55" s="21"/>
      <c r="G55" s="804">
        <f>'5. FUENTES DE FINANCIACIÓN'!C48</f>
        <v>0</v>
      </c>
      <c r="H55" s="805"/>
      <c r="I55" s="805"/>
      <c r="J55" s="806"/>
      <c r="K55" s="190">
        <f>'5. FUENTES DE FINANCIACIÓN'!D48</f>
        <v>0</v>
      </c>
      <c r="L55" s="189">
        <f>'5. FUENTES DE FINANCIACIÓN'!E48</f>
        <v>0</v>
      </c>
      <c r="M55" s="189">
        <f>'5. FUENTES DE FINANCIACIÓN'!F48</f>
        <v>0</v>
      </c>
      <c r="N55" s="44"/>
      <c r="O55" s="21"/>
      <c r="P55" s="21"/>
      <c r="Q55" s="21"/>
      <c r="R55" s="21"/>
    </row>
    <row r="56" spans="1:18" x14ac:dyDescent="0.25">
      <c r="A56" s="21"/>
      <c r="B56" s="779" t="s">
        <v>693</v>
      </c>
      <c r="C56" s="780"/>
      <c r="D56" s="489" t="s">
        <v>691</v>
      </c>
      <c r="E56" s="493"/>
      <c r="F56" s="21"/>
      <c r="G56" s="804">
        <f>'5. FUENTES DE FINANCIACIÓN'!C49</f>
        <v>0</v>
      </c>
      <c r="H56" s="805"/>
      <c r="I56" s="805"/>
      <c r="J56" s="806"/>
      <c r="K56" s="190">
        <f>'5. FUENTES DE FINANCIACIÓN'!D49</f>
        <v>0</v>
      </c>
      <c r="L56" s="189">
        <f>'5. FUENTES DE FINANCIACIÓN'!E49</f>
        <v>0</v>
      </c>
      <c r="M56" s="189">
        <f>'5. FUENTES DE FINANCIACIÓN'!F49</f>
        <v>0</v>
      </c>
      <c r="N56" s="21"/>
      <c r="O56" s="21"/>
      <c r="P56" s="21"/>
      <c r="Q56" s="21"/>
      <c r="R56" s="21"/>
    </row>
    <row r="57" spans="1:18" x14ac:dyDescent="0.25">
      <c r="A57" s="21"/>
      <c r="B57" s="781"/>
      <c r="C57" s="782"/>
      <c r="D57" s="489" t="s">
        <v>692</v>
      </c>
      <c r="E57" s="493"/>
      <c r="F57" s="21"/>
      <c r="G57" s="804">
        <f>'5. FUENTES DE FINANCIACIÓN'!C50</f>
        <v>0</v>
      </c>
      <c r="H57" s="805"/>
      <c r="I57" s="805"/>
      <c r="J57" s="806"/>
      <c r="K57" s="190">
        <f>'5. FUENTES DE FINANCIACIÓN'!D50</f>
        <v>0</v>
      </c>
      <c r="L57" s="189">
        <f>'5. FUENTES DE FINANCIACIÓN'!E50</f>
        <v>0</v>
      </c>
      <c r="M57" s="189">
        <f>'5. FUENTES DE FINANCIACIÓN'!F50</f>
        <v>0</v>
      </c>
      <c r="N57" s="21"/>
      <c r="O57" s="21"/>
      <c r="P57" s="21"/>
      <c r="Q57" s="21"/>
      <c r="R57" s="21"/>
    </row>
    <row r="58" spans="1:18" x14ac:dyDescent="0.25">
      <c r="A58" s="21"/>
      <c r="B58" s="783"/>
      <c r="C58" s="784"/>
      <c r="D58" s="494" t="s">
        <v>694</v>
      </c>
      <c r="E58" s="503" t="e">
        <f>'GESTIÓN JUSTIFICACIÓN'!R30</f>
        <v>#DIV/0!</v>
      </c>
      <c r="F58" s="21"/>
      <c r="G58" s="804">
        <f>'5. FUENTES DE FINANCIACIÓN'!C51</f>
        <v>0</v>
      </c>
      <c r="H58" s="805"/>
      <c r="I58" s="805"/>
      <c r="J58" s="806"/>
      <c r="K58" s="190">
        <f>'5. FUENTES DE FINANCIACIÓN'!D51</f>
        <v>0</v>
      </c>
      <c r="L58" s="189">
        <f>'5. FUENTES DE FINANCIACIÓN'!E51</f>
        <v>0</v>
      </c>
      <c r="M58" s="189">
        <f>'5. FUENTES DE FINANCIACIÓN'!F51</f>
        <v>0</v>
      </c>
      <c r="N58" s="21"/>
      <c r="O58" s="21"/>
      <c r="P58" s="21"/>
      <c r="Q58" s="21"/>
      <c r="R58" s="21"/>
    </row>
    <row r="59" spans="1:18" x14ac:dyDescent="0.25">
      <c r="A59" s="21"/>
      <c r="B59" s="21"/>
      <c r="C59" s="21"/>
      <c r="D59" s="21"/>
      <c r="E59" s="21"/>
      <c r="F59" s="21"/>
      <c r="G59" s="804">
        <f>'5. FUENTES DE FINANCIACIÓN'!C52</f>
        <v>0</v>
      </c>
      <c r="H59" s="805"/>
      <c r="I59" s="805"/>
      <c r="J59" s="806"/>
      <c r="K59" s="190">
        <f>'5. FUENTES DE FINANCIACIÓN'!D52</f>
        <v>0</v>
      </c>
      <c r="L59" s="189">
        <f>'5. FUENTES DE FINANCIACIÓN'!E52</f>
        <v>0</v>
      </c>
      <c r="M59" s="189">
        <f>'5. FUENTES DE FINANCIACIÓN'!F52</f>
        <v>0</v>
      </c>
      <c r="N59" s="21"/>
      <c r="O59" s="21"/>
      <c r="P59" s="21"/>
      <c r="Q59" s="21"/>
      <c r="R59" s="21"/>
    </row>
    <row r="60" spans="1:18" x14ac:dyDescent="0.25">
      <c r="A60" s="21"/>
      <c r="B60" s="21"/>
      <c r="C60" s="21"/>
      <c r="D60" s="21"/>
      <c r="E60" s="21"/>
      <c r="F60" s="21"/>
      <c r="G60" s="804">
        <f>'5. FUENTES DE FINANCIACIÓN'!C53</f>
        <v>0</v>
      </c>
      <c r="H60" s="805"/>
      <c r="I60" s="805"/>
      <c r="J60" s="806"/>
      <c r="K60" s="190">
        <f>'5. FUENTES DE FINANCIACIÓN'!D53</f>
        <v>0</v>
      </c>
      <c r="L60" s="189">
        <f>'5. FUENTES DE FINANCIACIÓN'!E53</f>
        <v>0</v>
      </c>
      <c r="M60" s="189">
        <f>'5. FUENTES DE FINANCIACIÓN'!F53</f>
        <v>0</v>
      </c>
      <c r="N60" s="21"/>
      <c r="O60" s="21"/>
      <c r="P60" s="21"/>
      <c r="Q60" s="21"/>
      <c r="R60" s="21"/>
    </row>
    <row r="61" spans="1:18" x14ac:dyDescent="0.25">
      <c r="A61" s="21"/>
      <c r="B61" s="21"/>
      <c r="C61" s="21"/>
      <c r="D61" s="21"/>
      <c r="E61" s="21"/>
      <c r="F61" s="21"/>
      <c r="G61" s="804">
        <f>'5. FUENTES DE FINANCIACIÓN'!C54</f>
        <v>0</v>
      </c>
      <c r="H61" s="805"/>
      <c r="I61" s="805"/>
      <c r="J61" s="806"/>
      <c r="K61" s="190">
        <f>'5. FUENTES DE FINANCIACIÓN'!D54</f>
        <v>0</v>
      </c>
      <c r="L61" s="189">
        <f>'5. FUENTES DE FINANCIACIÓN'!E54</f>
        <v>0</v>
      </c>
      <c r="M61" s="189">
        <f>'5. FUENTES DE FINANCIACIÓN'!F54</f>
        <v>0</v>
      </c>
      <c r="N61" s="21"/>
      <c r="O61" s="21"/>
      <c r="P61" s="21"/>
      <c r="Q61" s="21"/>
      <c r="R61" s="21"/>
    </row>
    <row r="62" spans="1:18" x14ac:dyDescent="0.25">
      <c r="A62" s="21"/>
      <c r="B62" s="21"/>
      <c r="C62" s="21"/>
      <c r="D62" s="21"/>
      <c r="E62" s="21"/>
      <c r="F62" s="21"/>
      <c r="G62" s="809" t="s">
        <v>56</v>
      </c>
      <c r="H62" s="809"/>
      <c r="I62" s="809"/>
      <c r="J62" s="809"/>
      <c r="K62" s="809"/>
      <c r="L62" s="155">
        <f>'5. FUENTES DE FINANCIACIÓN'!E55</f>
        <v>0</v>
      </c>
      <c r="M62" s="155">
        <f>'5. FUENTES DE FINANCIACIÓN'!F55</f>
        <v>0</v>
      </c>
      <c r="N62" s="21"/>
      <c r="O62" s="21"/>
      <c r="P62" s="21"/>
      <c r="Q62" s="21"/>
      <c r="R62" s="21"/>
    </row>
    <row r="63" spans="1:18" ht="24.75" customHeight="1" x14ac:dyDescent="0.25">
      <c r="A63" s="21"/>
      <c r="B63" s="21"/>
      <c r="C63" s="21"/>
      <c r="D63" s="21"/>
      <c r="E63" s="21"/>
      <c r="F63" s="21"/>
      <c r="G63" s="809" t="s">
        <v>58</v>
      </c>
      <c r="H63" s="809"/>
      <c r="I63" s="809"/>
      <c r="J63" s="809"/>
      <c r="K63" s="809"/>
      <c r="L63" s="155">
        <f>'5. FUENTES DE FINANCIACIÓN'!E42</f>
        <v>0</v>
      </c>
      <c r="M63" s="155">
        <f>'5. FUENTES DE FINANCIACIÓN'!F42</f>
        <v>0</v>
      </c>
      <c r="N63" s="21"/>
      <c r="O63" s="21"/>
      <c r="P63" s="21"/>
      <c r="Q63" s="21"/>
      <c r="R63" s="21"/>
    </row>
    <row r="64" spans="1:18" ht="31.5" customHeight="1" x14ac:dyDescent="0.25">
      <c r="A64" s="21"/>
      <c r="B64" s="21"/>
      <c r="C64" s="21"/>
      <c r="D64" s="21"/>
      <c r="E64" s="21"/>
      <c r="F64" s="21"/>
      <c r="G64" s="809" t="s">
        <v>55</v>
      </c>
      <c r="H64" s="809"/>
      <c r="I64" s="809"/>
      <c r="J64" s="809"/>
      <c r="K64" s="809"/>
      <c r="L64" s="155">
        <f>'5. FUENTES DE FINANCIACIÓN'!E56</f>
        <v>0</v>
      </c>
      <c r="M64" s="155">
        <f>'5. FUENTES DE FINANCIACIÓN'!F56</f>
        <v>0</v>
      </c>
      <c r="N64" s="21"/>
      <c r="O64" s="21"/>
      <c r="P64" s="21"/>
      <c r="Q64" s="21"/>
      <c r="R64" s="21"/>
    </row>
    <row r="65" spans="1:18" ht="27.75" customHeight="1" x14ac:dyDescent="0.25">
      <c r="A65" s="21"/>
      <c r="B65" s="21"/>
      <c r="C65" s="21"/>
      <c r="D65" s="21"/>
      <c r="E65" s="21"/>
      <c r="F65" s="21"/>
      <c r="G65" s="727" t="s">
        <v>72</v>
      </c>
      <c r="H65" s="810"/>
      <c r="I65" s="810"/>
      <c r="J65" s="810"/>
      <c r="K65" s="810"/>
      <c r="L65" s="811"/>
      <c r="M65" s="155">
        <f>'5. FUENTES DE FINANCIACIÓN'!F67</f>
        <v>0</v>
      </c>
      <c r="N65" s="21"/>
      <c r="O65" s="21"/>
      <c r="P65" s="21"/>
      <c r="Q65" s="21"/>
      <c r="R65" s="21"/>
    </row>
    <row r="66" spans="1:18" ht="15.75" x14ac:dyDescent="0.25">
      <c r="A66" s="21"/>
      <c r="B66" s="21"/>
      <c r="C66" s="21"/>
      <c r="D66" s="21"/>
      <c r="E66" s="21"/>
      <c r="F66" s="21"/>
      <c r="G66" s="803" t="s">
        <v>42</v>
      </c>
      <c r="H66" s="803"/>
      <c r="I66" s="803"/>
      <c r="J66" s="803"/>
      <c r="K66" s="803"/>
      <c r="L66" s="803"/>
      <c r="M66" s="123">
        <f>'5. FUENTES DE FINANCIACIÓN'!F68</f>
        <v>0</v>
      </c>
      <c r="N66" s="21"/>
      <c r="O66" s="21"/>
      <c r="P66" s="21"/>
      <c r="Q66" s="21"/>
      <c r="R66" s="21"/>
    </row>
    <row r="67" spans="1:18" ht="15.75" customHeight="1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spans="1:18" ht="15" customHeight="1" x14ac:dyDescent="0.25">
      <c r="A68" s="21"/>
      <c r="B68" s="762" t="s">
        <v>802</v>
      </c>
      <c r="C68" s="694"/>
      <c r="D68" s="694"/>
      <c r="E68" s="694"/>
      <c r="F68" s="694"/>
      <c r="G68" s="694"/>
      <c r="H68" s="694"/>
      <c r="I68" s="694"/>
      <c r="J68" s="694"/>
      <c r="K68" s="694"/>
      <c r="L68" s="21"/>
      <c r="M68" s="21"/>
      <c r="N68" s="21"/>
      <c r="O68" s="21"/>
      <c r="P68" s="21"/>
      <c r="Q68" s="21"/>
      <c r="R68" s="21"/>
    </row>
    <row r="69" spans="1:18" ht="15" customHeight="1" x14ac:dyDescent="0.25">
      <c r="A69" s="21"/>
      <c r="B69" s="694"/>
      <c r="C69" s="694"/>
      <c r="D69" s="694"/>
      <c r="E69" s="694"/>
      <c r="F69" s="694"/>
      <c r="G69" s="694"/>
      <c r="H69" s="694"/>
      <c r="I69" s="694"/>
      <c r="J69" s="694"/>
      <c r="K69" s="694"/>
      <c r="L69" s="21"/>
      <c r="M69" s="21"/>
      <c r="N69" s="21"/>
      <c r="O69" s="21"/>
      <c r="P69" s="21"/>
      <c r="Q69" s="21"/>
      <c r="R69" s="21"/>
    </row>
    <row r="70" spans="1:18" ht="15" customHeight="1" x14ac:dyDescent="0.25">
      <c r="A70" s="21"/>
      <c r="B70" s="694"/>
      <c r="C70" s="694"/>
      <c r="D70" s="694"/>
      <c r="E70" s="694"/>
      <c r="F70" s="694"/>
      <c r="G70" s="694"/>
      <c r="H70" s="694"/>
      <c r="I70" s="694"/>
      <c r="J70" s="694"/>
      <c r="K70" s="694"/>
      <c r="L70" s="21"/>
      <c r="M70" s="21"/>
      <c r="N70" s="21"/>
      <c r="O70" s="21"/>
      <c r="P70" s="21"/>
      <c r="Q70" s="21"/>
      <c r="R70" s="21"/>
    </row>
    <row r="71" spans="1:18" ht="15" customHeight="1" x14ac:dyDescent="0.25">
      <c r="A71" s="21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21"/>
      <c r="M71" s="21"/>
      <c r="N71" s="21"/>
      <c r="O71" s="21"/>
      <c r="P71" s="21"/>
      <c r="Q71" s="21"/>
      <c r="R71" s="21"/>
    </row>
    <row r="72" spans="1:18" s="21" customFormat="1" ht="15" customHeight="1" x14ac:dyDescent="0.25">
      <c r="B72" s="763" t="s">
        <v>117</v>
      </c>
      <c r="C72" s="763"/>
      <c r="D72" s="763"/>
      <c r="E72" s="763"/>
      <c r="F72" s="763"/>
      <c r="G72" s="763"/>
      <c r="H72" s="763"/>
      <c r="I72" s="763"/>
      <c r="J72" s="763"/>
      <c r="K72" s="763"/>
    </row>
    <row r="73" spans="1:18" s="21" customFormat="1" ht="15" customHeight="1" x14ac:dyDescent="0.25">
      <c r="B73" s="763"/>
      <c r="C73" s="763"/>
      <c r="D73" s="763"/>
      <c r="E73" s="763"/>
      <c r="F73" s="763"/>
      <c r="G73" s="763"/>
      <c r="H73" s="763"/>
      <c r="I73" s="763"/>
      <c r="J73" s="763"/>
      <c r="K73" s="763"/>
    </row>
    <row r="74" spans="1:18" s="21" customFormat="1" ht="15" customHeight="1" x14ac:dyDescent="0.25">
      <c r="B74" s="763"/>
      <c r="C74" s="763"/>
      <c r="D74" s="763"/>
      <c r="E74" s="763"/>
      <c r="F74" s="763"/>
      <c r="G74" s="763"/>
      <c r="H74" s="763"/>
      <c r="I74" s="763"/>
      <c r="J74" s="763"/>
      <c r="K74" s="763"/>
    </row>
    <row r="75" spans="1:18" s="21" customFormat="1" ht="15" customHeight="1" x14ac:dyDescent="0.25">
      <c r="B75" s="763"/>
      <c r="C75" s="763"/>
      <c r="D75" s="763"/>
      <c r="E75" s="763"/>
      <c r="F75" s="763"/>
      <c r="G75" s="763"/>
      <c r="H75" s="763"/>
      <c r="I75" s="763"/>
      <c r="J75" s="763"/>
      <c r="K75" s="763"/>
    </row>
    <row r="76" spans="1:18" s="21" customFormat="1" ht="15" customHeight="1" x14ac:dyDescent="0.25">
      <c r="B76" s="763"/>
      <c r="C76" s="763"/>
      <c r="D76" s="763"/>
      <c r="E76" s="763"/>
      <c r="F76" s="763"/>
      <c r="G76" s="763"/>
      <c r="H76" s="763"/>
      <c r="I76" s="763"/>
      <c r="J76" s="763"/>
      <c r="K76" s="763"/>
    </row>
    <row r="77" spans="1:18" s="21" customFormat="1" ht="15" customHeight="1" x14ac:dyDescent="0.25">
      <c r="B77" s="82"/>
      <c r="C77" s="82"/>
      <c r="D77" s="82"/>
      <c r="E77" s="82"/>
      <c r="F77" s="82"/>
      <c r="G77" s="82"/>
      <c r="H77" s="82"/>
      <c r="I77" s="82"/>
      <c r="J77" s="82"/>
      <c r="K77" s="82"/>
    </row>
    <row r="78" spans="1:18" s="214" customFormat="1" ht="14.25" x14ac:dyDescent="0.2">
      <c r="B78" s="215"/>
      <c r="C78" s="215"/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N78" s="212"/>
    </row>
    <row r="79" spans="1:18" s="212" customFormat="1" x14ac:dyDescent="0.2">
      <c r="A79" s="213"/>
      <c r="B79" s="300" t="str">
        <f>'6.DATOS DE LAS MEMORIAS FINALES'!B23</f>
        <v>1. DATOS RELATIVOS AL PORYECTO REALIZADO</v>
      </c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</row>
    <row r="80" spans="1:18" s="212" customFormat="1" ht="42" customHeight="1" x14ac:dyDescent="0.25">
      <c r="A80" s="213"/>
      <c r="B80" s="299"/>
      <c r="C80" s="298"/>
      <c r="D80" s="375"/>
      <c r="E80" s="375"/>
      <c r="F80" s="375"/>
      <c r="G80" s="375"/>
      <c r="H80" s="375"/>
      <c r="I80" s="375"/>
      <c r="J80" s="375"/>
      <c r="K80" s="375"/>
      <c r="L80" s="298"/>
      <c r="M80" s="298"/>
      <c r="N80" s="298"/>
      <c r="O80" s="213"/>
    </row>
    <row r="81" spans="1:29" s="212" customFormat="1" ht="27" customHeight="1" x14ac:dyDescent="0.25">
      <c r="A81" s="213"/>
      <c r="B81" s="225" t="str">
        <f>'6.DATOS DE LAS MEMORIAS FINALES'!B25</f>
        <v>UBICACIÓN DE LA ACTIVIDAD PRINCIPAL: ZONA GEOGRÁFICA</v>
      </c>
      <c r="C81" s="213"/>
      <c r="D81" s="24"/>
      <c r="E81" s="24"/>
      <c r="F81" s="24"/>
      <c r="G81" s="24"/>
      <c r="H81" s="24"/>
      <c r="I81" s="24"/>
      <c r="J81" s="24"/>
      <c r="K81" s="24"/>
      <c r="L81" s="224"/>
      <c r="M81" s="224"/>
      <c r="N81" s="213"/>
      <c r="O81" s="213"/>
    </row>
    <row r="82" spans="1:29" s="212" customFormat="1" ht="38.25" customHeight="1" x14ac:dyDescent="0.25">
      <c r="A82" s="213"/>
      <c r="B82" s="225"/>
      <c r="C82" s="277" t="str">
        <f>'6.DATOS DE LAS MEMORIAS FINALES'!C26</f>
        <v>LOCALIDAD</v>
      </c>
      <c r="D82" s="277" t="str">
        <f>'6.DATOS DE LAS MEMORIAS FINALES'!D26</f>
        <v>ZONA GEOGRÁFICA</v>
      </c>
      <c r="E82" s="277" t="str">
        <f>'6.DATOS DE LAS MEMORIAS FINALES'!E26</f>
        <v>OBSERVACIONES</v>
      </c>
      <c r="F82" s="24"/>
      <c r="G82" s="24"/>
      <c r="H82" s="24"/>
      <c r="I82" s="24"/>
      <c r="J82" s="24"/>
      <c r="K82" s="24"/>
      <c r="L82" s="224"/>
      <c r="M82" s="224"/>
      <c r="N82" s="213"/>
      <c r="O82" s="213"/>
    </row>
    <row r="83" spans="1:29" s="212" customFormat="1" ht="49.5" customHeight="1" x14ac:dyDescent="0.25">
      <c r="A83" s="213"/>
      <c r="B83" s="376"/>
      <c r="C83" s="511">
        <f>'6.DATOS DE LAS MEMORIAS FINALES'!C27</f>
        <v>0</v>
      </c>
      <c r="D83" s="360" t="e">
        <f>'6.DATOS DE LAS MEMORIAS FINALES'!D27</f>
        <v>#N/A</v>
      </c>
      <c r="E83" s="511">
        <f>'6.DATOS DE LAS MEMORIAS FINALES'!E27</f>
        <v>0</v>
      </c>
      <c r="F83" s="24"/>
      <c r="G83" s="24"/>
      <c r="H83" s="24"/>
      <c r="I83" s="24"/>
      <c r="J83" s="24"/>
      <c r="K83" s="24"/>
      <c r="L83" s="224"/>
      <c r="M83" s="224"/>
      <c r="N83" s="213"/>
      <c r="O83" s="213"/>
    </row>
    <row r="84" spans="1:29" s="212" customFormat="1" ht="15.75" x14ac:dyDescent="0.25">
      <c r="A84" s="213"/>
      <c r="B84" s="378"/>
      <c r="C84" s="379"/>
      <c r="D84" s="375"/>
      <c r="E84" s="375"/>
      <c r="F84" s="375"/>
      <c r="G84" s="375"/>
      <c r="H84" s="375"/>
      <c r="I84" s="375"/>
      <c r="J84" s="375"/>
      <c r="K84" s="375"/>
      <c r="L84" s="297"/>
      <c r="M84" s="297"/>
      <c r="N84" s="298"/>
      <c r="O84" s="213"/>
    </row>
    <row r="85" spans="1:29" s="212" customFormat="1" ht="15.75" x14ac:dyDescent="0.25">
      <c r="A85" s="213"/>
      <c r="B85" s="380" t="str">
        <f>'6.DATOS DE LAS MEMORIAS FINALES'!B29</f>
        <v>INVITADOS/AS</v>
      </c>
      <c r="C85" s="381"/>
      <c r="D85" s="56"/>
      <c r="E85" s="24"/>
      <c r="F85" s="56"/>
      <c r="G85" s="56"/>
      <c r="H85" s="24"/>
      <c r="I85" s="24"/>
      <c r="J85" s="24"/>
      <c r="K85" s="24"/>
      <c r="L85" s="224"/>
      <c r="M85" s="224"/>
      <c r="N85" s="213"/>
      <c r="O85" s="213"/>
    </row>
    <row r="86" spans="1:29" s="296" customFormat="1" x14ac:dyDescent="0.25">
      <c r="A86" s="382"/>
      <c r="C86" s="382"/>
      <c r="D86" s="382"/>
      <c r="E86" s="512"/>
      <c r="F86" s="382"/>
      <c r="G86" s="382"/>
      <c r="H86" s="812" t="str">
        <f>'6.DATOS DE LAS MEMORIAS FINALES'!H30:J30</f>
        <v>Nacionalidad</v>
      </c>
      <c r="I86" s="813"/>
      <c r="J86" s="814"/>
      <c r="K86" s="513"/>
      <c r="L86" s="512"/>
      <c r="M86" s="382"/>
      <c r="N86" s="382"/>
      <c r="O86" s="382"/>
      <c r="P86" s="382"/>
      <c r="Q86" s="382"/>
      <c r="R86" s="382"/>
      <c r="S86" s="382"/>
      <c r="T86" s="382"/>
      <c r="U86" s="382"/>
      <c r="V86" s="382"/>
      <c r="W86" s="382"/>
      <c r="X86" s="382"/>
      <c r="Y86" s="382"/>
      <c r="Z86" s="382"/>
      <c r="AA86" s="382"/>
      <c r="AB86" s="382"/>
      <c r="AC86" s="382"/>
    </row>
    <row r="87" spans="1:29" s="296" customFormat="1" ht="38.25" x14ac:dyDescent="0.25">
      <c r="A87" s="382"/>
      <c r="B87" s="382"/>
      <c r="C87" s="382"/>
      <c r="D87" s="514" t="str">
        <f>'6.DATOS DE LAS MEMORIAS FINALES'!D31</f>
        <v>TOTAL</v>
      </c>
      <c r="E87" s="514" t="str">
        <f>'6.DATOS DE LAS MEMORIAS FINALES'!E31</f>
        <v>Hombre</v>
      </c>
      <c r="F87" s="514" t="str">
        <f>'6.DATOS DE LAS MEMORIAS FINALES'!F31</f>
        <v>Mujer</v>
      </c>
      <c r="G87" s="514" t="str">
        <f>'6.DATOS DE LAS MEMORIAS FINALES'!G31</f>
        <v>No me identifico con las opciones anteriores</v>
      </c>
      <c r="H87" s="514" t="str">
        <f>'6.DATOS DE LAS MEMORIAS FINALES'!H31</f>
        <v>Navarra</v>
      </c>
      <c r="I87" s="514" t="str">
        <f>'6.DATOS DE LAS MEMORIAS FINALES'!I31</f>
        <v>España</v>
      </c>
      <c r="J87" s="514" t="str">
        <f>'6.DATOS DE LAS MEMORIAS FINALES'!J31</f>
        <v>Extranjero</v>
      </c>
      <c r="K87" s="514" t="str">
        <f>'6.DATOS DE LAS MEMORIAS FINALES'!K31</f>
        <v xml:space="preserve">Perfil
 director/a, </v>
      </c>
      <c r="L87" s="514" t="str">
        <f>'6.DATOS DE LAS MEMORIAS FINALES'!L31</f>
        <v xml:space="preserve">Perfil actor/actriz </v>
      </c>
      <c r="M87" s="514" t="str">
        <f>'6.DATOS DE LAS MEMORIAS FINALES'!M31</f>
        <v>Perfil productor/a</v>
      </c>
      <c r="N87" s="514" t="str">
        <f>'6.DATOS DE LAS MEMORIAS FINALES'!N31</f>
        <v>Otros</v>
      </c>
      <c r="O87" s="382"/>
      <c r="P87" s="382"/>
      <c r="Q87" s="382"/>
      <c r="R87" s="382"/>
      <c r="S87" s="382"/>
      <c r="T87" s="382"/>
      <c r="U87" s="382"/>
      <c r="V87" s="382"/>
      <c r="W87" s="382"/>
      <c r="X87" s="382"/>
      <c r="Y87" s="382"/>
      <c r="Z87" s="382"/>
      <c r="AA87" s="382"/>
      <c r="AB87" s="382"/>
      <c r="AC87" s="382"/>
    </row>
    <row r="88" spans="1:29" s="296" customFormat="1" x14ac:dyDescent="0.25">
      <c r="A88" s="382"/>
      <c r="B88" s="393"/>
      <c r="C88" s="382"/>
      <c r="D88" s="515">
        <f>'6.DATOS DE LAS MEMORIAS FINALES'!D32</f>
        <v>0</v>
      </c>
      <c r="E88" s="516">
        <f>'6.DATOS DE LAS MEMORIAS FINALES'!E32</f>
        <v>0</v>
      </c>
      <c r="F88" s="516">
        <f>'6.DATOS DE LAS MEMORIAS FINALES'!F32</f>
        <v>0</v>
      </c>
      <c r="G88" s="516">
        <f>'6.DATOS DE LAS MEMORIAS FINALES'!G32</f>
        <v>0</v>
      </c>
      <c r="H88" s="516">
        <f>'6.DATOS DE LAS MEMORIAS FINALES'!H32</f>
        <v>0</v>
      </c>
      <c r="I88" s="516">
        <f>'6.DATOS DE LAS MEMORIAS FINALES'!I32</f>
        <v>0</v>
      </c>
      <c r="J88" s="516">
        <f>'6.DATOS DE LAS MEMORIAS FINALES'!J32</f>
        <v>0</v>
      </c>
      <c r="K88" s="516">
        <f>'6.DATOS DE LAS MEMORIAS FINALES'!K32</f>
        <v>0</v>
      </c>
      <c r="L88" s="516">
        <f>'6.DATOS DE LAS MEMORIAS FINALES'!L32</f>
        <v>0</v>
      </c>
      <c r="M88" s="516">
        <f>'6.DATOS DE LAS MEMORIAS FINALES'!M32</f>
        <v>0</v>
      </c>
      <c r="N88" s="516">
        <f>'6.DATOS DE LAS MEMORIAS FINALES'!N32</f>
        <v>0</v>
      </c>
      <c r="O88" s="382"/>
      <c r="P88" s="382"/>
      <c r="Q88" s="382"/>
      <c r="R88" s="382"/>
      <c r="S88" s="382"/>
      <c r="T88" s="382"/>
      <c r="U88" s="382"/>
      <c r="V88" s="382"/>
      <c r="W88" s="382"/>
      <c r="X88" s="382"/>
      <c r="Y88" s="382"/>
      <c r="Z88" s="382"/>
      <c r="AA88" s="382"/>
      <c r="AB88" s="382"/>
      <c r="AC88" s="382"/>
    </row>
    <row r="89" spans="1:29" s="296" customFormat="1" ht="15.75" customHeight="1" x14ac:dyDescent="0.25">
      <c r="A89" s="382"/>
      <c r="B89" s="393"/>
      <c r="C89" s="382"/>
      <c r="D89" s="382"/>
      <c r="E89" s="382"/>
      <c r="F89" s="382"/>
      <c r="G89" s="382"/>
      <c r="H89" s="382"/>
      <c r="I89" s="382"/>
      <c r="J89" s="382"/>
      <c r="K89" s="382"/>
      <c r="L89" s="382"/>
      <c r="M89" s="382"/>
      <c r="N89" s="382"/>
      <c r="O89" s="382"/>
      <c r="P89" s="382"/>
      <c r="Q89" s="382"/>
      <c r="R89" s="382"/>
      <c r="S89" s="382"/>
      <c r="T89" s="382"/>
      <c r="U89" s="382"/>
      <c r="V89" s="382"/>
      <c r="W89" s="382"/>
      <c r="X89" s="382"/>
      <c r="Y89" s="382"/>
      <c r="Z89" s="382"/>
      <c r="AA89" s="382"/>
      <c r="AB89" s="382"/>
      <c r="AC89" s="382"/>
    </row>
    <row r="90" spans="1:29" s="296" customFormat="1" ht="15.75" customHeight="1" x14ac:dyDescent="0.25">
      <c r="A90" s="382"/>
      <c r="B90" s="395"/>
      <c r="C90" s="396"/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82"/>
      <c r="P90" s="382"/>
      <c r="Q90" s="382"/>
      <c r="R90" s="382"/>
      <c r="S90" s="382"/>
      <c r="T90" s="382"/>
      <c r="U90" s="382"/>
      <c r="V90" s="382"/>
      <c r="W90" s="382"/>
      <c r="X90" s="382"/>
      <c r="Y90" s="382"/>
      <c r="Z90" s="382"/>
      <c r="AA90" s="382"/>
      <c r="AB90" s="382"/>
      <c r="AC90" s="382"/>
    </row>
    <row r="91" spans="1:29" s="296" customFormat="1" ht="15.75" customHeight="1" x14ac:dyDescent="0.25">
      <c r="A91" s="382"/>
      <c r="B91" s="393" t="str">
        <f>'6.DATOS DE LAS MEMORIAS FINALES'!B35</f>
        <v>ACCIONES</v>
      </c>
      <c r="C91" s="382"/>
      <c r="D91" s="382"/>
      <c r="E91" s="382"/>
      <c r="F91" s="382"/>
      <c r="G91" s="382"/>
      <c r="H91" s="382"/>
      <c r="I91" s="382"/>
      <c r="J91" s="382"/>
      <c r="K91" s="382"/>
      <c r="L91" s="382"/>
      <c r="M91" s="382"/>
      <c r="N91" s="382"/>
      <c r="O91" s="382"/>
      <c r="P91" s="382"/>
      <c r="Q91" s="382"/>
      <c r="R91" s="382"/>
      <c r="S91" s="382"/>
      <c r="T91" s="382"/>
      <c r="U91" s="382"/>
      <c r="V91" s="382"/>
      <c r="W91" s="382"/>
      <c r="X91" s="382"/>
      <c r="Y91" s="382"/>
      <c r="Z91" s="382"/>
      <c r="AA91" s="382"/>
      <c r="AB91" s="382"/>
      <c r="AC91" s="382"/>
    </row>
    <row r="92" spans="1:29" s="296" customFormat="1" ht="30.75" customHeight="1" x14ac:dyDescent="0.25">
      <c r="A92" s="382"/>
      <c r="B92" s="382"/>
      <c r="C92" s="397"/>
      <c r="D92" s="517" t="str">
        <f>'6.DATOS DE LAS MEMORIAS FINALES'!D36</f>
        <v xml:space="preserve">TOTAL </v>
      </c>
      <c r="E92" s="514" t="str">
        <f>'6.DATOS DE LAS MEMORIAS FINALES'!E36</f>
        <v>Debates</v>
      </c>
      <c r="F92" s="815" t="str">
        <f>'6.DATOS DE LAS MEMORIAS FINALES'!F36</f>
        <v>Mesas redondas</v>
      </c>
      <c r="G92" s="816"/>
      <c r="H92" s="815" t="str">
        <f>'6.DATOS DE LAS MEMORIAS FINALES'!H36</f>
        <v>Cursos, talleres</v>
      </c>
      <c r="I92" s="816"/>
      <c r="J92" s="815" t="str">
        <f>'6.DATOS DE LAS MEMORIAS FINALES'!J36</f>
        <v>Otras 
acciones</v>
      </c>
      <c r="K92" s="816"/>
      <c r="L92" s="398"/>
      <c r="M92" s="398"/>
      <c r="N92" s="398"/>
      <c r="O92" s="398"/>
      <c r="P92" s="398"/>
      <c r="Q92" s="382"/>
      <c r="R92" s="382"/>
      <c r="S92" s="382"/>
      <c r="T92" s="382"/>
      <c r="U92" s="382"/>
      <c r="V92" s="382"/>
      <c r="W92" s="382"/>
      <c r="X92" s="382"/>
      <c r="Y92" s="382"/>
      <c r="Z92" s="382"/>
      <c r="AA92" s="382"/>
      <c r="AB92" s="382"/>
      <c r="AC92" s="382"/>
    </row>
    <row r="93" spans="1:29" s="296" customFormat="1" ht="41.25" customHeight="1" x14ac:dyDescent="0.25">
      <c r="A93" s="382"/>
      <c r="B93" s="819" t="str">
        <f>'6.DATOS DE LAS MEMORIAS FINALES'!B37:C37</f>
        <v>Nº de acciones (debates, mesas redondas, cursos, talleres, acciones formativas)</v>
      </c>
      <c r="C93" s="820"/>
      <c r="D93" s="518">
        <f>'6.DATOS DE LAS MEMORIAS FINALES'!D37</f>
        <v>0</v>
      </c>
      <c r="E93" s="516">
        <f>'6.DATOS DE LAS MEMORIAS FINALES'!E37</f>
        <v>0</v>
      </c>
      <c r="F93" s="841">
        <f>'6.DATOS DE LAS MEMORIAS FINALES'!F37</f>
        <v>0</v>
      </c>
      <c r="G93" s="842"/>
      <c r="H93" s="841">
        <f>'6.DATOS DE LAS MEMORIAS FINALES'!H37</f>
        <v>0</v>
      </c>
      <c r="I93" s="842"/>
      <c r="J93" s="841">
        <f>'6.DATOS DE LAS MEMORIAS FINALES'!J37</f>
        <v>0</v>
      </c>
      <c r="K93" s="842"/>
      <c r="L93" s="382"/>
      <c r="M93" s="382"/>
      <c r="N93" s="382"/>
      <c r="O93" s="398"/>
      <c r="P93" s="398"/>
      <c r="Q93" s="382"/>
      <c r="R93" s="382"/>
      <c r="S93" s="382"/>
      <c r="T93" s="382"/>
      <c r="U93" s="382"/>
      <c r="V93" s="382"/>
      <c r="W93" s="382"/>
      <c r="X93" s="382"/>
      <c r="Y93" s="382"/>
      <c r="Z93" s="382"/>
      <c r="AA93" s="382"/>
      <c r="AB93" s="382"/>
      <c r="AC93" s="382"/>
    </row>
    <row r="94" spans="1:29" s="296" customFormat="1" ht="15.75" customHeight="1" x14ac:dyDescent="0.25">
      <c r="A94" s="382"/>
      <c r="B94" s="819" t="str">
        <f>'6.DATOS DE LAS MEMORIAS FINALES'!B38:C38</f>
        <v>Nº de acciones en euskera</v>
      </c>
      <c r="C94" s="820"/>
      <c r="D94" s="518">
        <f>'6.DATOS DE LAS MEMORIAS FINALES'!D38</f>
        <v>0</v>
      </c>
      <c r="E94" s="516">
        <f>'6.DATOS DE LAS MEMORIAS FINALES'!E38</f>
        <v>0</v>
      </c>
      <c r="F94" s="841">
        <f>'6.DATOS DE LAS MEMORIAS FINALES'!F38</f>
        <v>0</v>
      </c>
      <c r="G94" s="842"/>
      <c r="H94" s="841">
        <f>'6.DATOS DE LAS MEMORIAS FINALES'!H38</f>
        <v>0</v>
      </c>
      <c r="I94" s="842"/>
      <c r="J94" s="841">
        <f>'6.DATOS DE LAS MEMORIAS FINALES'!J38</f>
        <v>0</v>
      </c>
      <c r="K94" s="842"/>
      <c r="L94" s="382"/>
      <c r="M94" s="382"/>
      <c r="N94" s="382"/>
      <c r="O94" s="382"/>
      <c r="P94" s="382"/>
      <c r="Q94" s="382"/>
      <c r="R94" s="382"/>
      <c r="S94" s="382"/>
      <c r="T94" s="382"/>
      <c r="U94" s="382"/>
      <c r="V94" s="382"/>
      <c r="W94" s="382"/>
      <c r="X94" s="382"/>
      <c r="Y94" s="382"/>
      <c r="Z94" s="382"/>
      <c r="AA94" s="382"/>
      <c r="AB94" s="382"/>
      <c r="AC94" s="382"/>
    </row>
    <row r="95" spans="1:29" s="296" customFormat="1" ht="15.75" customHeight="1" x14ac:dyDescent="0.25">
      <c r="A95" s="382"/>
      <c r="B95" s="393"/>
      <c r="C95" s="382"/>
      <c r="D95" s="382"/>
      <c r="E95" s="382"/>
      <c r="F95" s="382"/>
      <c r="G95" s="382"/>
      <c r="H95" s="382"/>
      <c r="I95" s="382"/>
      <c r="J95" s="382"/>
      <c r="K95" s="382"/>
      <c r="L95" s="382"/>
      <c r="M95" s="382"/>
      <c r="N95" s="382"/>
      <c r="O95" s="382"/>
      <c r="P95" s="382"/>
      <c r="Q95" s="382"/>
      <c r="R95" s="382"/>
      <c r="S95" s="382"/>
      <c r="T95" s="382"/>
      <c r="U95" s="382"/>
      <c r="V95" s="382"/>
      <c r="W95" s="382"/>
      <c r="X95" s="382"/>
      <c r="Y95" s="382"/>
      <c r="Z95" s="382"/>
      <c r="AA95" s="382"/>
      <c r="AB95" s="382"/>
      <c r="AC95" s="382"/>
    </row>
    <row r="96" spans="1:29" s="296" customFormat="1" ht="74.25" customHeight="1" x14ac:dyDescent="0.25">
      <c r="A96" s="382"/>
      <c r="B96" s="382"/>
      <c r="C96" s="397"/>
      <c r="D96" s="514" t="str">
        <f>'6.DATOS DE LAS MEMORIAS FINALES'!D40</f>
        <v xml:space="preserve">TOTAL </v>
      </c>
      <c r="E96" s="514" t="str">
        <f>'6.DATOS DE LAS MEMORIAS FINALES'!E40</f>
        <v>Presencia del evento en medios generalistas (prensa, radio y televisión) (entrevistas, artículos, críticas...)</v>
      </c>
      <c r="F96" s="815" t="str">
        <f>'6.DATOS DE LAS MEMORIAS FINALES'!F40:G40</f>
        <v>Presencia del evento en medios especializados (entrevistas, artículos, críticas...)</v>
      </c>
      <c r="G96" s="816"/>
      <c r="H96" s="815" t="str">
        <f>'6.DATOS DE LAS MEMORIAS FINALES'!H40:I40</f>
        <v>Presencia del evento en redes sociales</v>
      </c>
      <c r="I96" s="816"/>
      <c r="J96" s="815" t="str">
        <f>'6.DATOS DE LAS MEMORIAS FINALES'!J40:K40</f>
        <v>Elaboración propia de blogs, podcast, webs…</v>
      </c>
      <c r="K96" s="816"/>
      <c r="L96" s="398"/>
      <c r="M96" s="398"/>
      <c r="N96" s="398"/>
      <c r="O96" s="398"/>
      <c r="P96" s="398"/>
      <c r="Q96" s="382"/>
      <c r="R96" s="382"/>
      <c r="S96" s="382"/>
      <c r="T96" s="382"/>
      <c r="U96" s="382"/>
      <c r="V96" s="382"/>
      <c r="W96" s="382"/>
      <c r="X96" s="382"/>
      <c r="Y96" s="382"/>
      <c r="Z96" s="382"/>
      <c r="AA96" s="382"/>
      <c r="AB96" s="382"/>
      <c r="AC96" s="382"/>
    </row>
    <row r="97" spans="1:29" s="296" customFormat="1" ht="15.75" customHeight="1" x14ac:dyDescent="0.25">
      <c r="A97" s="382"/>
      <c r="B97" s="843" t="str">
        <f>'6.DATOS DE LAS MEMORIAS FINALES'!B41:C41</f>
        <v>Nº de acciones de difusión y comunicación</v>
      </c>
      <c r="C97" s="844"/>
      <c r="D97" s="519">
        <f>'6.DATOS DE LAS MEMORIAS FINALES'!D41</f>
        <v>0</v>
      </c>
      <c r="E97" s="516">
        <f>'6.DATOS DE LAS MEMORIAS FINALES'!E41</f>
        <v>0</v>
      </c>
      <c r="F97" s="841">
        <f>'6.DATOS DE LAS MEMORIAS FINALES'!F41</f>
        <v>0</v>
      </c>
      <c r="G97" s="842"/>
      <c r="H97" s="841">
        <f>'6.DATOS DE LAS MEMORIAS FINALES'!H41</f>
        <v>0</v>
      </c>
      <c r="I97" s="842"/>
      <c r="J97" s="841">
        <f>'6.DATOS DE LAS MEMORIAS FINALES'!J41</f>
        <v>0</v>
      </c>
      <c r="K97" s="842"/>
      <c r="L97" s="382"/>
      <c r="M97" s="382"/>
      <c r="N97" s="382"/>
      <c r="O97" s="398"/>
      <c r="P97" s="398"/>
      <c r="Q97" s="382"/>
      <c r="R97" s="382"/>
      <c r="S97" s="382"/>
      <c r="T97" s="382"/>
      <c r="U97" s="382"/>
      <c r="V97" s="382"/>
      <c r="W97" s="382"/>
      <c r="X97" s="382"/>
      <c r="Y97" s="382"/>
      <c r="Z97" s="382"/>
      <c r="AA97" s="382"/>
      <c r="AB97" s="382"/>
      <c r="AC97" s="382"/>
    </row>
    <row r="98" spans="1:29" s="296" customFormat="1" ht="15.75" customHeight="1" x14ac:dyDescent="0.25">
      <c r="A98" s="382"/>
      <c r="B98" s="382"/>
      <c r="C98" s="382"/>
      <c r="D98" s="382"/>
      <c r="E98" s="382"/>
      <c r="F98" s="382"/>
      <c r="G98" s="382"/>
      <c r="H98" s="382"/>
      <c r="I98" s="382"/>
      <c r="J98" s="382"/>
      <c r="K98" s="382"/>
      <c r="L98" s="382"/>
      <c r="M98" s="382"/>
      <c r="N98" s="382"/>
      <c r="O98" s="382"/>
      <c r="P98" s="382"/>
      <c r="Q98" s="382"/>
      <c r="R98" s="382"/>
      <c r="S98" s="382"/>
      <c r="T98" s="382"/>
      <c r="U98" s="382"/>
      <c r="V98" s="382"/>
      <c r="W98" s="382"/>
      <c r="X98" s="382"/>
      <c r="Y98" s="382"/>
      <c r="Z98" s="382"/>
      <c r="AA98" s="382"/>
      <c r="AB98" s="382"/>
      <c r="AC98" s="382"/>
    </row>
    <row r="99" spans="1:29" s="296" customFormat="1" ht="51.75" customHeight="1" x14ac:dyDescent="0.25">
      <c r="A99" s="382"/>
      <c r="B99" s="382"/>
      <c r="C99" s="398"/>
      <c r="D99" s="514" t="str">
        <f>'6.DATOS DE LAS MEMORIAS FINALES'!D43</f>
        <v>TOTAL</v>
      </c>
      <c r="E99" s="514" t="str">
        <f>'6.DATOS DE LAS MEMORIAS FINALES'!E43</f>
        <v>Número de medidas de accesibilidad</v>
      </c>
      <c r="F99" s="815" t="str">
        <f>'6.DATOS DE LAS MEMORIAS FINALES'!F43:G43</f>
        <v>Número de medidas de conciliación</v>
      </c>
      <c r="G99" s="816"/>
      <c r="H99" s="815" t="str">
        <f>'6.DATOS DE LAS MEMORIAS FINALES'!H43:I43</f>
        <v>Número de medidas de sostenibilidad</v>
      </c>
      <c r="I99" s="816"/>
      <c r="J99" s="815" t="str">
        <f>'6.DATOS DE LAS MEMORIAS FINALES'!J43:K43</f>
        <v>Número de medidas de contribución al reto demográfico</v>
      </c>
      <c r="K99" s="816"/>
      <c r="L99" s="382"/>
      <c r="M99" s="382"/>
      <c r="N99" s="382"/>
      <c r="O99" s="382"/>
      <c r="P99" s="382"/>
      <c r="Q99" s="382"/>
      <c r="R99" s="382"/>
      <c r="S99" s="382"/>
      <c r="T99" s="382"/>
      <c r="U99" s="382"/>
      <c r="V99" s="382"/>
      <c r="W99" s="382"/>
      <c r="X99" s="382"/>
      <c r="Y99" s="382"/>
      <c r="Z99" s="382"/>
      <c r="AA99" s="382"/>
      <c r="AB99" s="382"/>
      <c r="AC99" s="382"/>
    </row>
    <row r="100" spans="1:29" s="296" customFormat="1" ht="32.25" customHeight="1" x14ac:dyDescent="0.25">
      <c r="A100" s="382"/>
      <c r="B100" s="817" t="str">
        <f>'6.DATOS DE LAS MEMORIAS FINALES'!B44:C44</f>
        <v>Nº de acciones de accesibilidad, sostenibilidad, conciliación, de contribución al reto demográfico</v>
      </c>
      <c r="C100" s="818"/>
      <c r="D100" s="519">
        <f>'6.DATOS DE LAS MEMORIAS FINALES'!D44</f>
        <v>0</v>
      </c>
      <c r="E100" s="516">
        <f>'6.DATOS DE LAS MEMORIAS FINALES'!E44</f>
        <v>0</v>
      </c>
      <c r="F100" s="841">
        <f>'6.DATOS DE LAS MEMORIAS FINALES'!F44</f>
        <v>0</v>
      </c>
      <c r="G100" s="842"/>
      <c r="H100" s="841">
        <f>'6.DATOS DE LAS MEMORIAS FINALES'!H44</f>
        <v>0</v>
      </c>
      <c r="I100" s="842"/>
      <c r="J100" s="841">
        <f>'6.DATOS DE LAS MEMORIAS FINALES'!J44</f>
        <v>0</v>
      </c>
      <c r="K100" s="842"/>
      <c r="L100" s="382"/>
      <c r="M100" s="382"/>
      <c r="N100" s="382"/>
      <c r="O100" s="382"/>
      <c r="P100" s="382"/>
      <c r="Q100" s="382"/>
      <c r="R100" s="382"/>
      <c r="S100" s="382"/>
      <c r="T100" s="382"/>
      <c r="U100" s="382"/>
      <c r="V100" s="382"/>
      <c r="W100" s="382"/>
      <c r="X100" s="382"/>
      <c r="Y100" s="382"/>
      <c r="Z100" s="382"/>
      <c r="AA100" s="382"/>
      <c r="AB100" s="382"/>
      <c r="AC100" s="382"/>
    </row>
    <row r="101" spans="1:29" s="296" customFormat="1" ht="55.5" customHeight="1" x14ac:dyDescent="0.25">
      <c r="A101" s="382"/>
      <c r="B101" s="817" t="str">
        <f>'6.DATOS DE LAS MEMORIAS FINALES'!B45:C45</f>
        <v>Nº de acciones colaborativas del evento o certamen con otros festivales, asociaciones o entidades que aseguren su presencia y continuidad en su área de influencia más allá de las fechas estrictas de celebración de los eventos</v>
      </c>
      <c r="C101" s="818"/>
      <c r="D101" s="520">
        <f>'6.DATOS DE LAS MEMORIAS FINALES'!D45</f>
        <v>0</v>
      </c>
      <c r="E101" s="403"/>
      <c r="F101" s="403"/>
      <c r="G101" s="403"/>
      <c r="H101" s="403"/>
      <c r="I101" s="403"/>
      <c r="J101" s="403"/>
      <c r="K101" s="403"/>
      <c r="L101" s="382"/>
      <c r="M101" s="382"/>
      <c r="N101" s="382"/>
      <c r="O101" s="382"/>
      <c r="P101" s="382"/>
      <c r="Q101" s="382"/>
      <c r="R101" s="382"/>
      <c r="S101" s="382"/>
      <c r="T101" s="382"/>
      <c r="U101" s="382"/>
      <c r="V101" s="382"/>
      <c r="W101" s="382"/>
      <c r="X101" s="382"/>
      <c r="Y101" s="382"/>
      <c r="Z101" s="382"/>
      <c r="AA101" s="382"/>
      <c r="AB101" s="382"/>
      <c r="AC101" s="382"/>
    </row>
    <row r="102" spans="1:29" s="296" customFormat="1" ht="15.75" customHeight="1" x14ac:dyDescent="0.25">
      <c r="A102" s="382"/>
      <c r="B102" s="382"/>
      <c r="C102" s="382"/>
      <c r="D102" s="382"/>
      <c r="E102" s="382"/>
      <c r="F102" s="382"/>
      <c r="G102" s="382"/>
      <c r="H102" s="382"/>
      <c r="I102" s="382"/>
      <c r="J102" s="382"/>
      <c r="K102" s="382"/>
      <c r="L102" s="382"/>
      <c r="M102" s="382"/>
      <c r="N102" s="382"/>
      <c r="O102" s="382"/>
      <c r="P102" s="382"/>
      <c r="Q102" s="382"/>
      <c r="R102" s="382"/>
      <c r="S102" s="382"/>
      <c r="T102" s="382"/>
      <c r="U102" s="382"/>
      <c r="V102" s="382"/>
      <c r="W102" s="382"/>
      <c r="X102" s="382"/>
      <c r="Y102" s="382"/>
      <c r="Z102" s="382"/>
      <c r="AA102" s="382"/>
      <c r="AB102" s="382"/>
      <c r="AC102" s="382"/>
    </row>
    <row r="103" spans="1:29" s="296" customFormat="1" ht="15.75" customHeight="1" x14ac:dyDescent="0.25">
      <c r="A103" s="404"/>
      <c r="B103" s="382"/>
      <c r="C103" s="382"/>
      <c r="D103" s="382"/>
      <c r="E103" s="382"/>
      <c r="F103" s="382"/>
      <c r="G103" s="382"/>
      <c r="H103" s="382"/>
      <c r="I103" s="382"/>
      <c r="J103" s="382"/>
      <c r="K103" s="382"/>
      <c r="L103" s="382"/>
      <c r="M103" s="382"/>
      <c r="N103" s="382"/>
      <c r="O103" s="382"/>
      <c r="P103" s="382"/>
      <c r="Q103" s="382"/>
      <c r="R103" s="382"/>
      <c r="S103" s="382"/>
      <c r="T103" s="382"/>
      <c r="U103" s="382"/>
      <c r="V103" s="382"/>
      <c r="W103" s="382"/>
      <c r="X103" s="382"/>
      <c r="Y103" s="382"/>
      <c r="Z103" s="382"/>
      <c r="AA103" s="382"/>
      <c r="AB103" s="382"/>
      <c r="AC103" s="382"/>
    </row>
    <row r="104" spans="1:29" s="296" customFormat="1" ht="15.75" customHeight="1" x14ac:dyDescent="0.25">
      <c r="A104" s="404"/>
      <c r="B104" s="382"/>
      <c r="C104" s="382"/>
      <c r="D104" s="382"/>
      <c r="E104" s="382"/>
      <c r="F104" s="382"/>
      <c r="G104" s="382"/>
      <c r="H104" s="382"/>
      <c r="I104" s="382"/>
      <c r="J104" s="382"/>
      <c r="K104" s="382"/>
      <c r="L104" s="382"/>
      <c r="M104" s="382"/>
      <c r="N104" s="382"/>
      <c r="O104" s="382"/>
      <c r="P104" s="382"/>
      <c r="Q104" s="382"/>
      <c r="R104" s="382"/>
      <c r="S104" s="382"/>
      <c r="T104" s="382"/>
      <c r="U104" s="382"/>
      <c r="V104" s="382"/>
      <c r="W104" s="382"/>
      <c r="X104" s="382"/>
      <c r="Y104" s="382"/>
      <c r="Z104" s="382"/>
      <c r="AA104" s="382"/>
      <c r="AB104" s="382"/>
      <c r="AC104" s="382"/>
    </row>
    <row r="105" spans="1:29" s="296" customFormat="1" ht="29.25" customHeight="1" x14ac:dyDescent="0.25">
      <c r="A105" s="404"/>
      <c r="B105" s="405" t="str">
        <f>'6.DATOS DE LAS MEMORIAS FINALES'!B49</f>
        <v>2. DATOS RELATIVOS A LA ASISTENCIA</v>
      </c>
      <c r="C105" s="398"/>
      <c r="D105" s="398"/>
      <c r="E105" s="398"/>
      <c r="F105" s="398"/>
      <c r="G105" s="398"/>
      <c r="K105" s="398"/>
      <c r="L105" s="398"/>
      <c r="M105" s="398"/>
      <c r="N105" s="398"/>
      <c r="O105" s="398"/>
      <c r="P105" s="398"/>
      <c r="Q105" s="382"/>
      <c r="R105" s="382"/>
      <c r="S105" s="382"/>
      <c r="T105" s="382"/>
      <c r="U105" s="382"/>
      <c r="V105" s="382"/>
      <c r="W105" s="382"/>
      <c r="X105" s="382"/>
      <c r="Y105" s="382"/>
      <c r="Z105" s="382"/>
      <c r="AA105" s="382"/>
      <c r="AB105" s="382"/>
      <c r="AC105" s="382"/>
    </row>
    <row r="106" spans="1:29" s="296" customFormat="1" ht="27" customHeight="1" x14ac:dyDescent="0.25">
      <c r="A106" s="404"/>
      <c r="B106" s="404"/>
      <c r="C106" s="404"/>
      <c r="D106" s="404"/>
      <c r="E106" s="521" t="str">
        <f>'6.DATOS DE LAS MEMORIAS FINALES'!E50</f>
        <v>Número de personas</v>
      </c>
      <c r="F106" s="521" t="str">
        <f>'6.DATOS DE LAS MEMORIAS FINALES'!F50</f>
        <v>% respecto al total de personas</v>
      </c>
      <c r="G106" s="404"/>
      <c r="H106" s="398"/>
      <c r="I106" s="521" t="str">
        <f>'6.DATOS DE LAS MEMORIAS FINALES'!I50</f>
        <v>Número de personas</v>
      </c>
      <c r="J106" s="521" t="str">
        <f>'6.DATOS DE LAS MEMORIAS FINALES'!J50</f>
        <v>% respecto al total de personas</v>
      </c>
      <c r="K106" s="404"/>
      <c r="L106" s="404"/>
      <c r="M106" s="404"/>
      <c r="N106" s="398"/>
      <c r="O106" s="398"/>
      <c r="P106" s="398"/>
      <c r="Q106" s="382"/>
      <c r="R106" s="382"/>
      <c r="S106" s="382"/>
      <c r="T106" s="382"/>
      <c r="U106" s="382"/>
      <c r="V106" s="382"/>
      <c r="W106" s="382"/>
      <c r="X106" s="382"/>
      <c r="Y106" s="382"/>
      <c r="Z106" s="382"/>
      <c r="AA106" s="382"/>
      <c r="AB106" s="382"/>
      <c r="AC106" s="382"/>
    </row>
    <row r="107" spans="1:29" s="296" customFormat="1" ht="15.75" customHeight="1" x14ac:dyDescent="0.25">
      <c r="A107" s="404"/>
      <c r="B107" s="404"/>
      <c r="C107" s="382"/>
      <c r="D107" s="522" t="str">
        <f>'6.DATOS DE LAS MEMORIAS FINALES'!D51</f>
        <v xml:space="preserve">HOMBRES </v>
      </c>
      <c r="E107" s="523">
        <f>'6.DATOS DE LAS MEMORIAS FINALES'!E51</f>
        <v>0</v>
      </c>
      <c r="F107" s="524" t="str">
        <f>'6.DATOS DE LAS MEMORIAS FINALES'!F51</f>
        <v/>
      </c>
      <c r="G107" s="404"/>
      <c r="H107" s="522" t="str">
        <f>'6.DATOS DE LAS MEMORIAS FINALES'!H51</f>
        <v>&lt;15 años</v>
      </c>
      <c r="I107" s="525">
        <f>'6.DATOS DE LAS MEMORIAS FINALES'!I51</f>
        <v>0</v>
      </c>
      <c r="J107" s="524" t="str">
        <f>'6.DATOS DE LAS MEMORIAS FINALES'!J51</f>
        <v/>
      </c>
      <c r="M107" s="404"/>
      <c r="N107" s="398"/>
      <c r="O107" s="398"/>
      <c r="P107" s="398"/>
      <c r="Q107" s="382"/>
      <c r="R107" s="382"/>
      <c r="S107" s="382"/>
      <c r="T107" s="382"/>
      <c r="U107" s="382"/>
      <c r="V107" s="382"/>
      <c r="W107" s="382"/>
      <c r="X107" s="382"/>
      <c r="Y107" s="382"/>
      <c r="Z107" s="382"/>
      <c r="AA107" s="382"/>
      <c r="AB107" s="382"/>
      <c r="AC107" s="382"/>
    </row>
    <row r="108" spans="1:29" s="296" customFormat="1" ht="15.75" customHeight="1" x14ac:dyDescent="0.25">
      <c r="A108" s="382"/>
      <c r="B108" s="404"/>
      <c r="C108" s="404"/>
      <c r="D108" s="522" t="str">
        <f>'6.DATOS DE LAS MEMORIAS FINALES'!D52</f>
        <v>MUJERES</v>
      </c>
      <c r="E108" s="523">
        <f>'6.DATOS DE LAS MEMORIAS FINALES'!E52</f>
        <v>0</v>
      </c>
      <c r="F108" s="524" t="str">
        <f>'6.DATOS DE LAS MEMORIAS FINALES'!F52</f>
        <v/>
      </c>
      <c r="G108" s="404"/>
      <c r="H108" s="522" t="str">
        <f>'6.DATOS DE LAS MEMORIAS FINALES'!H52</f>
        <v>15 a 25 años</v>
      </c>
      <c r="I108" s="525">
        <f>'6.DATOS DE LAS MEMORIAS FINALES'!I52</f>
        <v>0</v>
      </c>
      <c r="J108" s="524" t="str">
        <f>'6.DATOS DE LAS MEMORIAS FINALES'!J52</f>
        <v/>
      </c>
      <c r="M108" s="404"/>
      <c r="N108" s="398"/>
      <c r="O108" s="398"/>
      <c r="P108" s="398"/>
      <c r="Q108" s="382"/>
      <c r="R108" s="382"/>
      <c r="S108" s="382"/>
      <c r="T108" s="382"/>
      <c r="U108" s="382"/>
      <c r="V108" s="382"/>
      <c r="W108" s="382"/>
      <c r="X108" s="382"/>
      <c r="Y108" s="382"/>
      <c r="Z108" s="382"/>
      <c r="AA108" s="382"/>
      <c r="AB108" s="382"/>
      <c r="AC108" s="382"/>
    </row>
    <row r="109" spans="1:29" s="296" customFormat="1" ht="15.75" customHeight="1" x14ac:dyDescent="0.25">
      <c r="A109" s="404"/>
      <c r="B109" s="404"/>
      <c r="C109" s="404"/>
      <c r="D109" s="522" t="str">
        <f>'6.DATOS DE LAS MEMORIAS FINALES'!D53</f>
        <v>OTROS/NC/NS</v>
      </c>
      <c r="E109" s="523">
        <f>'6.DATOS DE LAS MEMORIAS FINALES'!E53</f>
        <v>0</v>
      </c>
      <c r="F109" s="524" t="str">
        <f>'6.DATOS DE LAS MEMORIAS FINALES'!F53</f>
        <v/>
      </c>
      <c r="G109" s="404"/>
      <c r="H109" s="522" t="str">
        <f>'6.DATOS DE LAS MEMORIAS FINALES'!H53</f>
        <v>26 a 45 años</v>
      </c>
      <c r="I109" s="525">
        <f>'6.DATOS DE LAS MEMORIAS FINALES'!I53</f>
        <v>0</v>
      </c>
      <c r="J109" s="524" t="str">
        <f>'6.DATOS DE LAS MEMORIAS FINALES'!J53</f>
        <v/>
      </c>
      <c r="M109" s="404"/>
      <c r="N109" s="398"/>
      <c r="O109" s="398"/>
      <c r="P109" s="398"/>
      <c r="Q109" s="382"/>
      <c r="R109" s="382"/>
      <c r="S109" s="382"/>
      <c r="T109" s="382"/>
      <c r="U109" s="382"/>
      <c r="V109" s="382"/>
      <c r="W109" s="382"/>
      <c r="X109" s="382"/>
      <c r="Y109" s="382"/>
      <c r="Z109" s="382"/>
      <c r="AA109" s="382"/>
      <c r="AB109" s="382"/>
      <c r="AC109" s="382"/>
    </row>
    <row r="110" spans="1:29" s="296" customFormat="1" ht="15.75" customHeight="1" x14ac:dyDescent="0.25">
      <c r="A110" s="382"/>
      <c r="B110" s="404"/>
      <c r="C110" s="404"/>
      <c r="D110" s="522" t="str">
        <f>'6.DATOS DE LAS MEMORIAS FINALES'!D54</f>
        <v>TOTAL</v>
      </c>
      <c r="E110" s="526">
        <f>'6.DATOS DE LAS MEMORIAS FINALES'!E54</f>
        <v>0</v>
      </c>
      <c r="F110" s="527">
        <f>'6.DATOS DE LAS MEMORIAS FINALES'!F54</f>
        <v>0</v>
      </c>
      <c r="G110" s="404"/>
      <c r="H110" s="522" t="str">
        <f>'6.DATOS DE LAS MEMORIAS FINALES'!H54</f>
        <v>46 a  65 años</v>
      </c>
      <c r="I110" s="525">
        <f>'6.DATOS DE LAS MEMORIAS FINALES'!I54</f>
        <v>0</v>
      </c>
      <c r="J110" s="524" t="str">
        <f>'6.DATOS DE LAS MEMORIAS FINALES'!J54</f>
        <v/>
      </c>
      <c r="M110" s="404"/>
      <c r="N110" s="398"/>
      <c r="O110" s="398"/>
      <c r="P110" s="398"/>
      <c r="Q110" s="382"/>
      <c r="R110" s="382"/>
      <c r="S110" s="382"/>
      <c r="T110" s="382"/>
      <c r="U110" s="382"/>
      <c r="V110" s="382"/>
      <c r="W110" s="382"/>
      <c r="X110" s="382"/>
      <c r="Y110" s="382"/>
      <c r="Z110" s="382"/>
      <c r="AA110" s="382"/>
      <c r="AB110" s="382"/>
      <c r="AC110" s="382"/>
    </row>
    <row r="111" spans="1:29" s="296" customFormat="1" ht="15.75" customHeight="1" x14ac:dyDescent="0.25">
      <c r="A111" s="382"/>
      <c r="B111" s="398"/>
      <c r="C111" s="404"/>
      <c r="D111" s="404"/>
      <c r="E111" s="404"/>
      <c r="F111" s="404"/>
      <c r="G111" s="404"/>
      <c r="H111" s="522" t="str">
        <f>'6.DATOS DE LAS MEMORIAS FINALES'!H55</f>
        <v>&gt; 65 años</v>
      </c>
      <c r="I111" s="525">
        <f>'6.DATOS DE LAS MEMORIAS FINALES'!I55</f>
        <v>0</v>
      </c>
      <c r="J111" s="524" t="str">
        <f>'6.DATOS DE LAS MEMORIAS FINALES'!J55</f>
        <v/>
      </c>
      <c r="M111" s="404"/>
      <c r="N111" s="398"/>
      <c r="O111" s="398"/>
      <c r="P111" s="398"/>
      <c r="Q111" s="382"/>
      <c r="R111" s="382"/>
      <c r="S111" s="382"/>
      <c r="T111" s="382"/>
      <c r="U111" s="382"/>
      <c r="V111" s="382"/>
      <c r="W111" s="382"/>
      <c r="X111" s="382"/>
      <c r="Y111" s="382"/>
      <c r="Z111" s="382"/>
      <c r="AA111" s="382"/>
      <c r="AB111" s="382"/>
      <c r="AC111" s="382"/>
    </row>
    <row r="112" spans="1:29" s="296" customFormat="1" ht="15.75" customHeight="1" x14ac:dyDescent="0.25">
      <c r="A112" s="382"/>
      <c r="B112" s="398"/>
      <c r="C112" s="404"/>
      <c r="D112" s="404"/>
      <c r="E112" s="404"/>
      <c r="F112" s="404"/>
      <c r="G112" s="404"/>
      <c r="H112" s="522" t="str">
        <f>'6.DATOS DE LAS MEMORIAS FINALES'!H56</f>
        <v>TOTAL</v>
      </c>
      <c r="I112" s="528">
        <f>'6.DATOS DE LAS MEMORIAS FINALES'!I56</f>
        <v>0</v>
      </c>
      <c r="J112" s="527">
        <f>'6.DATOS DE LAS MEMORIAS FINALES'!J56</f>
        <v>0</v>
      </c>
      <c r="M112" s="404"/>
      <c r="N112" s="398"/>
      <c r="O112" s="398"/>
      <c r="P112" s="398"/>
      <c r="Q112" s="382"/>
      <c r="R112" s="382"/>
      <c r="S112" s="382"/>
      <c r="T112" s="382"/>
      <c r="U112" s="382"/>
      <c r="V112" s="382"/>
      <c r="W112" s="382"/>
      <c r="X112" s="382"/>
      <c r="Y112" s="382"/>
      <c r="Z112" s="382"/>
      <c r="AA112" s="382"/>
      <c r="AB112" s="382"/>
      <c r="AC112" s="382"/>
    </row>
    <row r="113" spans="1:29" s="296" customFormat="1" ht="15.75" customHeight="1" x14ac:dyDescent="0.25">
      <c r="A113" s="382"/>
      <c r="B113" s="398"/>
      <c r="C113" s="404"/>
      <c r="D113" s="404"/>
      <c r="E113" s="404"/>
      <c r="F113" s="404"/>
      <c r="G113" s="404"/>
      <c r="H113" s="24"/>
      <c r="I113" s="24"/>
      <c r="J113" s="24"/>
      <c r="M113" s="404"/>
      <c r="N113" s="398"/>
      <c r="O113" s="398"/>
      <c r="P113" s="398"/>
      <c r="Q113" s="382"/>
      <c r="R113" s="382"/>
      <c r="S113" s="382"/>
      <c r="T113" s="382"/>
      <c r="U113" s="382"/>
      <c r="V113" s="382"/>
      <c r="W113" s="382"/>
      <c r="X113" s="382"/>
      <c r="Y113" s="382"/>
      <c r="Z113" s="382"/>
      <c r="AA113" s="382"/>
      <c r="AB113" s="382"/>
      <c r="AC113" s="382"/>
    </row>
    <row r="114" spans="1:29" s="296" customFormat="1" ht="15.75" customHeight="1" x14ac:dyDescent="0.25">
      <c r="A114" s="382"/>
      <c r="B114" s="419"/>
      <c r="C114" s="398"/>
      <c r="D114" s="398"/>
      <c r="E114" s="398"/>
      <c r="F114" s="398"/>
      <c r="G114" s="398"/>
      <c r="J114" s="398"/>
      <c r="N114" s="398"/>
      <c r="O114" s="398"/>
      <c r="P114" s="398"/>
      <c r="Q114" s="382"/>
      <c r="R114" s="382"/>
      <c r="S114" s="382"/>
      <c r="T114" s="382"/>
      <c r="U114" s="382"/>
      <c r="V114" s="382"/>
      <c r="W114" s="382"/>
      <c r="X114" s="382"/>
      <c r="Y114" s="382"/>
      <c r="Z114" s="382"/>
      <c r="AA114" s="382"/>
      <c r="AB114" s="382"/>
      <c r="AC114" s="382"/>
    </row>
    <row r="115" spans="1:29" s="296" customFormat="1" ht="15.75" customHeight="1" x14ac:dyDescent="0.25">
      <c r="A115" s="382"/>
      <c r="B115" s="404"/>
      <c r="C115" s="404"/>
      <c r="D115" s="404"/>
      <c r="E115" s="404"/>
      <c r="F115" s="404"/>
      <c r="G115" s="404"/>
      <c r="H115" s="404"/>
      <c r="I115" s="404"/>
      <c r="J115" s="404"/>
      <c r="K115" s="404"/>
      <c r="L115" s="404"/>
      <c r="M115" s="404"/>
      <c r="N115" s="404"/>
      <c r="O115" s="404"/>
      <c r="P115" s="398"/>
      <c r="Q115" s="382"/>
      <c r="R115" s="382"/>
      <c r="S115" s="382"/>
      <c r="T115" s="382"/>
      <c r="U115" s="382"/>
      <c r="V115" s="382"/>
      <c r="W115" s="382"/>
      <c r="X115" s="382"/>
      <c r="Y115" s="382"/>
      <c r="Z115" s="382"/>
      <c r="AA115" s="382"/>
      <c r="AB115" s="382"/>
      <c r="AC115" s="382"/>
    </row>
    <row r="116" spans="1:29" s="296" customFormat="1" ht="15.75" customHeight="1" x14ac:dyDescent="0.25">
      <c r="A116" s="382"/>
      <c r="P116" s="398"/>
      <c r="Q116" s="382"/>
      <c r="R116" s="382"/>
      <c r="S116" s="382"/>
      <c r="T116" s="382"/>
      <c r="U116" s="382"/>
      <c r="V116" s="382"/>
      <c r="W116" s="382"/>
      <c r="X116" s="382"/>
      <c r="Y116" s="382"/>
      <c r="Z116" s="382"/>
      <c r="AA116" s="382"/>
      <c r="AB116" s="382"/>
      <c r="AC116" s="382"/>
    </row>
    <row r="117" spans="1:29" s="296" customFormat="1" ht="15.75" customHeight="1" x14ac:dyDescent="0.25">
      <c r="A117" s="382"/>
      <c r="P117" s="398"/>
      <c r="Q117" s="382"/>
      <c r="R117" s="382"/>
      <c r="S117" s="382"/>
      <c r="T117" s="382"/>
      <c r="U117" s="382"/>
      <c r="V117" s="382"/>
      <c r="W117" s="382"/>
      <c r="X117" s="382"/>
      <c r="Y117" s="382"/>
      <c r="Z117" s="382"/>
      <c r="AA117" s="382"/>
      <c r="AB117" s="382"/>
      <c r="AC117" s="382"/>
    </row>
    <row r="118" spans="1:29" s="296" customFormat="1" ht="15.75" customHeight="1" x14ac:dyDescent="0.3">
      <c r="A118" s="382"/>
      <c r="B118" s="420" t="str">
        <f>'6.DATOS DE LAS MEMORIAS FINALES'!B62</f>
        <v>Nº de empleos asociados al proyecto (personal con contrato laboral)</v>
      </c>
      <c r="C118" s="404"/>
      <c r="D118" s="404"/>
      <c r="P118" s="398"/>
      <c r="Q118" s="382"/>
      <c r="R118" s="382"/>
      <c r="S118" s="382"/>
      <c r="T118" s="382"/>
      <c r="U118" s="382"/>
      <c r="V118" s="382"/>
      <c r="W118" s="382"/>
      <c r="X118" s="382"/>
      <c r="Y118" s="382"/>
      <c r="Z118" s="382"/>
      <c r="AA118" s="382"/>
      <c r="AB118" s="382"/>
      <c r="AC118" s="382"/>
    </row>
    <row r="119" spans="1:29" s="296" customFormat="1" ht="15.75" customHeight="1" x14ac:dyDescent="0.25">
      <c r="A119" s="382"/>
      <c r="B119" s="421"/>
      <c r="C119" s="404"/>
      <c r="D119" s="404"/>
      <c r="P119" s="398"/>
      <c r="Q119" s="382"/>
      <c r="R119" s="382"/>
      <c r="S119" s="382"/>
      <c r="T119" s="382"/>
      <c r="U119" s="382"/>
      <c r="V119" s="382"/>
      <c r="W119" s="382"/>
      <c r="X119" s="382"/>
      <c r="Y119" s="382"/>
      <c r="Z119" s="382"/>
      <c r="AA119" s="382"/>
      <c r="AB119" s="382"/>
      <c r="AC119" s="382"/>
    </row>
    <row r="120" spans="1:29" s="296" customFormat="1" ht="29.25" customHeight="1" x14ac:dyDescent="0.25">
      <c r="A120" s="404"/>
      <c r="B120" s="382"/>
      <c r="C120" s="529" t="str">
        <f>'6.DATOS DE LAS MEMORIAS FINALES'!C64</f>
        <v>Estructura fija de la empresa</v>
      </c>
      <c r="D120" s="529" t="str">
        <f>'6.DATOS DE LAS MEMORIAS FINALES'!D64</f>
        <v>Nuevas contrataciones</v>
      </c>
      <c r="P120" s="398"/>
      <c r="Q120" s="382"/>
      <c r="R120" s="382"/>
      <c r="S120" s="382"/>
      <c r="T120" s="382"/>
      <c r="U120" s="382"/>
      <c r="V120" s="382"/>
      <c r="W120" s="382"/>
      <c r="X120" s="382"/>
      <c r="Y120" s="382"/>
      <c r="Z120" s="382"/>
      <c r="AA120" s="382"/>
      <c r="AB120" s="382"/>
      <c r="AC120" s="382"/>
    </row>
    <row r="121" spans="1:29" s="296" customFormat="1" ht="15.75" customHeight="1" x14ac:dyDescent="0.25">
      <c r="A121" s="424"/>
      <c r="B121" s="530" t="str">
        <f>'6.DATOS DE LAS MEMORIAS FINALES'!B65</f>
        <v>TOTAL MUJERES</v>
      </c>
      <c r="C121" s="531">
        <f>'6.DATOS DE LAS MEMORIAS FINALES'!C65</f>
        <v>0</v>
      </c>
      <c r="D121" s="531">
        <f>'6.DATOS DE LAS MEMORIAS FINALES'!D65</f>
        <v>0</v>
      </c>
      <c r="P121" s="398"/>
      <c r="Q121" s="382"/>
      <c r="R121" s="382"/>
      <c r="S121" s="382"/>
      <c r="T121" s="382"/>
      <c r="U121" s="382"/>
      <c r="V121" s="382"/>
      <c r="W121" s="382"/>
      <c r="X121" s="382"/>
      <c r="Y121" s="382"/>
      <c r="Z121" s="382"/>
      <c r="AA121" s="382"/>
      <c r="AB121" s="382"/>
      <c r="AC121" s="382"/>
    </row>
    <row r="122" spans="1:29" s="296" customFormat="1" ht="15.75" customHeight="1" x14ac:dyDescent="0.25">
      <c r="A122" s="424"/>
      <c r="B122" s="530" t="str">
        <f>'6.DATOS DE LAS MEMORIAS FINALES'!B66</f>
        <v>TOTAL HOMBRES</v>
      </c>
      <c r="C122" s="531">
        <f>'6.DATOS DE LAS MEMORIAS FINALES'!C66</f>
        <v>0</v>
      </c>
      <c r="D122" s="531">
        <f>'6.DATOS DE LAS MEMORIAS FINALES'!D66</f>
        <v>0</v>
      </c>
      <c r="P122" s="398"/>
      <c r="Q122" s="382"/>
      <c r="R122" s="382"/>
      <c r="S122" s="382"/>
      <c r="T122" s="382"/>
      <c r="U122" s="382"/>
      <c r="V122" s="382"/>
      <c r="W122" s="382"/>
      <c r="X122" s="382"/>
      <c r="Y122" s="382"/>
      <c r="Z122" s="382"/>
      <c r="AA122" s="382"/>
      <c r="AB122" s="382"/>
      <c r="AC122" s="382"/>
    </row>
    <row r="123" spans="1:29" s="296" customFormat="1" ht="15.75" customHeight="1" x14ac:dyDescent="0.25">
      <c r="A123" s="404"/>
      <c r="B123" s="532" t="str">
        <f>'6.DATOS DE LAS MEMORIAS FINALES'!B67</f>
        <v>TOTAL</v>
      </c>
      <c r="C123" s="533">
        <f>'6.DATOS DE LAS MEMORIAS FINALES'!C67</f>
        <v>0</v>
      </c>
      <c r="D123" s="533">
        <f>'6.DATOS DE LAS MEMORIAS FINALES'!D67</f>
        <v>0</v>
      </c>
      <c r="P123" s="398"/>
      <c r="Q123" s="404"/>
      <c r="R123" s="404"/>
      <c r="S123" s="404"/>
      <c r="T123" s="404"/>
      <c r="U123" s="404"/>
      <c r="V123" s="404"/>
      <c r="W123" s="404"/>
      <c r="X123" s="404"/>
      <c r="Y123" s="404"/>
      <c r="Z123" s="404"/>
      <c r="AA123" s="404"/>
      <c r="AB123" s="404"/>
      <c r="AC123" s="404"/>
    </row>
    <row r="124" spans="1:29" s="296" customFormat="1" ht="48" customHeight="1" x14ac:dyDescent="0.25">
      <c r="A124" s="404"/>
      <c r="B124" s="534" t="str">
        <f>'6.DATOS DE LAS MEMORIAS FINALES'!B68</f>
        <v>TOTAL EMPLEADOS CON ALGÚN TIPO DE DISCAPACIDAD (*)</v>
      </c>
      <c r="C124" s="531">
        <f>'6.DATOS DE LAS MEMORIAS FINALES'!C68</f>
        <v>0</v>
      </c>
      <c r="D124" s="531">
        <f>'6.DATOS DE LAS MEMORIAS FINALES'!D68</f>
        <v>0</v>
      </c>
      <c r="E124" s="404"/>
      <c r="F124" s="404"/>
      <c r="G124" s="404"/>
      <c r="H124" s="404"/>
      <c r="I124" s="404"/>
      <c r="J124" s="404"/>
      <c r="K124" s="404"/>
      <c r="L124" s="404"/>
      <c r="M124" s="404"/>
      <c r="N124" s="404"/>
      <c r="O124" s="404"/>
      <c r="P124" s="404"/>
      <c r="Q124" s="404"/>
      <c r="R124" s="404"/>
      <c r="S124" s="404"/>
      <c r="T124" s="404"/>
      <c r="U124" s="404"/>
      <c r="V124" s="404"/>
      <c r="W124" s="404"/>
      <c r="X124" s="404"/>
      <c r="Y124" s="404"/>
      <c r="Z124" s="404"/>
      <c r="AA124" s="404"/>
      <c r="AB124" s="404"/>
      <c r="AC124" s="404"/>
    </row>
    <row r="125" spans="1:29" s="296" customFormat="1" ht="39.75" customHeight="1" x14ac:dyDescent="0.25">
      <c r="A125" s="404"/>
      <c r="B125" s="807" t="str">
        <f>'6.DATOS DE LAS MEMORIAS FINALES'!B69</f>
        <v>TOTAL EMPLEADOS CON CONTRATO EN PRÁCTICAS</v>
      </c>
      <c r="C125" s="808"/>
      <c r="D125" s="531">
        <f>'6.DATOS DE LAS MEMORIAS FINALES'!D69</f>
        <v>0</v>
      </c>
      <c r="E125" s="404"/>
      <c r="F125" s="404"/>
      <c r="G125" s="404"/>
      <c r="H125" s="404"/>
      <c r="I125" s="404"/>
      <c r="J125" s="404"/>
      <c r="K125" s="404"/>
      <c r="L125" s="404"/>
      <c r="M125" s="404"/>
      <c r="N125" s="404"/>
      <c r="O125" s="404"/>
      <c r="P125" s="404"/>
      <c r="Q125" s="404"/>
      <c r="R125" s="404"/>
      <c r="S125" s="404"/>
      <c r="T125" s="404"/>
      <c r="U125" s="404"/>
      <c r="V125" s="404"/>
      <c r="W125" s="404"/>
      <c r="X125" s="404"/>
      <c r="Y125" s="404"/>
      <c r="Z125" s="404"/>
      <c r="AA125" s="404"/>
      <c r="AB125" s="404"/>
      <c r="AC125" s="404"/>
    </row>
    <row r="126" spans="1:29" s="296" customFormat="1" ht="15.75" customHeight="1" x14ac:dyDescent="0.25">
      <c r="A126" s="404"/>
      <c r="B126" s="382" t="str">
        <f>'6.DATOS DE LAS MEMORIAS FINALES'!B70</f>
        <v>(*) Discapacidad igual o superior al 33% reconocido por organismos competente</v>
      </c>
      <c r="C126" s="404"/>
      <c r="D126" s="404"/>
      <c r="E126" s="404"/>
      <c r="F126" s="404"/>
      <c r="G126" s="404"/>
      <c r="H126" s="404"/>
      <c r="I126" s="404"/>
      <c r="J126" s="404"/>
      <c r="K126" s="404"/>
      <c r="L126" s="404"/>
      <c r="M126" s="404"/>
      <c r="N126" s="404"/>
      <c r="O126" s="404"/>
      <c r="P126" s="404"/>
      <c r="Q126" s="404"/>
      <c r="R126" s="404"/>
      <c r="S126" s="404"/>
      <c r="T126" s="404"/>
      <c r="U126" s="404"/>
      <c r="V126" s="404"/>
      <c r="W126" s="404"/>
      <c r="X126" s="404"/>
      <c r="Y126" s="404"/>
      <c r="Z126" s="404"/>
      <c r="AA126" s="404"/>
      <c r="AB126" s="404"/>
      <c r="AC126" s="404"/>
    </row>
    <row r="127" spans="1:29" s="296" customFormat="1" ht="15.75" customHeight="1" x14ac:dyDescent="0.25">
      <c r="A127" s="404"/>
      <c r="B127" s="404"/>
      <c r="C127" s="404"/>
      <c r="D127" s="404"/>
      <c r="E127" s="404"/>
      <c r="F127" s="404"/>
      <c r="G127" s="404"/>
      <c r="H127" s="404"/>
      <c r="I127" s="404"/>
      <c r="J127" s="404"/>
      <c r="K127" s="404"/>
      <c r="L127" s="404"/>
      <c r="M127" s="404"/>
      <c r="N127" s="404"/>
      <c r="O127" s="404"/>
      <c r="P127" s="404"/>
      <c r="Q127" s="404"/>
      <c r="R127" s="404"/>
      <c r="S127" s="404"/>
      <c r="T127" s="404"/>
      <c r="U127" s="404"/>
      <c r="V127" s="404"/>
      <c r="W127" s="404"/>
      <c r="X127" s="404"/>
      <c r="Y127" s="404"/>
      <c r="Z127" s="404"/>
      <c r="AA127" s="404"/>
      <c r="AB127" s="404"/>
      <c r="AC127" s="404"/>
    </row>
    <row r="128" spans="1:29" s="296" customFormat="1" ht="15.75" customHeight="1" x14ac:dyDescent="0.3">
      <c r="A128" s="404"/>
      <c r="B128" s="420" t="str">
        <f>'6.DATOS DE LAS MEMORIAS FINALES'!B72</f>
        <v>Nº de empleos asociados al proyecto (personal con contrato mercantil/autónomos)</v>
      </c>
      <c r="C128" s="382"/>
      <c r="D128" s="382"/>
      <c r="E128" s="404"/>
      <c r="F128" s="404"/>
      <c r="G128" s="404"/>
      <c r="H128" s="404"/>
      <c r="I128" s="404"/>
      <c r="J128" s="404"/>
      <c r="K128" s="404"/>
      <c r="L128" s="404"/>
      <c r="M128" s="404"/>
      <c r="N128" s="404"/>
      <c r="O128" s="404"/>
      <c r="P128" s="404"/>
      <c r="Q128" s="404"/>
      <c r="R128" s="404"/>
      <c r="S128" s="404"/>
      <c r="T128" s="404"/>
      <c r="U128" s="404"/>
      <c r="V128" s="404"/>
      <c r="W128" s="404"/>
      <c r="X128" s="404"/>
      <c r="Y128" s="404"/>
      <c r="Z128" s="404"/>
      <c r="AA128" s="404"/>
      <c r="AB128" s="404"/>
      <c r="AC128" s="404"/>
    </row>
    <row r="129" spans="1:29" s="296" customFormat="1" ht="15.75" customHeight="1" x14ac:dyDescent="0.25">
      <c r="A129" s="404"/>
      <c r="B129" s="421"/>
      <c r="C129" s="404"/>
      <c r="D129" s="404"/>
      <c r="E129" s="404"/>
      <c r="F129" s="404"/>
      <c r="G129" s="404"/>
      <c r="H129" s="404"/>
      <c r="I129" s="404"/>
      <c r="J129" s="404"/>
      <c r="K129" s="404"/>
      <c r="L129" s="404"/>
      <c r="M129" s="404"/>
      <c r="N129" s="404"/>
      <c r="O129" s="404"/>
      <c r="P129" s="404"/>
      <c r="Q129" s="404"/>
      <c r="R129" s="404"/>
      <c r="S129" s="404"/>
      <c r="T129" s="404"/>
      <c r="U129" s="404"/>
      <c r="V129" s="404"/>
      <c r="W129" s="404"/>
      <c r="X129" s="404"/>
      <c r="Y129" s="404"/>
      <c r="Z129" s="404"/>
      <c r="AA129" s="404"/>
      <c r="AB129" s="404"/>
      <c r="AC129" s="404"/>
    </row>
    <row r="130" spans="1:29" s="296" customFormat="1" ht="15.75" customHeight="1" x14ac:dyDescent="0.25">
      <c r="A130" s="404"/>
      <c r="B130" s="535" t="str">
        <f>'6.DATOS DE LAS MEMORIAS FINALES'!B74</f>
        <v>TOTAL MUJERES</v>
      </c>
      <c r="C130" s="531">
        <f>'6.DATOS DE LAS MEMORIAS FINALES'!C74</f>
        <v>0</v>
      </c>
      <c r="D130" s="404"/>
      <c r="E130" s="404"/>
      <c r="F130" s="404"/>
      <c r="G130" s="404"/>
      <c r="H130" s="404"/>
      <c r="I130" s="404"/>
      <c r="J130" s="404"/>
      <c r="K130" s="404"/>
      <c r="L130" s="404"/>
      <c r="M130" s="404"/>
      <c r="N130" s="404"/>
      <c r="O130" s="404"/>
      <c r="P130" s="404"/>
      <c r="Q130" s="404"/>
      <c r="R130" s="404"/>
      <c r="S130" s="404"/>
      <c r="T130" s="404"/>
      <c r="U130" s="404"/>
      <c r="V130" s="404"/>
      <c r="W130" s="404"/>
      <c r="X130" s="404"/>
      <c r="Y130" s="404"/>
      <c r="Z130" s="404"/>
      <c r="AA130" s="404"/>
      <c r="AB130" s="404"/>
      <c r="AC130" s="404"/>
    </row>
    <row r="131" spans="1:29" s="296" customFormat="1" ht="15.75" customHeight="1" x14ac:dyDescent="0.25">
      <c r="A131" s="404"/>
      <c r="B131" s="535" t="str">
        <f>'6.DATOS DE LAS MEMORIAS FINALES'!B75</f>
        <v>TOTAL HOMBRES</v>
      </c>
      <c r="C131" s="531">
        <f>'6.DATOS DE LAS MEMORIAS FINALES'!C75</f>
        <v>0</v>
      </c>
      <c r="D131" s="404"/>
      <c r="E131" s="404"/>
      <c r="F131" s="404"/>
      <c r="G131" s="404"/>
      <c r="H131" s="404"/>
      <c r="I131" s="404"/>
      <c r="J131" s="404"/>
      <c r="K131" s="404"/>
      <c r="L131" s="404"/>
      <c r="M131" s="404"/>
      <c r="N131" s="404"/>
      <c r="O131" s="404"/>
      <c r="P131" s="404"/>
      <c r="Q131" s="404"/>
      <c r="R131" s="404"/>
      <c r="S131" s="404"/>
      <c r="T131" s="404"/>
      <c r="U131" s="404"/>
      <c r="V131" s="404"/>
      <c r="W131" s="404"/>
      <c r="X131" s="404"/>
      <c r="Y131" s="404"/>
      <c r="Z131" s="404"/>
      <c r="AA131" s="404"/>
      <c r="AB131" s="404"/>
      <c r="AC131" s="404"/>
    </row>
    <row r="132" spans="1:29" s="296" customFormat="1" ht="15.75" customHeight="1" x14ac:dyDescent="0.25">
      <c r="A132" s="404"/>
      <c r="B132" s="536" t="str">
        <f>'6.DATOS DE LAS MEMORIAS FINALES'!B76</f>
        <v>TOTAL</v>
      </c>
      <c r="C132" s="537">
        <f>'6.DATOS DE LAS MEMORIAS FINALES'!C76</f>
        <v>0</v>
      </c>
      <c r="D132" s="404"/>
      <c r="E132" s="404"/>
      <c r="F132" s="404"/>
      <c r="G132" s="404"/>
      <c r="H132" s="404"/>
      <c r="I132" s="404"/>
      <c r="J132" s="404"/>
      <c r="K132" s="404"/>
      <c r="L132" s="404"/>
      <c r="M132" s="404"/>
      <c r="N132" s="404"/>
      <c r="O132" s="404"/>
      <c r="P132" s="404"/>
      <c r="Q132" s="404"/>
      <c r="R132" s="404"/>
      <c r="S132" s="404"/>
      <c r="T132" s="404"/>
      <c r="U132" s="404"/>
      <c r="V132" s="404"/>
      <c r="W132" s="404"/>
      <c r="X132" s="404"/>
      <c r="Y132" s="404"/>
      <c r="Z132" s="404"/>
      <c r="AA132" s="404"/>
      <c r="AB132" s="404"/>
      <c r="AC132" s="404"/>
    </row>
    <row r="133" spans="1:29" s="296" customFormat="1" ht="15.75" customHeight="1" x14ac:dyDescent="0.25">
      <c r="A133" s="404"/>
      <c r="B133" s="404"/>
      <c r="C133" s="404"/>
      <c r="D133" s="404"/>
      <c r="E133" s="404"/>
      <c r="F133" s="404"/>
      <c r="G133" s="404"/>
      <c r="H133" s="404"/>
      <c r="I133" s="404"/>
      <c r="J133" s="404"/>
      <c r="K133" s="404"/>
      <c r="L133" s="404"/>
      <c r="M133" s="404"/>
      <c r="N133" s="404"/>
      <c r="O133" s="404"/>
      <c r="P133" s="404"/>
      <c r="Q133" s="404"/>
      <c r="R133" s="404"/>
      <c r="S133" s="404"/>
      <c r="T133" s="404"/>
      <c r="U133" s="404"/>
      <c r="V133" s="404"/>
      <c r="W133" s="404"/>
      <c r="X133" s="404"/>
      <c r="Y133" s="404"/>
      <c r="Z133" s="404"/>
      <c r="AA133" s="404"/>
      <c r="AB133" s="404"/>
      <c r="AC133" s="404"/>
    </row>
  </sheetData>
  <sheetProtection password="CCBA" sheet="1" objects="1" scenarios="1"/>
  <mergeCells count="93">
    <mergeCell ref="B97:C97"/>
    <mergeCell ref="H97:I97"/>
    <mergeCell ref="J97:K97"/>
    <mergeCell ref="B100:C100"/>
    <mergeCell ref="F100:G100"/>
    <mergeCell ref="H100:I100"/>
    <mergeCell ref="J100:K100"/>
    <mergeCell ref="F97:G97"/>
    <mergeCell ref="B94:C94"/>
    <mergeCell ref="F94:G94"/>
    <mergeCell ref="H94:I94"/>
    <mergeCell ref="J94:K94"/>
    <mergeCell ref="F96:G96"/>
    <mergeCell ref="H96:I96"/>
    <mergeCell ref="J96:K96"/>
    <mergeCell ref="F93:G93"/>
    <mergeCell ref="H93:I93"/>
    <mergeCell ref="J93:K93"/>
    <mergeCell ref="F99:G99"/>
    <mergeCell ref="H99:I99"/>
    <mergeCell ref="J99:K99"/>
    <mergeCell ref="B40:F40"/>
    <mergeCell ref="B41:F41"/>
    <mergeCell ref="B42:F42"/>
    <mergeCell ref="G54:J54"/>
    <mergeCell ref="B43:F43"/>
    <mergeCell ref="G48:L48"/>
    <mergeCell ref="G50:L50"/>
    <mergeCell ref="G51:J51"/>
    <mergeCell ref="G52:J52"/>
    <mergeCell ref="G53:J53"/>
    <mergeCell ref="G49:L49"/>
    <mergeCell ref="B48:D48"/>
    <mergeCell ref="B49:D49"/>
    <mergeCell ref="B50:D50"/>
    <mergeCell ref="B51:D51"/>
    <mergeCell ref="B52:D52"/>
    <mergeCell ref="F6:G6"/>
    <mergeCell ref="I6:J6"/>
    <mergeCell ref="F7:G7"/>
    <mergeCell ref="I7:J7"/>
    <mergeCell ref="B39:F39"/>
    <mergeCell ref="G31:H31"/>
    <mergeCell ref="C24:G24"/>
    <mergeCell ref="B12:M12"/>
    <mergeCell ref="B13:M13"/>
    <mergeCell ref="C16:M16"/>
    <mergeCell ref="A26:N28"/>
    <mergeCell ref="N31:O31"/>
    <mergeCell ref="C17:L17"/>
    <mergeCell ref="C19:M19"/>
    <mergeCell ref="C20:L20"/>
    <mergeCell ref="J31:K31"/>
    <mergeCell ref="O1:O3"/>
    <mergeCell ref="F3:G3"/>
    <mergeCell ref="I3:J3"/>
    <mergeCell ref="F4:G4"/>
    <mergeCell ref="I4:J4"/>
    <mergeCell ref="O4:Q4"/>
    <mergeCell ref="B1:J1"/>
    <mergeCell ref="L1:L4"/>
    <mergeCell ref="L31:M31"/>
    <mergeCell ref="B38:F38"/>
    <mergeCell ref="B33:F33"/>
    <mergeCell ref="B34:F34"/>
    <mergeCell ref="B35:F35"/>
    <mergeCell ref="B36:F36"/>
    <mergeCell ref="B37:F37"/>
    <mergeCell ref="B125:C125"/>
    <mergeCell ref="G59:J59"/>
    <mergeCell ref="G60:J60"/>
    <mergeCell ref="G61:J61"/>
    <mergeCell ref="G62:K62"/>
    <mergeCell ref="G63:K63"/>
    <mergeCell ref="G64:K64"/>
    <mergeCell ref="G65:L65"/>
    <mergeCell ref="B68:K70"/>
    <mergeCell ref="B72:K76"/>
    <mergeCell ref="H86:J86"/>
    <mergeCell ref="F92:G92"/>
    <mergeCell ref="H92:I92"/>
    <mergeCell ref="J92:K92"/>
    <mergeCell ref="B101:C101"/>
    <mergeCell ref="B93:C93"/>
    <mergeCell ref="B53:D53"/>
    <mergeCell ref="B54:D54"/>
    <mergeCell ref="B55:D55"/>
    <mergeCell ref="B56:C58"/>
    <mergeCell ref="G66:L66"/>
    <mergeCell ref="G55:J55"/>
    <mergeCell ref="G56:J56"/>
    <mergeCell ref="G57:J57"/>
    <mergeCell ref="G58:J58"/>
  </mergeCells>
  <dataValidations disablePrompts="1" count="1">
    <dataValidation type="list" allowBlank="1" showInputMessage="1" showErrorMessage="1" prompt="Obligatorio introducir datos" sqref="K65">
      <formula1>$B$60:$B$61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INSTRUCCIONES</vt:lpstr>
      <vt:lpstr>1. COSTE REAL TOTAL</vt:lpstr>
      <vt:lpstr>2. RELACIÓN FACTURAS</vt:lpstr>
      <vt:lpstr>3. RELACIÓN DE NÓMINAS</vt:lpstr>
      <vt:lpstr>4. GASTO DECLARADO SUBVENC.</vt:lpstr>
      <vt:lpstr>5. FUENTES DE FINANCIACIÓN</vt:lpstr>
      <vt:lpstr>6.DATOS DE LAS MEMORIAS FINALES</vt:lpstr>
      <vt:lpstr>GESTIÓN JUSTIFICACIÓN</vt:lpstr>
      <vt:lpstr>DATOS</vt:lpstr>
      <vt:lpstr>LISTADO</vt:lpstr>
      <vt:lpstr>PAÍSES</vt:lpstr>
      <vt:lpstr>LOCALIDADES</vt:lpstr>
      <vt:lpstr>'1. COSTE REAL TOTAL'!Área_de_impresión</vt:lpstr>
      <vt:lpstr>'2. RELACIÓN FACTURAS'!Área_de_impresión</vt:lpstr>
      <vt:lpstr>'4. GASTO DECLARADO SUBVENC.'!Área_de_impresión</vt:lpstr>
      <vt:lpstr>'5. FUENTES DE FINANCIACIÓN'!Área_de_impresión</vt:lpstr>
      <vt:lpstr>'6.DATOS DE LAS MEMORIAS FINALES'!Área_de_impresión</vt:lpstr>
      <vt:lpstr>INSTRUCCIONES!Área_de_impresión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X064614</dc:creator>
  <cp:lastModifiedBy>x002133</cp:lastModifiedBy>
  <cp:lastPrinted>2025-06-16T09:16:21Z</cp:lastPrinted>
  <dcterms:created xsi:type="dcterms:W3CDTF">2021-10-01T11:18:19Z</dcterms:created>
  <dcterms:modified xsi:type="dcterms:W3CDTF">2025-06-16T09:17:07Z</dcterms:modified>
</cp:coreProperties>
</file>