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entcs01srv04\g0124006\DATOS\2023\CONVOCATORIAS AYUDAS\GENERAZINEMA 2023\3. PRODUCCIÓN\TRAMITACIÓN EXPEDIENTES OF BASES\"/>
    </mc:Choice>
  </mc:AlternateContent>
  <bookViews>
    <workbookView xWindow="0" yWindow="0" windowWidth="28800" windowHeight="11856" tabRatio="864"/>
  </bookViews>
  <sheets>
    <sheet name="Instrucciones" sheetId="24" r:id="rId1"/>
    <sheet name="GASTO REAL TOTAL" sheetId="27" r:id="rId2"/>
    <sheet name="CAP.1" sheetId="5" r:id="rId3"/>
    <sheet name="CAP.2" sheetId="3" r:id="rId4"/>
    <sheet name="CAP.3" sheetId="4" r:id="rId5"/>
    <sheet name="CAP.4" sheetId="6" r:id="rId6"/>
    <sheet name="CAP.4 Parte 2" sheetId="17" r:id="rId7"/>
    <sheet name="CAP.4 Parte 3" sheetId="18" r:id="rId8"/>
    <sheet name="CAP.4 Parte 4" sheetId="22" r:id="rId9"/>
    <sheet name="CAP.5" sheetId="9" r:id="rId10"/>
    <sheet name="CAP.5 Parte 2" sheetId="10" r:id="rId11"/>
    <sheet name="CAP.5 Parte 3" sheetId="19" r:id="rId12"/>
    <sheet name="CAP.6" sheetId="11" r:id="rId13"/>
    <sheet name="CAP.7" sheetId="7" r:id="rId14"/>
    <sheet name="CAP.8" sheetId="8" r:id="rId15"/>
    <sheet name="CAP.9" sheetId="12" r:id="rId16"/>
    <sheet name="CAP.10" sheetId="13" r:id="rId17"/>
    <sheet name="CAP.11" sheetId="14" r:id="rId18"/>
    <sheet name="CAP.12" sheetId="15" r:id="rId19"/>
    <sheet name="RESUMEN JUSTIFICACIÓN" sheetId="25" r:id="rId20"/>
    <sheet name="GTO. PERIODO SUBVENC. POR AÑOS" sheetId="26" state="hidden" r:id="rId21"/>
    <sheet name="GASTO EN NAVARRA" sheetId="32" r:id="rId22"/>
    <sheet name="FINANCIACIÓN" sheetId="28" r:id="rId23"/>
    <sheet name="DATOS ESPECÍFICOS MEMORIA" sheetId="33" r:id="rId24"/>
    <sheet name="Gestión Justificación" sheetId="30" state="hidden" r:id="rId25"/>
    <sheet name="Resumen" sheetId="31" state="hidden" r:id="rId26"/>
  </sheets>
  <definedNames>
    <definedName name="_xlnm.Print_Area" localSheetId="2">'CAP.1'!$A$2:$J$52</definedName>
    <definedName name="_xlnm.Print_Area" localSheetId="16">'CAP.10'!$A$2:$D$38</definedName>
    <definedName name="_xlnm.Print_Area" localSheetId="17">'CAP.11'!$A$3:$E$42</definedName>
    <definedName name="_xlnm.Print_Area" localSheetId="18">'CAP.12'!$A$2:$E$32</definedName>
    <definedName name="_xlnm.Print_Area" localSheetId="3">'CAP.2'!$A$2:$J$55</definedName>
    <definedName name="_xlnm.Print_Area" localSheetId="4">'CAP.3'!$A$2:$K$39</definedName>
    <definedName name="_xlnm.Print_Area" localSheetId="5">'CAP.4'!$A$2:$J$36</definedName>
    <definedName name="_xlnm.Print_Area" localSheetId="7">'CAP.4 Parte 3'!$A$2:$J$39</definedName>
    <definedName name="_xlnm.Print_Area" localSheetId="8">'CAP.4 Parte 4'!$A$2:$J$21</definedName>
    <definedName name="_xlnm.Print_Area" localSheetId="9">'CAP.5'!$A$2:$J$46</definedName>
    <definedName name="_xlnm.Print_Area" localSheetId="11">'CAP.5 Parte 3'!$A$2:$J$35</definedName>
    <definedName name="_xlnm.Print_Area" localSheetId="12">'CAP.6'!$A$2:$J$42</definedName>
    <definedName name="_xlnm.Print_Area" localSheetId="13">'CAP.7'!$A$2:$J$41</definedName>
    <definedName name="_xlnm.Print_Area" localSheetId="14">'CAP.8'!$A$2:$J$37</definedName>
    <definedName name="_xlnm.Print_Area" localSheetId="15">'CAP.9'!$A$2:$J$35</definedName>
    <definedName name="_xlnm.Print_Area" localSheetId="22">FINANCIACIÓN!$A$1:$G$61</definedName>
    <definedName name="_xlnm.Print_Area" localSheetId="1">'GASTO REAL TOTAL'!$A$1:$AF$70</definedName>
    <definedName name="_xlnm.Print_Area" localSheetId="0">Instrucciones!$A$1:$I$26</definedName>
  </definedNames>
  <calcPr calcId="162913"/>
</workbook>
</file>

<file path=xl/calcChain.xml><?xml version="1.0" encoding="utf-8"?>
<calcChain xmlns="http://schemas.openxmlformats.org/spreadsheetml/2006/main">
  <c r="P27" i="31" l="1"/>
  <c r="N230" i="31"/>
  <c r="N229" i="31"/>
  <c r="O228" i="31"/>
  <c r="O227" i="31" s="1"/>
  <c r="N228" i="31"/>
  <c r="O226" i="31"/>
  <c r="N226" i="31"/>
  <c r="N225" i="31"/>
  <c r="O224" i="31"/>
  <c r="O223" i="31" s="1"/>
  <c r="N224" i="31"/>
  <c r="N217" i="31"/>
  <c r="N218" i="31"/>
  <c r="N219" i="31"/>
  <c r="N220" i="31"/>
  <c r="N221" i="31"/>
  <c r="N222" i="31"/>
  <c r="O218" i="31"/>
  <c r="O219" i="31"/>
  <c r="O220" i="31"/>
  <c r="O221" i="31"/>
  <c r="O222" i="31"/>
  <c r="O217" i="31"/>
  <c r="O214" i="31"/>
  <c r="N214" i="31"/>
  <c r="N216" i="31"/>
  <c r="N215" i="31"/>
  <c r="N213" i="31"/>
  <c r="N212" i="31"/>
  <c r="AA20" i="30"/>
  <c r="AA19" i="30"/>
  <c r="AA18" i="30"/>
  <c r="AA17" i="30"/>
  <c r="AA16" i="30"/>
  <c r="AA14" i="30"/>
  <c r="AA13" i="30"/>
  <c r="AA12" i="30"/>
  <c r="AA11" i="30"/>
  <c r="AA10" i="30"/>
  <c r="AA9" i="30"/>
  <c r="AA8" i="30"/>
  <c r="AA7" i="30"/>
  <c r="AA6" i="30"/>
  <c r="AA5" i="30"/>
  <c r="Q23" i="30"/>
  <c r="Q6" i="30"/>
  <c r="Q7" i="30"/>
  <c r="Q8" i="30"/>
  <c r="Q9" i="30"/>
  <c r="Q10" i="30"/>
  <c r="Q11" i="30"/>
  <c r="Q12" i="30"/>
  <c r="Q13" i="30"/>
  <c r="Q14" i="30"/>
  <c r="Q15" i="30"/>
  <c r="Q16" i="30"/>
  <c r="Q17" i="30"/>
  <c r="Q18" i="30"/>
  <c r="Q19" i="30"/>
  <c r="Q20" i="30"/>
  <c r="Q21" i="30"/>
  <c r="Q22" i="30"/>
  <c r="Q5" i="30"/>
  <c r="N227" i="31" l="1"/>
  <c r="N223" i="31"/>
  <c r="M39" i="31" l="1"/>
  <c r="L39" i="31"/>
  <c r="L34" i="31"/>
  <c r="M34" i="31"/>
  <c r="L35" i="31"/>
  <c r="M35" i="31"/>
  <c r="L36" i="31"/>
  <c r="M36" i="31"/>
  <c r="L37" i="31"/>
  <c r="M37" i="31"/>
  <c r="L38" i="31"/>
  <c r="M38" i="31"/>
  <c r="K35" i="31"/>
  <c r="K36" i="31"/>
  <c r="K37" i="31"/>
  <c r="K38" i="31"/>
  <c r="K34" i="31"/>
  <c r="F35" i="33"/>
  <c r="E35" i="33"/>
  <c r="P6" i="30" l="1"/>
  <c r="P7" i="30"/>
  <c r="P8" i="30"/>
  <c r="P9" i="30"/>
  <c r="P10" i="30"/>
  <c r="P11" i="30"/>
  <c r="P12" i="30"/>
  <c r="P13" i="30"/>
  <c r="P14" i="30"/>
  <c r="P15" i="30"/>
  <c r="P16" i="30"/>
  <c r="P17" i="30"/>
  <c r="P18" i="30"/>
  <c r="P19" i="30"/>
  <c r="P20" i="30"/>
  <c r="P21" i="30"/>
  <c r="P22" i="30"/>
  <c r="P5" i="30"/>
  <c r="J5" i="30"/>
  <c r="J6" i="30"/>
  <c r="J7" i="30"/>
  <c r="J9" i="30"/>
  <c r="J10" i="30"/>
  <c r="J11" i="30"/>
  <c r="J12" i="30"/>
  <c r="J13" i="30"/>
  <c r="J14" i="30"/>
  <c r="J15" i="30"/>
  <c r="J16" i="30"/>
  <c r="J17" i="30" s="1"/>
  <c r="J18" i="30"/>
  <c r="J19" i="30"/>
  <c r="J20" i="30"/>
  <c r="J21" i="30"/>
  <c r="J22" i="30"/>
  <c r="I22" i="30"/>
  <c r="I21" i="30"/>
  <c r="I20" i="30"/>
  <c r="I19" i="30"/>
  <c r="I18" i="30"/>
  <c r="I16" i="30"/>
  <c r="I17" i="30" s="1"/>
  <c r="I15" i="30"/>
  <c r="I14" i="30"/>
  <c r="I13" i="30"/>
  <c r="I12" i="30"/>
  <c r="I11" i="30"/>
  <c r="I10" i="30"/>
  <c r="I9" i="30"/>
  <c r="I8" i="30" s="1"/>
  <c r="I7" i="30"/>
  <c r="I6" i="30"/>
  <c r="I5" i="30"/>
  <c r="I23" i="30" s="1"/>
  <c r="D55" i="33"/>
  <c r="C55" i="33"/>
  <c r="L30" i="31"/>
  <c r="L29" i="31"/>
  <c r="J8" i="30" l="1"/>
  <c r="N233" i="31" l="1"/>
  <c r="N235" i="31"/>
  <c r="N240" i="31"/>
  <c r="N241" i="31"/>
  <c r="N242" i="31"/>
  <c r="N243" i="31"/>
  <c r="N244" i="31"/>
  <c r="N232" i="31"/>
  <c r="I213" i="31"/>
  <c r="I214" i="31"/>
  <c r="I215" i="31"/>
  <c r="I216" i="31"/>
  <c r="I217" i="31"/>
  <c r="I218" i="31"/>
  <c r="I219" i="31"/>
  <c r="I220" i="31"/>
  <c r="I221" i="31"/>
  <c r="I222" i="31"/>
  <c r="I223" i="31"/>
  <c r="I224" i="31"/>
  <c r="I225" i="31"/>
  <c r="I226" i="31"/>
  <c r="I227" i="31"/>
  <c r="I228" i="31"/>
  <c r="I229" i="31"/>
  <c r="I212" i="31"/>
  <c r="J75" i="31"/>
  <c r="J76" i="31"/>
  <c r="J74" i="31"/>
  <c r="K69" i="31"/>
  <c r="J66" i="31"/>
  <c r="K66" i="31"/>
  <c r="J67" i="31"/>
  <c r="K67" i="31"/>
  <c r="J68" i="31"/>
  <c r="K68" i="31"/>
  <c r="K65" i="31"/>
  <c r="J65" i="31"/>
  <c r="J57" i="31"/>
  <c r="J56" i="31"/>
  <c r="K52" i="31"/>
  <c r="K53" i="31"/>
  <c r="K51" i="31"/>
  <c r="P25" i="31"/>
  <c r="P26" i="31"/>
  <c r="P24" i="31"/>
  <c r="L25" i="31"/>
  <c r="L26" i="31"/>
  <c r="L24" i="31"/>
  <c r="S20" i="31"/>
  <c r="S19" i="31"/>
  <c r="P20" i="31"/>
  <c r="P19" i="31"/>
  <c r="L20" i="31"/>
  <c r="L19" i="31"/>
  <c r="J20" i="31"/>
  <c r="J19" i="31"/>
  <c r="L16" i="31"/>
  <c r="I16" i="31"/>
  <c r="C13" i="31"/>
  <c r="D13" i="31"/>
  <c r="E13" i="31"/>
  <c r="F13" i="31"/>
  <c r="G13" i="31"/>
  <c r="C14" i="31"/>
  <c r="D14" i="31"/>
  <c r="E14" i="31"/>
  <c r="F14" i="31"/>
  <c r="G14" i="31"/>
  <c r="C15" i="31"/>
  <c r="D15" i="31"/>
  <c r="E15" i="31"/>
  <c r="F15" i="31"/>
  <c r="G15" i="31"/>
  <c r="C16" i="31"/>
  <c r="D16" i="31"/>
  <c r="E16" i="31"/>
  <c r="F16" i="31"/>
  <c r="G16" i="31"/>
  <c r="C17" i="31"/>
  <c r="D17" i="31"/>
  <c r="E17" i="31"/>
  <c r="F17" i="31"/>
  <c r="G17" i="31"/>
  <c r="C18" i="31"/>
  <c r="D18" i="31"/>
  <c r="E18" i="31"/>
  <c r="F18" i="31"/>
  <c r="G18" i="31"/>
  <c r="C19" i="31"/>
  <c r="D19" i="31"/>
  <c r="E19" i="31"/>
  <c r="F19" i="31"/>
  <c r="G19" i="31"/>
  <c r="C20" i="31"/>
  <c r="D20" i="31"/>
  <c r="E20" i="31"/>
  <c r="F20" i="31"/>
  <c r="G20" i="31"/>
  <c r="C21" i="31"/>
  <c r="D21" i="31"/>
  <c r="E21" i="31"/>
  <c r="F21" i="31"/>
  <c r="G21" i="31"/>
  <c r="C22" i="31"/>
  <c r="D22" i="31"/>
  <c r="E22" i="31"/>
  <c r="F22" i="31"/>
  <c r="G22" i="31"/>
  <c r="C23" i="31"/>
  <c r="D23" i="31"/>
  <c r="E23" i="31"/>
  <c r="F23" i="31"/>
  <c r="G23" i="31"/>
  <c r="C24" i="31"/>
  <c r="D24" i="31"/>
  <c r="E24" i="31"/>
  <c r="F24" i="31"/>
  <c r="G24" i="31"/>
  <c r="C25" i="31"/>
  <c r="D25" i="31"/>
  <c r="E25" i="31"/>
  <c r="F25" i="31"/>
  <c r="G25" i="31"/>
  <c r="C26" i="31"/>
  <c r="D26" i="31"/>
  <c r="E26" i="31"/>
  <c r="F26" i="31"/>
  <c r="G26" i="31"/>
  <c r="C27" i="31"/>
  <c r="D27" i="31"/>
  <c r="E27" i="31"/>
  <c r="F27" i="31"/>
  <c r="G27" i="31"/>
  <c r="C28" i="31"/>
  <c r="D28" i="31"/>
  <c r="E28" i="31"/>
  <c r="F28" i="31"/>
  <c r="G28" i="31"/>
  <c r="C29" i="31"/>
  <c r="D29" i="31"/>
  <c r="E29" i="31"/>
  <c r="F29" i="31"/>
  <c r="G29" i="31"/>
  <c r="C30" i="31"/>
  <c r="D30" i="31"/>
  <c r="E30" i="31"/>
  <c r="F30" i="31"/>
  <c r="G30" i="31"/>
  <c r="C31" i="31"/>
  <c r="D31" i="31"/>
  <c r="E31" i="31"/>
  <c r="F31" i="31"/>
  <c r="G31" i="31"/>
  <c r="C32" i="31"/>
  <c r="D32" i="31"/>
  <c r="E32" i="31"/>
  <c r="F32" i="31"/>
  <c r="G32" i="31"/>
  <c r="C33" i="31"/>
  <c r="D33" i="31"/>
  <c r="E33" i="31"/>
  <c r="F33" i="31"/>
  <c r="G33" i="31"/>
  <c r="C34" i="31"/>
  <c r="D34" i="31"/>
  <c r="E34" i="31"/>
  <c r="F34" i="31"/>
  <c r="G34" i="31"/>
  <c r="C35" i="31"/>
  <c r="D35" i="31"/>
  <c r="E35" i="31"/>
  <c r="F35" i="31"/>
  <c r="G35" i="31"/>
  <c r="C36" i="31"/>
  <c r="D36" i="31"/>
  <c r="E36" i="31"/>
  <c r="F36" i="31"/>
  <c r="G36" i="31"/>
  <c r="C37" i="31"/>
  <c r="D37" i="31"/>
  <c r="E37" i="31"/>
  <c r="F37" i="31"/>
  <c r="G37" i="31"/>
  <c r="C38" i="31"/>
  <c r="D38" i="31"/>
  <c r="E38" i="31"/>
  <c r="F38" i="31"/>
  <c r="G38" i="31"/>
  <c r="C39" i="31"/>
  <c r="D39" i="31"/>
  <c r="E39" i="31"/>
  <c r="F39" i="31"/>
  <c r="G39" i="31"/>
  <c r="C40" i="31"/>
  <c r="D40" i="31"/>
  <c r="E40" i="31"/>
  <c r="F40" i="31"/>
  <c r="G40" i="31"/>
  <c r="C41" i="31"/>
  <c r="D41" i="31"/>
  <c r="E41" i="31"/>
  <c r="F41" i="31"/>
  <c r="G41" i="31"/>
  <c r="C42" i="31"/>
  <c r="D42" i="31"/>
  <c r="E42" i="31"/>
  <c r="F42" i="31"/>
  <c r="G42" i="31"/>
  <c r="C43" i="31"/>
  <c r="D43" i="31"/>
  <c r="E43" i="31"/>
  <c r="F43" i="31"/>
  <c r="G43" i="31"/>
  <c r="C44" i="31"/>
  <c r="D44" i="31"/>
  <c r="E44" i="31"/>
  <c r="F44" i="31"/>
  <c r="G44" i="31"/>
  <c r="C45" i="31"/>
  <c r="D45" i="31"/>
  <c r="E45" i="31"/>
  <c r="F45" i="31"/>
  <c r="G45" i="31"/>
  <c r="C46" i="31"/>
  <c r="D46" i="31"/>
  <c r="E46" i="31"/>
  <c r="F46" i="31"/>
  <c r="G46" i="31"/>
  <c r="C47" i="31"/>
  <c r="D47" i="31"/>
  <c r="E47" i="31"/>
  <c r="F47" i="31"/>
  <c r="G47" i="31"/>
  <c r="C48" i="31"/>
  <c r="D48" i="31"/>
  <c r="E48" i="31"/>
  <c r="F48" i="31"/>
  <c r="G48" i="31"/>
  <c r="C49" i="31"/>
  <c r="D49" i="31"/>
  <c r="E49" i="31"/>
  <c r="F49" i="31"/>
  <c r="G49" i="31"/>
  <c r="C50" i="31"/>
  <c r="D50" i="31"/>
  <c r="E50" i="31"/>
  <c r="F50" i="31"/>
  <c r="G50" i="31"/>
  <c r="C51" i="31"/>
  <c r="D51" i="31"/>
  <c r="E51" i="31"/>
  <c r="F51" i="31"/>
  <c r="G51" i="31"/>
  <c r="C52" i="31"/>
  <c r="D52" i="31"/>
  <c r="E52" i="31"/>
  <c r="F52" i="31"/>
  <c r="G52" i="31"/>
  <c r="C53" i="31"/>
  <c r="D53" i="31"/>
  <c r="E53" i="31"/>
  <c r="F53" i="31"/>
  <c r="G53" i="31"/>
  <c r="C54" i="31"/>
  <c r="D54" i="31"/>
  <c r="E54" i="31"/>
  <c r="F54" i="31"/>
  <c r="G54" i="31"/>
  <c r="C55" i="31"/>
  <c r="D55" i="31"/>
  <c r="E55" i="31"/>
  <c r="F55" i="31"/>
  <c r="G55" i="31"/>
  <c r="C56" i="31"/>
  <c r="D56" i="31"/>
  <c r="E56" i="31"/>
  <c r="F56" i="31"/>
  <c r="G56" i="31"/>
  <c r="C57" i="31"/>
  <c r="D57" i="31"/>
  <c r="E57" i="31"/>
  <c r="F57" i="31"/>
  <c r="G57" i="31"/>
  <c r="C59" i="31"/>
  <c r="D59" i="31"/>
  <c r="E59" i="31"/>
  <c r="F59" i="31"/>
  <c r="G59" i="31"/>
  <c r="C61" i="31"/>
  <c r="C62" i="31"/>
  <c r="E63" i="31"/>
  <c r="D83" i="31"/>
  <c r="G83" i="31"/>
  <c r="D84" i="31"/>
  <c r="G84" i="31"/>
  <c r="D85" i="31"/>
  <c r="G85" i="31"/>
  <c r="G11" i="31"/>
  <c r="G30" i="30"/>
  <c r="N234" i="31" s="1"/>
  <c r="H15" i="31" l="1"/>
  <c r="H21" i="31"/>
  <c r="H14" i="31"/>
  <c r="H56" i="31"/>
  <c r="H48" i="31"/>
  <c r="H36" i="31"/>
  <c r="H34" i="31"/>
  <c r="H55" i="31"/>
  <c r="H19" i="31"/>
  <c r="H40" i="31"/>
  <c r="H16" i="31"/>
  <c r="H45" i="31"/>
  <c r="H23" i="31"/>
  <c r="H18" i="31"/>
  <c r="H33" i="31"/>
  <c r="H49" i="31"/>
  <c r="H37" i="31"/>
  <c r="H25" i="31"/>
  <c r="H42" i="31"/>
  <c r="H46" i="31"/>
  <c r="H51" i="31"/>
  <c r="H39" i="31"/>
  <c r="H22" i="31"/>
  <c r="H26" i="31"/>
  <c r="H30" i="31"/>
  <c r="H27" i="31"/>
  <c r="H32" i="31"/>
  <c r="H57" i="31"/>
  <c r="H43" i="31"/>
  <c r="H31" i="31"/>
  <c r="H28" i="31"/>
  <c r="P23" i="30"/>
  <c r="K23" i="30" l="1"/>
  <c r="I230" i="31" s="1"/>
  <c r="Z20" i="30" l="1"/>
  <c r="Z18" i="30"/>
  <c r="Z19" i="30"/>
  <c r="Z14" i="30"/>
  <c r="Z13" i="30"/>
  <c r="W31" i="30"/>
  <c r="Z17" i="30"/>
  <c r="Z16" i="30"/>
  <c r="Z12" i="30"/>
  <c r="Z11" i="30"/>
  <c r="Z10" i="30"/>
  <c r="Z9" i="30"/>
  <c r="Z8" i="30"/>
  <c r="Z7" i="30"/>
  <c r="Z6" i="30"/>
  <c r="Z5" i="30"/>
  <c r="Z15" i="30" l="1"/>
  <c r="W18" i="30" l="1"/>
  <c r="W19" i="30"/>
  <c r="W17" i="30"/>
  <c r="W32" i="30"/>
  <c r="V31" i="30" s="1"/>
  <c r="W16" i="30" s="1"/>
  <c r="Z23" i="30" s="1"/>
  <c r="V23" i="30" l="1"/>
  <c r="E181" i="31"/>
  <c r="F181" i="31"/>
  <c r="G181" i="31"/>
  <c r="H181" i="31"/>
  <c r="I181" i="31"/>
  <c r="J181" i="31"/>
  <c r="D87" i="31"/>
  <c r="G87" i="31"/>
  <c r="D88" i="31"/>
  <c r="G88" i="31"/>
  <c r="D90" i="31"/>
  <c r="G90" i="31"/>
  <c r="D91" i="31"/>
  <c r="G91" i="31"/>
  <c r="D92" i="31"/>
  <c r="G92" i="31"/>
  <c r="D94" i="31"/>
  <c r="G94" i="31"/>
  <c r="D95" i="31"/>
  <c r="G95" i="31"/>
  <c r="D96" i="31"/>
  <c r="G96" i="31"/>
  <c r="D97" i="31"/>
  <c r="G97" i="31"/>
  <c r="D99" i="31"/>
  <c r="G99" i="31"/>
  <c r="D100" i="31"/>
  <c r="G100" i="31"/>
  <c r="D101" i="31"/>
  <c r="G101" i="31"/>
  <c r="D102" i="31"/>
  <c r="G102" i="31"/>
  <c r="D103" i="31"/>
  <c r="G103" i="31"/>
  <c r="D105" i="31"/>
  <c r="G105" i="31"/>
  <c r="D106" i="31"/>
  <c r="G106" i="31"/>
  <c r="D108" i="31"/>
  <c r="G108" i="31"/>
  <c r="D109" i="31"/>
  <c r="G109" i="31"/>
  <c r="D111" i="31"/>
  <c r="G111" i="31"/>
  <c r="D112" i="31"/>
  <c r="G112" i="31"/>
  <c r="D114" i="31"/>
  <c r="G114" i="31"/>
  <c r="D115" i="31"/>
  <c r="G115" i="31"/>
  <c r="D117" i="31"/>
  <c r="G117" i="31"/>
  <c r="D118" i="31"/>
  <c r="G118" i="31"/>
  <c r="D119" i="31"/>
  <c r="F119" i="31"/>
  <c r="G119" i="31"/>
  <c r="D121" i="31"/>
  <c r="G121" i="31"/>
  <c r="D123" i="31"/>
  <c r="G123" i="31"/>
  <c r="D124" i="31"/>
  <c r="G124" i="31"/>
  <c r="X16" i="30" l="1"/>
  <c r="E138" i="31" l="1"/>
  <c r="F138" i="31"/>
  <c r="G138" i="31"/>
  <c r="H138" i="31"/>
  <c r="I138" i="31"/>
  <c r="J138" i="31"/>
  <c r="E139" i="31"/>
  <c r="F139" i="31"/>
  <c r="G139" i="31"/>
  <c r="H139" i="31"/>
  <c r="I139" i="31"/>
  <c r="J139" i="31"/>
  <c r="E140" i="31"/>
  <c r="F140" i="31"/>
  <c r="G140" i="31"/>
  <c r="H140" i="31"/>
  <c r="I140" i="31"/>
  <c r="J140" i="31"/>
  <c r="E142" i="31"/>
  <c r="F142" i="31"/>
  <c r="G142" i="31"/>
  <c r="H142" i="31"/>
  <c r="I142" i="31"/>
  <c r="J142" i="31"/>
  <c r="E143" i="31"/>
  <c r="F143" i="31"/>
  <c r="G143" i="31"/>
  <c r="H143" i="31"/>
  <c r="I143" i="31"/>
  <c r="J143" i="31"/>
  <c r="E145" i="31"/>
  <c r="F145" i="31"/>
  <c r="G145" i="31"/>
  <c r="H145" i="31"/>
  <c r="I145" i="31"/>
  <c r="J145" i="31"/>
  <c r="E146" i="31"/>
  <c r="F146" i="31"/>
  <c r="G146" i="31"/>
  <c r="H146" i="31"/>
  <c r="I146" i="31"/>
  <c r="J146" i="31"/>
  <c r="E147" i="31"/>
  <c r="F147" i="31"/>
  <c r="G147" i="31"/>
  <c r="H147" i="31"/>
  <c r="I147" i="31"/>
  <c r="J147" i="31"/>
  <c r="E149" i="31"/>
  <c r="F149" i="31"/>
  <c r="G149" i="31"/>
  <c r="H149" i="31"/>
  <c r="I149" i="31"/>
  <c r="J149" i="31"/>
  <c r="E150" i="31"/>
  <c r="F150" i="31"/>
  <c r="G150" i="31"/>
  <c r="H150" i="31"/>
  <c r="I150" i="31"/>
  <c r="J150" i="31"/>
  <c r="E151" i="31"/>
  <c r="F151" i="31"/>
  <c r="G151" i="31"/>
  <c r="H151" i="31"/>
  <c r="I151" i="31"/>
  <c r="J151" i="31"/>
  <c r="E152" i="31"/>
  <c r="F152" i="31"/>
  <c r="G152" i="31"/>
  <c r="H152" i="31"/>
  <c r="I152" i="31"/>
  <c r="J152" i="31"/>
  <c r="E154" i="31"/>
  <c r="F154" i="31"/>
  <c r="G154" i="31"/>
  <c r="H154" i="31"/>
  <c r="I154" i="31"/>
  <c r="J154" i="31"/>
  <c r="E155" i="31"/>
  <c r="F155" i="31"/>
  <c r="G155" i="31"/>
  <c r="H155" i="31"/>
  <c r="I155" i="31"/>
  <c r="J155" i="31"/>
  <c r="E156" i="31"/>
  <c r="F156" i="31"/>
  <c r="G156" i="31"/>
  <c r="H156" i="31"/>
  <c r="I156" i="31"/>
  <c r="J156" i="31"/>
  <c r="E157" i="31"/>
  <c r="F157" i="31"/>
  <c r="G157" i="31"/>
  <c r="H157" i="31"/>
  <c r="I157" i="31"/>
  <c r="J157" i="31"/>
  <c r="E158" i="31"/>
  <c r="F158" i="31"/>
  <c r="G158" i="31"/>
  <c r="H158" i="31"/>
  <c r="I158" i="31"/>
  <c r="J158" i="31"/>
  <c r="E160" i="31"/>
  <c r="F160" i="31"/>
  <c r="G160" i="31"/>
  <c r="H160" i="31"/>
  <c r="I160" i="31"/>
  <c r="J160" i="31"/>
  <c r="E161" i="31"/>
  <c r="F161" i="31"/>
  <c r="G161" i="31"/>
  <c r="H161" i="31"/>
  <c r="I161" i="31"/>
  <c r="J161" i="31"/>
  <c r="E163" i="31"/>
  <c r="F163" i="31"/>
  <c r="G163" i="31"/>
  <c r="H163" i="31"/>
  <c r="I163" i="31"/>
  <c r="J163" i="31"/>
  <c r="E164" i="31"/>
  <c r="F164" i="31"/>
  <c r="G164" i="31"/>
  <c r="H164" i="31"/>
  <c r="I164" i="31"/>
  <c r="J164" i="31"/>
  <c r="E166" i="31"/>
  <c r="F166" i="31"/>
  <c r="G166" i="31"/>
  <c r="H166" i="31"/>
  <c r="I166" i="31"/>
  <c r="J166" i="31"/>
  <c r="E167" i="31"/>
  <c r="F167" i="31"/>
  <c r="G167" i="31"/>
  <c r="H167" i="31"/>
  <c r="I167" i="31"/>
  <c r="J167" i="31"/>
  <c r="E169" i="31"/>
  <c r="F169" i="31"/>
  <c r="G169" i="31"/>
  <c r="H169" i="31"/>
  <c r="I169" i="31"/>
  <c r="J169" i="31"/>
  <c r="E170" i="31"/>
  <c r="F170" i="31"/>
  <c r="G170" i="31"/>
  <c r="H170" i="31"/>
  <c r="I170" i="31"/>
  <c r="J170" i="31"/>
  <c r="E172" i="31"/>
  <c r="F172" i="31"/>
  <c r="G172" i="31"/>
  <c r="H172" i="31"/>
  <c r="I172" i="31"/>
  <c r="J172" i="31"/>
  <c r="E173" i="31"/>
  <c r="F173" i="31"/>
  <c r="G173" i="31"/>
  <c r="H173" i="31"/>
  <c r="I173" i="31"/>
  <c r="J173" i="31"/>
  <c r="E174" i="31"/>
  <c r="F174" i="31"/>
  <c r="G174" i="31"/>
  <c r="H174" i="31"/>
  <c r="I174" i="31"/>
  <c r="J174" i="31"/>
  <c r="E176" i="31"/>
  <c r="F176" i="31"/>
  <c r="G176" i="31"/>
  <c r="H176" i="31"/>
  <c r="I176" i="31"/>
  <c r="J176" i="31"/>
  <c r="E178" i="31"/>
  <c r="F178" i="31"/>
  <c r="G178" i="31"/>
  <c r="H178" i="31"/>
  <c r="I178" i="31"/>
  <c r="J178" i="31"/>
  <c r="E179" i="31"/>
  <c r="F179" i="31"/>
  <c r="G179" i="31"/>
  <c r="H179" i="31"/>
  <c r="I179" i="31"/>
  <c r="J179" i="31"/>
  <c r="E180" i="31"/>
  <c r="F180" i="31"/>
  <c r="G180" i="31"/>
  <c r="H180" i="31"/>
  <c r="I180" i="31"/>
  <c r="J180" i="31"/>
  <c r="F58" i="28" l="1"/>
  <c r="F243" i="31" s="1"/>
  <c r="F46" i="28"/>
  <c r="F240" i="31" s="1"/>
  <c r="E46" i="28"/>
  <c r="E240" i="31" s="1"/>
  <c r="F33" i="28"/>
  <c r="F239" i="31" s="1"/>
  <c r="E33" i="28"/>
  <c r="E239" i="31" s="1"/>
  <c r="F19" i="28"/>
  <c r="F236" i="31" s="1"/>
  <c r="F10" i="28"/>
  <c r="F234" i="31" s="1"/>
  <c r="F47" i="28" l="1"/>
  <c r="F241" i="31" s="1"/>
  <c r="E47" i="28"/>
  <c r="E241" i="31" s="1"/>
  <c r="F59" i="28" l="1"/>
  <c r="F246" i="31" s="1"/>
  <c r="G4" i="26"/>
  <c r="I4" i="26" s="1"/>
  <c r="E56" i="26" l="1"/>
  <c r="C56" i="26"/>
  <c r="E53" i="25"/>
  <c r="C53" i="25"/>
  <c r="J46" i="26" l="1"/>
  <c r="J177" i="31" s="1"/>
  <c r="I46" i="26"/>
  <c r="I177" i="31" s="1"/>
  <c r="H46" i="26"/>
  <c r="H177" i="31" s="1"/>
  <c r="G46" i="26"/>
  <c r="G177" i="31" s="1"/>
  <c r="F46" i="26"/>
  <c r="F177" i="31" s="1"/>
  <c r="E46" i="26"/>
  <c r="E177" i="31" s="1"/>
  <c r="J44" i="26" l="1"/>
  <c r="J175" i="31" s="1"/>
  <c r="I44" i="26"/>
  <c r="I175" i="31" s="1"/>
  <c r="H44" i="26"/>
  <c r="H175" i="31" s="1"/>
  <c r="G44" i="26"/>
  <c r="G175" i="31" s="1"/>
  <c r="F44" i="26"/>
  <c r="F175" i="31" s="1"/>
  <c r="E44" i="26"/>
  <c r="E175" i="31" s="1"/>
  <c r="J40" i="26"/>
  <c r="J171" i="31" s="1"/>
  <c r="I40" i="26"/>
  <c r="I171" i="31" s="1"/>
  <c r="H40" i="26"/>
  <c r="H171" i="31" s="1"/>
  <c r="G40" i="26"/>
  <c r="G171" i="31" s="1"/>
  <c r="F40" i="26"/>
  <c r="F171" i="31" s="1"/>
  <c r="E40" i="26"/>
  <c r="E171" i="31" s="1"/>
  <c r="J37" i="26"/>
  <c r="J168" i="31" s="1"/>
  <c r="I37" i="26"/>
  <c r="I168" i="31" s="1"/>
  <c r="H37" i="26"/>
  <c r="H168" i="31" s="1"/>
  <c r="G37" i="26"/>
  <c r="G168" i="31" s="1"/>
  <c r="F37" i="26"/>
  <c r="F168" i="31" s="1"/>
  <c r="E37" i="26"/>
  <c r="E168" i="31" s="1"/>
  <c r="J34" i="26"/>
  <c r="J165" i="31" s="1"/>
  <c r="I34" i="26"/>
  <c r="I165" i="31" s="1"/>
  <c r="H34" i="26"/>
  <c r="H165" i="31" s="1"/>
  <c r="G34" i="26"/>
  <c r="G165" i="31" s="1"/>
  <c r="F34" i="26"/>
  <c r="F165" i="31" s="1"/>
  <c r="E34" i="26"/>
  <c r="E165" i="31" s="1"/>
  <c r="J31" i="26"/>
  <c r="J162" i="31" s="1"/>
  <c r="I31" i="26"/>
  <c r="I162" i="31" s="1"/>
  <c r="H31" i="26"/>
  <c r="H162" i="31" s="1"/>
  <c r="G31" i="26"/>
  <c r="G162" i="31" s="1"/>
  <c r="F31" i="26"/>
  <c r="F162" i="31" s="1"/>
  <c r="E31" i="26"/>
  <c r="E162" i="31" s="1"/>
  <c r="J28" i="26"/>
  <c r="J159" i="31" s="1"/>
  <c r="I28" i="26"/>
  <c r="I159" i="31" s="1"/>
  <c r="H28" i="26"/>
  <c r="H159" i="31" s="1"/>
  <c r="G28" i="26"/>
  <c r="G159" i="31" s="1"/>
  <c r="F28" i="26"/>
  <c r="F159" i="31" s="1"/>
  <c r="E28" i="26"/>
  <c r="E159" i="31" s="1"/>
  <c r="J22" i="26"/>
  <c r="J153" i="31" s="1"/>
  <c r="I22" i="26"/>
  <c r="I153" i="31" s="1"/>
  <c r="H22" i="26"/>
  <c r="H153" i="31" s="1"/>
  <c r="G22" i="26"/>
  <c r="G153" i="31" s="1"/>
  <c r="F22" i="26"/>
  <c r="F153" i="31" s="1"/>
  <c r="E22" i="26"/>
  <c r="E153" i="31" s="1"/>
  <c r="J17" i="26" l="1"/>
  <c r="J148" i="31" s="1"/>
  <c r="I17" i="26"/>
  <c r="I148" i="31" s="1"/>
  <c r="H17" i="26"/>
  <c r="H148" i="31" s="1"/>
  <c r="G17" i="26"/>
  <c r="G148" i="31" s="1"/>
  <c r="F17" i="26"/>
  <c r="F148" i="31" s="1"/>
  <c r="E17" i="26"/>
  <c r="E148" i="31" s="1"/>
  <c r="J13" i="26"/>
  <c r="J144" i="31" s="1"/>
  <c r="I13" i="26"/>
  <c r="I144" i="31" s="1"/>
  <c r="H13" i="26"/>
  <c r="H144" i="31" s="1"/>
  <c r="G13" i="26"/>
  <c r="G144" i="31" s="1"/>
  <c r="F13" i="26"/>
  <c r="F144" i="31" s="1"/>
  <c r="E13" i="26"/>
  <c r="E144" i="31" s="1"/>
  <c r="J10" i="26"/>
  <c r="J141" i="31" s="1"/>
  <c r="I10" i="26"/>
  <c r="I141" i="31" s="1"/>
  <c r="H10" i="26"/>
  <c r="H141" i="31" s="1"/>
  <c r="G10" i="26"/>
  <c r="G141" i="31" s="1"/>
  <c r="F10" i="26"/>
  <c r="F141" i="31" s="1"/>
  <c r="E10" i="26"/>
  <c r="E141" i="31" s="1"/>
  <c r="J6" i="26"/>
  <c r="J137" i="31" s="1"/>
  <c r="I6" i="26"/>
  <c r="I137" i="31" s="1"/>
  <c r="H6" i="26"/>
  <c r="H137" i="31" s="1"/>
  <c r="G6" i="26"/>
  <c r="G137" i="31" s="1"/>
  <c r="F6" i="26"/>
  <c r="F137" i="31" s="1"/>
  <c r="E6" i="26"/>
  <c r="E137" i="31" s="1"/>
  <c r="E50" i="26" l="1"/>
  <c r="J50" i="26"/>
  <c r="E42" i="25"/>
  <c r="C42" i="25"/>
  <c r="C119" i="31" l="1"/>
  <c r="E119" i="31"/>
  <c r="I50" i="26"/>
  <c r="C43" i="26"/>
  <c r="C174" i="31"/>
  <c r="D43" i="26"/>
  <c r="L43" i="26" s="1"/>
  <c r="D174" i="31"/>
  <c r="K43" i="26"/>
  <c r="H50" i="26" l="1"/>
  <c r="G50" i="26" l="1"/>
  <c r="E15" i="25"/>
  <c r="C15" i="25"/>
  <c r="E92" i="31" l="1"/>
  <c r="D147" i="31" s="1"/>
  <c r="C92" i="31"/>
  <c r="C147" i="31" s="1"/>
  <c r="F50" i="26"/>
  <c r="D16" i="26"/>
  <c r="F15" i="25"/>
  <c r="F92" i="31" s="1"/>
  <c r="D38" i="15"/>
  <c r="C38" i="15"/>
  <c r="B38" i="15"/>
  <c r="D37" i="15"/>
  <c r="C16" i="26" l="1"/>
  <c r="L16" i="26"/>
  <c r="F28" i="15"/>
  <c r="F27" i="15"/>
  <c r="F26" i="15"/>
  <c r="F25" i="15"/>
  <c r="F24" i="15"/>
  <c r="F23" i="15"/>
  <c r="F22" i="15"/>
  <c r="F21" i="15"/>
  <c r="F20" i="15"/>
  <c r="F19" i="15"/>
  <c r="F18" i="15"/>
  <c r="F17" i="15"/>
  <c r="F16" i="15"/>
  <c r="F15" i="15"/>
  <c r="E12" i="15"/>
  <c r="E47" i="25" s="1"/>
  <c r="D12" i="15"/>
  <c r="C47" i="25" s="1"/>
  <c r="F9" i="15"/>
  <c r="F8" i="15"/>
  <c r="E36" i="15" s="1"/>
  <c r="B35" i="15" s="1"/>
  <c r="E6" i="15"/>
  <c r="D6" i="15"/>
  <c r="C46" i="25" s="1"/>
  <c r="E124" i="31" l="1"/>
  <c r="D179" i="31" s="1"/>
  <c r="C124" i="31"/>
  <c r="C179" i="31" s="1"/>
  <c r="C123" i="31"/>
  <c r="C178" i="31" s="1"/>
  <c r="E32" i="15"/>
  <c r="E45" i="25" s="1"/>
  <c r="E122" i="31" s="1"/>
  <c r="C47" i="26"/>
  <c r="K47" i="26" s="1"/>
  <c r="C48" i="26"/>
  <c r="K48" i="26" s="1"/>
  <c r="D32" i="15"/>
  <c r="C45" i="25" s="1"/>
  <c r="C122" i="31" s="1"/>
  <c r="D48" i="26"/>
  <c r="F47" i="25"/>
  <c r="F124" i="31" s="1"/>
  <c r="B39" i="15"/>
  <c r="K16" i="26"/>
  <c r="F39" i="14"/>
  <c r="F38" i="14"/>
  <c r="F37" i="14"/>
  <c r="F36" i="14"/>
  <c r="F35" i="14"/>
  <c r="F34" i="14"/>
  <c r="F33" i="14"/>
  <c r="F32" i="14"/>
  <c r="F31" i="14"/>
  <c r="F30" i="14"/>
  <c r="F29" i="14"/>
  <c r="F28" i="14"/>
  <c r="F27" i="14"/>
  <c r="F26" i="14"/>
  <c r="F25" i="14"/>
  <c r="F24" i="14"/>
  <c r="F23" i="14"/>
  <c r="F22" i="14"/>
  <c r="F21" i="14"/>
  <c r="F20" i="14"/>
  <c r="F19" i="14"/>
  <c r="F18" i="14"/>
  <c r="F17" i="14"/>
  <c r="F16" i="14"/>
  <c r="F15" i="14"/>
  <c r="F14" i="14"/>
  <c r="F13" i="14"/>
  <c r="F12" i="14"/>
  <c r="F11" i="14"/>
  <c r="F10" i="14"/>
  <c r="F9" i="14"/>
  <c r="F8" i="14"/>
  <c r="E6" i="14"/>
  <c r="E44" i="25" s="1"/>
  <c r="D6" i="14"/>
  <c r="D42" i="14" s="1"/>
  <c r="C43" i="25" s="1"/>
  <c r="E35" i="13"/>
  <c r="E34" i="13"/>
  <c r="E33" i="13"/>
  <c r="E32" i="13"/>
  <c r="E31" i="13"/>
  <c r="E30" i="13"/>
  <c r="E29" i="13"/>
  <c r="E28" i="13"/>
  <c r="E27" i="13"/>
  <c r="E26" i="13"/>
  <c r="E25" i="13"/>
  <c r="D23" i="13"/>
  <c r="C23" i="13"/>
  <c r="E21" i="13"/>
  <c r="E20" i="13"/>
  <c r="E19" i="13"/>
  <c r="E18" i="13"/>
  <c r="E17" i="13"/>
  <c r="E16" i="13"/>
  <c r="E15" i="13"/>
  <c r="E14" i="13"/>
  <c r="E13" i="13"/>
  <c r="E12" i="13"/>
  <c r="E11" i="13"/>
  <c r="E10" i="13"/>
  <c r="E9" i="13"/>
  <c r="E8" i="13"/>
  <c r="E7" i="13"/>
  <c r="D5" i="13"/>
  <c r="C5" i="13"/>
  <c r="C38" i="13" s="1"/>
  <c r="C39" i="25" s="1"/>
  <c r="K32" i="12"/>
  <c r="K31" i="12"/>
  <c r="K30" i="12"/>
  <c r="K29" i="12"/>
  <c r="K28" i="12"/>
  <c r="K27" i="12"/>
  <c r="K26" i="12"/>
  <c r="K25" i="12"/>
  <c r="J23" i="12"/>
  <c r="I23" i="12"/>
  <c r="H23" i="12"/>
  <c r="G23" i="12"/>
  <c r="F23" i="12"/>
  <c r="E23" i="12"/>
  <c r="D23" i="12"/>
  <c r="C23" i="12"/>
  <c r="C38" i="25" s="1"/>
  <c r="C115" i="31" s="1"/>
  <c r="K22" i="12"/>
  <c r="K21" i="12"/>
  <c r="K20" i="12"/>
  <c r="K19" i="12"/>
  <c r="K18" i="12"/>
  <c r="K17" i="12"/>
  <c r="K16" i="12"/>
  <c r="K15" i="12"/>
  <c r="K14" i="12"/>
  <c r="K13" i="12"/>
  <c r="K12" i="12"/>
  <c r="K11" i="12"/>
  <c r="K10" i="12"/>
  <c r="K9" i="12"/>
  <c r="K8" i="12"/>
  <c r="J6" i="12"/>
  <c r="I6" i="12"/>
  <c r="H6" i="12"/>
  <c r="G6" i="12"/>
  <c r="F6" i="12"/>
  <c r="E6" i="12"/>
  <c r="D6" i="12"/>
  <c r="C6" i="12"/>
  <c r="K34" i="8"/>
  <c r="K33" i="8"/>
  <c r="K32" i="8"/>
  <c r="K31" i="8"/>
  <c r="K30" i="8"/>
  <c r="K29" i="8"/>
  <c r="K28" i="8"/>
  <c r="K27" i="8"/>
  <c r="K26" i="8"/>
  <c r="K25" i="8"/>
  <c r="K24" i="8"/>
  <c r="K23" i="8"/>
  <c r="K22" i="8"/>
  <c r="K21" i="8"/>
  <c r="K20" i="8"/>
  <c r="J18" i="8"/>
  <c r="I18" i="8"/>
  <c r="H18" i="8"/>
  <c r="G18" i="8"/>
  <c r="F18" i="8"/>
  <c r="E18" i="8"/>
  <c r="D18" i="8"/>
  <c r="C18" i="8"/>
  <c r="K17" i="8"/>
  <c r="K16" i="8"/>
  <c r="K15" i="8"/>
  <c r="K14" i="8"/>
  <c r="K13" i="8"/>
  <c r="K12" i="8"/>
  <c r="K11" i="8"/>
  <c r="K10" i="8"/>
  <c r="K9" i="8"/>
  <c r="K8" i="8"/>
  <c r="J6" i="8"/>
  <c r="I6" i="8"/>
  <c r="H6" i="8"/>
  <c r="H37" i="8" s="1"/>
  <c r="G6" i="8"/>
  <c r="G37" i="8" s="1"/>
  <c r="F6" i="8"/>
  <c r="E6" i="8"/>
  <c r="D6" i="8"/>
  <c r="C6" i="8"/>
  <c r="K38" i="7"/>
  <c r="K37" i="7"/>
  <c r="K36" i="7"/>
  <c r="K35" i="7"/>
  <c r="K34" i="7"/>
  <c r="K33" i="7"/>
  <c r="K32" i="7"/>
  <c r="K31" i="7"/>
  <c r="K30" i="7"/>
  <c r="K29" i="7"/>
  <c r="K28" i="7"/>
  <c r="K27" i="7"/>
  <c r="K26" i="7"/>
  <c r="J24" i="7"/>
  <c r="I24" i="7"/>
  <c r="H24" i="7"/>
  <c r="G24" i="7"/>
  <c r="F24" i="7"/>
  <c r="E24" i="7"/>
  <c r="D24" i="7"/>
  <c r="C24" i="7"/>
  <c r="K23" i="7"/>
  <c r="K22" i="7"/>
  <c r="K21" i="7"/>
  <c r="K20" i="7"/>
  <c r="K19" i="7"/>
  <c r="K18" i="7"/>
  <c r="K17" i="7"/>
  <c r="K16" i="7"/>
  <c r="K15" i="7"/>
  <c r="K14" i="7"/>
  <c r="K13" i="7"/>
  <c r="K12" i="7"/>
  <c r="K11" i="7"/>
  <c r="K10" i="7"/>
  <c r="K9" i="7"/>
  <c r="K8" i="7"/>
  <c r="J6" i="7"/>
  <c r="I6" i="7"/>
  <c r="I41" i="7" s="1"/>
  <c r="H6" i="7"/>
  <c r="G6" i="7"/>
  <c r="G41" i="7" s="1"/>
  <c r="F6" i="7"/>
  <c r="E6" i="7"/>
  <c r="D6" i="7"/>
  <c r="C6" i="7"/>
  <c r="K39" i="11"/>
  <c r="K38" i="11"/>
  <c r="K37" i="11"/>
  <c r="K36" i="11"/>
  <c r="K35" i="11"/>
  <c r="K34" i="11"/>
  <c r="K33" i="11"/>
  <c r="K32" i="11"/>
  <c r="K31" i="11"/>
  <c r="K30" i="11"/>
  <c r="K29" i="11"/>
  <c r="K28" i="11"/>
  <c r="K27" i="11"/>
  <c r="K26" i="11"/>
  <c r="K25" i="11"/>
  <c r="J23" i="11"/>
  <c r="I23" i="11"/>
  <c r="H23" i="11"/>
  <c r="G23" i="11"/>
  <c r="F23" i="11"/>
  <c r="E23" i="11"/>
  <c r="D23" i="11"/>
  <c r="C23" i="11"/>
  <c r="K22" i="11"/>
  <c r="K21" i="11"/>
  <c r="K20" i="11"/>
  <c r="K19" i="11"/>
  <c r="K18" i="11"/>
  <c r="K17" i="11"/>
  <c r="K16" i="11"/>
  <c r="K15" i="11"/>
  <c r="K14" i="11"/>
  <c r="K13" i="11"/>
  <c r="K12" i="11"/>
  <c r="K11" i="11"/>
  <c r="K10" i="11"/>
  <c r="K9" i="11"/>
  <c r="K8" i="11"/>
  <c r="J6" i="11"/>
  <c r="I6" i="11"/>
  <c r="H6" i="11"/>
  <c r="G6" i="11"/>
  <c r="F6" i="11"/>
  <c r="E6" i="11"/>
  <c r="D6" i="11"/>
  <c r="C6" i="11"/>
  <c r="K31" i="19"/>
  <c r="K30" i="19"/>
  <c r="K29" i="19"/>
  <c r="K28" i="19"/>
  <c r="K27" i="19"/>
  <c r="K26" i="19"/>
  <c r="K25" i="19"/>
  <c r="K24" i="19"/>
  <c r="K23" i="19"/>
  <c r="K22" i="19"/>
  <c r="K21" i="19"/>
  <c r="J19" i="19"/>
  <c r="I19" i="19"/>
  <c r="H19" i="19"/>
  <c r="G19" i="19"/>
  <c r="F19" i="19"/>
  <c r="E19" i="19"/>
  <c r="D19" i="19"/>
  <c r="C19" i="19"/>
  <c r="K18" i="19"/>
  <c r="K17" i="19"/>
  <c r="K16" i="19"/>
  <c r="K15" i="19"/>
  <c r="K14" i="19"/>
  <c r="K13" i="19"/>
  <c r="K12" i="19"/>
  <c r="K11" i="19"/>
  <c r="K10" i="19"/>
  <c r="K9" i="19"/>
  <c r="K8" i="19"/>
  <c r="J6" i="19"/>
  <c r="I6" i="19"/>
  <c r="H6" i="19"/>
  <c r="G6" i="19"/>
  <c r="F6" i="19"/>
  <c r="E6" i="19"/>
  <c r="D6" i="19"/>
  <c r="C6" i="19"/>
  <c r="K32" i="10"/>
  <c r="K31" i="10"/>
  <c r="K30" i="10"/>
  <c r="K29" i="10"/>
  <c r="K28" i="10"/>
  <c r="K27" i="10"/>
  <c r="K26" i="10"/>
  <c r="K25" i="10"/>
  <c r="K24" i="10"/>
  <c r="J22" i="10"/>
  <c r="I22" i="10"/>
  <c r="H22" i="10"/>
  <c r="G22" i="10"/>
  <c r="F22" i="10"/>
  <c r="E22" i="10"/>
  <c r="D22" i="10"/>
  <c r="C22" i="10"/>
  <c r="K21" i="10"/>
  <c r="K20" i="10"/>
  <c r="K19" i="10"/>
  <c r="K18" i="10"/>
  <c r="K17" i="10"/>
  <c r="K16" i="10"/>
  <c r="K15" i="10"/>
  <c r="K14" i="10"/>
  <c r="K13" i="10"/>
  <c r="K12" i="10"/>
  <c r="K11" i="10"/>
  <c r="K10" i="10"/>
  <c r="K9" i="10"/>
  <c r="K8" i="10"/>
  <c r="J6" i="10"/>
  <c r="I6" i="10"/>
  <c r="H6" i="10"/>
  <c r="G6" i="10"/>
  <c r="F6" i="10"/>
  <c r="E6" i="10"/>
  <c r="D6" i="10"/>
  <c r="C6" i="10"/>
  <c r="C116" i="31" l="1"/>
  <c r="E121" i="31"/>
  <c r="D176" i="31" s="1"/>
  <c r="L21" i="30"/>
  <c r="L228" i="31" s="1"/>
  <c r="J228" i="31"/>
  <c r="N21" i="30"/>
  <c r="O21" i="30" s="1"/>
  <c r="C120" i="31"/>
  <c r="C175" i="31" s="1"/>
  <c r="F41" i="7"/>
  <c r="C39" i="26"/>
  <c r="C170" i="31"/>
  <c r="H41" i="7"/>
  <c r="G35" i="12"/>
  <c r="C46" i="26"/>
  <c r="C177" i="31"/>
  <c r="C40" i="26"/>
  <c r="C171" i="31"/>
  <c r="D46" i="26"/>
  <c r="D177" i="31"/>
  <c r="J42" i="7"/>
  <c r="J41" i="7" s="1"/>
  <c r="F37" i="8"/>
  <c r="C42" i="11"/>
  <c r="D42" i="11"/>
  <c r="J36" i="10"/>
  <c r="J35" i="19"/>
  <c r="A37" i="19" s="1"/>
  <c r="J38" i="8"/>
  <c r="J37" i="8" s="1"/>
  <c r="E45" i="14"/>
  <c r="B48" i="14" s="1"/>
  <c r="D37" i="8"/>
  <c r="J36" i="12"/>
  <c r="J35" i="12" s="1"/>
  <c r="H42" i="11"/>
  <c r="E41" i="7"/>
  <c r="D41" i="7" s="1"/>
  <c r="E37" i="8"/>
  <c r="I37" i="8"/>
  <c r="I35" i="12"/>
  <c r="H35" i="12" s="1"/>
  <c r="G42" i="11"/>
  <c r="F42" i="11" s="1"/>
  <c r="E42" i="11" s="1"/>
  <c r="J43" i="11"/>
  <c r="J42" i="11" s="1"/>
  <c r="I42" i="11" s="1"/>
  <c r="D39" i="13"/>
  <c r="A40" i="13" s="1"/>
  <c r="D38" i="13"/>
  <c r="E39" i="25" s="1"/>
  <c r="E42" i="14"/>
  <c r="E43" i="25" s="1"/>
  <c r="F35" i="12"/>
  <c r="E35" i="12" s="1"/>
  <c r="D35" i="12" s="1"/>
  <c r="E36" i="25"/>
  <c r="C44" i="26"/>
  <c r="D45" i="26"/>
  <c r="L45" i="26" s="1"/>
  <c r="C28" i="25"/>
  <c r="C41" i="7"/>
  <c r="C34" i="25"/>
  <c r="C111" i="31" s="1"/>
  <c r="C40" i="25"/>
  <c r="C117" i="31" s="1"/>
  <c r="F45" i="25"/>
  <c r="F122" i="31" s="1"/>
  <c r="C37" i="8"/>
  <c r="C35" i="12"/>
  <c r="C36" i="25" s="1"/>
  <c r="C44" i="25"/>
  <c r="C121" i="31" s="1"/>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K12" i="9"/>
  <c r="K11" i="9"/>
  <c r="K10" i="9"/>
  <c r="K9" i="9"/>
  <c r="K8" i="9"/>
  <c r="J6" i="9"/>
  <c r="I6" i="9"/>
  <c r="H6" i="9"/>
  <c r="G6" i="9"/>
  <c r="G46" i="9" s="1"/>
  <c r="F6" i="9"/>
  <c r="E6" i="9"/>
  <c r="D6" i="9"/>
  <c r="C6" i="9"/>
  <c r="E120" i="31" l="1"/>
  <c r="D175" i="31" s="1"/>
  <c r="E113" i="31"/>
  <c r="D168" i="31" s="1"/>
  <c r="C113" i="31"/>
  <c r="C168" i="31" s="1"/>
  <c r="E116" i="31"/>
  <c r="C105" i="31"/>
  <c r="C160" i="31" s="1"/>
  <c r="A38" i="12"/>
  <c r="A44" i="7"/>
  <c r="C37" i="26"/>
  <c r="C35" i="26"/>
  <c r="C166" i="31"/>
  <c r="C45" i="26"/>
  <c r="K45" i="26" s="1"/>
  <c r="C176" i="31"/>
  <c r="C41" i="26"/>
  <c r="C172" i="31"/>
  <c r="D40" i="26"/>
  <c r="D171" i="31"/>
  <c r="A40" i="8"/>
  <c r="F39" i="25"/>
  <c r="F116" i="31" s="1"/>
  <c r="F46" i="9"/>
  <c r="E46" i="9" s="1"/>
  <c r="D46" i="9" s="1"/>
  <c r="C46" i="9" s="1"/>
  <c r="A45" i="11"/>
  <c r="F44" i="25"/>
  <c r="F121" i="31" s="1"/>
  <c r="F43" i="25"/>
  <c r="F120" i="31" s="1"/>
  <c r="D44" i="26"/>
  <c r="D37" i="26"/>
  <c r="F36" i="25"/>
  <c r="F113" i="31" s="1"/>
  <c r="C22" i="25"/>
  <c r="K17" i="22"/>
  <c r="K16" i="22"/>
  <c r="K15" i="22"/>
  <c r="K14" i="22"/>
  <c r="K13" i="22"/>
  <c r="K12" i="22"/>
  <c r="K11" i="22"/>
  <c r="K10" i="22"/>
  <c r="K9" i="22"/>
  <c r="K8" i="22"/>
  <c r="J6" i="22"/>
  <c r="I6" i="22"/>
  <c r="H6" i="22"/>
  <c r="G6" i="22"/>
  <c r="F6" i="22"/>
  <c r="E6" i="22"/>
  <c r="D6" i="22"/>
  <c r="C6" i="22"/>
  <c r="C20" i="25" s="1"/>
  <c r="K35" i="18"/>
  <c r="K34" i="18"/>
  <c r="K33" i="18"/>
  <c r="K32" i="18"/>
  <c r="K31" i="18"/>
  <c r="K30" i="18"/>
  <c r="K29" i="18"/>
  <c r="K28" i="18"/>
  <c r="K27" i="18"/>
  <c r="K26" i="18"/>
  <c r="K25" i="18"/>
  <c r="K24" i="18"/>
  <c r="K23" i="18"/>
  <c r="K22" i="18"/>
  <c r="K21" i="18"/>
  <c r="K20" i="18"/>
  <c r="K19" i="18"/>
  <c r="K18" i="18"/>
  <c r="K17" i="18"/>
  <c r="K16" i="18"/>
  <c r="K15" i="18"/>
  <c r="K14" i="18"/>
  <c r="K13" i="18"/>
  <c r="K12" i="18"/>
  <c r="K11" i="18"/>
  <c r="K10" i="18"/>
  <c r="J39" i="18" s="1"/>
  <c r="J8" i="18"/>
  <c r="I8" i="18"/>
  <c r="H8" i="18"/>
  <c r="G8" i="18"/>
  <c r="F8" i="18"/>
  <c r="E8" i="18"/>
  <c r="D8" i="18"/>
  <c r="C8" i="18"/>
  <c r="C97" i="31" l="1"/>
  <c r="C152" i="31" s="1"/>
  <c r="C99" i="31"/>
  <c r="C154" i="31" s="1"/>
  <c r="J21" i="22"/>
  <c r="A23" i="22" s="1"/>
  <c r="K33" i="17" l="1"/>
  <c r="K32" i="17"/>
  <c r="K31" i="17"/>
  <c r="K30" i="17"/>
  <c r="K29" i="17"/>
  <c r="K28" i="17"/>
  <c r="K27" i="17"/>
  <c r="K26" i="17"/>
  <c r="K25" i="17"/>
  <c r="K24" i="17"/>
  <c r="K23" i="17"/>
  <c r="K22" i="17"/>
  <c r="K21" i="17"/>
  <c r="K20" i="17"/>
  <c r="K19" i="17"/>
  <c r="K18" i="17"/>
  <c r="K17" i="17"/>
  <c r="K16" i="17"/>
  <c r="K15" i="17"/>
  <c r="K14" i="17"/>
  <c r="K13" i="17"/>
  <c r="K12" i="17"/>
  <c r="K11" i="17"/>
  <c r="K10" i="17"/>
  <c r="J8" i="17"/>
  <c r="I8" i="17"/>
  <c r="H8" i="17"/>
  <c r="G8" i="17"/>
  <c r="F8" i="17"/>
  <c r="E8" i="17"/>
  <c r="D8" i="17"/>
  <c r="C8" i="17"/>
  <c r="J37" i="17" l="1"/>
  <c r="A39" i="17" s="1"/>
  <c r="K33" i="6"/>
  <c r="K32" i="6"/>
  <c r="K31" i="6"/>
  <c r="K30" i="6"/>
  <c r="K29" i="6"/>
  <c r="K28" i="6"/>
  <c r="K27" i="6"/>
  <c r="K26" i="6"/>
  <c r="K25" i="6"/>
  <c r="K24" i="6"/>
  <c r="K23" i="6"/>
  <c r="K22" i="6"/>
  <c r="K21" i="6"/>
  <c r="K20" i="6"/>
  <c r="K19" i="6"/>
  <c r="K18" i="6"/>
  <c r="K17" i="6"/>
  <c r="K16" i="6"/>
  <c r="K15" i="6"/>
  <c r="K14" i="6"/>
  <c r="K13" i="6"/>
  <c r="K12" i="6"/>
  <c r="K11" i="6"/>
  <c r="K10" i="6"/>
  <c r="K9" i="6"/>
  <c r="K8" i="6"/>
  <c r="J6" i="6"/>
  <c r="I6" i="6"/>
  <c r="H6" i="6"/>
  <c r="H36" i="6" s="1"/>
  <c r="G6" i="6"/>
  <c r="G36" i="6" s="1"/>
  <c r="G4" i="17" s="1"/>
  <c r="F6" i="6"/>
  <c r="F36" i="6" s="1"/>
  <c r="F4" i="17" s="1"/>
  <c r="E6" i="6"/>
  <c r="E36" i="6" s="1"/>
  <c r="D6" i="6"/>
  <c r="C6" i="6"/>
  <c r="C17" i="25" s="1"/>
  <c r="C94" i="31" s="1"/>
  <c r="L36" i="4"/>
  <c r="L35" i="4"/>
  <c r="L34" i="4"/>
  <c r="L33" i="4"/>
  <c r="L32" i="4"/>
  <c r="L31" i="4"/>
  <c r="L30" i="4"/>
  <c r="L29" i="4"/>
  <c r="L28" i="4"/>
  <c r="L27" i="4"/>
  <c r="L26" i="4"/>
  <c r="L25" i="4"/>
  <c r="L24" i="4"/>
  <c r="L23" i="4"/>
  <c r="L22" i="4"/>
  <c r="L21" i="4"/>
  <c r="L20" i="4"/>
  <c r="L19" i="4"/>
  <c r="L18" i="4"/>
  <c r="L17" i="4"/>
  <c r="L16" i="4"/>
  <c r="K15" i="4"/>
  <c r="J15" i="4"/>
  <c r="I15" i="4"/>
  <c r="H15" i="4"/>
  <c r="E14" i="25" s="1"/>
  <c r="G15" i="4"/>
  <c r="F15" i="4"/>
  <c r="E15" i="4"/>
  <c r="D15" i="4"/>
  <c r="C14" i="25" s="1"/>
  <c r="L14" i="4"/>
  <c r="L13" i="4"/>
  <c r="L12" i="4"/>
  <c r="L11" i="4"/>
  <c r="L10" i="4"/>
  <c r="L9" i="4"/>
  <c r="L8" i="4"/>
  <c r="L7" i="4"/>
  <c r="K6" i="4"/>
  <c r="J6" i="4"/>
  <c r="I6" i="4"/>
  <c r="H6" i="4"/>
  <c r="G6" i="4"/>
  <c r="F6" i="4"/>
  <c r="E6" i="4"/>
  <c r="D6" i="4"/>
  <c r="K52" i="3"/>
  <c r="K51" i="3"/>
  <c r="K50" i="3"/>
  <c r="K49" i="3"/>
  <c r="K48" i="3"/>
  <c r="K47" i="3"/>
  <c r="K46" i="3"/>
  <c r="K45" i="3"/>
  <c r="K44" i="3"/>
  <c r="K43" i="3"/>
  <c r="K42" i="3"/>
  <c r="K41" i="3"/>
  <c r="K40" i="3"/>
  <c r="K39" i="3"/>
  <c r="K38" i="3"/>
  <c r="K37" i="3"/>
  <c r="K36" i="3"/>
  <c r="K35" i="3"/>
  <c r="K34" i="3"/>
  <c r="K33" i="3"/>
  <c r="K32" i="3"/>
  <c r="K31" i="3"/>
  <c r="K30" i="3"/>
  <c r="K29" i="3"/>
  <c r="K28" i="3"/>
  <c r="K27" i="3"/>
  <c r="K26" i="3"/>
  <c r="J25" i="3"/>
  <c r="I25" i="3"/>
  <c r="H25" i="3"/>
  <c r="G25" i="3"/>
  <c r="E11" i="25" s="1"/>
  <c r="F25" i="3"/>
  <c r="E25" i="3"/>
  <c r="D25" i="3"/>
  <c r="C25" i="3"/>
  <c r="C11" i="25" s="1"/>
  <c r="C88" i="31" s="1"/>
  <c r="K24" i="3"/>
  <c r="K23" i="3"/>
  <c r="K22" i="3"/>
  <c r="K21" i="3"/>
  <c r="K20" i="3"/>
  <c r="K19" i="3"/>
  <c r="K18" i="3"/>
  <c r="K17" i="3"/>
  <c r="K16" i="3"/>
  <c r="K15" i="3"/>
  <c r="K14" i="3"/>
  <c r="K13" i="3"/>
  <c r="K12" i="3"/>
  <c r="K11" i="3"/>
  <c r="K10" i="3"/>
  <c r="J8" i="3"/>
  <c r="I8" i="3"/>
  <c r="H8" i="3"/>
  <c r="G8" i="3"/>
  <c r="F8" i="3"/>
  <c r="E8" i="3"/>
  <c r="D8" i="3"/>
  <c r="C8" i="3"/>
  <c r="K49" i="5"/>
  <c r="K48" i="5"/>
  <c r="K47" i="5"/>
  <c r="K46" i="5"/>
  <c r="K45" i="5"/>
  <c r="K44" i="5"/>
  <c r="K43" i="5"/>
  <c r="K42" i="5"/>
  <c r="K41" i="5"/>
  <c r="K40" i="5"/>
  <c r="J39" i="5"/>
  <c r="I39" i="5"/>
  <c r="H39" i="5"/>
  <c r="G39" i="5"/>
  <c r="F39" i="5"/>
  <c r="E39" i="5"/>
  <c r="D39" i="5"/>
  <c r="C39" i="5"/>
  <c r="K37" i="5"/>
  <c r="K36" i="5"/>
  <c r="K35" i="5"/>
  <c r="K34" i="5"/>
  <c r="K33" i="5"/>
  <c r="K32" i="5"/>
  <c r="K31" i="5"/>
  <c r="K30" i="5"/>
  <c r="K29" i="5"/>
  <c r="K28" i="5"/>
  <c r="K27" i="5"/>
  <c r="K26" i="5"/>
  <c r="K25" i="5"/>
  <c r="K24" i="5"/>
  <c r="K23" i="5"/>
  <c r="K22" i="5"/>
  <c r="K21" i="5"/>
  <c r="K20" i="5"/>
  <c r="K19" i="5"/>
  <c r="J18" i="5"/>
  <c r="I18" i="5"/>
  <c r="H18" i="5"/>
  <c r="G18" i="5"/>
  <c r="E7" i="25" s="1"/>
  <c r="F18" i="5"/>
  <c r="E18" i="5"/>
  <c r="D18" i="5"/>
  <c r="C18" i="5"/>
  <c r="C7" i="25" s="1"/>
  <c r="K16" i="5"/>
  <c r="K15" i="5"/>
  <c r="K14" i="5"/>
  <c r="K13" i="5"/>
  <c r="K12" i="5"/>
  <c r="K11" i="5"/>
  <c r="K10" i="5"/>
  <c r="J9" i="5"/>
  <c r="I9" i="5"/>
  <c r="H9" i="5"/>
  <c r="G9" i="5"/>
  <c r="F9" i="5"/>
  <c r="E9" i="5"/>
  <c r="D9" i="5"/>
  <c r="C9" i="5"/>
  <c r="AB51" i="27"/>
  <c r="X51" i="27"/>
  <c r="T51" i="27"/>
  <c r="P51" i="27"/>
  <c r="AE50" i="27"/>
  <c r="AD50" i="27"/>
  <c r="AB50" i="27"/>
  <c r="X50" i="27"/>
  <c r="T50" i="27"/>
  <c r="P50" i="27"/>
  <c r="L50" i="27"/>
  <c r="I50" i="27"/>
  <c r="H50" i="27"/>
  <c r="AE49" i="27"/>
  <c r="AD49" i="27"/>
  <c r="AB49" i="27"/>
  <c r="X49" i="27"/>
  <c r="T49" i="27"/>
  <c r="P49" i="27"/>
  <c r="L49" i="27"/>
  <c r="I49" i="27"/>
  <c r="H49" i="27"/>
  <c r="AE48" i="27"/>
  <c r="AD48" i="27"/>
  <c r="AB48" i="27"/>
  <c r="X48" i="27"/>
  <c r="T48" i="27"/>
  <c r="P48" i="27"/>
  <c r="L48" i="27"/>
  <c r="I48" i="27"/>
  <c r="H48" i="27"/>
  <c r="AA47" i="27"/>
  <c r="Z47" i="27"/>
  <c r="W47" i="27"/>
  <c r="V47" i="27"/>
  <c r="S47" i="27"/>
  <c r="R47" i="27"/>
  <c r="O47" i="27"/>
  <c r="N47" i="27"/>
  <c r="K47" i="27"/>
  <c r="J47" i="27"/>
  <c r="G47" i="27"/>
  <c r="E47" i="27"/>
  <c r="C47" i="27"/>
  <c r="C84" i="31" l="1"/>
  <c r="C139" i="31" s="1"/>
  <c r="E84" i="31"/>
  <c r="D139" i="31" s="1"/>
  <c r="E88" i="31"/>
  <c r="D143" i="31" s="1"/>
  <c r="E91" i="31"/>
  <c r="D146" i="31" s="1"/>
  <c r="C91" i="31"/>
  <c r="C146" i="31" s="1"/>
  <c r="C12" i="26"/>
  <c r="C143" i="31"/>
  <c r="C18" i="26"/>
  <c r="C149" i="31"/>
  <c r="I52" i="5"/>
  <c r="J53" i="5"/>
  <c r="A54" i="5" s="1"/>
  <c r="J56" i="3"/>
  <c r="J55" i="3" s="1"/>
  <c r="H52" i="5"/>
  <c r="J52" i="5"/>
  <c r="X47" i="27"/>
  <c r="E55" i="3"/>
  <c r="D55" i="3" s="1"/>
  <c r="I55" i="3"/>
  <c r="H55" i="3" s="1"/>
  <c r="D36" i="6"/>
  <c r="D4" i="17" s="1"/>
  <c r="D36" i="17" s="1"/>
  <c r="D4" i="18" s="1"/>
  <c r="J37" i="6"/>
  <c r="J36" i="6" s="1"/>
  <c r="I36" i="6" s="1"/>
  <c r="L47" i="27"/>
  <c r="C52" i="5"/>
  <c r="C55" i="3"/>
  <c r="C9" i="25" s="1"/>
  <c r="G52" i="5"/>
  <c r="F11" i="25"/>
  <c r="F88" i="31" s="1"/>
  <c r="C13" i="25"/>
  <c r="C90" i="31" s="1"/>
  <c r="F14" i="25"/>
  <c r="F91" i="31" s="1"/>
  <c r="C36" i="6"/>
  <c r="C4" i="17" s="1"/>
  <c r="F7" i="25"/>
  <c r="F84" i="31" s="1"/>
  <c r="C10" i="25"/>
  <c r="C87" i="31" s="1"/>
  <c r="G55" i="3"/>
  <c r="E4" i="17"/>
  <c r="E36" i="17" s="1"/>
  <c r="J4" i="17"/>
  <c r="AE44" i="27"/>
  <c r="AD44" i="27"/>
  <c r="AB44" i="27"/>
  <c r="X44" i="27"/>
  <c r="T44" i="27"/>
  <c r="P44" i="27"/>
  <c r="L44" i="27"/>
  <c r="I44" i="27"/>
  <c r="H44" i="27"/>
  <c r="AA43" i="27"/>
  <c r="Z43" i="27"/>
  <c r="W43" i="27"/>
  <c r="V43" i="27"/>
  <c r="S43" i="27"/>
  <c r="R43" i="27"/>
  <c r="O43" i="27"/>
  <c r="N43" i="27"/>
  <c r="K43" i="27"/>
  <c r="J43" i="27"/>
  <c r="G43" i="27"/>
  <c r="E43" i="27"/>
  <c r="C43" i="27"/>
  <c r="AE42" i="27"/>
  <c r="AD42" i="27"/>
  <c r="AB42" i="27"/>
  <c r="X42" i="27"/>
  <c r="T42" i="27"/>
  <c r="P42" i="27"/>
  <c r="L42" i="27"/>
  <c r="I42" i="27"/>
  <c r="H42" i="27"/>
  <c r="AE41" i="27"/>
  <c r="AD41" i="27"/>
  <c r="AB41" i="27"/>
  <c r="X41" i="27"/>
  <c r="T41" i="27"/>
  <c r="P41" i="27"/>
  <c r="L41" i="27"/>
  <c r="I41" i="27"/>
  <c r="H41" i="27"/>
  <c r="AA40" i="27"/>
  <c r="Z40" i="27"/>
  <c r="W40" i="27"/>
  <c r="V40" i="27"/>
  <c r="S40" i="27"/>
  <c r="R40" i="27"/>
  <c r="T40" i="27" s="1"/>
  <c r="O40" i="27"/>
  <c r="N40" i="27"/>
  <c r="K40" i="27"/>
  <c r="J40" i="27"/>
  <c r="G40" i="27"/>
  <c r="E40" i="27"/>
  <c r="C40" i="27"/>
  <c r="AE39" i="27"/>
  <c r="AD39" i="27"/>
  <c r="AB39" i="27"/>
  <c r="X39" i="27"/>
  <c r="T39" i="27"/>
  <c r="P39" i="27"/>
  <c r="L39" i="27"/>
  <c r="I39" i="27"/>
  <c r="H39" i="27"/>
  <c r="AE38" i="27"/>
  <c r="AD38" i="27"/>
  <c r="AB38" i="27"/>
  <c r="X38" i="27"/>
  <c r="T38" i="27"/>
  <c r="P38" i="27"/>
  <c r="L38" i="27"/>
  <c r="I38" i="27"/>
  <c r="H38" i="27"/>
  <c r="AA37" i="27"/>
  <c r="Z37" i="27"/>
  <c r="W37" i="27"/>
  <c r="V37" i="27"/>
  <c r="S37" i="27"/>
  <c r="R37" i="27"/>
  <c r="O37" i="27"/>
  <c r="N37" i="27"/>
  <c r="K37" i="27"/>
  <c r="J37" i="27"/>
  <c r="G37" i="27"/>
  <c r="E37" i="27"/>
  <c r="C37" i="27"/>
  <c r="AE36" i="27"/>
  <c r="AD36" i="27"/>
  <c r="AB36" i="27"/>
  <c r="X36" i="27"/>
  <c r="T36" i="27"/>
  <c r="P36" i="27"/>
  <c r="L36" i="27"/>
  <c r="I36" i="27"/>
  <c r="H36" i="27"/>
  <c r="AE35" i="27"/>
  <c r="AD35" i="27"/>
  <c r="AB35" i="27"/>
  <c r="X35" i="27"/>
  <c r="T35" i="27"/>
  <c r="P35" i="27"/>
  <c r="L35" i="27"/>
  <c r="I35" i="27"/>
  <c r="H35" i="27"/>
  <c r="AA34" i="27"/>
  <c r="Z34" i="27"/>
  <c r="W34" i="27"/>
  <c r="V34" i="27"/>
  <c r="X34" i="27" s="1"/>
  <c r="S34" i="27"/>
  <c r="R34" i="27"/>
  <c r="O34" i="27"/>
  <c r="N34" i="27"/>
  <c r="K34" i="27"/>
  <c r="J34" i="27"/>
  <c r="G34" i="27"/>
  <c r="E34" i="27"/>
  <c r="C34" i="27"/>
  <c r="AE33" i="27"/>
  <c r="AD33" i="27"/>
  <c r="AB33" i="27"/>
  <c r="X33" i="27"/>
  <c r="T33" i="27"/>
  <c r="P33" i="27"/>
  <c r="L33" i="27"/>
  <c r="I33" i="27"/>
  <c r="H33" i="27"/>
  <c r="AE32" i="27"/>
  <c r="AD32" i="27"/>
  <c r="AB32" i="27"/>
  <c r="X32" i="27"/>
  <c r="T32" i="27"/>
  <c r="P32" i="27"/>
  <c r="L32" i="27"/>
  <c r="I32" i="27"/>
  <c r="H32" i="27"/>
  <c r="AA31" i="27"/>
  <c r="Z31" i="27"/>
  <c r="W31" i="27"/>
  <c r="V31" i="27"/>
  <c r="S31" i="27"/>
  <c r="R31" i="27"/>
  <c r="O31" i="27"/>
  <c r="N31" i="27"/>
  <c r="K31" i="27"/>
  <c r="J31" i="27"/>
  <c r="G31" i="27"/>
  <c r="E31" i="27"/>
  <c r="C31" i="27"/>
  <c r="AE30" i="27"/>
  <c r="AD30" i="27"/>
  <c r="AB30" i="27"/>
  <c r="X30" i="27"/>
  <c r="T30" i="27"/>
  <c r="P30" i="27"/>
  <c r="L30" i="27"/>
  <c r="I30" i="27"/>
  <c r="H30" i="27"/>
  <c r="AE29" i="27"/>
  <c r="AD29" i="27"/>
  <c r="AB29" i="27"/>
  <c r="X29" i="27"/>
  <c r="T29" i="27"/>
  <c r="P29" i="27"/>
  <c r="L29" i="27"/>
  <c r="I29" i="27"/>
  <c r="H29" i="27"/>
  <c r="AA28" i="27"/>
  <c r="Z28" i="27"/>
  <c r="W28" i="27"/>
  <c r="V28" i="27"/>
  <c r="S28" i="27"/>
  <c r="R28" i="27"/>
  <c r="O28" i="27"/>
  <c r="N28" i="27"/>
  <c r="K28" i="27"/>
  <c r="J28" i="27"/>
  <c r="G28" i="27"/>
  <c r="E28" i="27"/>
  <c r="C86" i="31" l="1"/>
  <c r="C14" i="26"/>
  <c r="C145" i="31"/>
  <c r="C11" i="26"/>
  <c r="C142" i="31"/>
  <c r="C10" i="26"/>
  <c r="C141" i="31"/>
  <c r="L28" i="27"/>
  <c r="T28" i="27"/>
  <c r="AB28" i="27"/>
  <c r="P31" i="27"/>
  <c r="X28" i="27"/>
  <c r="A58" i="3"/>
  <c r="P28" i="27"/>
  <c r="L40" i="27"/>
  <c r="I4" i="17"/>
  <c r="J36" i="17"/>
  <c r="J4" i="18" s="1"/>
  <c r="J38" i="18" s="1"/>
  <c r="J4" i="22" s="1"/>
  <c r="J20" i="22" s="1"/>
  <c r="P34" i="27"/>
  <c r="T43" i="27"/>
  <c r="A38" i="6"/>
  <c r="C36" i="17"/>
  <c r="C4" i="18" s="1"/>
  <c r="C38" i="18" s="1"/>
  <c r="AB40" i="27"/>
  <c r="F55" i="3"/>
  <c r="E9" i="25"/>
  <c r="F52" i="5"/>
  <c r="E52" i="5" s="1"/>
  <c r="D52" i="5" s="1"/>
  <c r="E5" i="25"/>
  <c r="F36" i="17"/>
  <c r="F4" i="18" s="1"/>
  <c r="E4" i="18" s="1"/>
  <c r="C28" i="27"/>
  <c r="AE27" i="27"/>
  <c r="AD27" i="27"/>
  <c r="AB27" i="27"/>
  <c r="X27" i="27"/>
  <c r="T27" i="27"/>
  <c r="P27" i="27"/>
  <c r="L27" i="27"/>
  <c r="I27" i="27"/>
  <c r="H27" i="27"/>
  <c r="AE26" i="27"/>
  <c r="AD26" i="27"/>
  <c r="AB26" i="27"/>
  <c r="X26" i="27"/>
  <c r="T26" i="27"/>
  <c r="P26" i="27"/>
  <c r="L26" i="27"/>
  <c r="I26" i="27"/>
  <c r="H26" i="27"/>
  <c r="AE25" i="27"/>
  <c r="AD25" i="27"/>
  <c r="AB25" i="27"/>
  <c r="X25" i="27"/>
  <c r="T25" i="27"/>
  <c r="P25" i="27"/>
  <c r="L25" i="27"/>
  <c r="I25" i="27"/>
  <c r="H25" i="27"/>
  <c r="AE24" i="27"/>
  <c r="AD24" i="27"/>
  <c r="AB24" i="27"/>
  <c r="X24" i="27"/>
  <c r="T24" i="27"/>
  <c r="P24" i="27"/>
  <c r="L24" i="27"/>
  <c r="I24" i="27"/>
  <c r="H24" i="27"/>
  <c r="AE23" i="27"/>
  <c r="AD23" i="27"/>
  <c r="AB23" i="27"/>
  <c r="X23" i="27"/>
  <c r="T23" i="27"/>
  <c r="P23" i="27"/>
  <c r="L23" i="27"/>
  <c r="I23" i="27"/>
  <c r="H23" i="27"/>
  <c r="AA22" i="27"/>
  <c r="Z22" i="27"/>
  <c r="W22" i="27"/>
  <c r="V22" i="27"/>
  <c r="S22" i="27"/>
  <c r="R22" i="27"/>
  <c r="E82" i="31" l="1"/>
  <c r="E86" i="31"/>
  <c r="D141" i="31"/>
  <c r="D137" i="31"/>
  <c r="X22" i="27"/>
  <c r="AB22" i="27"/>
  <c r="F9" i="25"/>
  <c r="F86" i="31" s="1"/>
  <c r="D10" i="26"/>
  <c r="H4" i="17"/>
  <c r="I36" i="17"/>
  <c r="T22" i="27"/>
  <c r="D6" i="26"/>
  <c r="F38" i="18"/>
  <c r="E38" i="18" s="1"/>
  <c r="D38" i="18" s="1"/>
  <c r="O22" i="27"/>
  <c r="N22" i="27"/>
  <c r="K22" i="27"/>
  <c r="J22" i="27"/>
  <c r="G22" i="27"/>
  <c r="E22" i="27"/>
  <c r="C22" i="27"/>
  <c r="AE21" i="27"/>
  <c r="AD21" i="27"/>
  <c r="AB21" i="27"/>
  <c r="X21" i="27"/>
  <c r="T21" i="27"/>
  <c r="P21" i="27"/>
  <c r="L21" i="27"/>
  <c r="I21" i="27"/>
  <c r="H21" i="27"/>
  <c r="AE20" i="27"/>
  <c r="AD20" i="27"/>
  <c r="AB20" i="27"/>
  <c r="X20" i="27"/>
  <c r="T20" i="27"/>
  <c r="P20" i="27"/>
  <c r="L20" i="27"/>
  <c r="I20" i="27"/>
  <c r="H20" i="27"/>
  <c r="AE19" i="27"/>
  <c r="AD19" i="27"/>
  <c r="AB19" i="27"/>
  <c r="X19" i="27"/>
  <c r="T19" i="27"/>
  <c r="P19" i="27"/>
  <c r="L19" i="27"/>
  <c r="I19" i="27"/>
  <c r="H19" i="27"/>
  <c r="AE18" i="27"/>
  <c r="AD18" i="27"/>
  <c r="AB18" i="27"/>
  <c r="X18" i="27"/>
  <c r="T18" i="27"/>
  <c r="P18" i="27"/>
  <c r="L18" i="27"/>
  <c r="I18" i="27"/>
  <c r="H18" i="27"/>
  <c r="AA17" i="27"/>
  <c r="Z17" i="27"/>
  <c r="W17" i="27"/>
  <c r="V17" i="27"/>
  <c r="S17" i="27"/>
  <c r="R17" i="27"/>
  <c r="O17" i="27"/>
  <c r="N17" i="27"/>
  <c r="K17" i="27"/>
  <c r="J17" i="27"/>
  <c r="G17" i="27"/>
  <c r="E17" i="27"/>
  <c r="C17" i="27"/>
  <c r="AE16" i="27"/>
  <c r="AD16" i="27"/>
  <c r="AB16" i="27"/>
  <c r="X16" i="27"/>
  <c r="T16" i="27"/>
  <c r="P16" i="27"/>
  <c r="L16" i="27"/>
  <c r="I16" i="27"/>
  <c r="H16" i="27"/>
  <c r="AE15" i="27"/>
  <c r="AD15" i="27"/>
  <c r="AB15" i="27"/>
  <c r="X15" i="27"/>
  <c r="T15" i="27"/>
  <c r="P15" i="27"/>
  <c r="L15" i="27"/>
  <c r="I15" i="27"/>
  <c r="H15" i="27"/>
  <c r="AE14" i="27"/>
  <c r="AD14" i="27"/>
  <c r="AB14" i="27"/>
  <c r="X14" i="27"/>
  <c r="T14" i="27"/>
  <c r="P14" i="27"/>
  <c r="L14" i="27"/>
  <c r="I14" i="27"/>
  <c r="H14" i="27"/>
  <c r="AA13" i="27"/>
  <c r="Z13" i="27"/>
  <c r="W13" i="27"/>
  <c r="V13" i="27"/>
  <c r="S13" i="27"/>
  <c r="R13" i="27"/>
  <c r="O13" i="27"/>
  <c r="N13" i="27"/>
  <c r="P13" i="27" s="1"/>
  <c r="K13" i="27"/>
  <c r="J13" i="27"/>
  <c r="G13" i="27"/>
  <c r="E13" i="27"/>
  <c r="C13" i="27"/>
  <c r="AE12" i="27"/>
  <c r="AD12" i="27"/>
  <c r="AB12" i="27"/>
  <c r="X12" i="27"/>
  <c r="T12" i="27"/>
  <c r="P12" i="27"/>
  <c r="L12" i="27"/>
  <c r="I12" i="27"/>
  <c r="H12" i="27"/>
  <c r="AE11" i="27"/>
  <c r="AD11" i="27"/>
  <c r="AB11" i="27"/>
  <c r="X11" i="27"/>
  <c r="T11" i="27"/>
  <c r="P11" i="27"/>
  <c r="L11" i="27"/>
  <c r="I11" i="27"/>
  <c r="H11" i="27"/>
  <c r="AA10" i="27"/>
  <c r="Z10" i="27"/>
  <c r="W10" i="27"/>
  <c r="V10" i="27"/>
  <c r="S10" i="27"/>
  <c r="R10" i="27"/>
  <c r="O10" i="27"/>
  <c r="N10" i="27"/>
  <c r="K10" i="27"/>
  <c r="J10" i="27"/>
  <c r="G10" i="27"/>
  <c r="E10" i="27"/>
  <c r="C10" i="27"/>
  <c r="AE9" i="27"/>
  <c r="AD9" i="27"/>
  <c r="AB9" i="27"/>
  <c r="X9" i="27"/>
  <c r="T9" i="27"/>
  <c r="P9" i="27"/>
  <c r="L9" i="27"/>
  <c r="I9" i="27"/>
  <c r="H9" i="27"/>
  <c r="AE8" i="27"/>
  <c r="AD8" i="27"/>
  <c r="AB8" i="27"/>
  <c r="X8" i="27"/>
  <c r="T8" i="27"/>
  <c r="P8" i="27"/>
  <c r="L8" i="27"/>
  <c r="I8" i="27"/>
  <c r="H8" i="27"/>
  <c r="AE7" i="27"/>
  <c r="AD7" i="27"/>
  <c r="AB7" i="27"/>
  <c r="X7" i="27"/>
  <c r="T7" i="27"/>
  <c r="P7" i="27"/>
  <c r="L7" i="27"/>
  <c r="I7" i="27"/>
  <c r="H7" i="27"/>
  <c r="AA6" i="27"/>
  <c r="Z6" i="27"/>
  <c r="W6" i="27"/>
  <c r="V6" i="27"/>
  <c r="S6" i="27"/>
  <c r="R6" i="27"/>
  <c r="O6" i="27"/>
  <c r="N6" i="27"/>
  <c r="K6" i="27"/>
  <c r="J6" i="27"/>
  <c r="G6" i="27"/>
  <c r="E6" i="27"/>
  <c r="C6" i="27"/>
  <c r="K213" i="31" l="1"/>
  <c r="K212" i="31"/>
  <c r="Z46" i="27"/>
  <c r="Z52" i="27" s="1"/>
  <c r="L22" i="27"/>
  <c r="C46" i="27"/>
  <c r="C52" i="27" s="1"/>
  <c r="P22" i="27"/>
  <c r="P17" i="27"/>
  <c r="AC6" i="27"/>
  <c r="AC10" i="27"/>
  <c r="AB10" i="27" s="1"/>
  <c r="V46" i="27"/>
  <c r="V52" i="27" s="1"/>
  <c r="Y22" i="27" s="1"/>
  <c r="X13" i="27"/>
  <c r="S46" i="27"/>
  <c r="S52" i="27" s="1"/>
  <c r="X17" i="27"/>
  <c r="AC17" i="27"/>
  <c r="AB17" i="27" s="1"/>
  <c r="N57" i="27"/>
  <c r="AC50" i="27"/>
  <c r="AC37" i="27"/>
  <c r="AB37" i="27" s="1"/>
  <c r="AC28" i="27"/>
  <c r="AC43" i="27"/>
  <c r="AB43" i="27" s="1"/>
  <c r="AC34" i="27"/>
  <c r="AB34" i="27" s="1"/>
  <c r="AC47" i="27"/>
  <c r="AB47" i="27" s="1"/>
  <c r="AC40" i="27"/>
  <c r="AC31" i="27"/>
  <c r="AB31" i="27" s="1"/>
  <c r="E46" i="27"/>
  <c r="E52" i="27" s="1"/>
  <c r="L6" i="27"/>
  <c r="P6" i="27"/>
  <c r="T6" i="27"/>
  <c r="X6" i="27"/>
  <c r="AB6" i="27"/>
  <c r="T10" i="27"/>
  <c r="X10" i="27"/>
  <c r="R46" i="27"/>
  <c r="R52" i="27" s="1"/>
  <c r="U6" i="27" s="1"/>
  <c r="W46" i="27"/>
  <c r="AC22" i="27"/>
  <c r="AA46" i="27"/>
  <c r="AD52" i="27"/>
  <c r="J46" i="27"/>
  <c r="J52" i="27" s="1"/>
  <c r="M13" i="27" s="1"/>
  <c r="L13" i="27" s="1"/>
  <c r="N46" i="27"/>
  <c r="N52" i="27" s="1"/>
  <c r="Q13" i="27" s="1"/>
  <c r="AC13" i="27"/>
  <c r="AB13" i="27" s="1"/>
  <c r="K46" i="27"/>
  <c r="O46" i="27"/>
  <c r="H36" i="17"/>
  <c r="I4" i="18"/>
  <c r="I38" i="18" s="1"/>
  <c r="I4" i="22" s="1"/>
  <c r="G46" i="27"/>
  <c r="G52" i="27" s="1"/>
  <c r="M5" i="30" l="1"/>
  <c r="M212" i="31" s="1"/>
  <c r="M6" i="30"/>
  <c r="M213" i="31" s="1"/>
  <c r="J213" i="31"/>
  <c r="E56" i="27"/>
  <c r="Y34" i="27"/>
  <c r="Y50" i="27"/>
  <c r="Y17" i="27"/>
  <c r="Y28" i="27"/>
  <c r="M57" i="27"/>
  <c r="H42" i="4"/>
  <c r="I42" i="4" s="1"/>
  <c r="Y40" i="27"/>
  <c r="X40" i="27" s="1"/>
  <c r="Y13" i="27"/>
  <c r="Y43" i="27"/>
  <c r="X43" i="27" s="1"/>
  <c r="Y47" i="27"/>
  <c r="Y37" i="27"/>
  <c r="X37" i="27" s="1"/>
  <c r="Y10" i="27"/>
  <c r="Y31" i="27"/>
  <c r="X31" i="27" s="1"/>
  <c r="U46" i="27"/>
  <c r="Y6" i="27"/>
  <c r="D6" i="27"/>
  <c r="Q6" i="27"/>
  <c r="M6" i="27"/>
  <c r="Y46" i="27"/>
  <c r="X46" i="27"/>
  <c r="W52" i="27"/>
  <c r="L57" i="27"/>
  <c r="U50" i="27"/>
  <c r="U47" i="27"/>
  <c r="T47" i="27" s="1"/>
  <c r="U40" i="27"/>
  <c r="U31" i="27"/>
  <c r="T31" i="27" s="1"/>
  <c r="U28" i="27"/>
  <c r="U34" i="27"/>
  <c r="T34" i="27" s="1"/>
  <c r="U43" i="27"/>
  <c r="U37" i="27"/>
  <c r="T37" i="27" s="1"/>
  <c r="U17" i="27"/>
  <c r="T17" i="27" s="1"/>
  <c r="U13" i="27"/>
  <c r="T13" i="27" s="1"/>
  <c r="U22" i="27"/>
  <c r="Q22" i="27"/>
  <c r="AC46" i="27"/>
  <c r="AB46" i="27"/>
  <c r="AA52" i="27"/>
  <c r="U10" i="27"/>
  <c r="U52" i="27" s="1"/>
  <c r="G36" i="17"/>
  <c r="G4" i="18" s="1"/>
  <c r="G38" i="18" s="1"/>
  <c r="H4" i="18"/>
  <c r="H38" i="18" s="1"/>
  <c r="H4" i="22" s="1"/>
  <c r="M50" i="27"/>
  <c r="J57" i="27"/>
  <c r="M43" i="27"/>
  <c r="L43" i="27" s="1"/>
  <c r="M28" i="27"/>
  <c r="M37" i="27"/>
  <c r="L37" i="27" s="1"/>
  <c r="M47" i="27"/>
  <c r="M40" i="27"/>
  <c r="M34" i="27"/>
  <c r="L34" i="27" s="1"/>
  <c r="M31" i="27"/>
  <c r="L31" i="27" s="1"/>
  <c r="M10" i="27"/>
  <c r="L10" i="27" s="1"/>
  <c r="M17" i="27"/>
  <c r="L17" i="27" s="1"/>
  <c r="O52" i="27"/>
  <c r="P46" i="27"/>
  <c r="Q46" i="27"/>
  <c r="K52" i="27"/>
  <c r="M46" i="27"/>
  <c r="L46" i="27"/>
  <c r="AC51" i="27"/>
  <c r="U51" i="27"/>
  <c r="Q50" i="27"/>
  <c r="K57" i="27"/>
  <c r="Y51" i="27"/>
  <c r="Q51" i="27"/>
  <c r="Q47" i="27"/>
  <c r="P47" i="27" s="1"/>
  <c r="Q37" i="27"/>
  <c r="P37" i="27" s="1"/>
  <c r="Q31" i="27"/>
  <c r="Q28" i="27"/>
  <c r="Q40" i="27"/>
  <c r="P40" i="27" s="1"/>
  <c r="Q34" i="27"/>
  <c r="Q43" i="27"/>
  <c r="P43" i="27" s="1"/>
  <c r="Q17" i="27"/>
  <c r="T46" i="27"/>
  <c r="Q10" i="27"/>
  <c r="P10" i="27" s="1"/>
  <c r="M22" i="27"/>
  <c r="AC52" i="27"/>
  <c r="I20" i="22"/>
  <c r="F50" i="27"/>
  <c r="D47" i="27"/>
  <c r="F47" i="27"/>
  <c r="D50" i="27"/>
  <c r="F46" i="27"/>
  <c r="D43" i="27"/>
  <c r="F31" i="27"/>
  <c r="D31" i="27"/>
  <c r="D40" i="27"/>
  <c r="F37" i="27"/>
  <c r="F40" i="27"/>
  <c r="D37" i="27"/>
  <c r="D34" i="27"/>
  <c r="F28" i="27"/>
  <c r="F34" i="27"/>
  <c r="F43" i="27"/>
  <c r="D28" i="27"/>
  <c r="F13" i="27"/>
  <c r="F10" i="27"/>
  <c r="F6" i="27"/>
  <c r="F22" i="27"/>
  <c r="D17" i="27"/>
  <c r="D22" i="27"/>
  <c r="F17" i="27"/>
  <c r="D13" i="27"/>
  <c r="D10" i="27"/>
  <c r="K40" i="4"/>
  <c r="D46" i="27"/>
  <c r="O213" i="31" l="1"/>
  <c r="L6" i="30"/>
  <c r="L213" i="31" s="1"/>
  <c r="O212" i="31"/>
  <c r="Y52" i="27"/>
  <c r="G4" i="22"/>
  <c r="F4" i="22" s="1"/>
  <c r="E4" i="22" s="1"/>
  <c r="K56" i="27"/>
  <c r="M52" i="27"/>
  <c r="K39" i="4"/>
  <c r="J39" i="4" s="1"/>
  <c r="I39" i="4" s="1"/>
  <c r="H39" i="4" s="1"/>
  <c r="A43" i="4"/>
  <c r="Q52" i="27"/>
  <c r="H20" i="22"/>
  <c r="D4" i="22"/>
  <c r="C4" i="22" s="1"/>
  <c r="E20" i="22"/>
  <c r="D52" i="27"/>
  <c r="F52" i="27"/>
  <c r="N6" i="30" l="1"/>
  <c r="O6" i="30" s="1"/>
  <c r="G20" i="22"/>
  <c r="E16" i="25" s="1"/>
  <c r="G39" i="4"/>
  <c r="F39" i="4" s="1"/>
  <c r="E39" i="4" s="1"/>
  <c r="D39" i="4" s="1"/>
  <c r="C12" i="25" s="1"/>
  <c r="E12" i="25"/>
  <c r="D20" i="22"/>
  <c r="F20" i="22"/>
  <c r="A40" i="18"/>
  <c r="C20" i="22"/>
  <c r="E93" i="31" l="1"/>
  <c r="D148" i="31" s="1"/>
  <c r="E89" i="31"/>
  <c r="D144" i="31" s="1"/>
  <c r="C89" i="31"/>
  <c r="C144" i="31" s="1"/>
  <c r="D13" i="26"/>
  <c r="F12" i="25"/>
  <c r="F89" i="31" s="1"/>
  <c r="C13" i="26"/>
  <c r="D17" i="26"/>
  <c r="K215" i="31" l="1"/>
  <c r="K217" i="31"/>
  <c r="I53" i="27"/>
  <c r="C55" i="27" s="1"/>
  <c r="G54" i="27"/>
  <c r="H53" i="27"/>
  <c r="C54" i="27" s="1"/>
  <c r="AE52" i="27"/>
  <c r="G55" i="27" s="1"/>
  <c r="E27" i="25"/>
  <c r="E30" i="25"/>
  <c r="E33" i="25"/>
  <c r="K224" i="31"/>
  <c r="C5" i="25"/>
  <c r="C16" i="25"/>
  <c r="C27" i="25"/>
  <c r="C30" i="25"/>
  <c r="C33" i="25"/>
  <c r="E20" i="25"/>
  <c r="C21" i="26"/>
  <c r="K21" i="26" s="1"/>
  <c r="D15" i="26"/>
  <c r="L15" i="26" s="1"/>
  <c r="C15" i="26"/>
  <c r="K15" i="26" s="1"/>
  <c r="E13" i="25"/>
  <c r="K14" i="26"/>
  <c r="E10" i="25"/>
  <c r="E87" i="31" s="1"/>
  <c r="K11" i="26"/>
  <c r="D12" i="26"/>
  <c r="L12" i="26" s="1"/>
  <c r="K12" i="26"/>
  <c r="E8" i="25"/>
  <c r="D9" i="26"/>
  <c r="L9" i="26" s="1"/>
  <c r="C8" i="25"/>
  <c r="C85" i="31" s="1"/>
  <c r="E46" i="25"/>
  <c r="C6" i="26"/>
  <c r="L48" i="26"/>
  <c r="E32" i="25"/>
  <c r="E109" i="31" s="1"/>
  <c r="C32" i="25"/>
  <c r="C109" i="31" s="1"/>
  <c r="E38" i="25"/>
  <c r="E115" i="31" s="1"/>
  <c r="K39" i="26"/>
  <c r="E35" i="25"/>
  <c r="E112" i="31" s="1"/>
  <c r="C35" i="25"/>
  <c r="C112" i="31" s="1"/>
  <c r="E37" i="25"/>
  <c r="E114" i="31" s="1"/>
  <c r="C37" i="25"/>
  <c r="E31" i="25"/>
  <c r="C31" i="25"/>
  <c r="C108" i="31" s="1"/>
  <c r="D8" i="26"/>
  <c r="L8" i="26" s="1"/>
  <c r="C8" i="26"/>
  <c r="K8" i="26" s="1"/>
  <c r="E6" i="25"/>
  <c r="E83" i="31" s="1"/>
  <c r="C6" i="25"/>
  <c r="C83" i="31" s="1"/>
  <c r="C29" i="26"/>
  <c r="K29" i="26" s="1"/>
  <c r="E19" i="25"/>
  <c r="E96" i="31" s="1"/>
  <c r="E24" i="25"/>
  <c r="C24" i="25"/>
  <c r="C29" i="25"/>
  <c r="C106" i="31" s="1"/>
  <c r="E28" i="25"/>
  <c r="E105" i="31" s="1"/>
  <c r="C25" i="25"/>
  <c r="C102" i="31" s="1"/>
  <c r="E17" i="25"/>
  <c r="E94" i="31" s="1"/>
  <c r="C19" i="25"/>
  <c r="C96" i="31" s="1"/>
  <c r="E18" i="25"/>
  <c r="E95" i="31" s="1"/>
  <c r="C18" i="25"/>
  <c r="C95" i="31" s="1"/>
  <c r="C23" i="25"/>
  <c r="E22" i="25"/>
  <c r="E99" i="31" s="1"/>
  <c r="E26" i="25"/>
  <c r="E103" i="31" s="1"/>
  <c r="C26" i="25"/>
  <c r="E29" i="25"/>
  <c r="E106" i="31" s="1"/>
  <c r="C41" i="25"/>
  <c r="C118" i="31" s="1"/>
  <c r="E40" i="25"/>
  <c r="E117" i="31" s="1"/>
  <c r="K41" i="26"/>
  <c r="F22" i="25"/>
  <c r="F99" i="31" s="1"/>
  <c r="C23" i="26"/>
  <c r="K23" i="26" s="1"/>
  <c r="E25" i="25"/>
  <c r="E34" i="25"/>
  <c r="E111" i="31" s="1"/>
  <c r="K18" i="26"/>
  <c r="E23" i="25"/>
  <c r="E41" i="25"/>
  <c r="E118" i="31" s="1"/>
  <c r="K35" i="26"/>
  <c r="E107" i="31" l="1"/>
  <c r="F20" i="25"/>
  <c r="F97" i="31" s="1"/>
  <c r="E97" i="31"/>
  <c r="E104" i="31"/>
  <c r="E85" i="31"/>
  <c r="D140" i="31" s="1"/>
  <c r="F13" i="25"/>
  <c r="F90" i="31" s="1"/>
  <c r="E90" i="31"/>
  <c r="D145" i="31" s="1"/>
  <c r="E108" i="31"/>
  <c r="D163" i="31" s="1"/>
  <c r="C101" i="31"/>
  <c r="C156" i="31" s="1"/>
  <c r="E101" i="31"/>
  <c r="D156" i="31" s="1"/>
  <c r="D26" i="26"/>
  <c r="L26" i="26" s="1"/>
  <c r="E102" i="31"/>
  <c r="D157" i="31" s="1"/>
  <c r="C103" i="31"/>
  <c r="C158" i="31" s="1"/>
  <c r="C93" i="31"/>
  <c r="C148" i="31" s="1"/>
  <c r="E110" i="31"/>
  <c r="D165" i="31" s="1"/>
  <c r="F46" i="25"/>
  <c r="F123" i="31" s="1"/>
  <c r="E123" i="31"/>
  <c r="D178" i="31" s="1"/>
  <c r="E100" i="31"/>
  <c r="D155" i="31" s="1"/>
  <c r="C82" i="31"/>
  <c r="C137" i="31" s="1"/>
  <c r="L8" i="30"/>
  <c r="L215" i="31" s="1"/>
  <c r="J215" i="31"/>
  <c r="M10" i="30"/>
  <c r="M217" i="31" s="1"/>
  <c r="M8" i="30"/>
  <c r="M215" i="31" s="1"/>
  <c r="M17" i="30"/>
  <c r="M224" i="31" s="1"/>
  <c r="C114" i="31"/>
  <c r="C169" i="31" s="1"/>
  <c r="C110" i="31"/>
  <c r="C165" i="31" s="1"/>
  <c r="C107" i="31"/>
  <c r="C162" i="31" s="1"/>
  <c r="C31" i="26"/>
  <c r="C104" i="31"/>
  <c r="C159" i="31" s="1"/>
  <c r="C100" i="31"/>
  <c r="C155" i="31" s="1"/>
  <c r="C138" i="31"/>
  <c r="F5" i="25"/>
  <c r="F82" i="31" s="1"/>
  <c r="J222" i="31"/>
  <c r="K222" i="31"/>
  <c r="J220" i="31"/>
  <c r="D34" i="26"/>
  <c r="C34" i="26"/>
  <c r="F29" i="25"/>
  <c r="F106" i="31" s="1"/>
  <c r="C28" i="26"/>
  <c r="D18" i="26"/>
  <c r="L18" i="26" s="1"/>
  <c r="D149" i="31"/>
  <c r="D33" i="26"/>
  <c r="L33" i="26" s="1"/>
  <c r="D164" i="31"/>
  <c r="D41" i="26"/>
  <c r="L41" i="26" s="1"/>
  <c r="D172" i="31"/>
  <c r="C26" i="26"/>
  <c r="K26" i="26" s="1"/>
  <c r="C157" i="31"/>
  <c r="D20" i="26"/>
  <c r="L20" i="26" s="1"/>
  <c r="D151" i="31"/>
  <c r="D32" i="26"/>
  <c r="L32" i="26" s="1"/>
  <c r="C163" i="31"/>
  <c r="D11" i="26"/>
  <c r="L11" i="26" s="1"/>
  <c r="D142" i="31"/>
  <c r="F25" i="25"/>
  <c r="F102" i="31" s="1"/>
  <c r="D27" i="26"/>
  <c r="L27" i="26" s="1"/>
  <c r="D158" i="31"/>
  <c r="C19" i="26"/>
  <c r="K19" i="26" s="1"/>
  <c r="C150" i="31"/>
  <c r="C30" i="26"/>
  <c r="K30" i="26" s="1"/>
  <c r="C161" i="31"/>
  <c r="D7" i="26"/>
  <c r="L7" i="26" s="1"/>
  <c r="D138" i="31"/>
  <c r="D38" i="26"/>
  <c r="L38" i="26" s="1"/>
  <c r="D169" i="31"/>
  <c r="C42" i="26"/>
  <c r="K42" i="26" s="1"/>
  <c r="C173" i="31"/>
  <c r="D23" i="26"/>
  <c r="L23" i="26" s="1"/>
  <c r="D154" i="31"/>
  <c r="D19" i="26"/>
  <c r="L19" i="26" s="1"/>
  <c r="D150" i="31"/>
  <c r="D25" i="26"/>
  <c r="L25" i="26" s="1"/>
  <c r="C36" i="26"/>
  <c r="K36" i="26" s="1"/>
  <c r="C167" i="31"/>
  <c r="D39" i="26"/>
  <c r="L39" i="26" s="1"/>
  <c r="D170" i="31"/>
  <c r="D47" i="26"/>
  <c r="L47" i="26" s="1"/>
  <c r="D162" i="31"/>
  <c r="D42" i="26"/>
  <c r="L42" i="26" s="1"/>
  <c r="D173" i="31"/>
  <c r="F28" i="25"/>
  <c r="F105" i="31" s="1"/>
  <c r="D160" i="31"/>
  <c r="C27" i="26"/>
  <c r="K27" i="26" s="1"/>
  <c r="F34" i="25"/>
  <c r="F111" i="31" s="1"/>
  <c r="D166" i="31"/>
  <c r="D30" i="26"/>
  <c r="L30" i="26" s="1"/>
  <c r="D161" i="31"/>
  <c r="C24" i="26"/>
  <c r="K24" i="26" s="1"/>
  <c r="C20" i="26"/>
  <c r="K20" i="26" s="1"/>
  <c r="C151" i="31"/>
  <c r="D29" i="26"/>
  <c r="L29" i="26" s="1"/>
  <c r="C38" i="26"/>
  <c r="K38" i="26" s="1"/>
  <c r="D36" i="26"/>
  <c r="L36" i="26" s="1"/>
  <c r="D167" i="31"/>
  <c r="C33" i="26"/>
  <c r="K33" i="26" s="1"/>
  <c r="C164" i="31"/>
  <c r="C9" i="26"/>
  <c r="K9" i="26" s="1"/>
  <c r="C140" i="31"/>
  <c r="D14" i="26"/>
  <c r="L14" i="26" s="1"/>
  <c r="D21" i="26"/>
  <c r="L21" i="26" s="1"/>
  <c r="D152" i="31"/>
  <c r="D159" i="31"/>
  <c r="F19" i="25"/>
  <c r="F96" i="31" s="1"/>
  <c r="F6" i="25"/>
  <c r="F83" i="31" s="1"/>
  <c r="F23" i="25"/>
  <c r="F100" i="31" s="1"/>
  <c r="F16" i="25"/>
  <c r="F93" i="31" s="1"/>
  <c r="C17" i="26"/>
  <c r="F33" i="25"/>
  <c r="F110" i="31" s="1"/>
  <c r="F41" i="25"/>
  <c r="F118" i="31" s="1"/>
  <c r="F31" i="25"/>
  <c r="F108" i="31" s="1"/>
  <c r="K228" i="31"/>
  <c r="F27" i="25"/>
  <c r="F104" i="31" s="1"/>
  <c r="D24" i="26"/>
  <c r="L24" i="26" s="1"/>
  <c r="F18" i="25"/>
  <c r="F95" i="31" s="1"/>
  <c r="C32" i="26"/>
  <c r="K32" i="26" s="1"/>
  <c r="F24" i="25"/>
  <c r="F101" i="31" s="1"/>
  <c r="F37" i="25"/>
  <c r="F114" i="31" s="1"/>
  <c r="C7" i="26"/>
  <c r="K7" i="26" s="1"/>
  <c r="F8" i="25"/>
  <c r="F85" i="31" s="1"/>
  <c r="F38" i="25"/>
  <c r="F115" i="31" s="1"/>
  <c r="F26" i="25"/>
  <c r="F103" i="31" s="1"/>
  <c r="D28" i="26"/>
  <c r="F30" i="25"/>
  <c r="F107" i="31" s="1"/>
  <c r="F40" i="25"/>
  <c r="F117" i="31" s="1"/>
  <c r="F17" i="25"/>
  <c r="F94" i="31" s="1"/>
  <c r="D35" i="26"/>
  <c r="L35" i="26" s="1"/>
  <c r="F35" i="25"/>
  <c r="F112" i="31" s="1"/>
  <c r="F32" i="25"/>
  <c r="F109" i="31" s="1"/>
  <c r="F10" i="25"/>
  <c r="F87" i="31" s="1"/>
  <c r="D31" i="26"/>
  <c r="C25" i="26"/>
  <c r="K25" i="26" s="1"/>
  <c r="N8" i="30" l="1"/>
  <c r="O8" i="30" s="1"/>
  <c r="L17" i="30"/>
  <c r="L224" i="31" s="1"/>
  <c r="J224" i="31"/>
  <c r="L5" i="30"/>
  <c r="L212" i="31" s="1"/>
  <c r="J212" i="31"/>
  <c r="M21" i="30"/>
  <c r="M228" i="31" s="1"/>
  <c r="M15" i="30"/>
  <c r="M222" i="31" s="1"/>
  <c r="L15" i="30"/>
  <c r="L222" i="31" s="1"/>
  <c r="N17" i="30"/>
  <c r="O17" i="30" s="1"/>
  <c r="L13" i="30"/>
  <c r="L220" i="31" s="1"/>
  <c r="K221" i="31"/>
  <c r="J219" i="31"/>
  <c r="K220" i="31"/>
  <c r="K219" i="31"/>
  <c r="J221" i="31"/>
  <c r="J217" i="31"/>
  <c r="K51" i="26"/>
  <c r="D52" i="26" s="1"/>
  <c r="L51" i="26"/>
  <c r="D53" i="26" s="1"/>
  <c r="G4" i="10"/>
  <c r="G35" i="10" s="1"/>
  <c r="G4" i="19" s="1"/>
  <c r="G34" i="19" s="1"/>
  <c r="E21" i="25" s="1"/>
  <c r="C4" i="10"/>
  <c r="C35" i="10" s="1"/>
  <c r="C4" i="19" s="1"/>
  <c r="C34" i="19" s="1"/>
  <c r="C21" i="25" s="1"/>
  <c r="D4" i="10"/>
  <c r="D35" i="10" s="1"/>
  <c r="D4" i="19" s="1"/>
  <c r="D34" i="19" s="1"/>
  <c r="A38" i="10"/>
  <c r="F4" i="10"/>
  <c r="F35" i="10" s="1"/>
  <c r="F4" i="19" s="1"/>
  <c r="F34" i="19" s="1"/>
  <c r="E4" i="10"/>
  <c r="E35" i="10" s="1"/>
  <c r="E4" i="19" s="1"/>
  <c r="E34" i="19" s="1"/>
  <c r="H46" i="9"/>
  <c r="H4" i="10"/>
  <c r="H35" i="10" s="1"/>
  <c r="H4" i="19"/>
  <c r="H34" i="19" s="1"/>
  <c r="I46" i="9"/>
  <c r="I4" i="10" s="1"/>
  <c r="I35" i="10" s="1"/>
  <c r="I4" i="19" s="1"/>
  <c r="I34" i="19" s="1"/>
  <c r="J46" i="9"/>
  <c r="J4" i="10" s="1"/>
  <c r="J35" i="10" s="1"/>
  <c r="J4" i="19" s="1"/>
  <c r="J34" i="19" s="1"/>
  <c r="J47" i="9"/>
  <c r="A49" i="9" s="1"/>
  <c r="N5" i="30" l="1"/>
  <c r="O5" i="30" s="1"/>
  <c r="E98" i="31"/>
  <c r="D153" i="31" s="1"/>
  <c r="N15" i="30"/>
  <c r="O15" i="30" s="1"/>
  <c r="M13" i="30"/>
  <c r="M220" i="31" s="1"/>
  <c r="L12" i="30"/>
  <c r="L219" i="31" s="1"/>
  <c r="M14" i="30"/>
  <c r="M221" i="31" s="1"/>
  <c r="O215" i="31"/>
  <c r="L10" i="30"/>
  <c r="L217" i="31" s="1"/>
  <c r="L14" i="30"/>
  <c r="L221" i="31" s="1"/>
  <c r="N13" i="30"/>
  <c r="O13" i="30" s="1"/>
  <c r="M12" i="30"/>
  <c r="M219" i="31" s="1"/>
  <c r="C98" i="31"/>
  <c r="C153" i="31" s="1"/>
  <c r="F21" i="25"/>
  <c r="F98" i="31" s="1"/>
  <c r="D22" i="26"/>
  <c r="D50" i="26" s="1"/>
  <c r="D181" i="31" s="1"/>
  <c r="E49" i="25"/>
  <c r="E126" i="31" s="1"/>
  <c r="C22" i="26"/>
  <c r="C50" i="26" s="1"/>
  <c r="C181" i="31" s="1"/>
  <c r="C49" i="25"/>
  <c r="C126" i="31" s="1"/>
  <c r="N14" i="30" l="1"/>
  <c r="O14" i="30" s="1"/>
  <c r="N10" i="30"/>
  <c r="O10" i="30" s="1"/>
  <c r="N12" i="30"/>
  <c r="O12" i="30" s="1"/>
  <c r="J218" i="31"/>
  <c r="K218" i="31"/>
  <c r="G5" i="25"/>
  <c r="G82" i="31" s="1"/>
  <c r="G12" i="25"/>
  <c r="G89" i="31" s="1"/>
  <c r="G30" i="25"/>
  <c r="G107" i="31" s="1"/>
  <c r="G36" i="25"/>
  <c r="G113" i="31" s="1"/>
  <c r="G43" i="25"/>
  <c r="G120" i="31" s="1"/>
  <c r="D9" i="25"/>
  <c r="D86" i="31" s="1"/>
  <c r="D16" i="25"/>
  <c r="D93" i="31" s="1"/>
  <c r="D27" i="25"/>
  <c r="D104" i="31" s="1"/>
  <c r="D33" i="25"/>
  <c r="D110" i="31" s="1"/>
  <c r="D39" i="25"/>
  <c r="D116" i="31" s="1"/>
  <c r="D45" i="25"/>
  <c r="D122" i="31" s="1"/>
  <c r="G9" i="25"/>
  <c r="G86" i="31" s="1"/>
  <c r="G16" i="25"/>
  <c r="G93" i="31" s="1"/>
  <c r="G27" i="25"/>
  <c r="G104" i="31" s="1"/>
  <c r="G33" i="25"/>
  <c r="G110" i="31" s="1"/>
  <c r="G39" i="25"/>
  <c r="G116" i="31" s="1"/>
  <c r="G45" i="25"/>
  <c r="G122" i="31" s="1"/>
  <c r="D5" i="25"/>
  <c r="D82" i="31" s="1"/>
  <c r="D12" i="25"/>
  <c r="D89" i="31" s="1"/>
  <c r="D30" i="25"/>
  <c r="D107" i="31" s="1"/>
  <c r="D36" i="25"/>
  <c r="D113" i="31" s="1"/>
  <c r="D43" i="25"/>
  <c r="D120" i="31" s="1"/>
  <c r="G21" i="25"/>
  <c r="G98" i="31" s="1"/>
  <c r="D21" i="25"/>
  <c r="D98" i="31" s="1"/>
  <c r="M11" i="30" l="1"/>
  <c r="M218" i="31" s="1"/>
  <c r="L11" i="30"/>
  <c r="L218" i="31" s="1"/>
  <c r="D49" i="25"/>
  <c r="D126" i="31" s="1"/>
  <c r="E51" i="25"/>
  <c r="G126" i="31" s="1"/>
  <c r="N11" i="30" l="1"/>
  <c r="O11" i="30" s="1"/>
  <c r="J223" i="31"/>
  <c r="V24" i="30"/>
  <c r="Z24" i="30"/>
  <c r="X17" i="30"/>
  <c r="X18" i="30" s="1"/>
  <c r="X19" i="30" s="1"/>
  <c r="Z27" i="30" s="1"/>
  <c r="G32" i="30" s="1"/>
  <c r="Z25" i="30"/>
  <c r="V25" i="30"/>
  <c r="V26" i="30"/>
  <c r="Z26" i="30"/>
  <c r="J226" i="31"/>
  <c r="G35" i="30" l="1"/>
  <c r="N239" i="31" s="1"/>
  <c r="N236" i="31"/>
  <c r="L33" i="30"/>
  <c r="L18" i="30"/>
  <c r="L225" i="31" s="1"/>
  <c r="J225" i="31"/>
  <c r="N18" i="30"/>
  <c r="O18" i="30" s="1"/>
  <c r="L16" i="30"/>
  <c r="L223" i="31" s="1"/>
  <c r="AA15" i="30"/>
  <c r="L19" i="30"/>
  <c r="L226" i="31" s="1"/>
  <c r="J227" i="31"/>
  <c r="K223" i="31"/>
  <c r="K225" i="31"/>
  <c r="K226" i="31"/>
  <c r="K229" i="31"/>
  <c r="L7" i="30" l="1"/>
  <c r="L214" i="31" s="1"/>
  <c r="J214" i="31"/>
  <c r="L22" i="30"/>
  <c r="L229" i="31" s="1"/>
  <c r="J229" i="31"/>
  <c r="L9" i="30"/>
  <c r="L216" i="31" s="1"/>
  <c r="J216" i="31"/>
  <c r="M18" i="30"/>
  <c r="M225" i="31" s="1"/>
  <c r="L20" i="30"/>
  <c r="L227" i="31" s="1"/>
  <c r="M22" i="30"/>
  <c r="M229" i="31" s="1"/>
  <c r="N16" i="30"/>
  <c r="O16" i="30" s="1"/>
  <c r="M16" i="30"/>
  <c r="M223" i="31" s="1"/>
  <c r="N19" i="30"/>
  <c r="O19" i="30" s="1"/>
  <c r="M19" i="30"/>
  <c r="M226" i="31" s="1"/>
  <c r="N7" i="30"/>
  <c r="O7" i="30" s="1"/>
  <c r="J230" i="31"/>
  <c r="K216" i="31"/>
  <c r="K227" i="31"/>
  <c r="M7" i="30" l="1"/>
  <c r="M214" i="31" s="1"/>
  <c r="K214" i="31"/>
  <c r="L23" i="30"/>
  <c r="L230" i="31" s="1"/>
  <c r="N22" i="30"/>
  <c r="O22" i="30" s="1"/>
  <c r="N9" i="30"/>
  <c r="O9" i="30" s="1"/>
  <c r="M20" i="30"/>
  <c r="M227" i="31" s="1"/>
  <c r="AA25" i="30"/>
  <c r="M9" i="30"/>
  <c r="M216" i="31" s="1"/>
  <c r="AA26" i="30"/>
  <c r="M23" i="30"/>
  <c r="M230" i="31" s="1"/>
  <c r="N20" i="30"/>
  <c r="O20" i="30" s="1"/>
  <c r="AA24" i="30"/>
  <c r="J23" i="30"/>
  <c r="K230" i="31" s="1"/>
  <c r="N23" i="30" l="1"/>
  <c r="O23" i="30" s="1"/>
  <c r="AA23" i="30"/>
  <c r="O225" i="31"/>
  <c r="O229" i="31"/>
  <c r="Y16" i="30" l="1"/>
  <c r="Y17" i="30" s="1"/>
  <c r="Y18" i="30" s="1"/>
  <c r="Y19" i="30" s="1"/>
  <c r="AA27" i="30" s="1"/>
  <c r="G33" i="30" s="1"/>
  <c r="N237" i="31" s="1"/>
  <c r="O216" i="31"/>
  <c r="Z29" i="30" l="1"/>
  <c r="G34" i="30" s="1"/>
  <c r="N238" i="31" s="1"/>
  <c r="O230" i="31"/>
</calcChain>
</file>

<file path=xl/comments1.xml><?xml version="1.0" encoding="utf-8"?>
<comments xmlns="http://schemas.openxmlformats.org/spreadsheetml/2006/main">
  <authors>
    <author>berta</author>
  </authors>
  <commentList>
    <comment ref="C58" authorId="0" shapeId="0">
      <text>
        <r>
          <rPr>
            <b/>
            <sz val="9"/>
            <color indexed="81"/>
            <rFont val="Tahoma"/>
            <family val="2"/>
          </rPr>
          <t>Localidad</t>
        </r>
      </text>
    </comment>
    <comment ref="E58" authorId="0" shapeId="0">
      <text>
        <r>
          <rPr>
            <b/>
            <sz val="9"/>
            <color indexed="81"/>
            <rFont val="Tahoma"/>
            <family val="2"/>
          </rPr>
          <t xml:space="preserve">Introducir fecha con formato 
día/mes/año
</t>
        </r>
        <r>
          <rPr>
            <sz val="9"/>
            <color indexed="81"/>
            <rFont val="Tahoma"/>
            <family val="2"/>
          </rPr>
          <t xml:space="preserve">Ej.: 3/5/22
</t>
        </r>
      </text>
    </comment>
  </commentList>
</comments>
</file>

<file path=xl/comments2.xml><?xml version="1.0" encoding="utf-8"?>
<comments xmlns="http://schemas.openxmlformats.org/spreadsheetml/2006/main">
  <authors>
    <author>x080451</author>
  </authors>
  <commentList>
    <comment ref="D35" authorId="0" shapeId="0">
      <text>
        <r>
          <rPr>
            <b/>
            <sz val="9"/>
            <color indexed="81"/>
            <rFont val="Tahoma"/>
            <family val="2"/>
          </rPr>
          <t>Aclaración:</t>
        </r>
        <r>
          <rPr>
            <sz val="9"/>
            <color indexed="81"/>
            <rFont val="Tahoma"/>
            <family val="2"/>
          </rPr>
          <t xml:space="preserve">
Una ayuda es minimis si expresamente se refleja en las bases de su convocatoria de ayudas
</t>
        </r>
      </text>
    </comment>
  </commentList>
</comments>
</file>

<file path=xl/sharedStrings.xml><?xml version="1.0" encoding="utf-8"?>
<sst xmlns="http://schemas.openxmlformats.org/spreadsheetml/2006/main" count="2140" uniqueCount="1255">
  <si>
    <t>REMUNERACIONES</t>
  </si>
  <si>
    <t>BRUTAS (*)</t>
  </si>
  <si>
    <t>RETENCIONES (**)</t>
  </si>
  <si>
    <t>DIETAS</t>
  </si>
  <si>
    <t>IRPF</t>
  </si>
  <si>
    <t>SEG.SOCIAL</t>
  </si>
  <si>
    <t>01.01.</t>
  </si>
  <si>
    <t xml:space="preserve">Coros  </t>
  </si>
  <si>
    <t>02.01.</t>
  </si>
  <si>
    <t>DIRECCIÓN</t>
  </si>
  <si>
    <t>02.02.</t>
  </si>
  <si>
    <t>PRODUCCIÓN</t>
  </si>
  <si>
    <t>03.01.</t>
  </si>
  <si>
    <t>04.01.</t>
  </si>
  <si>
    <t>04.01.05</t>
  </si>
  <si>
    <t>04.01.06</t>
  </si>
  <si>
    <t>04.01.07</t>
  </si>
  <si>
    <t>04.01.08</t>
  </si>
  <si>
    <t>04.02.01</t>
  </si>
  <si>
    <t>04.02.02</t>
  </si>
  <si>
    <t>05.01.</t>
  </si>
  <si>
    <t>05.01.05</t>
  </si>
  <si>
    <t>05.01.06</t>
  </si>
  <si>
    <t>05.01.07</t>
  </si>
  <si>
    <t>05.01.08</t>
  </si>
  <si>
    <t>05.01.09</t>
  </si>
  <si>
    <t>05.01.10</t>
  </si>
  <si>
    <t>05.01.11</t>
  </si>
  <si>
    <t>05.01.12</t>
  </si>
  <si>
    <t>05.01.13</t>
  </si>
  <si>
    <t>05.01.14</t>
  </si>
  <si>
    <t>OTROS TRABAJOS</t>
  </si>
  <si>
    <t>05.02.01</t>
  </si>
  <si>
    <t>05.02.02</t>
  </si>
  <si>
    <t>05.02.03</t>
  </si>
  <si>
    <t>05.02.04</t>
  </si>
  <si>
    <t>05.02.05</t>
  </si>
  <si>
    <t>05.02.06</t>
  </si>
  <si>
    <t>06.01.</t>
  </si>
  <si>
    <t>06.01.05</t>
  </si>
  <si>
    <t>06.01.06</t>
  </si>
  <si>
    <t>06.01.07</t>
  </si>
  <si>
    <t>06.01.08</t>
  </si>
  <si>
    <t>06.01.09</t>
  </si>
  <si>
    <t>06.01.10</t>
  </si>
  <si>
    <t>06.01.11</t>
  </si>
  <si>
    <t>06.01.12</t>
  </si>
  <si>
    <t>06.01.13</t>
  </si>
  <si>
    <t>06.02</t>
  </si>
  <si>
    <t>06.02.01</t>
  </si>
  <si>
    <t>06.02.02</t>
  </si>
  <si>
    <t>06.02.03</t>
  </si>
  <si>
    <t>06.02.04</t>
  </si>
  <si>
    <t>06.02.05</t>
  </si>
  <si>
    <t>07.01.</t>
  </si>
  <si>
    <t>07.01.05</t>
  </si>
  <si>
    <t>07.01.06</t>
  </si>
  <si>
    <t>07.01.07</t>
  </si>
  <si>
    <t>07.01.08</t>
  </si>
  <si>
    <t>07.01.09</t>
  </si>
  <si>
    <t>07.01.10</t>
  </si>
  <si>
    <t>07.01.11</t>
  </si>
  <si>
    <t>07.01.12</t>
  </si>
  <si>
    <t>07.01.14</t>
  </si>
  <si>
    <t>07.01.15</t>
  </si>
  <si>
    <t>07.01.16</t>
  </si>
  <si>
    <t>07.02</t>
  </si>
  <si>
    <t>07.02.01</t>
  </si>
  <si>
    <t>07.02.02</t>
  </si>
  <si>
    <t>07.02.03</t>
  </si>
  <si>
    <t>07.02.04</t>
  </si>
  <si>
    <t>07.02.05</t>
  </si>
  <si>
    <t>07.02.06</t>
  </si>
  <si>
    <t>07.02.07</t>
  </si>
  <si>
    <t>07.02.08</t>
  </si>
  <si>
    <t>07.02.09</t>
  </si>
  <si>
    <t>07.02.10</t>
  </si>
  <si>
    <t>08.01.</t>
  </si>
  <si>
    <t>08.02</t>
  </si>
  <si>
    <t>08.02.01</t>
  </si>
  <si>
    <t>08.02.02</t>
  </si>
  <si>
    <t>08.02.03</t>
  </si>
  <si>
    <t>08.02.04</t>
  </si>
  <si>
    <t>08.02.05</t>
  </si>
  <si>
    <t>08.02.06</t>
  </si>
  <si>
    <t>08.02.07</t>
  </si>
  <si>
    <t>08.02.08</t>
  </si>
  <si>
    <t>08.02.09</t>
  </si>
  <si>
    <t>10.01.</t>
  </si>
  <si>
    <t xml:space="preserve">Seguro de responsabilidad civil  </t>
  </si>
  <si>
    <t xml:space="preserve">Seguro de accidentes  </t>
  </si>
  <si>
    <t xml:space="preserve">Seguro de interrupción de rodaje  </t>
  </si>
  <si>
    <t xml:space="preserve">Seguro de buen fin  </t>
  </si>
  <si>
    <t xml:space="preserve">Seguridad Social (Rég. General) (Cuotas de empresa)  </t>
  </si>
  <si>
    <t xml:space="preserve">Seguridad Social (Rég. Especial ) Cuotas de empresa)  </t>
  </si>
  <si>
    <t xml:space="preserve">Viajes  </t>
  </si>
  <si>
    <t xml:space="preserve">Hoteles  </t>
  </si>
  <si>
    <t xml:space="preserve">Comidas  </t>
  </si>
  <si>
    <t>CAPITULO 11.- GASTOS GENERALES</t>
  </si>
  <si>
    <t>11.01.</t>
  </si>
  <si>
    <t xml:space="preserve">Alquiler de oficina  </t>
  </si>
  <si>
    <t xml:space="preserve">Personal administrativo  </t>
  </si>
  <si>
    <t xml:space="preserve">Mensajería  </t>
  </si>
  <si>
    <t xml:space="preserve">Correo y Telégrafo  </t>
  </si>
  <si>
    <t xml:space="preserve">Teléfonos  </t>
  </si>
  <si>
    <t xml:space="preserve">Taxis, y gastos de locomoción fuera de fechas de rodaje  </t>
  </si>
  <si>
    <t xml:space="preserve">Comidas pre y post rodaje  </t>
  </si>
  <si>
    <t>12.01.</t>
  </si>
  <si>
    <t xml:space="preserve">CRI o Internegativo  </t>
  </si>
  <si>
    <t xml:space="preserve">Copias  </t>
  </si>
  <si>
    <t>12.02.</t>
  </si>
  <si>
    <t>12.02.06</t>
  </si>
  <si>
    <t xml:space="preserve">Relaciones públicas    </t>
  </si>
  <si>
    <t>(*) Laboratorio, copias, difusión.</t>
  </si>
  <si>
    <t xml:space="preserve">                         TOTAL CAPITULO 02  </t>
  </si>
  <si>
    <t>. . . . . . . . . . . . . . . . . . . . . . . . . . . . . . . . . . . . . . . . .</t>
  </si>
  <si>
    <t>CAPITULO 04.- PREPRODUCCIÓN</t>
  </si>
  <si>
    <t xml:space="preserve">Materiales                                 </t>
  </si>
  <si>
    <t xml:space="preserve">. . . . . . . . . . . . . . . . . . . . . . . . . . . . . . . . . . . . . . . . .  </t>
  </si>
  <si>
    <t xml:space="preserve">                         TOTAL CAPITULO 06</t>
  </si>
  <si>
    <t xml:space="preserve">Materiales y volcados                </t>
  </si>
  <si>
    <t xml:space="preserve">Sincronización                           </t>
  </si>
  <si>
    <t xml:space="preserve">Materiales de investigación    </t>
  </si>
  <si>
    <t xml:space="preserve">Volcados                                   </t>
  </si>
  <si>
    <t xml:space="preserve">Sincronización audio               </t>
  </si>
  <si>
    <t xml:space="preserve">                         TOTAL CAPITULO 08</t>
  </si>
  <si>
    <t>9.01</t>
  </si>
  <si>
    <t>9.02</t>
  </si>
  <si>
    <t>10.02</t>
  </si>
  <si>
    <t>. . . . . . . . . . . . . . . . . . . . . . . . . . . . . . . . . . . . . . . . . . . .</t>
  </si>
  <si>
    <t>Presentación Piloto</t>
  </si>
  <si>
    <t>Presencia en Medios</t>
  </si>
  <si>
    <t>Gestoría laboral y fiscal</t>
  </si>
  <si>
    <t>Documentación</t>
  </si>
  <si>
    <t>Partituras</t>
  </si>
  <si>
    <t>Alquiler de instrumentos</t>
  </si>
  <si>
    <t>Mezcla y edición musical V.O.</t>
  </si>
  <si>
    <t>Mezcla y edición musical otras versiones</t>
  </si>
  <si>
    <t>PERSONAL DE DESARROLLO</t>
  </si>
  <si>
    <t>Argumentos</t>
  </si>
  <si>
    <t>Piloto de -- minutos</t>
  </si>
  <si>
    <t>Traducciones</t>
  </si>
  <si>
    <t>Guiones de desarrollo</t>
  </si>
  <si>
    <t>Teaser de -- minutos</t>
  </si>
  <si>
    <t>CAPITULO 01.- DESARROLLO</t>
  </si>
  <si>
    <t>03.02.</t>
  </si>
  <si>
    <t>Color</t>
  </si>
  <si>
    <t>Test de ambientación (iluminación, texturas, etc.)</t>
  </si>
  <si>
    <t xml:space="preserve">Documentación </t>
  </si>
  <si>
    <t>Asesoría técnica</t>
  </si>
  <si>
    <t>01.02.01</t>
  </si>
  <si>
    <t>01.02.02</t>
  </si>
  <si>
    <t>01.02.03</t>
  </si>
  <si>
    <t>01.02.04</t>
  </si>
  <si>
    <t>01.02.05</t>
  </si>
  <si>
    <t>01.02.06</t>
  </si>
  <si>
    <t>01.02.07</t>
  </si>
  <si>
    <t>01.02.08</t>
  </si>
  <si>
    <t>01.02.09</t>
  </si>
  <si>
    <t>01.02.10</t>
  </si>
  <si>
    <t>01.02.11</t>
  </si>
  <si>
    <t>01.02.12</t>
  </si>
  <si>
    <t>01.02.13</t>
  </si>
  <si>
    <t>01.02.14</t>
  </si>
  <si>
    <t>01.02.15</t>
  </si>
  <si>
    <t>01.02.16</t>
  </si>
  <si>
    <t>01.02.17</t>
  </si>
  <si>
    <t>01.02.18</t>
  </si>
  <si>
    <t>01.02.19</t>
  </si>
  <si>
    <t>Derechos personajes existentes</t>
  </si>
  <si>
    <t>CAPITULO 03.- EQUIPO DE PRODUCCIÓN</t>
  </si>
  <si>
    <t>Voces provisionales para animáticas</t>
  </si>
  <si>
    <t>04.01.09</t>
  </si>
  <si>
    <t>04.01.10</t>
  </si>
  <si>
    <t>04.01.11</t>
  </si>
  <si>
    <t>04.01.12</t>
  </si>
  <si>
    <t>04.01.13</t>
  </si>
  <si>
    <t>04.01.14</t>
  </si>
  <si>
    <t>04.01.15</t>
  </si>
  <si>
    <t>04.01.16</t>
  </si>
  <si>
    <t>04.01.17</t>
  </si>
  <si>
    <t>04.01.18</t>
  </si>
  <si>
    <t>04.01.19</t>
  </si>
  <si>
    <t>Workbook y protocolos</t>
  </si>
  <si>
    <t>04.02.03</t>
  </si>
  <si>
    <t>04.02.04</t>
  </si>
  <si>
    <t>04.02.05</t>
  </si>
  <si>
    <t>04.02.06</t>
  </si>
  <si>
    <t>04.02.07</t>
  </si>
  <si>
    <t>04.02.08</t>
  </si>
  <si>
    <t>04.02.09</t>
  </si>
  <si>
    <t>Esculturas y moldes</t>
  </si>
  <si>
    <t>04.03.</t>
  </si>
  <si>
    <t>04.04.01</t>
  </si>
  <si>
    <t>04.04.02</t>
  </si>
  <si>
    <t>04.04.03</t>
  </si>
  <si>
    <t>04.04.04</t>
  </si>
  <si>
    <t>04.04.05</t>
  </si>
  <si>
    <t>04.04.06</t>
  </si>
  <si>
    <t>04.04.07</t>
  </si>
  <si>
    <t>04.04.08</t>
  </si>
  <si>
    <t>04.04.09</t>
  </si>
  <si>
    <t>DEPARTAMENTO DE ARTE</t>
  </si>
  <si>
    <t>04.01.20</t>
  </si>
  <si>
    <t>04.01.21</t>
  </si>
  <si>
    <t>04.04.10</t>
  </si>
  <si>
    <t>04.01.01</t>
  </si>
  <si>
    <t>04.01.02</t>
  </si>
  <si>
    <t>04.01.03</t>
  </si>
  <si>
    <t>04.01.04</t>
  </si>
  <si>
    <t>04.01.22</t>
  </si>
  <si>
    <t>04.01.23</t>
  </si>
  <si>
    <t>04.01.24</t>
  </si>
  <si>
    <t>04.01.25</t>
  </si>
  <si>
    <t>04.01.26</t>
  </si>
  <si>
    <t>PLANIFICACIÓN</t>
  </si>
  <si>
    <t>04.02.</t>
  </si>
  <si>
    <t>04.02.10</t>
  </si>
  <si>
    <t>04.02.11</t>
  </si>
  <si>
    <t>04.02.12</t>
  </si>
  <si>
    <t>04.02.13</t>
  </si>
  <si>
    <t>04.02.14</t>
  </si>
  <si>
    <t>04.02.15</t>
  </si>
  <si>
    <t>04.02.16</t>
  </si>
  <si>
    <t>04.02.17</t>
  </si>
  <si>
    <t>04.02.18</t>
  </si>
  <si>
    <t>04.02.19</t>
  </si>
  <si>
    <t>04.02.20</t>
  </si>
  <si>
    <t>04.02.21</t>
  </si>
  <si>
    <t>04.02.22</t>
  </si>
  <si>
    <t>04.02.23</t>
  </si>
  <si>
    <t>04.02.24</t>
  </si>
  <si>
    <t>04.03.01</t>
  </si>
  <si>
    <t>04.03.02</t>
  </si>
  <si>
    <t>04.03.03</t>
  </si>
  <si>
    <t>04.03.04</t>
  </si>
  <si>
    <t>04.03.05</t>
  </si>
  <si>
    <t>04.03.06</t>
  </si>
  <si>
    <t>04.03.07</t>
  </si>
  <si>
    <t>04.03.08</t>
  </si>
  <si>
    <t>04.03.09</t>
  </si>
  <si>
    <t>04.03.10</t>
  </si>
  <si>
    <t>04.03.11</t>
  </si>
  <si>
    <t>04.03.12</t>
  </si>
  <si>
    <t>04.03.13</t>
  </si>
  <si>
    <t>04.03.14</t>
  </si>
  <si>
    <t>04.03.15</t>
  </si>
  <si>
    <t>04.03.16</t>
  </si>
  <si>
    <t>04.03.17</t>
  </si>
  <si>
    <t>04.03.18</t>
  </si>
  <si>
    <t>04.03.19</t>
  </si>
  <si>
    <t>04.03.20</t>
  </si>
  <si>
    <t>04.03.21</t>
  </si>
  <si>
    <t>04.03.22</t>
  </si>
  <si>
    <t>04.03.23</t>
  </si>
  <si>
    <t>04.03.24</t>
  </si>
  <si>
    <t xml:space="preserve">CONSTRUCCIÓN (personajes, escenarios, complementos y vehículos) </t>
  </si>
  <si>
    <t>Modelado de personajes</t>
  </si>
  <si>
    <t>Modelado de escenarios</t>
  </si>
  <si>
    <t>Materiales</t>
  </si>
  <si>
    <t>04.03.25</t>
  </si>
  <si>
    <t>04.03.26</t>
  </si>
  <si>
    <t>Rotoscopía</t>
  </si>
  <si>
    <t>CAPITULO 05.- REALIZACIÓN</t>
  </si>
  <si>
    <t>05.03.01</t>
  </si>
  <si>
    <t>05.03.02</t>
  </si>
  <si>
    <t>05.01.01</t>
  </si>
  <si>
    <t>05.01.02</t>
  </si>
  <si>
    <t>05.01.03</t>
  </si>
  <si>
    <t>05.01.04</t>
  </si>
  <si>
    <t>05.01.15</t>
  </si>
  <si>
    <t>05.01.16</t>
  </si>
  <si>
    <t>05.01.17</t>
  </si>
  <si>
    <t>05.01.18</t>
  </si>
  <si>
    <t>05.01.19</t>
  </si>
  <si>
    <t>05.01.20</t>
  </si>
  <si>
    <t>03.01.01</t>
  </si>
  <si>
    <t>03.01.02</t>
  </si>
  <si>
    <t>03.01.03</t>
  </si>
  <si>
    <t>03.01.04</t>
  </si>
  <si>
    <t>03.01.05</t>
  </si>
  <si>
    <t>03.01.06</t>
  </si>
  <si>
    <t>03.01.07</t>
  </si>
  <si>
    <t>03.02.01</t>
  </si>
  <si>
    <t>03.02.02</t>
  </si>
  <si>
    <t>03.02.03</t>
  </si>
  <si>
    <t>03.02.04</t>
  </si>
  <si>
    <t>03.02.05</t>
  </si>
  <si>
    <t>03.02.06</t>
  </si>
  <si>
    <t>03.02.07</t>
  </si>
  <si>
    <t>03.02.08</t>
  </si>
  <si>
    <t>03.02.09</t>
  </si>
  <si>
    <t>03.02.10</t>
  </si>
  <si>
    <t>03.02.11</t>
  </si>
  <si>
    <t>03.02.12</t>
  </si>
  <si>
    <t>03.02.13</t>
  </si>
  <si>
    <t>03.02.14</t>
  </si>
  <si>
    <t>03.02.15</t>
  </si>
  <si>
    <t>03.02.16</t>
  </si>
  <si>
    <t>03.02.17</t>
  </si>
  <si>
    <t>03.02.18</t>
  </si>
  <si>
    <t>03.02.19</t>
  </si>
  <si>
    <t>03.02.20</t>
  </si>
  <si>
    <t>02.01.01</t>
  </si>
  <si>
    <t>02.01.02</t>
  </si>
  <si>
    <t>02.01.03</t>
  </si>
  <si>
    <t>02.01.04</t>
  </si>
  <si>
    <t>02.01.05</t>
  </si>
  <si>
    <t>02.01.06</t>
  </si>
  <si>
    <t>02.01.07</t>
  </si>
  <si>
    <t>02.01.08</t>
  </si>
  <si>
    <t>02.01.09</t>
  </si>
  <si>
    <t>02.01.10</t>
  </si>
  <si>
    <t>02.01.11</t>
  </si>
  <si>
    <t>02.01.12</t>
  </si>
  <si>
    <t>02.01.13</t>
  </si>
  <si>
    <t>02.01.14</t>
  </si>
  <si>
    <t>02.02.01</t>
  </si>
  <si>
    <t>02.02.02</t>
  </si>
  <si>
    <t>02.02.03</t>
  </si>
  <si>
    <t>02.02.04</t>
  </si>
  <si>
    <t>02.02.05</t>
  </si>
  <si>
    <t>02.02.06</t>
  </si>
  <si>
    <t>02.02.07</t>
  </si>
  <si>
    <t>02.02.08</t>
  </si>
  <si>
    <t>02.02.09</t>
  </si>
  <si>
    <t>02.02.10</t>
  </si>
  <si>
    <t>02.02.11</t>
  </si>
  <si>
    <t>02.02.12</t>
  </si>
  <si>
    <t>02.02.13</t>
  </si>
  <si>
    <t>02.02.14</t>
  </si>
  <si>
    <t>02.02.15</t>
  </si>
  <si>
    <t>02.02.16</t>
  </si>
  <si>
    <t>02.02.17</t>
  </si>
  <si>
    <t>02.02.18</t>
  </si>
  <si>
    <t>02.02.19</t>
  </si>
  <si>
    <t>02.02.20</t>
  </si>
  <si>
    <t>02.02.21</t>
  </si>
  <si>
    <t>02.02.22</t>
  </si>
  <si>
    <t>02.02.23</t>
  </si>
  <si>
    <t>02.02.24</t>
  </si>
  <si>
    <t>01.01.01</t>
  </si>
  <si>
    <t>01.01.02</t>
  </si>
  <si>
    <t>01.01.03</t>
  </si>
  <si>
    <t>01.01.04</t>
  </si>
  <si>
    <t>01.01.05</t>
  </si>
  <si>
    <t>01.01.06</t>
  </si>
  <si>
    <t>01.01.07</t>
  </si>
  <si>
    <t>01.02.</t>
  </si>
  <si>
    <t>05.01.21</t>
  </si>
  <si>
    <t>05.01.22</t>
  </si>
  <si>
    <t>05.01.23</t>
  </si>
  <si>
    <t>05.01.24</t>
  </si>
  <si>
    <t>05.01.25</t>
  </si>
  <si>
    <t>05.01.26</t>
  </si>
  <si>
    <t>05.01.27</t>
  </si>
  <si>
    <t>05.01.28</t>
  </si>
  <si>
    <t>05.01.29</t>
  </si>
  <si>
    <t>05.01.30</t>
  </si>
  <si>
    <t>05.01.31</t>
  </si>
  <si>
    <t>05.01.32</t>
  </si>
  <si>
    <t>Clean up</t>
  </si>
  <si>
    <t>05.01.33</t>
  </si>
  <si>
    <t>05.01.34</t>
  </si>
  <si>
    <t>05.01.35</t>
  </si>
  <si>
    <t>05.01.36</t>
  </si>
  <si>
    <t>ANIMACIÓN (tradicional, digital, fotograma a fotograma y captura)</t>
  </si>
  <si>
    <t>Plotter</t>
  </si>
  <si>
    <t xml:space="preserve">Otros gastos (especificar) </t>
  </si>
  <si>
    <t>05.02.07</t>
  </si>
  <si>
    <t>05.02.08</t>
  </si>
  <si>
    <t>05.02.09</t>
  </si>
  <si>
    <t>05.02.10</t>
  </si>
  <si>
    <t>05.02.11</t>
  </si>
  <si>
    <t>05.02.12</t>
  </si>
  <si>
    <t>05.03</t>
  </si>
  <si>
    <t>RENDER</t>
  </si>
  <si>
    <t>COMPOSICIÓN MULTICAPA</t>
  </si>
  <si>
    <t>05.02.13</t>
  </si>
  <si>
    <t>05.02.14</t>
  </si>
  <si>
    <t xml:space="preserve">Otros gastos render (especificar) </t>
  </si>
  <si>
    <t xml:space="preserve">Otros gastos composición (especificar) </t>
  </si>
  <si>
    <t>05.04.</t>
  </si>
  <si>
    <t>05.05</t>
  </si>
  <si>
    <t>05.05.01</t>
  </si>
  <si>
    <t>05.05.02</t>
  </si>
  <si>
    <t>05.05.03</t>
  </si>
  <si>
    <t>05.05.04</t>
  </si>
  <si>
    <t>05.05.05</t>
  </si>
  <si>
    <t>05.05.06</t>
  </si>
  <si>
    <t>05.05.07</t>
  </si>
  <si>
    <t>05.05.08</t>
  </si>
  <si>
    <t>05.05.09</t>
  </si>
  <si>
    <t>05.04.01</t>
  </si>
  <si>
    <t>05.04.02</t>
  </si>
  <si>
    <t>05.04.03</t>
  </si>
  <si>
    <t>05.04.04</t>
  </si>
  <si>
    <t>05.04.05</t>
  </si>
  <si>
    <t>05.04.06</t>
  </si>
  <si>
    <t>05.04.07</t>
  </si>
  <si>
    <t>05.04.08</t>
  </si>
  <si>
    <t>05.04.09</t>
  </si>
  <si>
    <t>05.04.10</t>
  </si>
  <si>
    <t>05.04.11</t>
  </si>
  <si>
    <t>Amortización servidores, redes y sistemas</t>
  </si>
  <si>
    <t>05.05.10</t>
  </si>
  <si>
    <t>05.05.11</t>
  </si>
  <si>
    <t>05.02.</t>
  </si>
  <si>
    <t>Diseño de títulos finales</t>
  </si>
  <si>
    <t>Diseño de cabeceras y transiciones</t>
  </si>
  <si>
    <t>EDICIÓN, MONTAJE</t>
  </si>
  <si>
    <t>06.01.01</t>
  </si>
  <si>
    <t>06.01.02</t>
  </si>
  <si>
    <t>06.01.03</t>
  </si>
  <si>
    <t>06.01.04</t>
  </si>
  <si>
    <t>06.01.14</t>
  </si>
  <si>
    <t>06.02.06</t>
  </si>
  <si>
    <t>06.02.07</t>
  </si>
  <si>
    <t>06.02.08</t>
  </si>
  <si>
    <t>06.02.09</t>
  </si>
  <si>
    <t>Edición final y distintas versiones</t>
  </si>
  <si>
    <t>06.01.15</t>
  </si>
  <si>
    <t>06.02.10</t>
  </si>
  <si>
    <t>CAPITULO 07.- DOBLAJE</t>
  </si>
  <si>
    <t>CAPITULO 06.- POSTPRODUCCIÓN</t>
  </si>
  <si>
    <t xml:space="preserve">                         TOTAL CAPITULO 07</t>
  </si>
  <si>
    <t>DOBLAJE</t>
  </si>
  <si>
    <t>07.01.01</t>
  </si>
  <si>
    <t>07.01.02</t>
  </si>
  <si>
    <t>07.01.03</t>
  </si>
  <si>
    <t>07.01.04</t>
  </si>
  <si>
    <t>07.01.13</t>
  </si>
  <si>
    <t>Alquiler/costos salas y estudios</t>
  </si>
  <si>
    <t xml:space="preserve">EFECTOS DE SONIDO                 </t>
  </si>
  <si>
    <t>Sincronización voces</t>
  </si>
  <si>
    <t>Amortización equipos de sonido</t>
  </si>
  <si>
    <t>Alquiler equipos de sonido</t>
  </si>
  <si>
    <t>06.02.11</t>
  </si>
  <si>
    <t>06.02.12</t>
  </si>
  <si>
    <t xml:space="preserve">Volcados y transferencia de formatos           </t>
  </si>
  <si>
    <t>Amortización licencias software sonido</t>
  </si>
  <si>
    <t>06.02.13</t>
  </si>
  <si>
    <t>07.02.11</t>
  </si>
  <si>
    <t>07.02.12</t>
  </si>
  <si>
    <t>07.02.13</t>
  </si>
  <si>
    <t>CAPITULO 08.- EFECTOS DE SONIDO Y MEZCLA</t>
  </si>
  <si>
    <t>Máster de sonido</t>
  </si>
  <si>
    <t>06.02.14</t>
  </si>
  <si>
    <t>06.02.15</t>
  </si>
  <si>
    <t>MEZCLA Y OTROS TRABAJOS</t>
  </si>
  <si>
    <t>08.02.10</t>
  </si>
  <si>
    <t>08.02.11</t>
  </si>
  <si>
    <t>08.02.12</t>
  </si>
  <si>
    <t>08.02.13</t>
  </si>
  <si>
    <t>08.02.14</t>
  </si>
  <si>
    <t>08.02.15</t>
  </si>
  <si>
    <t xml:space="preserve">Documentación                             </t>
  </si>
  <si>
    <t>CRÉDITOS  Y OTROS TRABAJOS</t>
  </si>
  <si>
    <t>Almacenamiento</t>
  </si>
  <si>
    <t>Betacam Digital formato 4/3</t>
  </si>
  <si>
    <t>Betacam Digital y HDCAM 16/9 (box letter)</t>
  </si>
  <si>
    <t>Transfer NTSC</t>
  </si>
  <si>
    <t>Máster DVD</t>
  </si>
  <si>
    <t>Máster HDCAM SR</t>
  </si>
  <si>
    <t>Máster Blue Ray</t>
  </si>
  <si>
    <t>Otros Máster</t>
  </si>
  <si>
    <t>Copia de seguridad máster</t>
  </si>
  <si>
    <t>09.01.01</t>
  </si>
  <si>
    <t>09.01.02</t>
  </si>
  <si>
    <t>09.01.03</t>
  </si>
  <si>
    <t>09.01.04</t>
  </si>
  <si>
    <t>09.01.05</t>
  </si>
  <si>
    <t>09.01.06</t>
  </si>
  <si>
    <t>09.01.07</t>
  </si>
  <si>
    <t>09.01.08</t>
  </si>
  <si>
    <t>09.01.09</t>
  </si>
  <si>
    <t>09.01.10</t>
  </si>
  <si>
    <t>09.01.11</t>
  </si>
  <si>
    <t>09.02.01</t>
  </si>
  <si>
    <t>09.02.02</t>
  </si>
  <si>
    <t xml:space="preserve">OTROS </t>
  </si>
  <si>
    <t xml:space="preserve">Alquiler magnetoscopios </t>
  </si>
  <si>
    <t>Amortización sala de máquinas</t>
  </si>
  <si>
    <t>Amortización equipos de montaje</t>
  </si>
  <si>
    <t>Amortización software de montaje</t>
  </si>
  <si>
    <t>Alquiler equipos de montaje</t>
  </si>
  <si>
    <t>09.01.12</t>
  </si>
  <si>
    <t>09.01.13</t>
  </si>
  <si>
    <t>09.01.14</t>
  </si>
  <si>
    <t>Retoque otras versiones</t>
  </si>
  <si>
    <t>09.01.15</t>
  </si>
  <si>
    <t>09.02.03</t>
  </si>
  <si>
    <t>09.02.04</t>
  </si>
  <si>
    <t>09.02.05</t>
  </si>
  <si>
    <t>09.02.06</t>
  </si>
  <si>
    <t xml:space="preserve">                         TOTAL CAPITULO 09</t>
  </si>
  <si>
    <t>MÁSTER</t>
  </si>
  <si>
    <t>09.02.07</t>
  </si>
  <si>
    <t>Seguro desplazamiento</t>
  </si>
  <si>
    <t>Coberturas especiales</t>
  </si>
  <si>
    <t>Revisiones médicas</t>
  </si>
  <si>
    <t>Seguro de hardware y software</t>
  </si>
  <si>
    <t>Seguro de materiales de producción</t>
  </si>
  <si>
    <t>Seguro de cambio de moneda</t>
  </si>
  <si>
    <t>Prevención de riesgos laborales</t>
  </si>
  <si>
    <t>Ruedas de prensa</t>
  </si>
  <si>
    <t>CAPITULO 09.- MÁSTER Y MATERIALES</t>
  </si>
  <si>
    <t>GASTOS GENERALES</t>
  </si>
  <si>
    <t>11.01.01</t>
  </si>
  <si>
    <t>11.01.02</t>
  </si>
  <si>
    <t>11.01.03</t>
  </si>
  <si>
    <t>11.01.04</t>
  </si>
  <si>
    <t>11.01.05</t>
  </si>
  <si>
    <t>11.01.06</t>
  </si>
  <si>
    <t>Alquiler equipamiento de oficina</t>
  </si>
  <si>
    <t>11.01.07</t>
  </si>
  <si>
    <t>11.01.08</t>
  </si>
  <si>
    <t>11.01.09</t>
  </si>
  <si>
    <t>11.01.10</t>
  </si>
  <si>
    <t>Mantenimiento sistema de robo, alarmas</t>
  </si>
  <si>
    <t>11.01.11</t>
  </si>
  <si>
    <t>Limpieza</t>
  </si>
  <si>
    <t>11.01.12</t>
  </si>
  <si>
    <t>Agua</t>
  </si>
  <si>
    <t>11.01.13</t>
  </si>
  <si>
    <t>Luz</t>
  </si>
  <si>
    <t>11.01.14</t>
  </si>
  <si>
    <t>11.01.15</t>
  </si>
  <si>
    <t>Mantenimiento aires acondicionados/calefacción</t>
  </si>
  <si>
    <t>11.01.16</t>
  </si>
  <si>
    <t>11.01.17</t>
  </si>
  <si>
    <t>11.01.18</t>
  </si>
  <si>
    <t>Alta fiscal, epígrafe</t>
  </si>
  <si>
    <t>11.01.19</t>
  </si>
  <si>
    <t>11.01.20</t>
  </si>
  <si>
    <t>11.01.21</t>
  </si>
  <si>
    <t>Reparaciones y reposición de instalaciones</t>
  </si>
  <si>
    <t>11.01.22</t>
  </si>
  <si>
    <t>Archivo</t>
  </si>
  <si>
    <t>11.01.23</t>
  </si>
  <si>
    <t>11.01.24</t>
  </si>
  <si>
    <t>11.01.25</t>
  </si>
  <si>
    <t xml:space="preserve">Material y suministros de oficina  </t>
  </si>
  <si>
    <t>11.01.26</t>
  </si>
  <si>
    <t>Copias y fotocopias</t>
  </si>
  <si>
    <t>11.01.27</t>
  </si>
  <si>
    <t>11.01.28</t>
  </si>
  <si>
    <t>11.01.29</t>
  </si>
  <si>
    <t>11.01.30</t>
  </si>
  <si>
    <t>Otras presentaciones</t>
  </si>
  <si>
    <t>Elementos promocionales</t>
  </si>
  <si>
    <t>Flyer, postales, otros</t>
  </si>
  <si>
    <t>Impresión biblias</t>
  </si>
  <si>
    <t>Dosier prensa</t>
  </si>
  <si>
    <t>12.02.01</t>
  </si>
  <si>
    <t>12.01.01</t>
  </si>
  <si>
    <t>12.01.02</t>
  </si>
  <si>
    <t>12.02.02</t>
  </si>
  <si>
    <t>12.02.03</t>
  </si>
  <si>
    <t>12.02.04</t>
  </si>
  <si>
    <t>12.02.05</t>
  </si>
  <si>
    <t>12.02.07</t>
  </si>
  <si>
    <t>12.02.08</t>
  </si>
  <si>
    <t>12.02.09</t>
  </si>
  <si>
    <t>12.02.10</t>
  </si>
  <si>
    <t>12.02.11</t>
  </si>
  <si>
    <t>12.02.12</t>
  </si>
  <si>
    <t>12.02.13</t>
  </si>
  <si>
    <t>12.02.14</t>
  </si>
  <si>
    <t>Backup</t>
  </si>
  <si>
    <t>11.01.31</t>
  </si>
  <si>
    <t>11.01.32</t>
  </si>
  <si>
    <t>10.01.01</t>
  </si>
  <si>
    <t>10.01.02</t>
  </si>
  <si>
    <t>10.01.03</t>
  </si>
  <si>
    <t>10.01.04</t>
  </si>
  <si>
    <t>10.01.05</t>
  </si>
  <si>
    <t>10.01.06</t>
  </si>
  <si>
    <t>10.01.07</t>
  </si>
  <si>
    <t>10.01.08</t>
  </si>
  <si>
    <t>10.01.09</t>
  </si>
  <si>
    <t>10.01.10</t>
  </si>
  <si>
    <t>10.01.11</t>
  </si>
  <si>
    <t>10.01.12</t>
  </si>
  <si>
    <t>10.01.13</t>
  </si>
  <si>
    <t>10.01.14</t>
  </si>
  <si>
    <t>10.01.15</t>
  </si>
  <si>
    <t>10.02.01</t>
  </si>
  <si>
    <t>10.02.02</t>
  </si>
  <si>
    <t>10.02.03</t>
  </si>
  <si>
    <t>10.02.04</t>
  </si>
  <si>
    <t>10.02.05</t>
  </si>
  <si>
    <t>10.02.06</t>
  </si>
  <si>
    <t>10.02.07</t>
  </si>
  <si>
    <t>10.02.08</t>
  </si>
  <si>
    <t>10.02.09</t>
  </si>
  <si>
    <t>10.02.10</t>
  </si>
  <si>
    <t>10.02.11</t>
  </si>
  <si>
    <t>Arte conceptual (búsqueda estilo gráfico)</t>
  </si>
  <si>
    <t>Diseños personajes</t>
  </si>
  <si>
    <t>Diseños escenarios</t>
  </si>
  <si>
    <t>Diseño efectos</t>
  </si>
  <si>
    <t>Diseño grafismo de la serie (logotipo, tipografía, etc.)</t>
  </si>
  <si>
    <t xml:space="preserve">Test animación y ciclos </t>
  </si>
  <si>
    <t>Diseño complementos y vehículos</t>
  </si>
  <si>
    <t>Biblia artística</t>
  </si>
  <si>
    <t xml:space="preserve">                         TOTAL CAPÍTULO 01 </t>
  </si>
  <si>
    <t>Licencia sincronización</t>
  </si>
  <si>
    <t>02.02.25</t>
  </si>
  <si>
    <t>Cantantes  V.O.</t>
  </si>
  <si>
    <t xml:space="preserve">Cantantes otras versiones </t>
  </si>
  <si>
    <t>Derechos discográficos, músicas y canciones</t>
  </si>
  <si>
    <t>Traducciones storyboard, animática, layout</t>
  </si>
  <si>
    <t>02.01.15</t>
  </si>
  <si>
    <t>02.02.26</t>
  </si>
  <si>
    <t>Layout 2D</t>
  </si>
  <si>
    <t>Protocolos de trabajo</t>
  </si>
  <si>
    <t>Diseño escenarios</t>
  </si>
  <si>
    <t>Diseño personajes</t>
  </si>
  <si>
    <t>Diseño accesorios y vehículos</t>
  </si>
  <si>
    <t>Escaneo y conversión 3D de esculturas</t>
  </si>
  <si>
    <t>Copyright patente / registros</t>
  </si>
  <si>
    <t>Modelado de accesorios y vehículos</t>
  </si>
  <si>
    <t xml:space="preserve">Pintura </t>
  </si>
  <si>
    <t>Aplicación de materiales y texturas</t>
  </si>
  <si>
    <t>Desarrollo de sistemas y controles,  I+D</t>
  </si>
  <si>
    <t>Máster de efectos</t>
  </si>
  <si>
    <t>Asistente</t>
  </si>
  <si>
    <t xml:space="preserve">Cámara </t>
  </si>
  <si>
    <t>Cámara</t>
  </si>
  <si>
    <t>Fondista</t>
  </si>
  <si>
    <t>Animaciones maestras y librerías</t>
  </si>
  <si>
    <t>Colorista</t>
  </si>
  <si>
    <t>Retocado de luz, plano a plano</t>
  </si>
  <si>
    <t>Efectos y retoques</t>
  </si>
  <si>
    <t>Line Test</t>
  </si>
  <si>
    <t>Amortización licencias programas informáticos de producción (software 2D, 3D, composición…)</t>
  </si>
  <si>
    <t>Alquiler de equipos informáticos y licencias</t>
  </si>
  <si>
    <t>Sound package</t>
  </si>
  <si>
    <t>Otros gastos (especificar)</t>
  </si>
  <si>
    <t>Edición de músicas de fondo</t>
  </si>
  <si>
    <t>Otros formatos títulos y subtítulos</t>
  </si>
  <si>
    <t xml:space="preserve">Máster vídeo digital                 </t>
  </si>
  <si>
    <t xml:space="preserve">Edición de diálogos    </t>
  </si>
  <si>
    <t xml:space="preserve">Registro de voces     </t>
  </si>
  <si>
    <t>Producción doblaje</t>
  </si>
  <si>
    <t>Efectos de sonido digitales</t>
  </si>
  <si>
    <t xml:space="preserve">Mezcla final        </t>
  </si>
  <si>
    <t>Licencias DOLBY/ DTS / SDDS, etc.</t>
  </si>
  <si>
    <t>Licencias librerías de sonido</t>
  </si>
  <si>
    <t>Amortización librerías de sonido</t>
  </si>
  <si>
    <t>Alquiler sala máquinas</t>
  </si>
  <si>
    <t>09.02.08</t>
  </si>
  <si>
    <t>Alquiler almacén</t>
  </si>
  <si>
    <t>Pago licencia Ayuntamiento</t>
  </si>
  <si>
    <t>Cóctel</t>
  </si>
  <si>
    <t xml:space="preserve">Tráiler (*)  </t>
  </si>
  <si>
    <t>OTROS COSTOS PREPRODUCCIÓN</t>
  </si>
  <si>
    <t>04.04.</t>
  </si>
  <si>
    <t>Amortización licencias programas informáticos de preproducción (software 2D, 3D)</t>
  </si>
  <si>
    <t>Suministros preproducción</t>
  </si>
  <si>
    <t>Alquiler salas y platós</t>
  </si>
  <si>
    <t>Alquiler materiales</t>
  </si>
  <si>
    <t>OTROS</t>
  </si>
  <si>
    <t xml:space="preserve">TRABAJOS DE DESARROLLO </t>
  </si>
  <si>
    <t>Amortización licencias programas informáticos para desarrollo (software 2D, 3D)</t>
  </si>
  <si>
    <t>01.03.</t>
  </si>
  <si>
    <t>01.03.01</t>
  </si>
  <si>
    <t>01.03.02</t>
  </si>
  <si>
    <t>01.03.03</t>
  </si>
  <si>
    <t>01.03.04</t>
  </si>
  <si>
    <t>01.03.05</t>
  </si>
  <si>
    <t>01.03.06</t>
  </si>
  <si>
    <t>01.03.07</t>
  </si>
  <si>
    <t>01.03.08</t>
  </si>
  <si>
    <t>01.03.09</t>
  </si>
  <si>
    <t>01.03.10</t>
  </si>
  <si>
    <t>Cheker</t>
  </si>
  <si>
    <t xml:space="preserve">                         TOTAL CAPITULO 03  </t>
  </si>
  <si>
    <t>Layout 3D</t>
  </si>
  <si>
    <t>ESCÁNER Y COLOR</t>
  </si>
  <si>
    <t xml:space="preserve">Otros gastos escaner y color (especificar) </t>
  </si>
  <si>
    <t>Pre-producción de sonido</t>
  </si>
  <si>
    <t>Diseño de títulos iniciales</t>
  </si>
  <si>
    <t xml:space="preserve">Mezclas previa voces </t>
  </si>
  <si>
    <t>Betacam Digital y HDCAM formato Anamórfico</t>
  </si>
  <si>
    <t>DVD de materiales (post venta)</t>
  </si>
  <si>
    <t>Seguro error u omisiones</t>
  </si>
  <si>
    <t>SAI y alimentación</t>
  </si>
  <si>
    <t>Making of</t>
  </si>
  <si>
    <t>GASTO EN NAVARRA</t>
  </si>
  <si>
    <t>% ESPAÑA</t>
  </si>
  <si>
    <t>03.01 Dirección</t>
  </si>
  <si>
    <t>03.02 Producción (SIN PRODUCTOR EJECUTIVO)</t>
  </si>
  <si>
    <t>10.01 Seguros</t>
  </si>
  <si>
    <t>CAP. 11.- GASTOS GENERALES…………………………………………….</t>
  </si>
  <si>
    <t xml:space="preserve">             Firma y sello,</t>
  </si>
  <si>
    <t>01.01  Personal de desarrollo</t>
  </si>
  <si>
    <t>01.02. Trabajos de desarrollo</t>
  </si>
  <si>
    <t>01.03. Otros</t>
  </si>
  <si>
    <t>02.01 Guion</t>
  </si>
  <si>
    <t>02.02 Música</t>
  </si>
  <si>
    <t>04.01 Planificación</t>
  </si>
  <si>
    <t>04.02 Departamento de arte</t>
  </si>
  <si>
    <r>
      <t>05.01 Animación (</t>
    </r>
    <r>
      <rPr>
        <sz val="11"/>
        <rFont val="Arial Narrow"/>
        <family val="2"/>
      </rPr>
      <t>tradicional, digital, fotograma a fotograma y captura</t>
    </r>
    <r>
      <rPr>
        <sz val="12"/>
        <rFont val="Arial Narrow"/>
        <family val="2"/>
      </rPr>
      <t>)</t>
    </r>
  </si>
  <si>
    <r>
      <t>04.03 Construcción (</t>
    </r>
    <r>
      <rPr>
        <sz val="11"/>
        <rFont val="Arial Narrow"/>
        <family val="2"/>
      </rPr>
      <t>personajes, escenarios, complementos, vehículos</t>
    </r>
    <r>
      <rPr>
        <sz val="10"/>
        <rFont val="Arial Narrow"/>
        <family val="2"/>
      </rPr>
      <t>)</t>
    </r>
  </si>
  <si>
    <t>05.03 Render</t>
  </si>
  <si>
    <t>05.04 Composición multicapa</t>
  </si>
  <si>
    <t>05.05 Otros</t>
  </si>
  <si>
    <t>06.02 Créditos y otros trabajos</t>
  </si>
  <si>
    <t>CAP. 07.- DOBLAJE………………………...…………………………………..</t>
  </si>
  <si>
    <t>07.01 Doblaje</t>
  </si>
  <si>
    <t xml:space="preserve">07.02 Otros trabajos </t>
  </si>
  <si>
    <t>08.01 Efectos de sonido</t>
  </si>
  <si>
    <t>08.02 Mezcla y otros trabajos</t>
  </si>
  <si>
    <t>09.01 Máster</t>
  </si>
  <si>
    <t>09.02 Otros trabajos</t>
  </si>
  <si>
    <t>12.01 Cri y copias</t>
  </si>
  <si>
    <t>04.04 Otros costos preproducción</t>
  </si>
  <si>
    <t>05.02 Escáner y color</t>
  </si>
  <si>
    <t>06.01 Edición, montaje</t>
  </si>
  <si>
    <t>Año _________</t>
  </si>
  <si>
    <r>
      <t>Otro material gráfico (</t>
    </r>
    <r>
      <rPr>
        <b/>
        <i/>
        <sz val="10"/>
        <rFont val="Arial Narrow"/>
        <family val="2"/>
      </rPr>
      <t>especificar</t>
    </r>
    <r>
      <rPr>
        <b/>
        <sz val="10"/>
        <rFont val="Arial Narrow"/>
        <family val="2"/>
      </rPr>
      <t>)</t>
    </r>
  </si>
  <si>
    <r>
      <t>Amortización equipos informáticos (</t>
    </r>
    <r>
      <rPr>
        <b/>
        <i/>
        <sz val="10"/>
        <rFont val="Arial Narrow"/>
        <family val="2"/>
      </rPr>
      <t>workstations</t>
    </r>
    <r>
      <rPr>
        <b/>
        <sz val="10"/>
        <rFont val="Arial Narrow"/>
        <family val="2"/>
      </rPr>
      <t>)</t>
    </r>
  </si>
  <si>
    <t>CAPITULO 02.- GUION Y MUSICA</t>
  </si>
  <si>
    <t>GUION</t>
  </si>
  <si>
    <t>MUSICA</t>
  </si>
  <si>
    <r>
      <t>Controles de animación y deformadores (</t>
    </r>
    <r>
      <rPr>
        <b/>
        <i/>
        <sz val="10"/>
        <rFont val="Arial Narrow"/>
        <family val="2"/>
      </rPr>
      <t>rigger</t>
    </r>
    <r>
      <rPr>
        <b/>
        <sz val="10"/>
        <rFont val="Arial Narrow"/>
        <family val="2"/>
      </rPr>
      <t xml:space="preserve">) </t>
    </r>
  </si>
  <si>
    <r>
      <t>Otros construcción (</t>
    </r>
    <r>
      <rPr>
        <b/>
        <i/>
        <sz val="10"/>
        <rFont val="Arial Narrow"/>
        <family val="2"/>
      </rPr>
      <t>especificar</t>
    </r>
    <r>
      <rPr>
        <b/>
        <sz val="10"/>
        <rFont val="Arial Narrow"/>
        <family val="2"/>
      </rPr>
      <t>)</t>
    </r>
  </si>
  <si>
    <r>
      <t>Otros animación (</t>
    </r>
    <r>
      <rPr>
        <b/>
        <i/>
        <sz val="10"/>
        <rFont val="Arial Narrow"/>
        <family val="2"/>
      </rPr>
      <t>especificar</t>
    </r>
    <r>
      <rPr>
        <b/>
        <sz val="10"/>
        <rFont val="Arial Narrow"/>
        <family val="2"/>
      </rPr>
      <t>)</t>
    </r>
  </si>
  <si>
    <r>
      <t xml:space="preserve">Amortización </t>
    </r>
    <r>
      <rPr>
        <b/>
        <i/>
        <sz val="10"/>
        <rFont val="Arial Narrow"/>
        <family val="2"/>
      </rPr>
      <t>RENDER FARM</t>
    </r>
  </si>
  <si>
    <r>
      <t xml:space="preserve">Amortización de hardware y </t>
    </r>
    <r>
      <rPr>
        <b/>
        <i/>
        <sz val="10"/>
        <rFont val="Arial Narrow"/>
        <family val="2"/>
      </rPr>
      <t>software</t>
    </r>
    <r>
      <rPr>
        <b/>
        <sz val="10"/>
        <rFont val="Arial Narrow"/>
        <family val="2"/>
      </rPr>
      <t xml:space="preserve"> de volcado</t>
    </r>
  </si>
  <si>
    <t>CRI Y COPIAS</t>
  </si>
  <si>
    <t>CAP. 01.- DESARROLLO…………………..............................................</t>
  </si>
  <si>
    <t>CAP. 02.- GUION Y MUSICA…………………………..………...………...…</t>
  </si>
  <si>
    <t>CAP. 03.- EQUIPO DE PRODUCCION…………………….…………………</t>
  </si>
  <si>
    <t>CAP. 04.- PREPRODUCCION………………..……………………………......</t>
  </si>
  <si>
    <t>CAP. 05.- REALIZACION………………………………………..……………..</t>
  </si>
  <si>
    <t>CAP. 06.- POSTPRODUCCION………………...………..…………...………</t>
  </si>
  <si>
    <t>CAP. 08.- EFECTOS DE SONIDO Y MEZCLA…………….…...……………</t>
  </si>
  <si>
    <t>CAP. 09.- MASTER Y MATERIALES……………………...………………….</t>
  </si>
  <si>
    <t>(*)</t>
  </si>
  <si>
    <t>(**)</t>
  </si>
  <si>
    <t>Rellenar aunque se incluyan en la casilla anterior</t>
  </si>
  <si>
    <t>Si la relación laboral no es específica, los gastos se imputarán en el capítulo 11 de Gastos Generales</t>
  </si>
  <si>
    <t>GASTO EN ESPAÑA</t>
  </si>
  <si>
    <t>REMUNERACIONES BRUTAS (*)</t>
  </si>
  <si>
    <t>I.R.P.F.</t>
  </si>
  <si>
    <t xml:space="preserve">Suma y sigue CAPITULO 04. . . . </t>
  </si>
  <si>
    <t>Continuación CAPITULO 04</t>
  </si>
  <si>
    <r>
      <t>Suma Anterior</t>
    </r>
    <r>
      <rPr>
        <sz val="10"/>
        <rFont val="Arial Narrow"/>
        <family val="2"/>
      </rPr>
      <t>…</t>
    </r>
    <r>
      <rPr>
        <b/>
        <i/>
        <sz val="9"/>
        <rFont val="Arial Narrow"/>
        <family val="2"/>
      </rPr>
      <t>………….</t>
    </r>
  </si>
  <si>
    <t xml:space="preserve">                         TOTAL CAPITULO 04</t>
  </si>
  <si>
    <t xml:space="preserve">Suma y sigue CAPITULO 05. . . . </t>
  </si>
  <si>
    <t>Continuación CAPITULO 05</t>
  </si>
  <si>
    <t>TOTAL CAPITULO 05</t>
  </si>
  <si>
    <r>
      <t xml:space="preserve">TOTAL CAPÍTULO 10 </t>
    </r>
    <r>
      <rPr>
        <b/>
        <sz val="12"/>
        <rFont val="Arial Narrow"/>
        <family val="2"/>
      </rPr>
      <t xml:space="preserve"> </t>
    </r>
  </si>
  <si>
    <t>CAP. 12.- GASTOS DE COPIAS, PROMOCIÓN Y PUBLICIDAD</t>
  </si>
  <si>
    <t>PUBLICIDAD, PROMOCIÓN Y COMUNICACION</t>
  </si>
  <si>
    <t>CAPITULO 12.- GASTOS DE COPIAS, PROMOCION Y PUBLICIDAD</t>
  </si>
  <si>
    <t xml:space="preserve">Cuando la relación sea mercantil, la columna de REMUNERACIONES BRUTAS recogerá la Base Imponible de la factura. </t>
  </si>
  <si>
    <t xml:space="preserve">Las DIETAS se reflejarán sólo en la columna correspondiente. </t>
  </si>
  <si>
    <r>
      <rPr>
        <b/>
        <sz val="10"/>
        <rFont val="Arial"/>
        <family val="2"/>
      </rPr>
      <t>CAPITULOS 01 a 09:</t>
    </r>
    <r>
      <rPr>
        <sz val="10"/>
        <rFont val="Arial"/>
        <family val="2"/>
      </rPr>
      <t xml:space="preserve"> Aunque las retenciones por IRPF y Seguridad Social se reflejan en las casillas indicadas, estos importes se incluirán también en el declarado como REMUNERACIONES BRUTAS.</t>
    </r>
  </si>
  <si>
    <r>
      <t xml:space="preserve">% NAVARRA
</t>
    </r>
    <r>
      <rPr>
        <b/>
        <sz val="8"/>
        <rFont val="Arial Narrow"/>
        <family val="2"/>
      </rPr>
      <t>(por concepto)</t>
    </r>
  </si>
  <si>
    <r>
      <t xml:space="preserve">% NAVARRA
</t>
    </r>
    <r>
      <rPr>
        <b/>
        <sz val="7"/>
        <rFont val="Arial Narrow"/>
        <family val="2"/>
      </rPr>
      <t>(sobre total de gasto España)</t>
    </r>
  </si>
  <si>
    <t>Inscripciones a festivales nacionales/internacionales</t>
  </si>
  <si>
    <t>En películas de animación se considerará inicio de rodaje la fecha de comienzo del movimiento en los dibujos y final de rodaje el momento en el que terminan las filmaciones y antes del proceso de mezclas y montaje.</t>
  </si>
  <si>
    <r>
      <rPr>
        <b/>
        <sz val="10"/>
        <rFont val="Arial"/>
        <family val="2"/>
      </rPr>
      <t>CAPITULO 10</t>
    </r>
    <r>
      <rPr>
        <sz val="10"/>
        <rFont val="Arial"/>
        <family val="2"/>
      </rPr>
      <t>: Los Seguros Sociales (Régimen General y Especial) sólo se reflejarán las cuotas empresariales, dado que las cuotas de los trabajadores se declaran en cap. 01 a 09.</t>
    </r>
  </si>
  <si>
    <t>Cuando se trate de amortizaciones, la citada columna recogerá el coste de amortización fiscalmente deducible correspondiente al tiempo de utilización de los equipos y del material técnico propiedad de la productora, en la realización de la obra audiovisual.</t>
  </si>
  <si>
    <t>Gas</t>
  </si>
  <si>
    <t>Alojamientos pre y post rodaje</t>
  </si>
  <si>
    <t>Incluido "horas extras" y dietas (si procede) y retenciones por IRPF y Seguridad Social</t>
  </si>
  <si>
    <t>Los gastos de personal solo si existe una relación laboral con contrato específico para el desarrollo de las tareas incluidas en el capítulo.</t>
  </si>
  <si>
    <t>Amortizaciones</t>
  </si>
  <si>
    <t>INFORME DE AUDITORÍA</t>
  </si>
  <si>
    <t>CAPITULO 10.- SEGUROS, VIAJES, ALOJAMIENTOS Y COMIDAS,</t>
  </si>
  <si>
    <t>03.02.01 Productor ejecutivo (SIN LIMITACIONES)</t>
  </si>
  <si>
    <t>11.01 Gastos generales (SIN LIMITACIONES)</t>
  </si>
  <si>
    <t>12.02 Publicidad, promoción y comunicación (SIN LIMITACIONES)</t>
  </si>
  <si>
    <t>SEGUROS (*)</t>
  </si>
  <si>
    <t>(*) Seguros que estén directamente ligados a la producción audiovisual y seguros sociales relacionados con el personal con contrato laboral específico. Resto a Capítulo 11 de Gastos Generales</t>
  </si>
  <si>
    <t>COSTE DE PRODUCCIÓN………………………</t>
  </si>
  <si>
    <t>Gasto informe de auditoría……………………………………………………</t>
  </si>
  <si>
    <t>Suministros desarrollo (***)</t>
  </si>
  <si>
    <t>Los gastos de suministros (agua, gas, electricidad y limpieza) fuera del período de rodaje.</t>
  </si>
  <si>
    <t>TOTAL  CAPITULO 11</t>
  </si>
  <si>
    <t>TOTAL  CAPITULO 12</t>
  </si>
  <si>
    <t>12.02 Publicidad, promoción y comunicación (*)</t>
  </si>
  <si>
    <t>(CAPITULOS 01 A 12)</t>
  </si>
  <si>
    <t>DISTRIBUIDOS POR AÑOS</t>
  </si>
  <si>
    <t>GASTO TOTAL ESPAÑA</t>
  </si>
  <si>
    <t>GASTO TOTAL NAVARRA</t>
  </si>
  <si>
    <t>AÑO</t>
  </si>
  <si>
    <t>CAP. 11.- GASTOS GENERALES (*)…………………………………………….</t>
  </si>
  <si>
    <t>11.01 Gastos generales (*)</t>
  </si>
  <si>
    <t>03.02.01 Productor ejecutivo (*)</t>
  </si>
  <si>
    <t>Las columnas referidas a GASTO EN ESPAÑA incluyen el importe de gasto realizado en Navarra. Por este motivo, si por error se introducen importes de gasto en Navarra superiores a los introducidos en el Gasto en España, saltará un aviso con la palabra ERROR en color rojo.</t>
  </si>
  <si>
    <r>
      <rPr>
        <b/>
        <sz val="10"/>
        <rFont val="Arial"/>
        <family val="2"/>
      </rPr>
      <t>CAPITULO 11</t>
    </r>
    <r>
      <rPr>
        <sz val="10"/>
        <rFont val="Arial"/>
        <family val="2"/>
      </rPr>
      <t>: En el subcapítulo de Gastos Generales se recoge la totalidad de los gastos indicados si son necesarios para la producción audiovisual. En ningún caso se consignarán gastos estructurales/administración que corresponda a alquileres, dotaciones para amortizaciones, gastos de personal, seguros y otros gastos que no dependan del nivel de productividad.</t>
    </r>
  </si>
  <si>
    <t>INTERESES Y GASTOS DE NEGOCIACIÓN</t>
  </si>
  <si>
    <t>VIAJES, ALOJAMIENTOS Y COMIDAS (**), GASTOS FINANCIEROS, INFORME DE AUDITORÍA</t>
  </si>
  <si>
    <t>10.02 Viajes, alojamientos y comidas, gastos financieros e informe auditoría
(SIN INCLUIR INFORME DE AUDITORIA)</t>
  </si>
  <si>
    <t>CAP. 10.- SEGUROS, VIAJES, ALOJAMIENTOS Y COMIDAS, GASTOS FINANCIEROS E INFORME DE AUDITORÍA……………………………………</t>
  </si>
  <si>
    <t>GASTOS FINANCIEROS, INFORME DE AUDITORÍA</t>
  </si>
  <si>
    <t>CAP. 10.- SEGUROS, VIAJES, ALOJAMIENTOS Y COMIDAS,
 GASTOS FINANCIEROS E INFORME DE AUDITORIA…</t>
  </si>
  <si>
    <t>10.02 Viajes, alojamientos y comidas (durante rodaje), 
gastos financieros e informe de auditoría. (SIN INCLUIR INTERESES)</t>
  </si>
  <si>
    <t>03.02 Producción (SIN PRODUCCIÓN EJECUTIVA)</t>
  </si>
  <si>
    <t>03.02.01 Producción ejecutiva (*)</t>
  </si>
  <si>
    <t>10.02.10 Intereses y gastos de financieros (*)</t>
  </si>
  <si>
    <t>(*) Gastos limitados en la convocatoria</t>
  </si>
  <si>
    <t>TOTAL</t>
  </si>
  <si>
    <t>Aportaciones de entidades privadas</t>
  </si>
  <si>
    <t>Importe
solicitado</t>
  </si>
  <si>
    <t>Importe 
concedido</t>
  </si>
  <si>
    <t>Total</t>
  </si>
  <si>
    <t>Aportaciones de entidades públicas</t>
  </si>
  <si>
    <t>Importe
concedido</t>
  </si>
  <si>
    <t>Total otras ayudas</t>
  </si>
  <si>
    <t>TOTAL GASTO ESPAÑA</t>
  </si>
  <si>
    <t>TOTAL GASTO NAVARRA</t>
  </si>
  <si>
    <t>CAP. 01.-GUION Y MUSICA………………………….......................................</t>
  </si>
  <si>
    <t>CAP. 02.- PERSONAL ARTISTICO…………………………..………………</t>
  </si>
  <si>
    <t>CAP. 03.- EQUIPO TECNICO……………………………………………….....</t>
  </si>
  <si>
    <t xml:space="preserve">    Sin incluir producción ejecutiva</t>
  </si>
  <si>
    <t>CAP. 04.- ESCENOGRAFIA………………………………………………......</t>
  </si>
  <si>
    <t>CAP. 05.- EST. ROD/SON. Y VARIOS. PRODUCCION…………………….</t>
  </si>
  <si>
    <t>CAP. 06.- MAQUINARIA, RODAJE Y TRANSPORTES……………………</t>
  </si>
  <si>
    <t>CAP. 07.- VIAJES, HOTELES Y COMIDAS…………………………………..</t>
  </si>
  <si>
    <t>CAP. 08.- PELICULA VIRGEN Y SOPORTES DIGITALES…………………</t>
  </si>
  <si>
    <t>CAP. 09.- LABORATORIO…………………………………………………….</t>
  </si>
  <si>
    <t>CAP. 10.- SEGUROS ……………...………………………...............................</t>
  </si>
  <si>
    <t>Coste de  Realización</t>
  </si>
  <si>
    <t>Producción ejecutiva</t>
  </si>
  <si>
    <t>Limitado al mayor de: 100.000€ o al 10% del coste de realización</t>
  </si>
  <si>
    <t>Gastos generales (cap. 11)</t>
  </si>
  <si>
    <t>Limitado al 10% del coste de realización</t>
  </si>
  <si>
    <t>Publicidad (cap. 12.02)</t>
  </si>
  <si>
    <t>Limitado al 40% del coste de realización</t>
  </si>
  <si>
    <t>Limitado al 20% del coste de realización</t>
  </si>
  <si>
    <t>Copias (cap. 12.01)</t>
  </si>
  <si>
    <t>No forma parte del coste de realización</t>
  </si>
  <si>
    <t>CORRECCIÓN COSTES LIMITADOS:</t>
  </si>
  <si>
    <t>GUION Y MUSICA…………………………..………...………...…</t>
  </si>
  <si>
    <t>EQUIPO DE PRODUCCION…………………….…………………</t>
  </si>
  <si>
    <t>DESARROLLO………………………….......................................</t>
  </si>
  <si>
    <t>PREPRODUCCION………………..……………………………......</t>
  </si>
  <si>
    <t>REALIZACIÓN ………………………………………………………………..</t>
  </si>
  <si>
    <t>POSTPRODUCCIÓN……………………………………………………………….</t>
  </si>
  <si>
    <t>DOBLAJE………………………………………</t>
  </si>
  <si>
    <t>EFECTOS DE SONIDO Y MEZCLA…………….…...……………</t>
  </si>
  <si>
    <t>MASTER Y MATERIALES……………………...………………….</t>
  </si>
  <si>
    <t>SEGUROS, VIAJES, ALOJAMIENTOS Y COMIDAS, GASTOS FINANCIEROS E INFORME DE AUDITORIA…</t>
  </si>
  <si>
    <t xml:space="preserve">    Sin incluir inter. y gastos finan.</t>
  </si>
  <si>
    <t>Inter. y gastos finan. (cap. 10.02.10)</t>
  </si>
  <si>
    <t>% DE EJECUCIÓN DE GASTO DEL SOLICITANTE</t>
  </si>
  <si>
    <t>(**) Sólo se consideran subvencionables los gastos relacionados con viajes, alojamientos y comida producidos durente el rodaje de la obra audiovisual. Resto a gastos generales.</t>
  </si>
  <si>
    <t>TOTAL GASTOS SUBVENCIONABLES DECLARADOS</t>
  </si>
  <si>
    <t>% GASTO EN NAVARRA
DECLARADO</t>
  </si>
  <si>
    <t>Nombre de entidad bancaria</t>
  </si>
  <si>
    <t>Importe</t>
  </si>
  <si>
    <t xml:space="preserve">Nombre de entidad </t>
  </si>
  <si>
    <t>Ayuda minimis</t>
  </si>
  <si>
    <t>En</t>
  </si>
  <si>
    <t>a</t>
  </si>
  <si>
    <t>GASTO ESPAÑA</t>
  </si>
  <si>
    <t>GASTO NAVARRA</t>
  </si>
  <si>
    <t>(2) Recoge los gastos totales del solicitante.</t>
  </si>
  <si>
    <t xml:space="preserve">
RESUMEN DE GASTOS DEL PERIODO SUBVENCIONABLE</t>
  </si>
  <si>
    <t>RESUMEN DE GASTOS DEL PERIODO SUBVENCIONABLE</t>
  </si>
  <si>
    <t>RESUMEN GASTOS DEL PERIODO SUBVENCIONABLE POR AÑOS</t>
  </si>
  <si>
    <r>
      <rPr>
        <b/>
        <sz val="10"/>
        <rFont val="Arial"/>
        <family val="2"/>
      </rPr>
      <t>FINANCIACIÓN:</t>
    </r>
    <r>
      <rPr>
        <sz val="10"/>
        <rFont val="Arial"/>
        <family val="2"/>
      </rPr>
      <t xml:space="preserve"> Se recogerán los importes correspondientes a los recursos financieros con los que se ha contado para financiar los gastos totales de la obra audiovisual.</t>
    </r>
  </si>
  <si>
    <t xml:space="preserve">GASTO TOTAL DE LA OBRA AUDIOVISUAL </t>
  </si>
  <si>
    <t>GASTO TOTAL DE LA OBRA AUDIOVISUAL……</t>
  </si>
  <si>
    <t xml:space="preserve">RECURSOS PROPIOS
</t>
  </si>
  <si>
    <t/>
  </si>
  <si>
    <t>EL IMPORTE DE AYUDAS CONCEDIDAS NO PUEDE SUPERAR EL DE AYUDAS SOLICITADAS</t>
  </si>
  <si>
    <t>FINANCIACIÓN TOTAL</t>
  </si>
  <si>
    <t>GASTO PERIODO SUBVENCIONABLE POR AÑOS</t>
  </si>
  <si>
    <t>Generazinema Producción</t>
  </si>
  <si>
    <t>SI</t>
  </si>
  <si>
    <t>NO</t>
  </si>
  <si>
    <t>La columna sombreada recogerá el gasto realizado en Navarra; aunque este gasto se refleja aquí, estos importes se recogerán igualmente en el declarado como REMUNERACIONES BRUTAS.</t>
  </si>
  <si>
    <r>
      <t>Para las columnas</t>
    </r>
    <r>
      <rPr>
        <b/>
        <sz val="10"/>
        <rFont val="Arial"/>
        <family val="2"/>
      </rPr>
      <t xml:space="preserve"> GASTO EN NAVARRA </t>
    </r>
    <r>
      <rPr>
        <sz val="10"/>
        <rFont val="Arial"/>
        <family val="2"/>
      </rPr>
      <t>se tendrán en cuenta los criterios establecidos en el artículo 2 de la Orden Foral 69-2021 de 7 de mayo, de la Consejera de Economía y Hacienda</t>
    </r>
  </si>
  <si>
    <t>Cuando la contratación abarque más de una producción audiovisual, solo se incluirá en el capítulo la parte proporcional</t>
  </si>
  <si>
    <t>Dirección desarrollo concepto</t>
  </si>
  <si>
    <t>Dirección artística (desarrollo)</t>
  </si>
  <si>
    <t>Coordinación de producción (desarrollo)</t>
  </si>
  <si>
    <t>Ayudante de producción (desarrollo)</t>
  </si>
  <si>
    <t>Dirección de animación (desarrollo)</t>
  </si>
  <si>
    <t>Músicas (desarrollo)</t>
  </si>
  <si>
    <t>Cesión derechos de autoría</t>
  </si>
  <si>
    <t>Opción de compra de derechos de autoría</t>
  </si>
  <si>
    <t>Derechos de autoría</t>
  </si>
  <si>
    <t>Argumento original</t>
  </si>
  <si>
    <t>Jefatura de guion</t>
  </si>
  <si>
    <t>Guion</t>
  </si>
  <si>
    <t>Diálogos adicionales</t>
  </si>
  <si>
    <t>Gagman</t>
  </si>
  <si>
    <t>Asesoría técnica / consultoría de guion</t>
  </si>
  <si>
    <t>Cronometraje de guion</t>
  </si>
  <si>
    <t>Adaptación guion</t>
  </si>
  <si>
    <t xml:space="preserve">. . . . . . . . . . . . . . . . . . . . . . . . . . . . . . . . . . . </t>
  </si>
  <si>
    <t xml:space="preserve">Derechos autoría músicas  </t>
  </si>
  <si>
    <t xml:space="preserve">Derechos autoría canciones  </t>
  </si>
  <si>
    <t>Supervisión musical</t>
  </si>
  <si>
    <t>Composición canciones</t>
  </si>
  <si>
    <t>Composición música de fondo</t>
  </si>
  <si>
    <t>Orquestación</t>
  </si>
  <si>
    <t>Arreglista</t>
  </si>
  <si>
    <t>Letrista</t>
  </si>
  <si>
    <t>Adaptación letras a otros idiomas</t>
  </si>
  <si>
    <t>Músicos/as</t>
  </si>
  <si>
    <t>Dirección orquesta</t>
  </si>
  <si>
    <t xml:space="preserve">Profesor/a grabación canciones  </t>
  </si>
  <si>
    <t xml:space="preserve">Consultoría musical  </t>
  </si>
  <si>
    <t xml:space="preserve">Montaje músicas  </t>
  </si>
  <si>
    <t>Ayudante montaje</t>
  </si>
  <si>
    <t>Dirección</t>
  </si>
  <si>
    <t>Primer/a ayudante dirección</t>
  </si>
  <si>
    <t>Segundo/a ayudante dirección</t>
  </si>
  <si>
    <t>Auxiliar de dirección</t>
  </si>
  <si>
    <t>Asistente de dirección</t>
  </si>
  <si>
    <t xml:space="preserve">. . . . . . . . . . . . . . . . . . . . . . . . . . . . . . . . . . . . </t>
  </si>
  <si>
    <t>Dirección de producción</t>
  </si>
  <si>
    <t>Jefatura de producción</t>
  </si>
  <si>
    <t>Supervisión de producción</t>
  </si>
  <si>
    <t>Supervisión de producción en el extranjero</t>
  </si>
  <si>
    <t>Primer/a ayudante producción</t>
  </si>
  <si>
    <t>Segundo/a ayudante producción</t>
  </si>
  <si>
    <t>Auxiliar producción</t>
  </si>
  <si>
    <t>Secretaría producción</t>
  </si>
  <si>
    <t>Meritorio/a producción</t>
  </si>
  <si>
    <t>Responsable de reutilización</t>
  </si>
  <si>
    <t>Dirección Técnica</t>
  </si>
  <si>
    <t>Casting artistas</t>
  </si>
  <si>
    <t>Dirección financiera</t>
  </si>
  <si>
    <t>Jefatura de contabilidad</t>
  </si>
  <si>
    <t>Ayudante de contabilidad</t>
  </si>
  <si>
    <t>Cajero/a-pagador/a</t>
  </si>
  <si>
    <t>Supervisión storyboard</t>
  </si>
  <si>
    <t>Storyboarder</t>
  </si>
  <si>
    <t>Asistente Storyboarder</t>
  </si>
  <si>
    <t>Meritorio/a Storyboarder</t>
  </si>
  <si>
    <t>Cronometraje Animáticas</t>
  </si>
  <si>
    <t>Supervisión Animáticas</t>
  </si>
  <si>
    <t>Montaje Animáticas</t>
  </si>
  <si>
    <t>Asistente Animáticas</t>
  </si>
  <si>
    <t>Meritorio/a Animáticas</t>
  </si>
  <si>
    <t>Supervisón Layout</t>
  </si>
  <si>
    <t>Layout de estilo</t>
  </si>
  <si>
    <t>Asistente de Layout</t>
  </si>
  <si>
    <t>Supervisión cartas dirección (X-Sheet)</t>
  </si>
  <si>
    <t>Cartas de dirección</t>
  </si>
  <si>
    <t xml:space="preserve"> . . . . . . . . . . . . . . . . . . . . . . . . . . . . . . . . . . .</t>
  </si>
  <si>
    <t>Dirección de arte</t>
  </si>
  <si>
    <t>Ayudante dirección de arte</t>
  </si>
  <si>
    <t>Auxiliar departamento de arte</t>
  </si>
  <si>
    <t xml:space="preserve">Responsable escenarios y fondos </t>
  </si>
  <si>
    <t>Responsable personajes</t>
  </si>
  <si>
    <t>Responsable accesorios y vehículos</t>
  </si>
  <si>
    <t>Responsable efectos</t>
  </si>
  <si>
    <t>Responsable color / estilista de color</t>
  </si>
  <si>
    <t>Corrección digital de pintura</t>
  </si>
  <si>
    <t>Matte Painting</t>
  </si>
  <si>
    <t>Diseño gráfico</t>
  </si>
  <si>
    <t>Asistente de arte</t>
  </si>
  <si>
    <t>Meritorio/a de arte</t>
  </si>
  <si>
    <t xml:space="preserve"> . . . . . . . . . . . . . . . . . . . . . . . . . . . . . . . . . . . . . . . . </t>
  </si>
  <si>
    <t>Supervisión de modelado (construcción)</t>
  </si>
  <si>
    <t>Responsable de modelado de personajes</t>
  </si>
  <si>
    <t>Responsable de construcción de escenarios</t>
  </si>
  <si>
    <r>
      <t>Responsable de modelado de accesorios y vehículos (</t>
    </r>
    <r>
      <rPr>
        <b/>
        <i/>
        <sz val="10"/>
        <rFont val="Arial Narrow"/>
        <family val="2"/>
      </rPr>
      <t>props</t>
    </r>
    <r>
      <rPr>
        <b/>
        <sz val="10"/>
        <rFont val="Arial Narrow"/>
        <family val="2"/>
      </rPr>
      <t>)</t>
    </r>
  </si>
  <si>
    <r>
      <t>Supervisión de materiales y texturas (</t>
    </r>
    <r>
      <rPr>
        <b/>
        <i/>
        <sz val="10"/>
        <rFont val="Arial Narrow"/>
        <family val="2"/>
      </rPr>
      <t>shader</t>
    </r>
    <r>
      <rPr>
        <b/>
        <sz val="10"/>
        <rFont val="Arial Narrow"/>
        <family val="2"/>
      </rPr>
      <t>)</t>
    </r>
  </si>
  <si>
    <t>Programación de materiales</t>
  </si>
  <si>
    <r>
      <t>Dirección controles de animación y deformadores (</t>
    </r>
    <r>
      <rPr>
        <b/>
        <i/>
        <sz val="10"/>
        <rFont val="Arial Narrow"/>
        <family val="2"/>
      </rPr>
      <t>rigger</t>
    </r>
    <r>
      <rPr>
        <b/>
        <sz val="10"/>
        <rFont val="Arial Narrow"/>
        <family val="2"/>
      </rPr>
      <t>)</t>
    </r>
  </si>
  <si>
    <t>Dirección de iluminación</t>
  </si>
  <si>
    <t>Iluminación (máster de luces escenarios)</t>
  </si>
  <si>
    <t>Consultoría de ambientación</t>
  </si>
  <si>
    <t>Supervisión de efectos especiales</t>
  </si>
  <si>
    <t>Asistente de construcción</t>
  </si>
  <si>
    <t>Meritorio/a de construcción</t>
  </si>
  <si>
    <t xml:space="preserve"> . . . . . . . . . . . . . . . . . . . . . . . . . . . . . . . . . . . . . . . </t>
  </si>
  <si>
    <t xml:space="preserve"> . . . . . . . . . . . . . . . . . . . . . . . . . . . . . . . . . . . . . . . . . </t>
  </si>
  <si>
    <t xml:space="preserve">Dirección animación  </t>
  </si>
  <si>
    <t>Supervisión animación</t>
  </si>
  <si>
    <t>Supervisión intercalación</t>
  </si>
  <si>
    <t>Supervisión animación de personajes</t>
  </si>
  <si>
    <t>Supervisión color</t>
  </si>
  <si>
    <t>Supervisión clean up</t>
  </si>
  <si>
    <t>Supervisión efectos</t>
  </si>
  <si>
    <t>Supervisión fondos</t>
  </si>
  <si>
    <t>Supervisión captura de movimiento</t>
  </si>
  <si>
    <t>Animación sénior</t>
  </si>
  <si>
    <t>Animación junior</t>
  </si>
  <si>
    <t>Animación de masas</t>
  </si>
  <si>
    <t>Animación efectos especiales</t>
  </si>
  <si>
    <t>Intercalación</t>
  </si>
  <si>
    <t>Meritorio/a de animación</t>
  </si>
  <si>
    <t>Actor/Actriz referencia y/o captura de movimiento</t>
  </si>
  <si>
    <t>Técnico/a de captura de movimiento</t>
  </si>
  <si>
    <t>Limpieza de curvas de captura</t>
  </si>
  <si>
    <t xml:space="preserve"> . . . . . . . . . . . . . . . . . . . . . . . . . . . . . . . . . . . . . .</t>
  </si>
  <si>
    <t>Supervisión escáner</t>
  </si>
  <si>
    <t>Supervisión color y pintura</t>
  </si>
  <si>
    <t>Operador/a escáner</t>
  </si>
  <si>
    <t>Patronista color</t>
  </si>
  <si>
    <t>Pintor/a</t>
  </si>
  <si>
    <t>Asistente escáner y color</t>
  </si>
  <si>
    <t>Meritorio/a escáner y color</t>
  </si>
  <si>
    <t xml:space="preserve">. . . . . . . . . . . . . . . . . . . . . . . . . . . . . . . . . . . . . .  </t>
  </si>
  <si>
    <r>
      <t xml:space="preserve">Responsable </t>
    </r>
    <r>
      <rPr>
        <b/>
        <i/>
        <sz val="10"/>
        <rFont val="Arial Narrow"/>
        <family val="2"/>
      </rPr>
      <t>render</t>
    </r>
  </si>
  <si>
    <r>
      <t xml:space="preserve">Supervisión </t>
    </r>
    <r>
      <rPr>
        <b/>
        <i/>
        <sz val="10"/>
        <rFont val="Arial Narrow"/>
        <family val="2"/>
      </rPr>
      <t>render</t>
    </r>
  </si>
  <si>
    <r>
      <t xml:space="preserve">Asistente </t>
    </r>
    <r>
      <rPr>
        <b/>
        <i/>
        <sz val="10"/>
        <rFont val="Arial Narrow"/>
        <family val="2"/>
      </rPr>
      <t>render</t>
    </r>
  </si>
  <si>
    <r>
      <t xml:space="preserve">Meritorio/a </t>
    </r>
    <r>
      <rPr>
        <b/>
        <i/>
        <sz val="10"/>
        <rFont val="Arial Narrow"/>
        <family val="2"/>
      </rPr>
      <t>render</t>
    </r>
  </si>
  <si>
    <t>Responsable composición</t>
  </si>
  <si>
    <t>Supervisión composición</t>
  </si>
  <si>
    <t>Composición</t>
  </si>
  <si>
    <t>Asistente composición</t>
  </si>
  <si>
    <t>Meritorio/a composición</t>
  </si>
  <si>
    <t>Checking</t>
  </si>
  <si>
    <r>
      <t>Alquiler salas y platós (</t>
    </r>
    <r>
      <rPr>
        <b/>
        <i/>
        <sz val="10"/>
        <rFont val="Arial Narrow"/>
        <family val="2"/>
      </rPr>
      <t>Mocap y otros</t>
    </r>
    <r>
      <rPr>
        <b/>
        <sz val="10"/>
        <rFont val="Arial Narrow"/>
        <family val="2"/>
      </rPr>
      <t>)</t>
    </r>
  </si>
  <si>
    <t>Supervisión de post-producción</t>
  </si>
  <si>
    <t>Ayudante post-producción</t>
  </si>
  <si>
    <t>Montaje</t>
  </si>
  <si>
    <t>Asistente montaje</t>
  </si>
  <si>
    <t>Meritorio/a montaje</t>
  </si>
  <si>
    <t>Edición sonido</t>
  </si>
  <si>
    <t>Edición diálogos</t>
  </si>
  <si>
    <t>Revisión final</t>
  </si>
  <si>
    <t>Dirección de casting</t>
  </si>
  <si>
    <t>Casting</t>
  </si>
  <si>
    <t>Dirección de actores/actrices</t>
  </si>
  <si>
    <t>Técnico/a sala</t>
  </si>
  <si>
    <t>Ajuste de diálogos</t>
  </si>
  <si>
    <t>Actor / Actriz</t>
  </si>
  <si>
    <t xml:space="preserve">. . . . . . . . . . . . . . . . . . . . . . . . . . . . . . . . . . . .  </t>
  </si>
  <si>
    <t>Supervisión de efectos</t>
  </si>
  <si>
    <t>Diseño de sonido</t>
  </si>
  <si>
    <t>Foley (efectos sala)</t>
  </si>
  <si>
    <t>Asistente efectos de sonido</t>
  </si>
  <si>
    <t>Mezcla previa de efectos</t>
  </si>
  <si>
    <t>Asistente de sonido</t>
  </si>
  <si>
    <t>Meritorio/a de sonido</t>
  </si>
  <si>
    <t xml:space="preserve"> . . . . . . . . . . . . . . . . . . . . . . . . . . . . . . . . . . . . . . . . . . .</t>
  </si>
  <si>
    <t>Responsable de materiales</t>
  </si>
  <si>
    <t>Asistente de materiales</t>
  </si>
  <si>
    <t xml:space="preserve">. . . . . . . . . . . . . . . . . . . . . . . . . . . . . . . . . . . . . . . </t>
  </si>
  <si>
    <t xml:space="preserve"> . . . . . . . . . . . . . . . . . . . . . . . . . . . . . . . . . . . . . . . . . . . . . . . . . </t>
  </si>
  <si>
    <t>Personal sin contrato específico</t>
  </si>
  <si>
    <t>(3)
GASTO EN NAVARRA DEL BENEFICIARIO</t>
  </si>
  <si>
    <t>(2)
GASTO EN ESPAÑA DEL BENEFICIARIO</t>
  </si>
  <si>
    <t>GASTO EN ESPAÑA DEL BENEFICIARIO</t>
  </si>
  <si>
    <t>GASTO EN 
NAVARRA DEL BENEFICIARIO</t>
  </si>
  <si>
    <t>Se informa que EXCEL es la aplicación que hay que utilizar para cumplimentar el archivo. 
Además debe seguirse el orden de las pestañas al hacerlo.</t>
  </si>
  <si>
    <t>Gasto ejecutado por el beneficiario</t>
  </si>
  <si>
    <t>GASTO TOTAL ESPAÑA
DEL BENEFICIARIO</t>
  </si>
  <si>
    <t>GASTO TOTAL NAVARRA
DEL BENEFICIARIO</t>
  </si>
  <si>
    <t>GASTO TOTAL</t>
  </si>
  <si>
    <t>GASTOS PERIODO SUBVENCIONABLE</t>
  </si>
  <si>
    <t>TOTAL GASTOS SUBVENCIONABLES DECLARADO</t>
  </si>
  <si>
    <t>FINANCIACIÓN</t>
  </si>
  <si>
    <t xml:space="preserve">RESUMEN POR CAPÍTULOS
</t>
  </si>
  <si>
    <t>CAP. 01.</t>
  </si>
  <si>
    <t>CAP. 02.-</t>
  </si>
  <si>
    <t xml:space="preserve">CAP. 03.- </t>
  </si>
  <si>
    <t xml:space="preserve">CAP. 04.- </t>
  </si>
  <si>
    <t xml:space="preserve">CAP. 05.- </t>
  </si>
  <si>
    <t xml:space="preserve">CAP. 06.- </t>
  </si>
  <si>
    <t xml:space="preserve">CAP. 07.- </t>
  </si>
  <si>
    <t xml:space="preserve">CAP. 08.- </t>
  </si>
  <si>
    <t xml:space="preserve">CAP. 09.- </t>
  </si>
  <si>
    <t>CAP. 10.-</t>
  </si>
  <si>
    <t>CAP. 11.-</t>
  </si>
  <si>
    <t xml:space="preserve"> GASTOS GENERALES</t>
  </si>
  <si>
    <t>CAP. 12.-</t>
  </si>
  <si>
    <t xml:space="preserve"> GASTOS DE COPIAS, PROMOCION Y PUBLICIDAD</t>
  </si>
  <si>
    <t>DESARROLLO</t>
  </si>
  <si>
    <t>GUION Y MUSICA</t>
  </si>
  <si>
    <t>EQUIPO DE PRODUCCION</t>
  </si>
  <si>
    <t>PREPRODUCCION</t>
  </si>
  <si>
    <t xml:space="preserve">REALIZACIÓN </t>
  </si>
  <si>
    <t>POSTPRODUCCIÓN.</t>
  </si>
  <si>
    <t>EFECTOS DE SONIDO Y MEZCLA</t>
  </si>
  <si>
    <t>MASTER Y MATERIALES</t>
  </si>
  <si>
    <t>JA</t>
  </si>
  <si>
    <t>DPA</t>
  </si>
  <si>
    <t>%</t>
  </si>
  <si>
    <t>PA</t>
  </si>
  <si>
    <t>T</t>
  </si>
  <si>
    <t>N</t>
  </si>
  <si>
    <t>GRA</t>
  </si>
  <si>
    <t>RESUMEN DECLARACIÓN DE COSTE POR EPÍGRAFES</t>
  </si>
  <si>
    <t>GASTO REALIZADO</t>
  </si>
  <si>
    <t>GASTO ACEPTADO</t>
  </si>
  <si>
    <t>Presupuesto aceptado</t>
  </si>
  <si>
    <t>Total gastos facturados</t>
  </si>
  <si>
    <t>Gasto en Navarra</t>
  </si>
  <si>
    <t>AYUDA CONCEDIDA (según resolución de concesión)</t>
  </si>
  <si>
    <t>PRESUPUESTO ACEPTADO (según resolución de concesión)</t>
  </si>
  <si>
    <t>% DE AYUDA CONCEDIDA</t>
  </si>
  <si>
    <t>GASTOS DECLARADOS DENTRO DE LOS LÍMITES SUBVENCIONABLES</t>
  </si>
  <si>
    <t>EQUIPO DE PRODUCCIÓN SIN PROUCCIÓN EJECUTIVA</t>
  </si>
  <si>
    <t>PRODUCCIÓN EJECUTIVA</t>
  </si>
  <si>
    <t>INTERESES Y GASTOS FNANCIEROS</t>
  </si>
  <si>
    <t>CAP. 10.  SIN INCLUIR INTERESES Y GASTOS FINANCIEROS</t>
  </si>
  <si>
    <t>Copias (cap. 12. 01.)</t>
  </si>
  <si>
    <t>Copias (cap. 12. 02.)</t>
  </si>
  <si>
    <t>CAP. 01.-DESARROLLO</t>
  </si>
  <si>
    <t>CAP. 02.- GUION Y MUSICA</t>
  </si>
  <si>
    <t>CAP. 04.- PREPRODUCCION</t>
  </si>
  <si>
    <t>CAP. 05.- REALIZACIÓN</t>
  </si>
  <si>
    <t>CAP. 06.- POSTPRODUCCIÓN.</t>
  </si>
  <si>
    <t>CAP. 08.- EFECTOS DE SONIDO Y MEZCLA</t>
  </si>
  <si>
    <t>CAP. 09.- MASTER Y MATERIALES</t>
  </si>
  <si>
    <t>CAP. 10.- SEGUROS, VIAJES, ALOJAMIENTOS Y COMIDAS, GASTOS FINANCIEROS E INFORME DE AUDITORIA…</t>
  </si>
  <si>
    <t>CAP. 12.- GASTOS DE COPIAS, PROMOCION Y PUBLICIDAD</t>
  </si>
  <si>
    <t>CAP. 11.- GASTOS GENERALES</t>
  </si>
  <si>
    <t>CAP. 07.- DOBLAJE</t>
  </si>
  <si>
    <t>CAP. 03.- EQUIPO DE PRODUCCION</t>
  </si>
  <si>
    <t xml:space="preserve">                    EQUIPO DE PRODUCCIÓN SIN PROUCCIÓN EJECUTIVA</t>
  </si>
  <si>
    <t xml:space="preserve">                    PRODUCCIÓN EJECUTIVA</t>
  </si>
  <si>
    <t xml:space="preserve">                    CAP. 10.  SIN INCLUIR INTERESES Y GASTOS FINANCIEROS</t>
  </si>
  <si>
    <t xml:space="preserve">                    INTERESES Y GASTOS FNANCIEROS</t>
  </si>
  <si>
    <t xml:space="preserve">               Copias (cap. 12. 01.)</t>
  </si>
  <si>
    <t>PERSONALIDAD DEL SOLICITANTE</t>
  </si>
  <si>
    <t>Física</t>
  </si>
  <si>
    <t>NOMBRE REPRESENTANTE</t>
  </si>
  <si>
    <t>DNI</t>
  </si>
  <si>
    <t>LOCALIDAD</t>
  </si>
  <si>
    <t>CP</t>
  </si>
  <si>
    <t>CALLE</t>
  </si>
  <si>
    <t>TELEFONO</t>
  </si>
  <si>
    <t>EMAIL</t>
  </si>
  <si>
    <t>Jurídica</t>
  </si>
  <si>
    <t>S.L.</t>
  </si>
  <si>
    <t>S.A.</t>
  </si>
  <si>
    <t>S.Coop.</t>
  </si>
  <si>
    <t>Com. Bienes</t>
  </si>
  <si>
    <t>Sin Áni. Lucro</t>
  </si>
  <si>
    <t>Colectiva</t>
  </si>
  <si>
    <t>Comanditaria</t>
  </si>
  <si>
    <t>EMPRESA</t>
  </si>
  <si>
    <t>NIF</t>
  </si>
  <si>
    <t>TITULO PROYECTO</t>
  </si>
  <si>
    <t>AIE</t>
  </si>
  <si>
    <r>
      <rPr>
        <b/>
        <sz val="10"/>
        <rFont val="Arial"/>
        <family val="2"/>
      </rPr>
      <t>DATOS ESPECÍFICOS MEMORIA</t>
    </r>
    <r>
      <rPr>
        <sz val="10"/>
        <rFont val="Arial"/>
        <family val="2"/>
      </rPr>
      <t>: En el punto 18.4.2.c) de las bases de la convocatoria se establece que es necesario aportar datos específicos incluidos en los documentos de los apartados f), g) y h) de la citada base. Introducir la información solicitada en esta pestaña.</t>
    </r>
  </si>
  <si>
    <t>En_________________________ , a ______ de _________________ 20_____</t>
  </si>
  <si>
    <t>DATOS DE FACTURACIÓN
(Incluidas las correspondientes a los inmovilizados cuyas cuotas de amortización forman parte del gasto subvencionable)</t>
  </si>
  <si>
    <t>Nº FACTURA</t>
  </si>
  <si>
    <t>FECHA EMISIÓN</t>
  </si>
  <si>
    <t>PROVEEDOR / ACREEDOR</t>
  </si>
  <si>
    <t>DOMICILIO</t>
  </si>
  <si>
    <t>CONCEPTO</t>
  </si>
  <si>
    <t>CIF / NIF</t>
  </si>
  <si>
    <t>BASE IMPONIBLE</t>
  </si>
  <si>
    <t xml:space="preserve">RECURSOS AJENOS (PRÉSTAMOS, CRÉDITOS, AVALES, APORTACIOINES DE INVERSORES PRIVADOS
</t>
  </si>
  <si>
    <r>
      <t xml:space="preserve">DECLARACIÓN DE AYUDAS Y SUBVENCIONES
</t>
    </r>
    <r>
      <rPr>
        <sz val="8"/>
        <rFont val="Arial"/>
        <family val="2"/>
      </rPr>
      <t xml:space="preserve">Declarar las solicitadas aunque no estén resueltas y concedidas. </t>
    </r>
    <r>
      <rPr>
        <sz val="10"/>
        <rFont val="Arial"/>
        <family val="2"/>
      </rPr>
      <t xml:space="preserve">
</t>
    </r>
  </si>
  <si>
    <t xml:space="preserve">OTROS RECURSOS (INGRESOS DE TAQUILLA, DEDUCCIONES FISCALES,…)
</t>
  </si>
  <si>
    <t>1. DATOS RELATIVOS AL PROYECTO</t>
  </si>
  <si>
    <t>AÑO PRESENTACIÓN SOLICITUD AYUDA</t>
  </si>
  <si>
    <t>COPRODUCCIÓN</t>
  </si>
  <si>
    <t>FORMATO DE PROYECTO</t>
  </si>
  <si>
    <t>TIPO PROYECTO</t>
  </si>
  <si>
    <t>COLOR</t>
  </si>
  <si>
    <t>PRESENCIA DEL EUSKERA</t>
  </si>
  <si>
    <t>Largometraje</t>
  </si>
  <si>
    <t>Blanco y negro</t>
  </si>
  <si>
    <t>Versión original en euskera</t>
  </si>
  <si>
    <t>Serie</t>
  </si>
  <si>
    <t>Materiales de comunicación bilingües</t>
  </si>
  <si>
    <t>PARTICIPACIÓN DE LA MUJER
nº de mujeres</t>
  </si>
  <si>
    <t>Mujer</t>
  </si>
  <si>
    <t>Dirección de obra audiovisual</t>
  </si>
  <si>
    <t>Hombre</t>
  </si>
  <si>
    <t>No se identifica con ninguna de las anteriores</t>
  </si>
  <si>
    <t>2. DATOS RELATIVOS A LA EMPRESA BENEFICIARIA</t>
  </si>
  <si>
    <t>Residencia fiscal</t>
  </si>
  <si>
    <t>Navarra</t>
  </si>
  <si>
    <t>Fuera de Navarra</t>
  </si>
  <si>
    <t>3. DATOS RELATIVOS AL EQUIPO</t>
  </si>
  <si>
    <t>Nº de empleos asociados al proyecto (personal con contrato laboral)</t>
  </si>
  <si>
    <t>Estructura fija de la empresa</t>
  </si>
  <si>
    <t>Nuevas contrataciones</t>
  </si>
  <si>
    <t>TOTAL HOMBRES</t>
  </si>
  <si>
    <t>TOTAL MUJERES</t>
  </si>
  <si>
    <t>TOTAL EMPLEADOS CON CONTRATO EN PRÁCTICAS</t>
  </si>
  <si>
    <t>Nº de empleos asociados al proyecto (personal con contrato mercantil/autónomos)</t>
  </si>
  <si>
    <t>Animación</t>
  </si>
  <si>
    <t>X</t>
  </si>
  <si>
    <t>GASTO JUSTIFICADO ACEPTADO DENTRO DE LOS LÍMITES SUBVENCIONABLES</t>
  </si>
  <si>
    <t>% GASTO EN NAVARRA SEGÚN GASTO JUSTIFICADO ACEPTADO DENTRO DE LOS LÍMITES</t>
  </si>
  <si>
    <t>Estudio sobrefinanciación</t>
  </si>
  <si>
    <t>Estudio intensidad de ayuda</t>
  </si>
  <si>
    <t>% DE GASTO NAVARRO SEGÚN PRESUPUESTO ACEPTADO</t>
  </si>
  <si>
    <t>GASTO JUSTIFICADO ACEPTADO</t>
  </si>
  <si>
    <t>Ayudas públicas sin considerar mínimis</t>
  </si>
  <si>
    <t>Revisar financiación pública</t>
  </si>
  <si>
    <t>GASTO NAVARRO JUSTIFICADO ACEPTADO</t>
  </si>
  <si>
    <t>% de intensidad de obra audiovisual</t>
  </si>
  <si>
    <t>% DE GASTO NAVARRO ACEPTADO</t>
  </si>
  <si>
    <t>% de intensidad máx. de obra audiovisual</t>
  </si>
  <si>
    <t>AYUDA TOTAL QUE CORRESPONDE AL PROYECTO</t>
  </si>
  <si>
    <t>ANTICIPO</t>
  </si>
  <si>
    <t>PAGO A CUENTA</t>
  </si>
  <si>
    <t>ABONO 2023</t>
  </si>
  <si>
    <t>ABONO 2024</t>
  </si>
  <si>
    <t>ABONO</t>
  </si>
  <si>
    <t>DIRECCIÓN NOVEL</t>
  </si>
  <si>
    <t>CELDAS OCULTAS LIGADAS A COSTE POR PERIODOS</t>
  </si>
  <si>
    <t>CELDAS OCULTAS PARA CUADRAR FILAS</t>
  </si>
  <si>
    <t xml:space="preserve">DECLARACIÓN DE AYUDAS Y SUBVENCIONES
Declarar las solicitadas aunque no estén resueltas y concedidas. </t>
  </si>
  <si>
    <t>OTROS RECURSOS (INGRESOS DE TAQUILLA, DEDUCCIONES FISCALES,…)</t>
  </si>
  <si>
    <t>RECURSOS AJENOS (PRÉSTAMOS, CRÉDITOS, AVALES, APORTACIOINES DE INVERSORES PRIVADOS</t>
  </si>
  <si>
    <t>ANIMACIÓN</t>
  </si>
  <si>
    <r>
      <t xml:space="preserve">TOTAL EMPLEADOS CON ALGÚN TIPO DE DISCAPACIDAD </t>
    </r>
    <r>
      <rPr>
        <b/>
        <sz val="9"/>
        <rFont val="Arial"/>
        <family val="2"/>
      </rPr>
      <t>(*)</t>
    </r>
  </si>
  <si>
    <r>
      <rPr>
        <b/>
        <sz val="10"/>
        <color theme="1"/>
        <rFont val="Verdana"/>
        <family val="2"/>
      </rPr>
      <t>(*)</t>
    </r>
    <r>
      <rPr>
        <sz val="10"/>
        <color theme="1"/>
        <rFont val="Verdana"/>
        <family val="2"/>
      </rPr>
      <t xml:space="preserve"> Discapacidad igual o superior al 33% reconocido por organismo competente</t>
    </r>
  </si>
  <si>
    <r>
      <t xml:space="preserve">TOTAL EMPLEADOS CON ALGÚN TIPO DE DISCAPACIDAD </t>
    </r>
    <r>
      <rPr>
        <b/>
        <sz val="8"/>
        <rFont val="Arial"/>
        <family val="2"/>
      </rPr>
      <t>(*)</t>
    </r>
  </si>
  <si>
    <t>(2)
COSTE TOTAL DEL BENEFICIARIO</t>
  </si>
  <si>
    <t>(3)
COSTE DEL BENIFICIARIO EN NAVARRA</t>
  </si>
  <si>
    <t>(1)
COSTE TOTAL (ESPAÑA)
OBRA AUDIOVISUAL</t>
  </si>
  <si>
    <t>(1) Se cumplimentará exclusivamente si se trata de una coproducción y recogerá los importes totales de la parte española aplicados a la obra audiovisual</t>
  </si>
  <si>
    <r>
      <rPr>
        <b/>
        <sz val="10"/>
        <rFont val="Arial"/>
        <family val="2"/>
      </rPr>
      <t>RESUMEN JUSTIFICACIÓN</t>
    </r>
    <r>
      <rPr>
        <sz val="10"/>
        <rFont val="Arial"/>
        <family val="2"/>
      </rPr>
      <t>: No hay que introducir datos. Ofrece la los gastos declarados a  partir de los datos introducidos por el solicitante en los capítulos 01 y 12. También recoge el % de gasto realizado en Navarra sobre los gastos declarados.</t>
    </r>
  </si>
  <si>
    <t>Año de inicio de la producción audiovisual</t>
  </si>
  <si>
    <t>Año de finalización de la produccióna udiovisual</t>
  </si>
  <si>
    <t xml:space="preserve">En el punto 18.4.c) de las bases de la convocatoria se establece que es necesario presentar datos específicos de la documentación señalada en los apartados f), g) y h) de la citada base. Para ello se debe proporcionar la información solicitada a continuación en esta pestaña titulada: DATOS ESPECÍFICOS MEMORIA. </t>
  </si>
  <si>
    <t>OBSERVACIONES</t>
  </si>
  <si>
    <r>
      <rPr>
        <b/>
        <sz val="10"/>
        <rFont val="Arial"/>
        <family val="2"/>
      </rPr>
      <t>GASTO EN NAVARRA</t>
    </r>
    <r>
      <rPr>
        <sz val="10"/>
        <rFont val="Arial"/>
        <family val="2"/>
      </rPr>
      <t>: En esta pestaña se introducirá la información relativa a las facturas recibidas cuyas bases imponibles forman parte del gasto subvencionable y se corresponda con gasto realizado en territorio navarro, según art. 2 Orden Foral 69/2021. Estarán incluidas las correspondientes a compras de inmovilizado cuyas cuotas de amortización formen parte de la base de deducción.</t>
    </r>
  </si>
  <si>
    <t>GASTO DECLARADO</t>
  </si>
  <si>
    <t xml:space="preserve">           INSTRUCCIONES PARA CUMPLIMENTAR ESTE DOCUMENTO</t>
  </si>
  <si>
    <r>
      <rPr>
        <b/>
        <sz val="10"/>
        <rFont val="Arial"/>
        <family val="2"/>
      </rPr>
      <t>GASTO REAL TOTAL:</t>
    </r>
    <r>
      <rPr>
        <sz val="10"/>
        <rFont val="Arial"/>
        <family val="2"/>
      </rPr>
      <t xml:space="preserve"> En esta hoja se recogen el</t>
    </r>
    <r>
      <rPr>
        <b/>
        <sz val="10"/>
        <rFont val="Arial"/>
        <family val="2"/>
      </rPr>
      <t xml:space="preserve"> importe total de gastos del proyecto que forman parte del coste de producción, los de promoción y los comercialización, y gastos de estructura. Se incluyen todos los gastos sean subvencionables o no, y los gastos fuera del periodo subvencionable. </t>
    </r>
    <r>
      <rPr>
        <sz val="10"/>
        <rFont val="Arial"/>
        <family val="2"/>
      </rPr>
      <t xml:space="preserve">Se anotará la totalidad del coste de la obra audiovisual asumida por el beneficiario, por capítulos en la columna de GASTO EN ESPAÑA DEL BENEFICIARIO y la parte correspondiente al gasto en Navarra en la columna GASTO EN NAVARRA DEL BENEFICIARIO. Seguidamente se repartirán por años.
</t>
    </r>
    <r>
      <rPr>
        <sz val="10"/>
        <color rgb="FFC00000"/>
        <rFont val="Arial"/>
        <family val="2"/>
      </rPr>
      <t>En la columna GASTO TOTAL OBRA AUDIOVISUAL sólo se cumplimentará en caso de coproducción.</t>
    </r>
    <r>
      <rPr>
        <sz val="10"/>
        <rFont val="Arial"/>
        <family val="2"/>
      </rPr>
      <t xml:space="preserve"> Se recogerá por capítulos el gasto total del proyecto en el que participa el beneficiario. 
Se entiende por gastos fuera de plazo los gastos realizados NO incluidos en el plazo de la convocatoria.
Se entiende por gastos fuera del límite establecido, los gastos de producción ejecutiva, gastos generales, gastos de intereses y negociación, y gastos de publicidad que exceden de los límites establecidos en al convocatoria.
A partir de la información introducida, la hoja ofrecerá de forma automática el % de ejecución del solicitante en la obra audiovisual.</t>
    </r>
  </si>
  <si>
    <r>
      <t xml:space="preserve">CAPÍTULOS 01 A 12: </t>
    </r>
    <r>
      <rPr>
        <sz val="10"/>
        <color rgb="FFC00000"/>
        <rFont val="Arial"/>
        <family val="2"/>
      </rPr>
      <t>Recogen los gastos de la obra audiovisual asumidos por el beneficiario</t>
    </r>
    <r>
      <rPr>
        <sz val="10"/>
        <rFont val="Arial"/>
        <family val="2"/>
      </rPr>
      <t xml:space="preserve"> que se correspondan con el periodo subvencionable según se establece en las bases de la convocatoria. </t>
    </r>
  </si>
  <si>
    <r>
      <rPr>
        <b/>
        <sz val="16"/>
        <color theme="0" tint="-0.499984740745262"/>
        <rFont val="Verdana"/>
        <family val="2"/>
      </rPr>
      <t>GASTO REALIZADO EN TERRITORIO NAVARRO</t>
    </r>
    <r>
      <rPr>
        <b/>
        <sz val="14"/>
        <rFont val="Verdana"/>
        <family val="2"/>
      </rPr>
      <t xml:space="preserve">
</t>
    </r>
    <r>
      <rPr>
        <sz val="11"/>
        <color theme="1" tint="0.499984740745262"/>
        <rFont val="Verdana"/>
        <family val="2"/>
      </rPr>
      <t>Se tendrá en cuenta lo establecido en artículo 2 de Orden Foral 69/2021</t>
    </r>
  </si>
  <si>
    <r>
      <rPr>
        <b/>
        <sz val="16"/>
        <color theme="1"/>
        <rFont val="Calibri"/>
        <family val="2"/>
        <scheme val="minor"/>
      </rPr>
      <t>Días de rodaje del proyecto de animación</t>
    </r>
    <r>
      <rPr>
        <b/>
        <sz val="11"/>
        <color theme="1"/>
        <rFont val="Calibri"/>
        <family val="2"/>
        <scheme val="minor"/>
      </rPr>
      <t xml:space="preserve">
</t>
    </r>
    <r>
      <rPr>
        <b/>
        <sz val="9"/>
        <color theme="1"/>
        <rFont val="Calibri"/>
        <family val="2"/>
        <scheme val="minor"/>
      </rPr>
      <t>Según Orden ECD/2784/2015, de 18 de diciembre, en las películas de animación, se considerará inicio de rodaje la fecha de comienzo de movimiento en los dibujos, y final de rodaje el momento en que terminan las filmaciones y antes del proceso de mezclas y montaje</t>
    </r>
  </si>
  <si>
    <t>Año de rodaje</t>
  </si>
  <si>
    <t>Días de rodaje fuera de Navarra</t>
  </si>
  <si>
    <t>Días de rodaje en Navarra</t>
  </si>
  <si>
    <t xml:space="preserve">TOTAL </t>
  </si>
  <si>
    <r>
      <rPr>
        <b/>
        <sz val="12"/>
        <color theme="1"/>
        <rFont val="Calibri"/>
        <family val="2"/>
        <scheme val="minor"/>
      </rPr>
      <t>Días de rodaje del proyecto de animación</t>
    </r>
    <r>
      <rPr>
        <b/>
        <sz val="11"/>
        <color theme="1"/>
        <rFont val="Calibri"/>
        <family val="2"/>
        <scheme val="minor"/>
      </rPr>
      <t xml:space="preserve">
</t>
    </r>
    <r>
      <rPr>
        <b/>
        <sz val="8"/>
        <color theme="1"/>
        <rFont val="Calibri"/>
        <family val="2"/>
        <scheme val="minor"/>
      </rPr>
      <t>Según Orden ECD/2784/2015, de 18 de diciembre, en las películas de animación, se considerará inicio de rodaje la fecha de comienzo de movimiento en los dibujos, y final de rodaje el momento en que terminan las filmaciones y antes del proceso de mezclas y montaje</t>
    </r>
  </si>
  <si>
    <t>Nº mujeres participantes</t>
  </si>
  <si>
    <r>
      <rPr>
        <b/>
        <i/>
        <sz val="10"/>
        <rFont val="Verdana"/>
        <family val="2"/>
      </rPr>
      <t xml:space="preserve">Nota: </t>
    </r>
    <r>
      <rPr>
        <i/>
        <sz val="10"/>
        <rFont val="Verdana"/>
        <family val="2"/>
      </rPr>
      <t>Cuadro a cumplimentar por el órgano gestor</t>
    </r>
  </si>
  <si>
    <r>
      <rPr>
        <b/>
        <i/>
        <sz val="10"/>
        <rFont val="Arial"/>
        <family val="2"/>
      </rPr>
      <t xml:space="preserve">Nota: </t>
    </r>
    <r>
      <rPr>
        <i/>
        <sz val="10"/>
        <rFont val="Arial"/>
        <family val="2"/>
      </rPr>
      <t>Cuadro a cumplimentar por el órgano gestor</t>
    </r>
  </si>
  <si>
    <t>GASTO TOTAL Y GASTO EN NAVARRA ACEPTADO SUBVENCIONABLE</t>
  </si>
  <si>
    <r>
      <t>04.03 Construcción (</t>
    </r>
    <r>
      <rPr>
        <sz val="11"/>
        <color rgb="FFC00000"/>
        <rFont val="Arial Narrow"/>
        <family val="2"/>
      </rPr>
      <t>personajes, escenarios, complementos, vehículos</t>
    </r>
    <r>
      <rPr>
        <sz val="10"/>
        <color rgb="FFC00000"/>
        <rFont val="Arial Narrow"/>
        <family val="2"/>
      </rPr>
      <t>)</t>
    </r>
  </si>
  <si>
    <r>
      <t>05.01 Animación (</t>
    </r>
    <r>
      <rPr>
        <sz val="11"/>
        <color rgb="FFC00000"/>
        <rFont val="Arial Narrow"/>
        <family val="2"/>
      </rPr>
      <t>tradicional, digital, fotograma a fotograma y captura</t>
    </r>
    <r>
      <rPr>
        <sz val="12"/>
        <color rgb="FFC00000"/>
        <rFont val="Arial Narrow"/>
        <family val="2"/>
      </rPr>
      <t>)</t>
    </r>
  </si>
  <si>
    <t xml:space="preserve">               Publicidad (cap. 12. 02.)</t>
  </si>
  <si>
    <r>
      <t xml:space="preserve">ANEXO X
</t>
    </r>
    <r>
      <rPr>
        <b/>
        <sz val="12"/>
        <color theme="0"/>
        <rFont val="Verdana"/>
        <family val="2"/>
      </rPr>
      <t xml:space="preserve">DECLARACIÓN DE COSTE Y FINANCIACIÓN LARGOMENTRAJES DE ANIMACIÓN
</t>
    </r>
    <r>
      <rPr>
        <b/>
        <sz val="10"/>
        <color theme="0"/>
        <rFont val="Verdana"/>
        <family val="2"/>
      </rPr>
      <t>GENERAZINEMA PRODUCCIÓN 2023-2025</t>
    </r>
  </si>
  <si>
    <t>(3) Recoge el gasto en territorio navarro según la O.F. 69/2021 del solicitante</t>
  </si>
  <si>
    <t>CAPÍTULO DECLARACIÓN DE COSTE</t>
  </si>
  <si>
    <t>CAP. 03.- EQUIPO DE PRODUCCION SIN PROUCCIÓN EJECUTIVA</t>
  </si>
  <si>
    <t>GASTO DE PRODUCCIÓN EJECUTIVA</t>
  </si>
  <si>
    <t>TABLA PARA GASTO NAVARRO no tocar</t>
  </si>
  <si>
    <r>
      <t xml:space="preserve">FUENTES DE FINANCIACIÓN
DECLARACIÓN DE OTRAS AYUDAS Y SUBVENCIONES
</t>
    </r>
    <r>
      <rPr>
        <b/>
        <sz val="12"/>
        <color theme="0"/>
        <rFont val="Verdana"/>
        <family val="2"/>
      </rPr>
      <t>GENERAZINEMA PRODUCCIÓN 2023-2025</t>
    </r>
  </si>
  <si>
    <t>ABONO 2025</t>
  </si>
  <si>
    <r>
      <t xml:space="preserve">DATOS DE LAS MEMORIAS FINALES LARGOMETRAJES ANIMACIÓN
</t>
    </r>
    <r>
      <rPr>
        <b/>
        <sz val="12"/>
        <color indexed="9"/>
        <rFont val="Verdana"/>
        <family val="2"/>
      </rPr>
      <t>GENERAZINEMA PRODUCCIÓN 2023-2025</t>
    </r>
  </si>
  <si>
    <r>
      <t xml:space="preserve">LARGOMETRAJES ANIMACIÓN
</t>
    </r>
    <r>
      <rPr>
        <b/>
        <sz val="12"/>
        <color theme="0"/>
        <rFont val="Verdana"/>
        <family val="2"/>
      </rPr>
      <t>GENERAZINEMA PRODUCCIÓN 2023-2025</t>
    </r>
  </si>
  <si>
    <r>
      <t>RESUMEN DATOS LARGOMETRAJES ANIMACIÓN</t>
    </r>
    <r>
      <rPr>
        <b/>
        <sz val="12"/>
        <color rgb="FFFFFFFF"/>
        <rFont val="Verdana"/>
        <family val="2"/>
      </rPr>
      <t xml:space="preserve">
GENERAZINEMA PRODUCCIÓN 2023-2025</t>
    </r>
  </si>
  <si>
    <t>Hay que cumplimentar únicamente las casillas en color blanco y rojo (salvo la pestaña "RESUMEN JUSTIFICACIÓN")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</si>
</sst>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43" formatCode="_-* #,##0.00_-;\-* #,##0.00_-;_-* &quot;-&quot;??_-;_-@_-"/>
    <numFmt numFmtId="164" formatCode="#,##0.00_ ;\-#,##0.00\ "/>
    <numFmt numFmtId="165" formatCode="[$-F800]dddd\,\ mmmm\ dd\,\ yyyy"/>
  </numFmts>
  <fonts count="151">
    <font>
      <sz val="10"/>
      <name val="Arial"/>
    </font>
    <font>
      <sz val="11"/>
      <color theme="1"/>
      <name val="Calibri"/>
      <family val="2"/>
      <scheme val="minor"/>
    </font>
    <font>
      <sz val="10"/>
      <name val="Arial"/>
      <family val="2"/>
    </font>
    <font>
      <sz val="8"/>
      <name val="Arial"/>
      <family val="2"/>
    </font>
    <font>
      <sz val="8"/>
      <name val="Arial"/>
      <family val="2"/>
    </font>
    <font>
      <b/>
      <sz val="16"/>
      <name val="Times New Roman"/>
      <family val="1"/>
    </font>
    <font>
      <b/>
      <sz val="10"/>
      <name val="Arial"/>
      <family val="2"/>
    </font>
    <font>
      <sz val="10"/>
      <name val="Arial Narrow"/>
      <family val="2"/>
    </font>
    <font>
      <sz val="10"/>
      <color rgb="FFFF0000"/>
      <name val="Arial Narrow"/>
      <family val="2"/>
    </font>
    <font>
      <b/>
      <sz val="12"/>
      <name val="Arial Narrow"/>
      <family val="2"/>
    </font>
    <font>
      <b/>
      <sz val="11"/>
      <name val="Arial Narrow"/>
      <family val="2"/>
    </font>
    <font>
      <b/>
      <sz val="10"/>
      <name val="Arial Narrow"/>
      <family val="2"/>
    </font>
    <font>
      <b/>
      <sz val="10"/>
      <color rgb="FFFF0000"/>
      <name val="Arial Narrow"/>
      <family val="2"/>
    </font>
    <font>
      <sz val="12"/>
      <name val="Arial Narrow"/>
      <family val="2"/>
    </font>
    <font>
      <sz val="10"/>
      <color theme="0" tint="-0.499984740745262"/>
      <name val="Arial Narrow"/>
      <family val="2"/>
    </font>
    <font>
      <sz val="10"/>
      <color theme="0" tint="-0.34998626667073579"/>
      <name val="Arial Narrow"/>
      <family val="2"/>
    </font>
    <font>
      <sz val="10"/>
      <color theme="0" tint="-0.249977111117893"/>
      <name val="Arial Narrow"/>
      <family val="2"/>
    </font>
    <font>
      <sz val="8"/>
      <name val="Arial Narrow"/>
      <family val="2"/>
    </font>
    <font>
      <sz val="11"/>
      <name val="Arial Narrow"/>
      <family val="2"/>
    </font>
    <font>
      <b/>
      <sz val="10.5"/>
      <name val="Arial Narrow"/>
      <family val="2"/>
    </font>
    <font>
      <b/>
      <i/>
      <sz val="10"/>
      <name val="Arial Narrow"/>
      <family val="2"/>
    </font>
    <font>
      <b/>
      <sz val="8"/>
      <name val="Arial Narrow"/>
      <family val="2"/>
    </font>
    <font>
      <b/>
      <sz val="9"/>
      <name val="Arial Narrow"/>
      <family val="2"/>
    </font>
    <font>
      <b/>
      <i/>
      <sz val="11"/>
      <name val="Arial Narrow"/>
      <family val="2"/>
    </font>
    <font>
      <sz val="8"/>
      <color theme="0" tint="-0.499984740745262"/>
      <name val="Arial Narrow"/>
      <family val="2"/>
    </font>
    <font>
      <b/>
      <sz val="10"/>
      <color rgb="FFFF0000"/>
      <name val="Arial"/>
      <family val="2"/>
    </font>
    <font>
      <sz val="10"/>
      <name val="Arial"/>
      <family val="2"/>
    </font>
    <font>
      <b/>
      <sz val="9"/>
      <color rgb="FFFF0000"/>
      <name val="Arial"/>
      <family val="2"/>
    </font>
    <font>
      <sz val="10"/>
      <color rgb="FFFF0000"/>
      <name val="Arial"/>
      <family val="2"/>
    </font>
    <font>
      <b/>
      <sz val="11"/>
      <name val="Arial"/>
      <family val="2"/>
    </font>
    <font>
      <b/>
      <i/>
      <sz val="9"/>
      <name val="Arial Narrow"/>
      <family val="2"/>
    </font>
    <font>
      <b/>
      <sz val="11"/>
      <color rgb="FFFF0000"/>
      <name val="Arial Narrow"/>
      <family val="2"/>
    </font>
    <font>
      <i/>
      <sz val="10"/>
      <name val="Arial"/>
      <family val="2"/>
    </font>
    <font>
      <b/>
      <sz val="7"/>
      <name val="Arial Narrow"/>
      <family val="2"/>
    </font>
    <font>
      <sz val="9"/>
      <name val="Arial Narrow"/>
      <family val="2"/>
    </font>
    <font>
      <b/>
      <sz val="11"/>
      <color theme="1" tint="0.249977111117893"/>
      <name val="Arial Narrow"/>
      <family val="2"/>
    </font>
    <font>
      <b/>
      <i/>
      <sz val="14"/>
      <color theme="0"/>
      <name val="Arial Narrow"/>
      <family val="2"/>
    </font>
    <font>
      <sz val="10"/>
      <color theme="0"/>
      <name val="Arial Narrow"/>
      <family val="2"/>
    </font>
    <font>
      <b/>
      <sz val="9"/>
      <color theme="1" tint="0.249977111117893"/>
      <name val="Arial"/>
      <family val="2"/>
    </font>
    <font>
      <b/>
      <sz val="10"/>
      <color theme="1" tint="0.249977111117893"/>
      <name val="Arial"/>
      <family val="2"/>
    </font>
    <font>
      <sz val="10"/>
      <color theme="1" tint="0.249977111117893"/>
      <name val="Arial"/>
      <family val="2"/>
    </font>
    <font>
      <sz val="10"/>
      <color theme="1" tint="0.249977111117893"/>
      <name val="Arial Narrow"/>
      <family val="2"/>
    </font>
    <font>
      <b/>
      <sz val="11"/>
      <color theme="1" tint="0.249977111117893"/>
      <name val="Arial"/>
      <family val="2"/>
    </font>
    <font>
      <b/>
      <sz val="12"/>
      <color rgb="FFFF0000"/>
      <name val="Arial Narrow"/>
      <family val="2"/>
    </font>
    <font>
      <b/>
      <i/>
      <sz val="9"/>
      <color rgb="FFFF0000"/>
      <name val="Arial Narrow"/>
      <family val="2"/>
    </font>
    <font>
      <sz val="8"/>
      <color rgb="FFFF0000"/>
      <name val="Arial Narrow"/>
      <family val="2"/>
    </font>
    <font>
      <b/>
      <sz val="12"/>
      <color rgb="FFFF0000"/>
      <name val="Arial"/>
      <family val="2"/>
    </font>
    <font>
      <b/>
      <i/>
      <sz val="12"/>
      <color theme="0"/>
      <name val="Arial Narrow"/>
      <family val="2"/>
    </font>
    <font>
      <b/>
      <sz val="10"/>
      <color theme="0"/>
      <name val="Arial Narrow"/>
      <family val="2"/>
    </font>
    <font>
      <sz val="10"/>
      <color theme="0"/>
      <name val="Arial"/>
      <family val="2"/>
    </font>
    <font>
      <sz val="14"/>
      <color theme="0"/>
      <name val="Calibri"/>
      <family val="2"/>
      <scheme val="minor"/>
    </font>
    <font>
      <sz val="10"/>
      <color theme="1"/>
      <name val="Calibri"/>
      <family val="2"/>
    </font>
    <font>
      <sz val="11"/>
      <color theme="1"/>
      <name val="Arial"/>
      <family val="2"/>
    </font>
    <font>
      <b/>
      <sz val="14"/>
      <color theme="1"/>
      <name val="Arial"/>
      <family val="2"/>
    </font>
    <font>
      <b/>
      <sz val="12"/>
      <color theme="1"/>
      <name val="Arial"/>
      <family val="2"/>
    </font>
    <font>
      <b/>
      <sz val="12"/>
      <name val="Arial"/>
      <family val="2"/>
    </font>
    <font>
      <b/>
      <sz val="7"/>
      <name val="Arial"/>
      <family val="2"/>
    </font>
    <font>
      <b/>
      <sz val="12"/>
      <name val="Times New Roman"/>
      <family val="1"/>
    </font>
    <font>
      <sz val="9"/>
      <name val="Arial"/>
      <family val="2"/>
    </font>
    <font>
      <b/>
      <i/>
      <sz val="10"/>
      <color theme="0"/>
      <name val="Arial"/>
      <family val="2"/>
    </font>
    <font>
      <b/>
      <sz val="10"/>
      <color indexed="10"/>
      <name val="Arial"/>
      <family val="2"/>
    </font>
    <font>
      <b/>
      <sz val="8"/>
      <name val="Arial"/>
      <family val="2"/>
    </font>
    <font>
      <b/>
      <i/>
      <sz val="9"/>
      <color theme="0"/>
      <name val="Arial"/>
      <family val="2"/>
    </font>
    <font>
      <sz val="16"/>
      <name val="Arial Narrow"/>
      <family val="2"/>
    </font>
    <font>
      <b/>
      <i/>
      <sz val="10"/>
      <color theme="0"/>
      <name val="Arial Narrow"/>
      <family val="2"/>
    </font>
    <font>
      <sz val="10"/>
      <color theme="1"/>
      <name val="Arial"/>
      <family val="2"/>
    </font>
    <font>
      <sz val="8"/>
      <color rgb="FFFF0000"/>
      <name val="Arial"/>
      <family val="2"/>
    </font>
    <font>
      <b/>
      <sz val="9"/>
      <color indexed="81"/>
      <name val="Tahoma"/>
      <family val="2"/>
    </font>
    <font>
      <sz val="9"/>
      <color indexed="81"/>
      <name val="Tahoma"/>
      <family val="2"/>
    </font>
    <font>
      <b/>
      <sz val="10"/>
      <color theme="0" tint="-0.499984740745262"/>
      <name val="Arial Narrow"/>
      <family val="2"/>
    </font>
    <font>
      <b/>
      <sz val="10"/>
      <color theme="1"/>
      <name val="Arial Narrow"/>
      <family val="2"/>
    </font>
    <font>
      <b/>
      <sz val="10"/>
      <color theme="0"/>
      <name val="Verdana"/>
      <family val="2"/>
    </font>
    <font>
      <b/>
      <sz val="12"/>
      <color theme="0"/>
      <name val="Verdana"/>
      <family val="2"/>
    </font>
    <font>
      <b/>
      <sz val="10"/>
      <color rgb="FF7030A0"/>
      <name val="Arial"/>
      <family val="2"/>
    </font>
    <font>
      <b/>
      <sz val="14"/>
      <color theme="0"/>
      <name val="Verdana"/>
      <family val="2"/>
    </font>
    <font>
      <sz val="8"/>
      <color rgb="FFC00000"/>
      <name val="Arial"/>
      <family val="2"/>
    </font>
    <font>
      <sz val="10"/>
      <color theme="1"/>
      <name val="Arial Narrow"/>
      <family val="2"/>
    </font>
    <font>
      <b/>
      <sz val="12"/>
      <color theme="1"/>
      <name val="Arial Narrow"/>
      <family val="2"/>
    </font>
    <font>
      <b/>
      <sz val="12"/>
      <color theme="0"/>
      <name val="Arial Narrow"/>
      <family val="2"/>
    </font>
    <font>
      <b/>
      <sz val="10"/>
      <name val="Calibri"/>
      <family val="2"/>
      <scheme val="minor"/>
    </font>
    <font>
      <b/>
      <sz val="12"/>
      <name val="Calibri"/>
      <family val="2"/>
    </font>
    <font>
      <sz val="12"/>
      <name val="Calibri"/>
      <family val="2"/>
    </font>
    <font>
      <b/>
      <sz val="11"/>
      <color theme="0"/>
      <name val="Arial"/>
      <family val="2"/>
    </font>
    <font>
      <b/>
      <sz val="12"/>
      <color theme="0"/>
      <name val="Calibri"/>
      <family val="2"/>
    </font>
    <font>
      <i/>
      <sz val="8"/>
      <name val="Arial"/>
      <family val="2"/>
    </font>
    <font>
      <i/>
      <sz val="8"/>
      <color theme="0" tint="-0.499984740745262"/>
      <name val="Arial"/>
      <family val="2"/>
    </font>
    <font>
      <i/>
      <sz val="12"/>
      <name val="Arial Narrow"/>
      <family val="2"/>
    </font>
    <font>
      <b/>
      <sz val="14"/>
      <color rgb="FFFFFFFF"/>
      <name val="Verdana"/>
      <family val="2"/>
    </font>
    <font>
      <sz val="10"/>
      <color rgb="FF000000"/>
      <name val="Verdana"/>
      <family val="2"/>
    </font>
    <font>
      <sz val="9"/>
      <color theme="1"/>
      <name val="Verdana"/>
      <family val="2"/>
    </font>
    <font>
      <sz val="11"/>
      <color theme="1"/>
      <name val="Verdana"/>
      <family val="2"/>
    </font>
    <font>
      <sz val="7"/>
      <color theme="1"/>
      <name val="Verdana"/>
      <family val="2"/>
    </font>
    <font>
      <sz val="11"/>
      <name val="Verdana"/>
      <family val="2"/>
    </font>
    <font>
      <b/>
      <sz val="11"/>
      <color rgb="FF808080"/>
      <name val="Verdana"/>
      <family val="2"/>
    </font>
    <font>
      <b/>
      <sz val="12"/>
      <color theme="9"/>
      <name val="Calibri"/>
      <family val="2"/>
      <scheme val="minor"/>
    </font>
    <font>
      <b/>
      <sz val="10"/>
      <color theme="0"/>
      <name val="Calibri"/>
      <family val="2"/>
    </font>
    <font>
      <sz val="10"/>
      <color theme="0"/>
      <name val="Calibri"/>
      <family val="2"/>
    </font>
    <font>
      <b/>
      <sz val="11"/>
      <color theme="1"/>
      <name val="Calibri"/>
      <family val="2"/>
      <scheme val="minor"/>
    </font>
    <font>
      <b/>
      <sz val="14"/>
      <name val="Arial"/>
      <family val="2"/>
    </font>
    <font>
      <vertAlign val="superscript"/>
      <sz val="8"/>
      <color rgb="FF000000"/>
      <name val="Verdana"/>
      <family val="2"/>
    </font>
    <font>
      <sz val="10"/>
      <color theme="1"/>
      <name val="Verdana"/>
      <family val="2"/>
    </font>
    <font>
      <b/>
      <sz val="10"/>
      <color theme="1"/>
      <name val="Verdana"/>
      <family val="2"/>
    </font>
    <font>
      <i/>
      <sz val="9"/>
      <color rgb="FF000000"/>
      <name val="Verdana"/>
      <family val="2"/>
    </font>
    <font>
      <sz val="10"/>
      <name val="Times New Roman"/>
      <family val="1"/>
    </font>
    <font>
      <b/>
      <i/>
      <sz val="10"/>
      <name val="Verdana"/>
      <family val="2"/>
    </font>
    <font>
      <sz val="10"/>
      <name val="Verdana"/>
      <family val="2"/>
    </font>
    <font>
      <i/>
      <sz val="9"/>
      <name val="Verdana"/>
      <family val="2"/>
    </font>
    <font>
      <i/>
      <sz val="10"/>
      <name val="Calibri"/>
      <family val="2"/>
    </font>
    <font>
      <i/>
      <sz val="9"/>
      <name val="Arial"/>
      <family val="2"/>
    </font>
    <font>
      <i/>
      <sz val="10"/>
      <name val="Verdana"/>
      <family val="2"/>
    </font>
    <font>
      <b/>
      <sz val="11"/>
      <color theme="1"/>
      <name val="Verdana"/>
      <family val="2"/>
    </font>
    <font>
      <b/>
      <sz val="14"/>
      <color theme="1"/>
      <name val="Calibri"/>
      <family val="2"/>
      <scheme val="minor"/>
    </font>
    <font>
      <sz val="10"/>
      <color indexed="8"/>
      <name val="Verdana"/>
      <family val="2"/>
    </font>
    <font>
      <sz val="8"/>
      <color theme="1"/>
      <name val="Verdana"/>
      <family val="2"/>
    </font>
    <font>
      <i/>
      <sz val="8"/>
      <name val="Calibri"/>
      <family val="2"/>
    </font>
    <font>
      <b/>
      <i/>
      <sz val="9"/>
      <name val="Liberation Serif"/>
      <family val="1"/>
    </font>
    <font>
      <sz val="7"/>
      <name val="Verdana"/>
      <family val="2"/>
    </font>
    <font>
      <b/>
      <sz val="9"/>
      <color theme="1"/>
      <name val="Verdana"/>
      <family val="2"/>
    </font>
    <font>
      <i/>
      <sz val="10"/>
      <name val="Arial Narrow"/>
      <family val="2"/>
    </font>
    <font>
      <b/>
      <sz val="10"/>
      <color rgb="FFC00000"/>
      <name val="Arial"/>
      <family val="2"/>
    </font>
    <font>
      <sz val="10"/>
      <color rgb="FFC00000"/>
      <name val="Arial"/>
      <family val="2"/>
    </font>
    <font>
      <b/>
      <sz val="7"/>
      <color theme="1"/>
      <name val="Verdana"/>
      <family val="2"/>
    </font>
    <font>
      <b/>
      <sz val="8"/>
      <color theme="1"/>
      <name val="Verdana"/>
      <family val="2"/>
    </font>
    <font>
      <b/>
      <sz val="9"/>
      <name val="Arial"/>
      <family val="2"/>
    </font>
    <font>
      <b/>
      <sz val="10"/>
      <name val="Verdana"/>
      <family val="2"/>
    </font>
    <font>
      <b/>
      <sz val="16"/>
      <color theme="0" tint="-0.499984740745262"/>
      <name val="Verdana"/>
      <family val="2"/>
    </font>
    <font>
      <b/>
      <sz val="14"/>
      <name val="Verdana"/>
      <family val="2"/>
    </font>
    <font>
      <sz val="11"/>
      <color theme="1" tint="0.499984740745262"/>
      <name val="Verdana"/>
      <family val="2"/>
    </font>
    <font>
      <b/>
      <sz val="14"/>
      <color indexed="9"/>
      <name val="Verdana"/>
      <family val="2"/>
    </font>
    <font>
      <b/>
      <sz val="12"/>
      <color indexed="9"/>
      <name val="Verdana"/>
      <family val="2"/>
    </font>
    <font>
      <b/>
      <sz val="12"/>
      <color rgb="FFA47D00"/>
      <name val="Verdana"/>
      <family val="2"/>
    </font>
    <font>
      <b/>
      <sz val="12"/>
      <color rgb="FF967200"/>
      <name val="Verdana"/>
      <family val="2"/>
    </font>
    <font>
      <b/>
      <sz val="12"/>
      <color rgb="FFFFFFFF"/>
      <name val="Verdana"/>
      <family val="2"/>
    </font>
    <font>
      <sz val="10"/>
      <name val="Calibri"/>
      <family val="2"/>
      <scheme val="minor"/>
    </font>
    <font>
      <b/>
      <sz val="16"/>
      <color theme="1"/>
      <name val="Calibri"/>
      <family val="2"/>
      <scheme val="minor"/>
    </font>
    <font>
      <b/>
      <sz val="9"/>
      <color theme="1"/>
      <name val="Calibri"/>
      <family val="2"/>
      <scheme val="minor"/>
    </font>
    <font>
      <b/>
      <sz val="8"/>
      <color theme="1"/>
      <name val="Calibri"/>
      <family val="2"/>
      <scheme val="minor"/>
    </font>
    <font>
      <b/>
      <sz val="12"/>
      <color theme="1"/>
      <name val="Calibri"/>
      <family val="2"/>
      <scheme val="minor"/>
    </font>
    <font>
      <b/>
      <sz val="10"/>
      <color rgb="FF000000"/>
      <name val="Verdana"/>
      <family val="2"/>
    </font>
    <font>
      <b/>
      <i/>
      <sz val="10"/>
      <name val="Arial"/>
      <family val="2"/>
    </font>
    <font>
      <b/>
      <i/>
      <sz val="14"/>
      <color rgb="FFC00000"/>
      <name val="Arial Narrow"/>
      <family val="2"/>
    </font>
    <font>
      <sz val="10"/>
      <color rgb="FFC00000"/>
      <name val="Arial Narrow"/>
      <family val="2"/>
    </font>
    <font>
      <b/>
      <sz val="12"/>
      <color rgb="FFC00000"/>
      <name val="Arial Narrow"/>
      <family val="2"/>
    </font>
    <font>
      <sz val="12"/>
      <color rgb="FFC00000"/>
      <name val="Arial Narrow"/>
      <family val="2"/>
    </font>
    <font>
      <sz val="11"/>
      <color rgb="FFC00000"/>
      <name val="Arial Narrow"/>
      <family val="2"/>
    </font>
    <font>
      <b/>
      <sz val="11"/>
      <color rgb="FFC00000"/>
      <name val="Arial Narrow"/>
      <family val="2"/>
    </font>
    <font>
      <b/>
      <i/>
      <sz val="12"/>
      <color rgb="FFC00000"/>
      <name val="Arial Narrow"/>
      <family val="2"/>
    </font>
    <font>
      <b/>
      <sz val="10"/>
      <color rgb="FFC00000"/>
      <name val="Arial Narrow"/>
      <family val="2"/>
    </font>
    <font>
      <b/>
      <sz val="12"/>
      <color rgb="FFC00000"/>
      <name val="Times New Roman"/>
      <family val="1"/>
    </font>
    <font>
      <b/>
      <sz val="11"/>
      <color rgb="FFC00000"/>
      <name val="Arial"/>
      <family val="2"/>
    </font>
    <font>
      <b/>
      <sz val="14"/>
      <color theme="1" tint="0.499984740745262"/>
      <name val="72 Black"/>
      <family val="2"/>
    </font>
  </fonts>
  <fills count="33">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1" tint="0.14999847407452621"/>
        <bgColor indexed="64"/>
      </patternFill>
    </fill>
    <fill>
      <patternFill patternType="solid">
        <fgColor theme="3"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1"/>
        <bgColor indexed="64"/>
      </patternFill>
    </fill>
    <fill>
      <patternFill patternType="solid">
        <fgColor theme="2" tint="-0.89999084444715716"/>
        <bgColor indexed="64"/>
      </patternFill>
    </fill>
    <fill>
      <patternFill patternType="solid">
        <fgColor rgb="FFB1A0C7"/>
        <bgColor rgb="FF000000"/>
      </patternFill>
    </fill>
    <fill>
      <patternFill patternType="solid">
        <fgColor theme="1" tint="0.499984740745262"/>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rgb="FFFFC000"/>
        <bgColor indexed="64"/>
      </patternFill>
    </fill>
    <fill>
      <patternFill patternType="solid">
        <fgColor theme="4" tint="0.79998168889431442"/>
        <bgColor theme="0"/>
      </patternFill>
    </fill>
    <fill>
      <patternFill patternType="solid">
        <fgColor indexed="65"/>
        <bgColor theme="0"/>
      </patternFill>
    </fill>
    <fill>
      <patternFill patternType="solid">
        <fgColor theme="4" tint="0.39997558519241921"/>
        <bgColor theme="0"/>
      </patternFill>
    </fill>
    <fill>
      <patternFill patternType="solid">
        <fgColor rgb="FFDCE6F1"/>
        <bgColor indexed="64"/>
      </patternFill>
    </fill>
    <fill>
      <patternFill patternType="solid">
        <fgColor rgb="FFA20000"/>
        <bgColor indexed="64"/>
      </patternFill>
    </fill>
    <fill>
      <patternFill patternType="solid">
        <fgColor rgb="FFFFC9C9"/>
        <bgColor indexed="64"/>
      </patternFill>
    </fill>
    <fill>
      <patternFill patternType="solid">
        <fgColor rgb="FFFFE1E1"/>
        <bgColor indexed="64"/>
      </patternFill>
    </fill>
    <fill>
      <patternFill patternType="solid">
        <fgColor rgb="FF009242"/>
        <bgColor indexed="64"/>
      </patternFill>
    </fill>
    <fill>
      <patternFill patternType="solid">
        <fgColor rgb="FFD8E4BC"/>
        <bgColor indexed="64"/>
      </patternFill>
    </fill>
    <fill>
      <patternFill patternType="solid">
        <fgColor rgb="FFECECEC"/>
        <bgColor indexed="64"/>
      </patternFill>
    </fill>
    <fill>
      <patternFill patternType="solid">
        <fgColor rgb="FFFFB3B3"/>
        <bgColor indexed="64"/>
      </patternFill>
    </fill>
  </fills>
  <borders count="89">
    <border>
      <left/>
      <right/>
      <top/>
      <bottom/>
      <diagonal/>
    </border>
    <border>
      <left/>
      <right style="thick">
        <color indexed="8"/>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8"/>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hair">
        <color indexed="64"/>
      </bottom>
      <diagonal/>
    </border>
    <border>
      <left style="medium">
        <color indexed="64"/>
      </left>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ck">
        <color indexed="64"/>
      </left>
      <right/>
      <top/>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thin">
        <color theme="1"/>
      </left>
      <right style="thin">
        <color theme="1" tint="0.34998626667073579"/>
      </right>
      <top style="thin">
        <color theme="1" tint="0.34998626667073579"/>
      </top>
      <bottom style="thin">
        <color theme="1"/>
      </bottom>
      <diagonal/>
    </border>
    <border>
      <left style="thin">
        <color theme="1" tint="0.34998626667073579"/>
      </left>
      <right style="thin">
        <color theme="1" tint="0.34998626667073579"/>
      </right>
      <top style="thin">
        <color theme="1" tint="0.34998626667073579"/>
      </top>
      <bottom style="thin">
        <color theme="1"/>
      </bottom>
      <diagonal/>
    </border>
    <border>
      <left style="thin">
        <color theme="1" tint="0.34998626667073579"/>
      </left>
      <right/>
      <top style="thin">
        <color theme="1" tint="0.34998626667073579"/>
      </top>
      <bottom style="thin">
        <color theme="1"/>
      </bottom>
      <diagonal/>
    </border>
    <border>
      <left style="thin">
        <color theme="1"/>
      </left>
      <right style="thin">
        <color theme="1"/>
      </right>
      <top style="thin">
        <color theme="1"/>
      </top>
      <bottom style="thin">
        <color theme="1"/>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bottom style="thin">
        <color theme="1" tint="0.34998626667073579"/>
      </bottom>
      <diagonal/>
    </border>
    <border>
      <left style="thin">
        <color theme="1"/>
      </left>
      <right style="thin">
        <color theme="1"/>
      </right>
      <top/>
      <bottom style="thin">
        <color theme="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rgb="FFFF0000"/>
      </left>
      <right/>
      <top/>
      <bottom/>
      <diagonal/>
    </border>
    <border>
      <left style="thick">
        <color theme="0" tint="-0.24994659260841701"/>
      </left>
      <right/>
      <top style="thick">
        <color theme="0" tint="-0.24994659260841701"/>
      </top>
      <bottom/>
      <diagonal/>
    </border>
    <border>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diagonal/>
    </border>
    <border>
      <left/>
      <right style="thick">
        <color theme="0" tint="-0.24994659260841701"/>
      </right>
      <top/>
      <bottom/>
      <diagonal/>
    </border>
    <border>
      <left style="thick">
        <color theme="0" tint="-0.24994659260841701"/>
      </left>
      <right/>
      <top/>
      <bottom style="thick">
        <color theme="0" tint="-0.24994659260841701"/>
      </bottom>
      <diagonal/>
    </border>
    <border>
      <left/>
      <right/>
      <top/>
      <bottom style="thick">
        <color theme="0" tint="-0.24994659260841701"/>
      </bottom>
      <diagonal/>
    </border>
    <border>
      <left/>
      <right style="thick">
        <color theme="0" tint="-0.24994659260841701"/>
      </right>
      <top/>
      <bottom style="thick">
        <color theme="0" tint="-0.24994659260841701"/>
      </bottom>
      <diagonal/>
    </border>
    <border>
      <left style="thin">
        <color theme="1"/>
      </left>
      <right/>
      <top style="medium">
        <color indexed="64"/>
      </top>
      <bottom/>
      <diagonal/>
    </border>
  </borders>
  <cellStyleXfs count="10">
    <xf numFmtId="0" fontId="0" fillId="0" borderId="0"/>
    <xf numFmtId="44" fontId="2"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2" fillId="0" borderId="0"/>
  </cellStyleXfs>
  <cellXfs count="1449">
    <xf numFmtId="0" fontId="0" fillId="0" borderId="0" xfId="0"/>
    <xf numFmtId="0" fontId="2" fillId="0" borderId="0" xfId="0" applyFont="1" applyFill="1" applyBorder="1" applyProtection="1"/>
    <xf numFmtId="0" fontId="2" fillId="0" borderId="0" xfId="0" applyFont="1" applyFill="1" applyBorder="1" applyAlignment="1" applyProtection="1">
      <alignment horizontal="left" indent="3"/>
    </xf>
    <xf numFmtId="0" fontId="7" fillId="0" borderId="0" xfId="0" applyFont="1" applyProtection="1">
      <protection locked="0"/>
    </xf>
    <xf numFmtId="43" fontId="7" fillId="0" borderId="8" xfId="2" applyFont="1" applyBorder="1" applyAlignment="1" applyProtection="1">
      <alignment vertical="top" wrapText="1"/>
      <protection locked="0"/>
    </xf>
    <xf numFmtId="43" fontId="7" fillId="0" borderId="9" xfId="2" applyFont="1" applyBorder="1" applyAlignment="1" applyProtection="1">
      <alignment vertical="top" wrapText="1"/>
      <protection locked="0"/>
    </xf>
    <xf numFmtId="43" fontId="7" fillId="0" borderId="10" xfId="2" applyFont="1" applyBorder="1" applyAlignment="1" applyProtection="1">
      <alignment vertical="top" wrapText="1"/>
      <protection locked="0"/>
    </xf>
    <xf numFmtId="0" fontId="11" fillId="0" borderId="0" xfId="0" applyFont="1" applyAlignment="1" applyProtection="1">
      <alignment horizontal="left" vertical="top" wrapText="1"/>
      <protection locked="0"/>
    </xf>
    <xf numFmtId="0" fontId="11" fillId="0" borderId="0" xfId="0" applyFont="1" applyBorder="1" applyAlignment="1" applyProtection="1">
      <alignment vertical="top" wrapText="1"/>
      <protection locked="0"/>
    </xf>
    <xf numFmtId="43" fontId="7" fillId="0" borderId="14" xfId="2" applyFont="1" applyBorder="1" applyAlignment="1" applyProtection="1">
      <alignment vertical="top" wrapText="1"/>
      <protection locked="0"/>
    </xf>
    <xf numFmtId="43" fontId="7" fillId="0" borderId="11" xfId="2" applyFont="1" applyBorder="1" applyAlignment="1" applyProtection="1">
      <alignment vertical="top" wrapText="1"/>
      <protection locked="0"/>
    </xf>
    <xf numFmtId="43" fontId="7" fillId="0" borderId="12" xfId="2" applyFont="1" applyBorder="1" applyAlignment="1" applyProtection="1">
      <alignment vertical="top" wrapText="1"/>
      <protection locked="0"/>
    </xf>
    <xf numFmtId="3" fontId="7" fillId="0" borderId="0" xfId="0" applyNumberFormat="1" applyFont="1" applyProtection="1">
      <protection locked="0"/>
    </xf>
    <xf numFmtId="3" fontId="2" fillId="0" borderId="0" xfId="0" applyNumberFormat="1" applyFont="1" applyProtection="1">
      <protection locked="0"/>
    </xf>
    <xf numFmtId="0" fontId="2" fillId="0" borderId="0" xfId="0" applyFont="1" applyProtection="1">
      <protection locked="0"/>
    </xf>
    <xf numFmtId="0" fontId="6" fillId="0" borderId="0" xfId="0" applyFont="1" applyAlignment="1" applyProtection="1">
      <alignment horizontal="center"/>
      <protection locked="0"/>
    </xf>
    <xf numFmtId="0" fontId="6" fillId="0" borderId="0" xfId="0" applyFont="1" applyAlignment="1" applyProtection="1">
      <alignment horizontal="right"/>
      <protection locked="0"/>
    </xf>
    <xf numFmtId="0" fontId="11" fillId="0" borderId="0" xfId="0" applyFont="1" applyAlignment="1" applyProtection="1">
      <alignment wrapText="1"/>
      <protection locked="0"/>
    </xf>
    <xf numFmtId="43" fontId="7" fillId="0" borderId="8" xfId="2" applyFont="1" applyBorder="1" applyAlignment="1" applyProtection="1">
      <alignment horizontal="right" vertical="top" wrapText="1"/>
      <protection locked="0"/>
    </xf>
    <xf numFmtId="43" fontId="7" fillId="0" borderId="9" xfId="2" applyFont="1" applyBorder="1" applyAlignment="1" applyProtection="1">
      <alignment horizontal="center" vertical="top" wrapText="1"/>
      <protection locked="0"/>
    </xf>
    <xf numFmtId="43" fontId="7" fillId="0" borderId="9" xfId="2" applyFont="1" applyBorder="1" applyAlignment="1" applyProtection="1">
      <alignment horizontal="right" vertical="top" wrapText="1"/>
      <protection locked="0"/>
    </xf>
    <xf numFmtId="43" fontId="7" fillId="8" borderId="5" xfId="2" applyFont="1" applyFill="1" applyBorder="1" applyAlignment="1" applyProtection="1">
      <alignment vertical="top" wrapText="1"/>
    </xf>
    <xf numFmtId="43" fontId="7" fillId="8" borderId="6" xfId="2" applyFont="1" applyFill="1" applyBorder="1" applyAlignment="1" applyProtection="1">
      <alignment vertical="top" wrapText="1"/>
    </xf>
    <xf numFmtId="43" fontId="7" fillId="8" borderId="7" xfId="2" applyFont="1" applyFill="1" applyBorder="1" applyAlignment="1" applyProtection="1">
      <alignment vertical="top" wrapText="1"/>
    </xf>
    <xf numFmtId="43" fontId="7" fillId="0" borderId="14" xfId="2" applyFont="1" applyBorder="1" applyAlignment="1" applyProtection="1">
      <alignment horizontal="right" vertical="top" wrapText="1"/>
      <protection locked="0"/>
    </xf>
    <xf numFmtId="43" fontId="7" fillId="0" borderId="11" xfId="2" applyFont="1" applyBorder="1" applyAlignment="1" applyProtection="1">
      <alignment horizontal="center" vertical="top" wrapText="1"/>
      <protection locked="0"/>
    </xf>
    <xf numFmtId="43" fontId="7" fillId="0" borderId="11" xfId="2" applyFont="1" applyBorder="1" applyAlignment="1" applyProtection="1">
      <alignment horizontal="right" vertical="top" wrapText="1"/>
      <protection locked="0"/>
    </xf>
    <xf numFmtId="0" fontId="7" fillId="5" borderId="0" xfId="0" applyFont="1" applyFill="1" applyProtection="1">
      <protection locked="0"/>
    </xf>
    <xf numFmtId="0" fontId="7" fillId="0" borderId="0" xfId="0" applyFont="1" applyAlignment="1" applyProtection="1">
      <alignment horizontal="right"/>
      <protection locked="0"/>
    </xf>
    <xf numFmtId="0" fontId="7" fillId="0" borderId="0" xfId="0" applyFont="1" applyProtection="1"/>
    <xf numFmtId="4" fontId="7" fillId="5" borderId="35" xfId="0" applyNumberFormat="1" applyFont="1" applyFill="1" applyBorder="1" applyProtection="1">
      <protection locked="0"/>
    </xf>
    <xf numFmtId="0" fontId="8" fillId="0" borderId="0" xfId="0" applyFont="1" applyProtection="1"/>
    <xf numFmtId="4" fontId="11" fillId="2" borderId="35" xfId="0" applyNumberFormat="1" applyFont="1" applyFill="1" applyBorder="1" applyProtection="1"/>
    <xf numFmtId="43" fontId="11" fillId="7" borderId="33" xfId="2" applyFont="1" applyFill="1" applyBorder="1" applyProtection="1"/>
    <xf numFmtId="4" fontId="7" fillId="2" borderId="38" xfId="0" applyNumberFormat="1" applyFont="1" applyFill="1" applyBorder="1" applyProtection="1"/>
    <xf numFmtId="0" fontId="7" fillId="0" borderId="0" xfId="0" applyFont="1" applyProtection="1">
      <protection hidden="1"/>
    </xf>
    <xf numFmtId="3" fontId="7" fillId="0" borderId="0" xfId="0" applyNumberFormat="1" applyFont="1" applyProtection="1">
      <protection hidden="1"/>
    </xf>
    <xf numFmtId="0" fontId="9" fillId="0" borderId="33" xfId="0" applyFont="1" applyBorder="1" applyAlignment="1" applyProtection="1">
      <alignment horizontal="center"/>
      <protection hidden="1"/>
    </xf>
    <xf numFmtId="0" fontId="9" fillId="4" borderId="33" xfId="0" applyFont="1" applyFill="1" applyBorder="1" applyAlignment="1" applyProtection="1">
      <alignment horizontal="center" wrapText="1"/>
      <protection hidden="1"/>
    </xf>
    <xf numFmtId="0" fontId="19" fillId="4" borderId="33" xfId="0" applyFont="1" applyFill="1" applyBorder="1" applyAlignment="1" applyProtection="1">
      <alignment horizontal="center" wrapText="1"/>
      <protection hidden="1"/>
    </xf>
    <xf numFmtId="9" fontId="7" fillId="7" borderId="3" xfId="0" applyNumberFormat="1" applyFont="1" applyFill="1" applyBorder="1" applyProtection="1">
      <protection hidden="1"/>
    </xf>
    <xf numFmtId="4" fontId="7" fillId="7" borderId="3" xfId="0" applyNumberFormat="1" applyFont="1" applyFill="1" applyBorder="1" applyProtection="1">
      <protection hidden="1"/>
    </xf>
    <xf numFmtId="10" fontId="7" fillId="7" borderId="3" xfId="3" applyNumberFormat="1" applyFont="1" applyFill="1" applyBorder="1" applyProtection="1">
      <protection hidden="1"/>
    </xf>
    <xf numFmtId="10" fontId="7" fillId="7" borderId="35" xfId="0" quotePrefix="1" applyNumberFormat="1" applyFont="1" applyFill="1" applyBorder="1" applyProtection="1">
      <protection hidden="1"/>
    </xf>
    <xf numFmtId="9" fontId="7" fillId="6" borderId="35" xfId="0" applyNumberFormat="1" applyFont="1" applyFill="1" applyBorder="1" applyProtection="1">
      <protection hidden="1"/>
    </xf>
    <xf numFmtId="4" fontId="11" fillId="2" borderId="35" xfId="0" applyNumberFormat="1" applyFont="1" applyFill="1" applyBorder="1" applyProtection="1">
      <protection hidden="1"/>
    </xf>
    <xf numFmtId="10" fontId="7" fillId="7" borderId="35" xfId="0" applyNumberFormat="1" applyFont="1" applyFill="1" applyBorder="1" applyProtection="1">
      <protection hidden="1"/>
    </xf>
    <xf numFmtId="10" fontId="7" fillId="7" borderId="35" xfId="3" applyNumberFormat="1" applyFont="1" applyFill="1" applyBorder="1" applyProtection="1">
      <protection hidden="1"/>
    </xf>
    <xf numFmtId="0" fontId="11" fillId="0" borderId="0" xfId="0" applyFont="1" applyProtection="1">
      <protection hidden="1"/>
    </xf>
    <xf numFmtId="0" fontId="9" fillId="0" borderId="0" xfId="0" applyFont="1" applyAlignment="1" applyProtection="1">
      <alignment vertical="center"/>
      <protection hidden="1"/>
    </xf>
    <xf numFmtId="9" fontId="11" fillId="7" borderId="35" xfId="3" applyFont="1" applyFill="1" applyBorder="1" applyProtection="1">
      <protection hidden="1"/>
    </xf>
    <xf numFmtId="10" fontId="11" fillId="2" borderId="35" xfId="0" applyNumberFormat="1" applyFont="1" applyFill="1" applyBorder="1" applyProtection="1">
      <protection hidden="1"/>
    </xf>
    <xf numFmtId="10" fontId="11" fillId="7" borderId="35" xfId="3" applyNumberFormat="1" applyFont="1" applyFill="1" applyBorder="1" applyProtection="1">
      <protection hidden="1"/>
    </xf>
    <xf numFmtId="0" fontId="11" fillId="0" borderId="0" xfId="0" applyFont="1" applyProtection="1">
      <protection locked="0" hidden="1"/>
    </xf>
    <xf numFmtId="0" fontId="13" fillId="0" borderId="0" xfId="0" applyFont="1" applyAlignment="1" applyProtection="1">
      <alignment horizontal="left" vertical="center"/>
      <protection hidden="1"/>
    </xf>
    <xf numFmtId="10" fontId="15" fillId="7" borderId="35" xfId="0" applyNumberFormat="1" applyFont="1" applyFill="1" applyBorder="1" applyProtection="1">
      <protection hidden="1"/>
    </xf>
    <xf numFmtId="10" fontId="7" fillId="6" borderId="35" xfId="0" applyNumberFormat="1" applyFont="1" applyFill="1" applyBorder="1" applyProtection="1">
      <protection hidden="1"/>
    </xf>
    <xf numFmtId="4" fontId="7" fillId="5" borderId="35" xfId="0" applyNumberFormat="1" applyFont="1" applyFill="1" applyBorder="1" applyProtection="1">
      <protection locked="0" hidden="1"/>
    </xf>
    <xf numFmtId="4" fontId="7" fillId="4" borderId="35" xfId="0" applyNumberFormat="1" applyFont="1" applyFill="1" applyBorder="1" applyProtection="1">
      <protection locked="0" hidden="1"/>
    </xf>
    <xf numFmtId="0" fontId="7" fillId="0" borderId="0" xfId="0" applyFont="1" applyProtection="1">
      <protection locked="0" hidden="1"/>
    </xf>
    <xf numFmtId="0" fontId="13" fillId="0" borderId="0" xfId="0" applyFont="1" applyAlignment="1" applyProtection="1">
      <alignment vertical="center"/>
      <protection hidden="1"/>
    </xf>
    <xf numFmtId="10" fontId="11" fillId="7" borderId="35" xfId="0" applyNumberFormat="1" applyFont="1" applyFill="1" applyBorder="1" applyProtection="1">
      <protection hidden="1"/>
    </xf>
    <xf numFmtId="10" fontId="16" fillId="7" borderId="35" xfId="0" applyNumberFormat="1" applyFont="1" applyFill="1" applyBorder="1" applyProtection="1">
      <protection hidden="1"/>
    </xf>
    <xf numFmtId="0" fontId="7" fillId="5" borderId="0" xfId="0" applyFont="1" applyFill="1" applyProtection="1">
      <protection hidden="1"/>
    </xf>
    <xf numFmtId="0" fontId="13" fillId="0" borderId="0" xfId="0" applyFont="1" applyFill="1" applyAlignment="1" applyProtection="1">
      <alignment vertical="center"/>
      <protection hidden="1"/>
    </xf>
    <xf numFmtId="10" fontId="7" fillId="2" borderId="35" xfId="0" applyNumberFormat="1" applyFont="1" applyFill="1" applyBorder="1" applyProtection="1">
      <protection hidden="1"/>
    </xf>
    <xf numFmtId="0" fontId="7" fillId="5" borderId="0" xfId="0" applyFont="1" applyFill="1" applyProtection="1">
      <protection locked="0" hidden="1"/>
    </xf>
    <xf numFmtId="0" fontId="13" fillId="2" borderId="0" xfId="0" applyFont="1" applyFill="1" applyAlignment="1" applyProtection="1">
      <alignment vertical="center"/>
      <protection hidden="1"/>
    </xf>
    <xf numFmtId="0" fontId="13" fillId="0" borderId="0" xfId="0" applyFont="1" applyAlignment="1" applyProtection="1">
      <alignment horizontal="left"/>
      <protection hidden="1"/>
    </xf>
    <xf numFmtId="0" fontId="13" fillId="0" borderId="0" xfId="0" applyFont="1" applyAlignment="1" applyProtection="1">
      <alignment horizontal="left" wrapText="1"/>
      <protection hidden="1"/>
    </xf>
    <xf numFmtId="0" fontId="9" fillId="0" borderId="0" xfId="0" applyFont="1" applyFill="1" applyAlignment="1" applyProtection="1">
      <alignment vertical="center"/>
      <protection hidden="1"/>
    </xf>
    <xf numFmtId="0" fontId="13" fillId="2" borderId="0" xfId="0" applyFont="1" applyFill="1" applyAlignment="1" applyProtection="1">
      <alignment horizontal="left"/>
      <protection hidden="1"/>
    </xf>
    <xf numFmtId="10" fontId="11" fillId="7" borderId="3" xfId="0" applyNumberFormat="1" applyFont="1" applyFill="1" applyBorder="1" applyProtection="1">
      <protection hidden="1"/>
    </xf>
    <xf numFmtId="10" fontId="11" fillId="7" borderId="3" xfId="3" applyNumberFormat="1" applyFont="1" applyFill="1" applyBorder="1" applyProtection="1">
      <protection hidden="1"/>
    </xf>
    <xf numFmtId="10" fontId="11" fillId="7" borderId="33" xfId="0" applyNumberFormat="1" applyFont="1" applyFill="1" applyBorder="1" applyProtection="1">
      <protection hidden="1"/>
    </xf>
    <xf numFmtId="10" fontId="11" fillId="2" borderId="33" xfId="0" applyNumberFormat="1" applyFont="1" applyFill="1" applyBorder="1" applyProtection="1">
      <protection hidden="1"/>
    </xf>
    <xf numFmtId="4" fontId="11" fillId="2" borderId="33" xfId="0" applyNumberFormat="1" applyFont="1" applyFill="1" applyBorder="1" applyProtection="1">
      <protection hidden="1"/>
    </xf>
    <xf numFmtId="10" fontId="11" fillId="7" borderId="33" xfId="3" applyNumberFormat="1" applyFont="1" applyFill="1" applyBorder="1" applyProtection="1">
      <protection hidden="1"/>
    </xf>
    <xf numFmtId="0" fontId="13" fillId="5" borderId="0" xfId="0" applyFont="1" applyFill="1" applyAlignment="1" applyProtection="1">
      <protection hidden="1"/>
    </xf>
    <xf numFmtId="0" fontId="13" fillId="2" borderId="0" xfId="0" applyFont="1" applyFill="1" applyAlignment="1" applyProtection="1">
      <protection hidden="1"/>
    </xf>
    <xf numFmtId="164" fontId="11" fillId="7" borderId="3" xfId="2" applyNumberFormat="1" applyFont="1" applyFill="1" applyBorder="1" applyProtection="1">
      <protection hidden="1"/>
    </xf>
    <xf numFmtId="10" fontId="7" fillId="6" borderId="30" xfId="0" applyNumberFormat="1" applyFont="1" applyFill="1" applyBorder="1" applyProtection="1">
      <protection hidden="1"/>
    </xf>
    <xf numFmtId="4" fontId="7" fillId="5" borderId="38" xfId="0" applyNumberFormat="1" applyFont="1" applyFill="1" applyBorder="1" applyProtection="1">
      <protection hidden="1"/>
    </xf>
    <xf numFmtId="4" fontId="7" fillId="4" borderId="38" xfId="0" applyNumberFormat="1" applyFont="1" applyFill="1" applyBorder="1" applyProtection="1">
      <protection hidden="1"/>
    </xf>
    <xf numFmtId="10" fontId="11" fillId="7" borderId="38" xfId="3" applyNumberFormat="1" applyFont="1" applyFill="1" applyBorder="1" applyProtection="1">
      <protection hidden="1"/>
    </xf>
    <xf numFmtId="10" fontId="7" fillId="7" borderId="38" xfId="3" applyNumberFormat="1" applyFont="1" applyFill="1" applyBorder="1" applyProtection="1">
      <protection hidden="1"/>
    </xf>
    <xf numFmtId="164" fontId="11" fillId="7" borderId="33" xfId="2" applyNumberFormat="1" applyFont="1" applyFill="1" applyBorder="1" applyProtection="1">
      <protection hidden="1"/>
    </xf>
    <xf numFmtId="10" fontId="11" fillId="6" borderId="33" xfId="0" applyNumberFormat="1" applyFont="1" applyFill="1" applyBorder="1" applyProtection="1">
      <protection hidden="1"/>
    </xf>
    <xf numFmtId="0" fontId="8" fillId="0" borderId="0" xfId="0" applyFont="1" applyProtection="1">
      <protection hidden="1"/>
    </xf>
    <xf numFmtId="10" fontId="7" fillId="0" borderId="0" xfId="0" applyNumberFormat="1" applyFont="1" applyProtection="1">
      <protection hidden="1"/>
    </xf>
    <xf numFmtId="0" fontId="7" fillId="0" borderId="0" xfId="0" applyFont="1" applyAlignment="1" applyProtection="1">
      <alignment horizontal="left"/>
      <protection hidden="1"/>
    </xf>
    <xf numFmtId="3" fontId="7" fillId="0" borderId="0" xfId="0" applyNumberFormat="1" applyFont="1" applyProtection="1">
      <protection locked="0" hidden="1"/>
    </xf>
    <xf numFmtId="0" fontId="7" fillId="0" borderId="0" xfId="0" applyFont="1" applyAlignment="1" applyProtection="1">
      <alignment horizontal="left" vertical="top" wrapText="1"/>
      <protection hidden="1"/>
    </xf>
    <xf numFmtId="0" fontId="7" fillId="0" borderId="0" xfId="0" applyFont="1" applyBorder="1" applyAlignment="1" applyProtection="1">
      <alignment vertical="top" wrapText="1"/>
      <protection hidden="1"/>
    </xf>
    <xf numFmtId="0" fontId="11" fillId="0" borderId="2" xfId="0" applyFont="1" applyBorder="1" applyAlignment="1" applyProtection="1">
      <alignment horizontal="center" wrapText="1"/>
      <protection hidden="1"/>
    </xf>
    <xf numFmtId="0" fontId="11" fillId="0" borderId="3" xfId="0" applyFont="1" applyBorder="1" applyAlignment="1" applyProtection="1">
      <alignment horizontal="center" wrapText="1"/>
      <protection hidden="1"/>
    </xf>
    <xf numFmtId="0" fontId="11" fillId="0" borderId="1" xfId="0" applyFont="1" applyBorder="1" applyAlignment="1" applyProtection="1">
      <alignment horizontal="center" wrapText="1"/>
      <protection hidden="1"/>
    </xf>
    <xf numFmtId="0" fontId="11" fillId="0" borderId="0" xfId="0" applyFont="1" applyBorder="1" applyAlignment="1" applyProtection="1">
      <alignment horizontal="center" wrapText="1"/>
      <protection hidden="1"/>
    </xf>
    <xf numFmtId="0" fontId="7" fillId="0" borderId="0" xfId="0" applyFont="1" applyAlignment="1" applyProtection="1">
      <alignment vertical="top" wrapText="1"/>
      <protection hidden="1"/>
    </xf>
    <xf numFmtId="43" fontId="7" fillId="0" borderId="5" xfId="2" applyFont="1" applyBorder="1" applyAlignment="1" applyProtection="1">
      <alignment vertical="top" wrapText="1"/>
      <protection hidden="1"/>
    </xf>
    <xf numFmtId="43" fontId="7" fillId="0" borderId="6" xfId="2" applyFont="1" applyBorder="1" applyAlignment="1" applyProtection="1">
      <alignment vertical="top" wrapText="1"/>
      <protection hidden="1"/>
    </xf>
    <xf numFmtId="43" fontId="7" fillId="0" borderId="27" xfId="2" applyFont="1" applyBorder="1" applyAlignment="1" applyProtection="1">
      <alignment vertical="top" wrapText="1"/>
      <protection hidden="1"/>
    </xf>
    <xf numFmtId="43" fontId="7" fillId="0" borderId="8" xfId="2" applyFont="1" applyBorder="1" applyAlignment="1" applyProtection="1">
      <alignment vertical="top" wrapText="1"/>
      <protection hidden="1"/>
    </xf>
    <xf numFmtId="43" fontId="7" fillId="0" borderId="9" xfId="2" applyFont="1" applyBorder="1" applyAlignment="1" applyProtection="1">
      <alignment vertical="top" wrapText="1"/>
      <protection hidden="1"/>
    </xf>
    <xf numFmtId="43" fontId="7" fillId="0" borderId="28" xfId="2" applyFont="1" applyBorder="1" applyAlignment="1" applyProtection="1">
      <alignment vertical="top" wrapText="1"/>
      <protection hidden="1"/>
    </xf>
    <xf numFmtId="43" fontId="7" fillId="3" borderId="8" xfId="2" applyFont="1" applyFill="1" applyBorder="1" applyAlignment="1" applyProtection="1">
      <alignment vertical="top" wrapText="1"/>
      <protection hidden="1"/>
    </xf>
    <xf numFmtId="43" fontId="7" fillId="3" borderId="9" xfId="2" applyFont="1" applyFill="1" applyBorder="1" applyAlignment="1" applyProtection="1">
      <alignment vertical="top" wrapText="1"/>
      <protection hidden="1"/>
    </xf>
    <xf numFmtId="43" fontId="7" fillId="3" borderId="10" xfId="2" applyFont="1" applyFill="1" applyBorder="1" applyAlignment="1" applyProtection="1">
      <alignment vertical="top" wrapText="1"/>
      <protection hidden="1"/>
    </xf>
    <xf numFmtId="0" fontId="11" fillId="0" borderId="0" xfId="0" applyFont="1" applyAlignment="1" applyProtection="1">
      <alignment horizontal="left" vertical="top" wrapText="1"/>
      <protection hidden="1"/>
    </xf>
    <xf numFmtId="0" fontId="11" fillId="0" borderId="0" xfId="0" applyFont="1" applyAlignment="1" applyProtection="1">
      <alignment vertical="top" wrapText="1"/>
      <protection hidden="1"/>
    </xf>
    <xf numFmtId="43" fontId="7" fillId="0" borderId="8" xfId="2" applyFont="1" applyBorder="1" applyAlignment="1" applyProtection="1">
      <alignment vertical="top" wrapText="1"/>
      <protection locked="0" hidden="1"/>
    </xf>
    <xf numFmtId="43" fontId="7" fillId="0" borderId="9" xfId="2" applyFont="1" applyBorder="1" applyAlignment="1" applyProtection="1">
      <alignment vertical="top" wrapText="1"/>
      <protection locked="0" hidden="1"/>
    </xf>
    <xf numFmtId="43" fontId="7" fillId="0" borderId="28" xfId="2" applyFont="1" applyBorder="1" applyAlignment="1" applyProtection="1">
      <alignment vertical="top" wrapText="1"/>
      <protection locked="0" hidden="1"/>
    </xf>
    <xf numFmtId="0" fontId="11" fillId="0" borderId="0" xfId="0" applyFont="1" applyAlignment="1" applyProtection="1">
      <alignment horizontal="left" vertical="top" wrapText="1"/>
      <protection locked="0" hidden="1"/>
    </xf>
    <xf numFmtId="0" fontId="11" fillId="0" borderId="0" xfId="0" applyFont="1" applyAlignment="1" applyProtection="1">
      <alignment vertical="top" wrapText="1"/>
      <protection locked="0" hidden="1"/>
    </xf>
    <xf numFmtId="0" fontId="10" fillId="0" borderId="0" xfId="0" applyFont="1" applyAlignment="1" applyProtection="1">
      <alignment horizontal="right" vertical="center" wrapText="1"/>
      <protection hidden="1"/>
    </xf>
    <xf numFmtId="0" fontId="23" fillId="0" borderId="0" xfId="0" applyFont="1" applyBorder="1" applyAlignment="1" applyProtection="1">
      <alignment vertical="center" wrapText="1"/>
      <protection hidden="1"/>
    </xf>
    <xf numFmtId="0" fontId="11" fillId="0" borderId="0" xfId="0" applyFont="1" applyBorder="1" applyAlignment="1" applyProtection="1">
      <alignment vertical="top" wrapText="1"/>
      <protection hidden="1"/>
    </xf>
    <xf numFmtId="0" fontId="11" fillId="0" borderId="0" xfId="0" applyFont="1" applyFill="1" applyBorder="1" applyAlignment="1" applyProtection="1">
      <alignment vertical="top" wrapText="1"/>
      <protection hidden="1"/>
    </xf>
    <xf numFmtId="43" fontId="7" fillId="0" borderId="14" xfId="2" applyFont="1" applyBorder="1" applyAlignment="1" applyProtection="1">
      <alignment vertical="top" wrapText="1"/>
      <protection locked="0" hidden="1"/>
    </xf>
    <xf numFmtId="43" fontId="7" fillId="0" borderId="11" xfId="2" applyFont="1" applyBorder="1" applyAlignment="1" applyProtection="1">
      <alignment vertical="top" wrapText="1"/>
      <protection locked="0" hidden="1"/>
    </xf>
    <xf numFmtId="43" fontId="7" fillId="0" borderId="29" xfId="2" applyFont="1" applyBorder="1" applyAlignment="1" applyProtection="1">
      <alignment vertical="top" wrapText="1"/>
      <protection locked="0" hidden="1"/>
    </xf>
    <xf numFmtId="43" fontId="11" fillId="8" borderId="13" xfId="2" applyFont="1" applyFill="1" applyBorder="1" applyAlignment="1" applyProtection="1">
      <alignment vertical="top" wrapText="1"/>
      <protection hidden="1"/>
    </xf>
    <xf numFmtId="3" fontId="39" fillId="0" borderId="0" xfId="0" applyNumberFormat="1" applyFont="1" applyProtection="1">
      <protection hidden="1"/>
    </xf>
    <xf numFmtId="0" fontId="39" fillId="0" borderId="0" xfId="0" applyFont="1" applyBorder="1" applyProtection="1">
      <protection hidden="1"/>
    </xf>
    <xf numFmtId="3" fontId="40" fillId="0" borderId="0" xfId="0" applyNumberFormat="1" applyFont="1" applyProtection="1">
      <protection hidden="1"/>
    </xf>
    <xf numFmtId="3" fontId="41" fillId="0" borderId="0" xfId="0" applyNumberFormat="1" applyFont="1" applyProtection="1">
      <protection hidden="1"/>
    </xf>
    <xf numFmtId="0" fontId="41" fillId="0" borderId="0" xfId="0" applyFont="1" applyProtection="1">
      <protection hidden="1"/>
    </xf>
    <xf numFmtId="0" fontId="38" fillId="0" borderId="0" xfId="0" applyFont="1" applyAlignment="1" applyProtection="1">
      <alignment horizontal="center"/>
      <protection hidden="1"/>
    </xf>
    <xf numFmtId="0" fontId="39" fillId="0" borderId="0" xfId="0" applyFont="1" applyFill="1" applyBorder="1" applyProtection="1">
      <protection hidden="1"/>
    </xf>
    <xf numFmtId="0" fontId="39" fillId="0" borderId="0" xfId="0" applyFont="1" applyBorder="1" applyAlignment="1" applyProtection="1">
      <protection hidden="1"/>
    </xf>
    <xf numFmtId="3" fontId="39" fillId="0" borderId="0" xfId="0" applyNumberFormat="1" applyFont="1" applyAlignment="1" applyProtection="1">
      <protection hidden="1"/>
    </xf>
    <xf numFmtId="0" fontId="35" fillId="0" borderId="0" xfId="0" applyFont="1" applyAlignment="1" applyProtection="1">
      <alignment horizontal="left"/>
      <protection hidden="1"/>
    </xf>
    <xf numFmtId="0" fontId="40" fillId="0" borderId="0" xfId="0" applyFont="1" applyAlignment="1" applyProtection="1">
      <protection hidden="1"/>
    </xf>
    <xf numFmtId="3" fontId="40" fillId="0" borderId="0" xfId="0" applyNumberFormat="1" applyFont="1" applyAlignment="1" applyProtection="1">
      <protection hidden="1"/>
    </xf>
    <xf numFmtId="0" fontId="10" fillId="0" borderId="0" xfId="0" applyFont="1" applyAlignment="1" applyProtection="1">
      <alignment horizontal="center"/>
      <protection locked="0" hidden="1"/>
    </xf>
    <xf numFmtId="0" fontId="10" fillId="0" borderId="0" xfId="0" applyFont="1" applyAlignment="1" applyProtection="1">
      <alignment horizontal="right"/>
      <protection locked="0" hidden="1"/>
    </xf>
    <xf numFmtId="3" fontId="25" fillId="0" borderId="0" xfId="0" applyNumberFormat="1" applyFont="1" applyProtection="1">
      <protection locked="0" hidden="1"/>
    </xf>
    <xf numFmtId="0" fontId="17" fillId="0" borderId="0" xfId="0" applyFont="1" applyBorder="1" applyAlignment="1" applyProtection="1">
      <alignment vertical="top" wrapText="1"/>
      <protection hidden="1"/>
    </xf>
    <xf numFmtId="0" fontId="21" fillId="0" borderId="2" xfId="0" applyFont="1" applyBorder="1" applyAlignment="1" applyProtection="1">
      <alignment horizontal="center" wrapText="1"/>
      <protection hidden="1"/>
    </xf>
    <xf numFmtId="0" fontId="21" fillId="0" borderId="1" xfId="0" applyFont="1" applyBorder="1" applyAlignment="1" applyProtection="1">
      <alignment horizontal="center" wrapText="1"/>
      <protection hidden="1"/>
    </xf>
    <xf numFmtId="0" fontId="21" fillId="0" borderId="0" xfId="0" applyFont="1" applyBorder="1" applyAlignment="1" applyProtection="1">
      <alignment horizontal="center" wrapText="1"/>
      <protection hidden="1"/>
    </xf>
    <xf numFmtId="0" fontId="21" fillId="0" borderId="3" xfId="0" applyFont="1" applyBorder="1" applyAlignment="1" applyProtection="1">
      <alignment horizont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vertical="top" wrapText="1"/>
      <protection hidden="1"/>
    </xf>
    <xf numFmtId="43" fontId="7" fillId="0" borderId="7" xfId="2" applyFont="1" applyBorder="1" applyAlignment="1" applyProtection="1">
      <alignment vertical="top" wrapText="1"/>
      <protection hidden="1"/>
    </xf>
    <xf numFmtId="43" fontId="7" fillId="0" borderId="10" xfId="2" applyFont="1" applyBorder="1" applyAlignment="1" applyProtection="1">
      <alignment vertical="top" wrapText="1"/>
      <protection hidden="1"/>
    </xf>
    <xf numFmtId="43" fontId="7" fillId="0" borderId="10" xfId="2" applyFont="1" applyBorder="1" applyAlignment="1" applyProtection="1">
      <alignment vertical="top" wrapText="1"/>
      <protection locked="0" hidden="1"/>
    </xf>
    <xf numFmtId="0" fontId="11" fillId="0" borderId="0" xfId="0" applyFont="1" applyBorder="1" applyAlignment="1" applyProtection="1">
      <alignment vertical="top" wrapText="1"/>
      <protection locked="0" hidden="1"/>
    </xf>
    <xf numFmtId="43" fontId="7" fillId="0" borderId="18" xfId="2" applyFont="1" applyBorder="1" applyAlignment="1" applyProtection="1">
      <alignment vertical="top" wrapText="1"/>
      <protection locked="0" hidden="1"/>
    </xf>
    <xf numFmtId="43" fontId="7" fillId="0" borderId="19" xfId="2" applyFont="1" applyBorder="1" applyAlignment="1" applyProtection="1">
      <alignment vertical="top" wrapText="1"/>
      <protection locked="0" hidden="1"/>
    </xf>
    <xf numFmtId="43" fontId="7" fillId="0" borderId="20" xfId="2" applyFont="1" applyBorder="1" applyAlignment="1" applyProtection="1">
      <alignment vertical="top" wrapText="1"/>
      <protection locked="0" hidden="1"/>
    </xf>
    <xf numFmtId="43" fontId="7" fillId="0" borderId="21" xfId="2" applyFont="1" applyBorder="1" applyAlignment="1" applyProtection="1">
      <alignment vertical="top" wrapText="1"/>
      <protection hidden="1"/>
    </xf>
    <xf numFmtId="43" fontId="7" fillId="0" borderId="25" xfId="2" applyFont="1" applyBorder="1" applyAlignment="1" applyProtection="1">
      <alignment vertical="top" wrapText="1"/>
      <protection hidden="1"/>
    </xf>
    <xf numFmtId="43" fontId="7" fillId="0" borderId="23" xfId="2" applyFont="1" applyBorder="1" applyAlignment="1" applyProtection="1">
      <alignment vertical="top" wrapText="1"/>
      <protection hidden="1"/>
    </xf>
    <xf numFmtId="43" fontId="7" fillId="0" borderId="12" xfId="2" applyFont="1" applyBorder="1" applyAlignment="1" applyProtection="1">
      <alignment vertical="top" wrapText="1"/>
      <protection locked="0" hidden="1"/>
    </xf>
    <xf numFmtId="0" fontId="39" fillId="0" borderId="0" xfId="0" applyFont="1" applyAlignment="1" applyProtection="1">
      <alignment horizontal="left"/>
      <protection hidden="1"/>
    </xf>
    <xf numFmtId="0" fontId="42" fillId="0" borderId="0" xfId="0" applyFont="1" applyAlignment="1" applyProtection="1">
      <alignment horizontal="center"/>
      <protection hidden="1"/>
    </xf>
    <xf numFmtId="0" fontId="40" fillId="0" borderId="0" xfId="0" applyFont="1" applyProtection="1">
      <protection hidden="1"/>
    </xf>
    <xf numFmtId="0" fontId="6" fillId="0" borderId="0" xfId="0" applyFont="1" applyAlignment="1" applyProtection="1">
      <alignment horizontal="center"/>
      <protection locked="0" hidden="1"/>
    </xf>
    <xf numFmtId="0" fontId="6" fillId="0" borderId="0" xfId="0" applyFont="1" applyAlignment="1" applyProtection="1">
      <alignment horizontal="right"/>
      <protection locked="0" hidden="1"/>
    </xf>
    <xf numFmtId="0" fontId="2" fillId="0" borderId="0" xfId="0" applyFont="1" applyProtection="1">
      <protection locked="0" hidden="1"/>
    </xf>
    <xf numFmtId="3" fontId="2" fillId="0" borderId="0" xfId="0" applyNumberFormat="1" applyFont="1" applyProtection="1">
      <protection locked="0" hidden="1"/>
    </xf>
    <xf numFmtId="0" fontId="9" fillId="0" borderId="0" xfId="0" applyFont="1" applyBorder="1" applyAlignment="1" applyProtection="1">
      <alignment horizontal="center" wrapText="1"/>
      <protection hidden="1"/>
    </xf>
    <xf numFmtId="0" fontId="24" fillId="0" borderId="0" xfId="0" applyFont="1" applyBorder="1" applyAlignment="1" applyProtection="1">
      <alignment horizontal="left" vertical="top" wrapText="1"/>
      <protection hidden="1"/>
    </xf>
    <xf numFmtId="0" fontId="11" fillId="2" borderId="0" xfId="0" applyFont="1" applyFill="1" applyAlignment="1" applyProtection="1">
      <alignment vertical="top" wrapText="1"/>
      <protection locked="0" hidden="1"/>
    </xf>
    <xf numFmtId="0" fontId="12" fillId="2" borderId="0" xfId="0" applyFont="1" applyFill="1" applyAlignment="1" applyProtection="1">
      <alignment vertical="top" wrapText="1"/>
      <protection locked="0" hidden="1"/>
    </xf>
    <xf numFmtId="3" fontId="7" fillId="0" borderId="0" xfId="0" applyNumberFormat="1" applyFont="1" applyBorder="1" applyAlignment="1" applyProtection="1">
      <alignment vertical="top" wrapText="1"/>
      <protection locked="0" hidden="1"/>
    </xf>
    <xf numFmtId="0" fontId="9" fillId="0" borderId="0" xfId="0" applyFont="1" applyBorder="1" applyAlignment="1" applyProtection="1">
      <alignment horizontal="center" vertical="center" wrapText="1"/>
      <protection hidden="1"/>
    </xf>
    <xf numFmtId="0" fontId="37" fillId="5" borderId="0" xfId="0" applyFont="1" applyFill="1" applyProtection="1">
      <protection hidden="1"/>
    </xf>
    <xf numFmtId="0" fontId="7" fillId="0" borderId="0" xfId="0" applyFont="1" applyFill="1" applyProtection="1">
      <protection hidden="1"/>
    </xf>
    <xf numFmtId="0" fontId="37" fillId="0" borderId="0" xfId="0" applyFont="1" applyFill="1" applyProtection="1">
      <protection hidden="1"/>
    </xf>
    <xf numFmtId="3" fontId="2" fillId="0" borderId="0" xfId="0" applyNumberFormat="1" applyFont="1" applyProtection="1">
      <protection hidden="1"/>
    </xf>
    <xf numFmtId="3" fontId="28" fillId="0" borderId="0" xfId="0" applyNumberFormat="1" applyFont="1" applyProtection="1">
      <protection hidden="1"/>
    </xf>
    <xf numFmtId="0" fontId="39" fillId="0" borderId="0" xfId="0" applyFont="1" applyAlignment="1" applyProtection="1">
      <alignment horizontal="center"/>
      <protection locked="0" hidden="1"/>
    </xf>
    <xf numFmtId="0" fontId="39" fillId="0" borderId="0" xfId="0" applyFont="1" applyAlignment="1" applyProtection="1">
      <alignment horizontal="right"/>
      <protection locked="0" hidden="1"/>
    </xf>
    <xf numFmtId="0" fontId="40" fillId="0" borderId="0" xfId="0" applyFont="1" applyProtection="1">
      <protection locked="0" hidden="1"/>
    </xf>
    <xf numFmtId="3" fontId="40" fillId="0" borderId="0" xfId="0" applyNumberFormat="1" applyFont="1" applyProtection="1">
      <protection locked="0" hidden="1"/>
    </xf>
    <xf numFmtId="3" fontId="41" fillId="0" borderId="0" xfId="0" applyNumberFormat="1" applyFont="1" applyProtection="1">
      <protection locked="0" hidden="1"/>
    </xf>
    <xf numFmtId="0" fontId="10" fillId="0" borderId="0" xfId="0" applyFont="1" applyAlignment="1" applyProtection="1">
      <alignment horizontal="right" vertical="center" wrapText="1"/>
      <protection hidden="1"/>
    </xf>
    <xf numFmtId="0" fontId="23" fillId="0" borderId="0" xfId="0" applyFont="1" applyBorder="1" applyAlignment="1" applyProtection="1">
      <alignment vertical="center" wrapText="1"/>
      <protection hidden="1"/>
    </xf>
    <xf numFmtId="0" fontId="21" fillId="0" borderId="2" xfId="0" applyFont="1" applyBorder="1" applyAlignment="1" applyProtection="1">
      <alignment horizontal="center" wrapText="1"/>
      <protection hidden="1"/>
    </xf>
    <xf numFmtId="0" fontId="21" fillId="0" borderId="3" xfId="0" applyFont="1" applyBorder="1" applyAlignment="1" applyProtection="1">
      <alignment horizontal="center" wrapText="1"/>
      <protection hidden="1"/>
    </xf>
    <xf numFmtId="0" fontId="7" fillId="0" borderId="0" xfId="0" applyFont="1" applyAlignment="1" applyProtection="1">
      <alignment horizontal="left" vertical="top" wrapText="1"/>
    </xf>
    <xf numFmtId="0" fontId="17" fillId="0" borderId="0" xfId="0" applyFont="1" applyBorder="1" applyAlignment="1" applyProtection="1">
      <alignment vertical="top" wrapText="1"/>
    </xf>
    <xf numFmtId="0" fontId="17" fillId="0" borderId="0" xfId="0" applyFont="1" applyAlignment="1" applyProtection="1">
      <alignment horizontal="left" vertical="top" wrapText="1"/>
    </xf>
    <xf numFmtId="43" fontId="7" fillId="0" borderId="5" xfId="2" applyFont="1" applyBorder="1" applyAlignment="1" applyProtection="1">
      <alignment vertical="top" wrapText="1"/>
    </xf>
    <xf numFmtId="43" fontId="7" fillId="0" borderId="6" xfId="2" applyFont="1" applyBorder="1" applyAlignment="1" applyProtection="1">
      <alignment vertical="top" wrapText="1"/>
    </xf>
    <xf numFmtId="43" fontId="7" fillId="0" borderId="8" xfId="2" applyFont="1" applyBorder="1" applyAlignment="1" applyProtection="1">
      <alignment vertical="top" wrapText="1"/>
    </xf>
    <xf numFmtId="43" fontId="7" fillId="0" borderId="9" xfId="2" applyFont="1" applyBorder="1" applyAlignment="1" applyProtection="1">
      <alignment vertical="top" wrapText="1"/>
    </xf>
    <xf numFmtId="43" fontId="7" fillId="0" borderId="10" xfId="2" applyFont="1" applyBorder="1" applyAlignment="1" applyProtection="1">
      <alignment vertical="top" wrapText="1"/>
    </xf>
    <xf numFmtId="0" fontId="11" fillId="0" borderId="0" xfId="0" applyFont="1" applyAlignment="1" applyProtection="1">
      <alignment horizontal="left" vertical="top" wrapText="1"/>
    </xf>
    <xf numFmtId="0" fontId="11" fillId="0" borderId="0" xfId="0" applyFont="1" applyAlignment="1" applyProtection="1">
      <alignment vertical="top" wrapText="1"/>
    </xf>
    <xf numFmtId="0" fontId="11" fillId="0" borderId="0" xfId="0" applyFont="1" applyAlignment="1" applyProtection="1">
      <alignment wrapText="1"/>
    </xf>
    <xf numFmtId="0" fontId="11" fillId="0" borderId="0" xfId="0" applyFont="1" applyFill="1" applyBorder="1" applyAlignment="1" applyProtection="1">
      <alignment vertical="top" wrapText="1"/>
    </xf>
    <xf numFmtId="0" fontId="11" fillId="0" borderId="0" xfId="0" applyFont="1" applyBorder="1" applyAlignment="1" applyProtection="1">
      <alignment vertical="top" wrapText="1"/>
    </xf>
    <xf numFmtId="3" fontId="7" fillId="0" borderId="0" xfId="0" applyNumberFormat="1" applyFont="1" applyProtection="1"/>
    <xf numFmtId="0" fontId="37" fillId="0" borderId="0" xfId="0" applyFont="1" applyProtection="1"/>
    <xf numFmtId="3" fontId="40" fillId="0" borderId="0" xfId="0" applyNumberFormat="1" applyFont="1" applyProtection="1"/>
    <xf numFmtId="0" fontId="41" fillId="0" borderId="0" xfId="0" applyFont="1" applyProtection="1"/>
    <xf numFmtId="0" fontId="38" fillId="0" borderId="0" xfId="0" applyFont="1" applyAlignment="1" applyProtection="1">
      <alignment horizontal="center"/>
    </xf>
    <xf numFmtId="0" fontId="39" fillId="0" borderId="0" xfId="0" applyFont="1" applyBorder="1" applyProtection="1"/>
    <xf numFmtId="3" fontId="39" fillId="0" borderId="0" xfId="0" applyNumberFormat="1" applyFont="1" applyProtection="1"/>
    <xf numFmtId="3" fontId="41" fillId="0" borderId="0" xfId="0" applyNumberFormat="1" applyFont="1" applyProtection="1"/>
    <xf numFmtId="0" fontId="39" fillId="0" borderId="0" xfId="0" applyFont="1" applyFill="1" applyBorder="1" applyProtection="1"/>
    <xf numFmtId="0" fontId="39" fillId="0" borderId="0" xfId="0" applyFont="1" applyAlignment="1" applyProtection="1">
      <alignment horizontal="left"/>
    </xf>
    <xf numFmtId="0" fontId="40" fillId="0" borderId="0" xfId="0" applyFont="1" applyProtection="1"/>
    <xf numFmtId="3" fontId="2" fillId="0" borderId="0" xfId="0" applyNumberFormat="1" applyFont="1" applyProtection="1"/>
    <xf numFmtId="0" fontId="9" fillId="0" borderId="0" xfId="0" applyFont="1" applyBorder="1" applyAlignment="1" applyProtection="1">
      <alignment horizontal="center"/>
      <protection hidden="1"/>
    </xf>
    <xf numFmtId="0" fontId="17" fillId="0" borderId="0" xfId="0" applyFont="1" applyAlignment="1" applyProtection="1">
      <alignment horizontal="center" vertical="top" wrapText="1"/>
      <protection hidden="1"/>
    </xf>
    <xf numFmtId="0" fontId="11" fillId="0" borderId="0" xfId="0" applyFont="1" applyAlignment="1" applyProtection="1">
      <alignment wrapText="1"/>
      <protection hidden="1"/>
    </xf>
    <xf numFmtId="43" fontId="7" fillId="0" borderId="8" xfId="2" applyFont="1" applyBorder="1" applyAlignment="1" applyProtection="1">
      <alignment horizontal="right" vertical="top" wrapText="1"/>
      <protection locked="0" hidden="1"/>
    </xf>
    <xf numFmtId="43" fontId="7" fillId="0" borderId="9" xfId="2" applyFont="1" applyBorder="1" applyAlignment="1" applyProtection="1">
      <alignment horizontal="center" vertical="top" wrapText="1"/>
      <protection locked="0" hidden="1"/>
    </xf>
    <xf numFmtId="43" fontId="7" fillId="0" borderId="9" xfId="2" applyFont="1" applyBorder="1" applyAlignment="1" applyProtection="1">
      <alignment horizontal="right" vertical="top" wrapText="1"/>
      <protection locked="0" hidden="1"/>
    </xf>
    <xf numFmtId="43" fontId="7" fillId="0" borderId="10" xfId="2" applyFont="1" applyBorder="1" applyAlignment="1" applyProtection="1">
      <alignment horizontal="right" vertical="top" wrapText="1"/>
      <protection locked="0" hidden="1"/>
    </xf>
    <xf numFmtId="43" fontId="7" fillId="0" borderId="18" xfId="2" applyFont="1" applyBorder="1" applyAlignment="1" applyProtection="1">
      <alignment horizontal="right" vertical="top" wrapText="1"/>
      <protection locked="0" hidden="1"/>
    </xf>
    <xf numFmtId="43" fontId="7" fillId="0" borderId="19" xfId="2" applyFont="1" applyBorder="1" applyAlignment="1" applyProtection="1">
      <alignment horizontal="center" vertical="top" wrapText="1"/>
      <protection locked="0" hidden="1"/>
    </xf>
    <xf numFmtId="43" fontId="7" fillId="0" borderId="19" xfId="2" applyFont="1" applyBorder="1" applyAlignment="1" applyProtection="1">
      <alignment horizontal="right" vertical="top" wrapText="1"/>
      <protection locked="0" hidden="1"/>
    </xf>
    <xf numFmtId="43" fontId="7" fillId="0" borderId="20" xfId="2" applyFont="1" applyBorder="1" applyAlignment="1" applyProtection="1">
      <alignment horizontal="right" vertical="top" wrapText="1"/>
      <protection locked="0" hidden="1"/>
    </xf>
    <xf numFmtId="0" fontId="37" fillId="0" borderId="0" xfId="0" applyFont="1" applyProtection="1">
      <protection hidden="1"/>
    </xf>
    <xf numFmtId="0" fontId="27" fillId="0" borderId="0" xfId="0" applyFont="1" applyAlignment="1" applyProtection="1">
      <alignment horizontal="center"/>
      <protection hidden="1"/>
    </xf>
    <xf numFmtId="0" fontId="29" fillId="0" borderId="0" xfId="0" applyFont="1" applyAlignment="1" applyProtection="1">
      <alignment horizontal="center"/>
      <protection hidden="1"/>
    </xf>
    <xf numFmtId="0" fontId="30" fillId="0" borderId="24" xfId="0" applyFont="1" applyBorder="1" applyAlignment="1" applyProtection="1">
      <alignment horizontal="right"/>
    </xf>
    <xf numFmtId="0" fontId="42" fillId="0" borderId="0" xfId="0" applyFont="1" applyAlignment="1" applyProtection="1">
      <alignment horizontal="center"/>
    </xf>
    <xf numFmtId="0" fontId="17" fillId="0" borderId="2" xfId="0" applyFont="1" applyBorder="1" applyAlignment="1" applyProtection="1">
      <alignment horizontal="center" wrapText="1"/>
      <protection hidden="1"/>
    </xf>
    <xf numFmtId="0" fontId="17" fillId="0" borderId="3" xfId="0" applyFont="1" applyBorder="1" applyAlignment="1" applyProtection="1">
      <alignment horizontal="center" wrapText="1"/>
      <protection hidden="1"/>
    </xf>
    <xf numFmtId="0" fontId="17" fillId="0" borderId="1" xfId="0" applyFont="1" applyBorder="1" applyAlignment="1" applyProtection="1">
      <alignment horizontal="center" wrapText="1"/>
      <protection hidden="1"/>
    </xf>
    <xf numFmtId="0" fontId="17" fillId="0" borderId="0" xfId="0" applyFont="1" applyBorder="1" applyAlignment="1" applyProtection="1">
      <alignment horizontal="center" wrapText="1"/>
      <protection hidden="1"/>
    </xf>
    <xf numFmtId="0" fontId="30" fillId="0" borderId="24" xfId="0" applyFont="1" applyBorder="1" applyAlignment="1" applyProtection="1">
      <alignment horizontal="right"/>
      <protection hidden="1"/>
    </xf>
    <xf numFmtId="43" fontId="7" fillId="8" borderId="52" xfId="2" applyFont="1" applyFill="1" applyBorder="1" applyAlignment="1" applyProtection="1">
      <alignment vertical="top" wrapText="1"/>
      <protection hidden="1"/>
    </xf>
    <xf numFmtId="43" fontId="7" fillId="8" borderId="53" xfId="2" applyFont="1" applyFill="1" applyBorder="1" applyAlignment="1" applyProtection="1">
      <alignment vertical="top" wrapText="1"/>
      <protection hidden="1"/>
    </xf>
    <xf numFmtId="43" fontId="7" fillId="8" borderId="54" xfId="2" applyFont="1" applyFill="1" applyBorder="1" applyAlignment="1" applyProtection="1">
      <alignment vertical="top" wrapText="1"/>
      <protection hidden="1"/>
    </xf>
    <xf numFmtId="0" fontId="11" fillId="0" borderId="0" xfId="0" applyFont="1" applyAlignment="1" applyProtection="1">
      <alignment wrapText="1"/>
      <protection locked="0" hidden="1"/>
    </xf>
    <xf numFmtId="0" fontId="35" fillId="0" borderId="0" xfId="0" applyFont="1" applyAlignment="1" applyProtection="1">
      <alignment horizontal="center"/>
      <protection locked="0" hidden="1"/>
    </xf>
    <xf numFmtId="0" fontId="35" fillId="0" borderId="0" xfId="0" applyFont="1" applyAlignment="1" applyProtection="1">
      <alignment horizontal="right"/>
      <protection locked="0" hidden="1"/>
    </xf>
    <xf numFmtId="0" fontId="41" fillId="0" borderId="0" xfId="0" applyFont="1" applyProtection="1">
      <protection locked="0" hidden="1"/>
    </xf>
    <xf numFmtId="43" fontId="7" fillId="8" borderId="5" xfId="2" applyFont="1" applyFill="1" applyBorder="1" applyAlignment="1" applyProtection="1">
      <alignment vertical="top" wrapText="1"/>
      <protection hidden="1"/>
    </xf>
    <xf numFmtId="43" fontId="7" fillId="8" borderId="6" xfId="2" applyFont="1" applyFill="1" applyBorder="1" applyAlignment="1" applyProtection="1">
      <alignment vertical="top" wrapText="1"/>
      <protection hidden="1"/>
    </xf>
    <xf numFmtId="43" fontId="7" fillId="8" borderId="7" xfId="2" applyFont="1" applyFill="1" applyBorder="1" applyAlignment="1" applyProtection="1">
      <alignment vertical="top" wrapText="1"/>
      <protection hidden="1"/>
    </xf>
    <xf numFmtId="0" fontId="10" fillId="0" borderId="0" xfId="0" applyFont="1" applyAlignment="1" applyProtection="1">
      <alignment vertical="center" wrapText="1"/>
      <protection hidden="1"/>
    </xf>
    <xf numFmtId="43" fontId="7" fillId="0" borderId="28" xfId="2" applyFont="1" applyBorder="1" applyAlignment="1" applyProtection="1">
      <alignment vertical="top" wrapText="1"/>
      <protection locked="0"/>
    </xf>
    <xf numFmtId="43" fontId="7" fillId="8" borderId="57" xfId="2" applyFont="1" applyFill="1" applyBorder="1" applyAlignment="1" applyProtection="1">
      <alignment vertical="top" wrapText="1"/>
      <protection hidden="1"/>
    </xf>
    <xf numFmtId="43" fontId="7" fillId="0" borderId="53" xfId="2" applyFont="1" applyBorder="1" applyAlignment="1" applyProtection="1">
      <alignment vertical="top" wrapText="1"/>
      <protection hidden="1"/>
    </xf>
    <xf numFmtId="43" fontId="7" fillId="0" borderId="25" xfId="2" applyFont="1" applyBorder="1" applyAlignment="1" applyProtection="1">
      <alignment vertical="top" wrapText="1"/>
      <protection locked="0" hidden="1"/>
    </xf>
    <xf numFmtId="43" fontId="7" fillId="0" borderId="0" xfId="2" applyFont="1" applyProtection="1">
      <protection hidden="1"/>
    </xf>
    <xf numFmtId="0" fontId="2" fillId="0" borderId="0" xfId="0" applyFont="1" applyProtection="1">
      <protection hidden="1"/>
    </xf>
    <xf numFmtId="3" fontId="11" fillId="0" borderId="33" xfId="0" applyNumberFormat="1" applyFont="1" applyBorder="1" applyAlignment="1" applyProtection="1">
      <alignment horizontal="centerContinuous"/>
    </xf>
    <xf numFmtId="3" fontId="7" fillId="0" borderId="4" xfId="0" applyNumberFormat="1" applyFont="1" applyBorder="1" applyAlignment="1" applyProtection="1">
      <alignment horizontal="centerContinuous"/>
    </xf>
    <xf numFmtId="3" fontId="22" fillId="0" borderId="33" xfId="0" applyNumberFormat="1" applyFont="1" applyBorder="1" applyAlignment="1" applyProtection="1">
      <alignment horizontal="centerContinuous"/>
    </xf>
    <xf numFmtId="3" fontId="11" fillId="0" borderId="33" xfId="0" applyNumberFormat="1" applyFont="1" applyBorder="1" applyAlignment="1" applyProtection="1">
      <alignment horizontal="centerContinuous"/>
      <protection hidden="1"/>
    </xf>
    <xf numFmtId="3" fontId="7" fillId="0" borderId="4" xfId="0" applyNumberFormat="1" applyFont="1" applyBorder="1" applyAlignment="1" applyProtection="1">
      <alignment horizontal="centerContinuous"/>
      <protection hidden="1"/>
    </xf>
    <xf numFmtId="3" fontId="22" fillId="0" borderId="33" xfId="0" applyNumberFormat="1" applyFont="1" applyBorder="1" applyAlignment="1" applyProtection="1">
      <alignment horizontal="centerContinuous"/>
      <protection hidden="1"/>
    </xf>
    <xf numFmtId="3" fontId="7" fillId="0" borderId="5" xfId="0" applyNumberFormat="1" applyFont="1" applyBorder="1" applyAlignment="1" applyProtection="1">
      <alignment vertical="top" wrapText="1"/>
      <protection hidden="1"/>
    </xf>
    <xf numFmtId="3" fontId="7" fillId="0" borderId="6" xfId="0" applyNumberFormat="1" applyFont="1" applyBorder="1" applyAlignment="1" applyProtection="1">
      <alignment vertical="top" wrapText="1"/>
      <protection hidden="1"/>
    </xf>
    <xf numFmtId="3" fontId="7" fillId="0" borderId="7" xfId="0" applyNumberFormat="1" applyFont="1" applyBorder="1" applyAlignment="1" applyProtection="1">
      <alignment vertical="top" wrapText="1"/>
      <protection hidden="1"/>
    </xf>
    <xf numFmtId="3" fontId="7" fillId="0" borderId="8" xfId="0" applyNumberFormat="1" applyFont="1" applyBorder="1" applyAlignment="1" applyProtection="1">
      <alignment vertical="top" wrapText="1"/>
      <protection hidden="1"/>
    </xf>
    <xf numFmtId="3" fontId="7" fillId="0" borderId="9" xfId="0" applyNumberFormat="1" applyFont="1" applyBorder="1" applyAlignment="1" applyProtection="1">
      <alignment vertical="top" wrapText="1"/>
      <protection hidden="1"/>
    </xf>
    <xf numFmtId="3" fontId="7" fillId="0" borderId="10" xfId="0" applyNumberFormat="1" applyFont="1" applyBorder="1" applyAlignment="1" applyProtection="1">
      <alignment vertical="top" wrapText="1"/>
      <protection hidden="1"/>
    </xf>
    <xf numFmtId="0" fontId="9" fillId="0" borderId="0" xfId="0" applyFont="1" applyAlignment="1" applyProtection="1">
      <alignment wrapText="1"/>
      <protection hidden="1"/>
    </xf>
    <xf numFmtId="0" fontId="6" fillId="0" borderId="0" xfId="0" applyFont="1" applyAlignment="1" applyProtection="1">
      <alignment horizontal="center"/>
      <protection hidden="1"/>
    </xf>
    <xf numFmtId="0" fontId="6" fillId="0" borderId="0" xfId="0" applyFont="1" applyAlignment="1" applyProtection="1">
      <alignment horizontal="right"/>
      <protection hidden="1"/>
    </xf>
    <xf numFmtId="43" fontId="11" fillId="8" borderId="13" xfId="2" applyNumberFormat="1" applyFont="1" applyFill="1" applyBorder="1" applyAlignment="1" applyProtection="1">
      <alignment vertical="top" wrapText="1"/>
    </xf>
    <xf numFmtId="0" fontId="7" fillId="0" borderId="0" xfId="0" applyFont="1" applyAlignment="1" applyProtection="1"/>
    <xf numFmtId="0" fontId="7" fillId="0" borderId="0" xfId="0" applyFont="1" applyAlignment="1" applyProtection="1">
      <protection hidden="1"/>
    </xf>
    <xf numFmtId="3" fontId="28" fillId="0" borderId="0" xfId="0" applyNumberFormat="1" applyFont="1" applyProtection="1"/>
    <xf numFmtId="0" fontId="9" fillId="0" borderId="0" xfId="0" applyFont="1" applyAlignment="1" applyProtection="1">
      <alignment horizontal="right" vertical="center"/>
      <protection hidden="1"/>
    </xf>
    <xf numFmtId="3" fontId="37" fillId="5" borderId="0" xfId="0" applyNumberFormat="1" applyFont="1" applyFill="1" applyProtection="1">
      <protection hidden="1"/>
    </xf>
    <xf numFmtId="43" fontId="7" fillId="0" borderId="28" xfId="2" applyFont="1" applyBorder="1" applyAlignment="1" applyProtection="1">
      <alignment horizontal="right" vertical="top" wrapText="1"/>
      <protection locked="0"/>
    </xf>
    <xf numFmtId="0" fontId="17" fillId="0" borderId="0" xfId="0" applyFont="1" applyAlignment="1" applyProtection="1">
      <alignment vertical="top" wrapText="1"/>
    </xf>
    <xf numFmtId="43" fontId="7" fillId="0" borderId="27" xfId="2" applyFont="1" applyBorder="1" applyAlignment="1" applyProtection="1">
      <alignment vertical="top" wrapText="1"/>
    </xf>
    <xf numFmtId="43" fontId="7" fillId="0" borderId="28" xfId="2" applyFont="1" applyBorder="1" applyAlignment="1" applyProtection="1">
      <alignment vertical="top" wrapText="1"/>
    </xf>
    <xf numFmtId="43" fontId="7" fillId="0" borderId="8" xfId="2" applyFont="1" applyBorder="1" applyAlignment="1" applyProtection="1">
      <alignment horizontal="right" vertical="top" wrapText="1"/>
    </xf>
    <xf numFmtId="43" fontId="7" fillId="0" borderId="9" xfId="2" applyFont="1" applyBorder="1" applyAlignment="1" applyProtection="1">
      <alignment horizontal="right" vertical="top" wrapText="1"/>
    </xf>
    <xf numFmtId="43" fontId="7" fillId="0" borderId="28" xfId="2" applyFont="1" applyBorder="1" applyAlignment="1" applyProtection="1">
      <alignment horizontal="right" vertical="top" wrapText="1"/>
    </xf>
    <xf numFmtId="3" fontId="25" fillId="0" borderId="0" xfId="0" applyNumberFormat="1" applyFont="1" applyProtection="1"/>
    <xf numFmtId="0" fontId="20" fillId="0" borderId="0" xfId="0" applyFont="1" applyBorder="1" applyAlignment="1" applyProtection="1">
      <alignment vertical="top" wrapText="1"/>
      <protection hidden="1"/>
    </xf>
    <xf numFmtId="43" fontId="7" fillId="0" borderId="28" xfId="2" applyFont="1" applyBorder="1" applyAlignment="1" applyProtection="1">
      <alignment horizontal="right" vertical="top" wrapText="1"/>
      <protection locked="0" hidden="1"/>
    </xf>
    <xf numFmtId="43" fontId="7" fillId="0" borderId="8" xfId="2" applyFont="1" applyBorder="1" applyAlignment="1" applyProtection="1">
      <alignment horizontal="right" vertical="top" wrapText="1"/>
      <protection hidden="1"/>
    </xf>
    <xf numFmtId="43" fontId="7" fillId="0" borderId="9" xfId="2" applyFont="1" applyBorder="1" applyAlignment="1" applyProtection="1">
      <alignment horizontal="center" vertical="top" wrapText="1"/>
      <protection hidden="1"/>
    </xf>
    <xf numFmtId="43" fontId="7" fillId="0" borderId="28" xfId="2" applyFont="1" applyBorder="1" applyAlignment="1" applyProtection="1">
      <alignment horizontal="center" vertical="top" wrapText="1"/>
      <protection hidden="1"/>
    </xf>
    <xf numFmtId="43" fontId="7" fillId="0" borderId="9" xfId="2" applyFont="1" applyBorder="1" applyAlignment="1" applyProtection="1">
      <alignment horizontal="right" vertical="top" wrapText="1"/>
      <protection hidden="1"/>
    </xf>
    <xf numFmtId="43" fontId="7" fillId="0" borderId="28" xfId="2" applyFont="1" applyBorder="1" applyAlignment="1" applyProtection="1">
      <alignment horizontal="right" vertical="top" wrapText="1"/>
      <protection hidden="1"/>
    </xf>
    <xf numFmtId="43" fontId="7" fillId="0" borderId="8" xfId="2" applyFont="1" applyBorder="1" applyProtection="1">
      <protection locked="0" hidden="1"/>
    </xf>
    <xf numFmtId="43" fontId="7" fillId="0" borderId="9" xfId="2" applyFont="1" applyBorder="1" applyProtection="1">
      <protection locked="0" hidden="1"/>
    </xf>
    <xf numFmtId="43" fontId="7" fillId="0" borderId="28" xfId="2" applyFont="1" applyBorder="1" applyProtection="1">
      <protection locked="0" hidden="1"/>
    </xf>
    <xf numFmtId="43" fontId="7" fillId="0" borderId="14" xfId="2" applyFont="1" applyBorder="1" applyProtection="1">
      <protection locked="0" hidden="1"/>
    </xf>
    <xf numFmtId="43" fontId="7" fillId="0" borderId="11" xfId="2" applyFont="1" applyBorder="1" applyProtection="1">
      <protection locked="0" hidden="1"/>
    </xf>
    <xf numFmtId="43" fontId="7" fillId="0" borderId="29" xfId="2" applyFont="1" applyBorder="1" applyProtection="1">
      <protection locked="0" hidden="1"/>
    </xf>
    <xf numFmtId="43" fontId="11" fillId="2" borderId="13" xfId="2" applyFont="1" applyFill="1" applyBorder="1" applyAlignment="1" applyProtection="1">
      <alignment vertical="top" wrapText="1"/>
      <protection hidden="1"/>
    </xf>
    <xf numFmtId="3" fontId="25" fillId="0" borderId="0" xfId="0" applyNumberFormat="1" applyFont="1" applyProtection="1">
      <protection hidden="1"/>
    </xf>
    <xf numFmtId="43" fontId="7" fillId="0" borderId="29" xfId="2" applyFont="1" applyBorder="1" applyAlignment="1" applyProtection="1">
      <alignment horizontal="right" vertical="top" wrapText="1"/>
      <protection locked="0"/>
    </xf>
    <xf numFmtId="43" fontId="7" fillId="0" borderId="10" xfId="2" applyFont="1" applyBorder="1" applyAlignment="1" applyProtection="1">
      <alignment horizontal="right" vertical="top" wrapText="1"/>
      <protection hidden="1"/>
    </xf>
    <xf numFmtId="43" fontId="7" fillId="0" borderId="14" xfId="2" applyFont="1" applyBorder="1" applyAlignment="1" applyProtection="1">
      <alignment horizontal="right" vertical="top" wrapText="1"/>
      <protection locked="0" hidden="1"/>
    </xf>
    <xf numFmtId="43" fontId="7" fillId="0" borderId="11" xfId="2" applyFont="1" applyBorder="1" applyAlignment="1" applyProtection="1">
      <alignment horizontal="center" vertical="top" wrapText="1"/>
      <protection locked="0" hidden="1"/>
    </xf>
    <xf numFmtId="43" fontId="7" fillId="0" borderId="11" xfId="2" applyFont="1" applyBorder="1" applyAlignment="1" applyProtection="1">
      <alignment horizontal="right" vertical="top" wrapText="1"/>
      <protection locked="0" hidden="1"/>
    </xf>
    <xf numFmtId="43" fontId="7" fillId="0" borderId="12" xfId="2" applyFont="1" applyBorder="1" applyAlignment="1" applyProtection="1">
      <alignment horizontal="right" vertical="top" wrapText="1"/>
      <protection locked="0" hidden="1"/>
    </xf>
    <xf numFmtId="3" fontId="28" fillId="0" borderId="0" xfId="0" applyNumberFormat="1" applyFont="1" applyProtection="1">
      <protection locked="0" hidden="1"/>
    </xf>
    <xf numFmtId="3" fontId="11" fillId="0" borderId="26" xfId="0" applyNumberFormat="1" applyFont="1" applyBorder="1" applyAlignment="1" applyProtection="1">
      <alignment horizontal="center" vertical="center"/>
      <protection hidden="1"/>
    </xf>
    <xf numFmtId="43" fontId="7" fillId="5" borderId="45" xfId="2" applyFont="1" applyFill="1" applyBorder="1" applyAlignment="1" applyProtection="1">
      <alignment vertical="top" wrapText="1"/>
      <protection hidden="1"/>
    </xf>
    <xf numFmtId="43" fontId="7" fillId="5" borderId="46" xfId="2" applyFont="1" applyFill="1" applyBorder="1" applyAlignment="1" applyProtection="1">
      <alignment vertical="top" wrapText="1"/>
      <protection hidden="1"/>
    </xf>
    <xf numFmtId="43" fontId="7" fillId="5" borderId="46" xfId="2" applyFont="1" applyFill="1" applyBorder="1" applyAlignment="1" applyProtection="1">
      <alignment vertical="top" wrapText="1"/>
      <protection locked="0" hidden="1"/>
    </xf>
    <xf numFmtId="43" fontId="7" fillId="5" borderId="46" xfId="2" applyFont="1" applyFill="1" applyBorder="1" applyAlignment="1" applyProtection="1">
      <alignment horizontal="right" vertical="top" wrapText="1"/>
      <protection locked="0" hidden="1"/>
    </xf>
    <xf numFmtId="43" fontId="7" fillId="5" borderId="46" xfId="2" applyFont="1" applyFill="1" applyBorder="1" applyAlignment="1" applyProtection="1">
      <alignment horizontal="right" vertical="top" wrapText="1"/>
      <protection hidden="1"/>
    </xf>
    <xf numFmtId="0" fontId="23" fillId="0" borderId="0" xfId="0" applyFont="1" applyBorder="1" applyAlignment="1" applyProtection="1">
      <alignment horizontal="left" vertical="center" wrapText="1"/>
      <protection hidden="1"/>
    </xf>
    <xf numFmtId="0" fontId="23" fillId="0" borderId="0" xfId="0" applyFont="1" applyBorder="1" applyAlignment="1" applyProtection="1">
      <alignment vertical="center"/>
      <protection hidden="1"/>
    </xf>
    <xf numFmtId="43" fontId="7" fillId="5" borderId="47" xfId="2" applyFont="1" applyFill="1" applyBorder="1" applyAlignment="1" applyProtection="1">
      <alignment horizontal="right" vertical="top" wrapText="1"/>
      <protection locked="0" hidden="1"/>
    </xf>
    <xf numFmtId="43" fontId="7" fillId="5" borderId="46" xfId="2" applyFont="1" applyFill="1" applyBorder="1" applyProtection="1">
      <protection locked="0" hidden="1"/>
    </xf>
    <xf numFmtId="43" fontId="7" fillId="5" borderId="48" xfId="2" applyFont="1" applyFill="1" applyBorder="1" applyProtection="1">
      <protection locked="0" hidden="1"/>
    </xf>
    <xf numFmtId="43" fontId="7" fillId="5" borderId="0" xfId="2" applyFont="1" applyFill="1" applyBorder="1" applyProtection="1">
      <protection hidden="1"/>
    </xf>
    <xf numFmtId="43" fontId="7" fillId="8" borderId="33" xfId="2" applyFont="1" applyFill="1" applyBorder="1" applyProtection="1">
      <protection hidden="1"/>
    </xf>
    <xf numFmtId="0" fontId="10" fillId="0" borderId="0" xfId="0" applyFont="1" applyAlignment="1" applyProtection="1">
      <alignment horizontal="right"/>
      <protection hidden="1"/>
    </xf>
    <xf numFmtId="43" fontId="7" fillId="0" borderId="15" xfId="2" applyFont="1" applyBorder="1" applyAlignment="1" applyProtection="1">
      <alignment vertical="top" wrapText="1"/>
      <protection hidden="1"/>
    </xf>
    <xf numFmtId="43" fontId="7" fillId="0" borderId="16" xfId="2" applyFont="1" applyBorder="1" applyAlignment="1" applyProtection="1">
      <alignment vertical="top" wrapText="1"/>
      <protection hidden="1"/>
    </xf>
    <xf numFmtId="43" fontId="7" fillId="0" borderId="16" xfId="2" applyFont="1" applyBorder="1" applyAlignment="1" applyProtection="1">
      <alignment vertical="top" wrapText="1"/>
      <protection locked="0" hidden="1"/>
    </xf>
    <xf numFmtId="43" fontId="7" fillId="0" borderId="17" xfId="2" applyFont="1" applyBorder="1" applyAlignment="1" applyProtection="1">
      <alignment vertical="top" wrapText="1"/>
      <protection locked="0" hidden="1"/>
    </xf>
    <xf numFmtId="0" fontId="43" fillId="0" borderId="0" xfId="0" applyFont="1" applyBorder="1" applyAlignment="1" applyProtection="1">
      <alignment vertical="center" wrapText="1"/>
      <protection hidden="1"/>
    </xf>
    <xf numFmtId="0" fontId="9" fillId="0" borderId="0" xfId="0" applyFont="1" applyBorder="1" applyAlignment="1" applyProtection="1">
      <alignment horizontal="center" vertical="center"/>
      <protection hidden="1"/>
    </xf>
    <xf numFmtId="43" fontId="11" fillId="8" borderId="33" xfId="2" applyFont="1" applyFill="1" applyBorder="1" applyAlignment="1" applyProtection="1">
      <alignment vertical="top" wrapText="1"/>
      <protection hidden="1"/>
    </xf>
    <xf numFmtId="0" fontId="43" fillId="0" borderId="0" xfId="0" applyFont="1" applyProtection="1">
      <protection hidden="1"/>
    </xf>
    <xf numFmtId="0" fontId="12" fillId="0" borderId="0" xfId="0" applyFont="1" applyProtection="1">
      <protection hidden="1"/>
    </xf>
    <xf numFmtId="43" fontId="12" fillId="0" borderId="0" xfId="2" applyFont="1" applyProtection="1">
      <protection hidden="1"/>
    </xf>
    <xf numFmtId="0" fontId="31" fillId="0" borderId="0" xfId="0" applyFont="1" applyAlignment="1" applyProtection="1">
      <alignment horizontal="center"/>
      <protection locked="0" hidden="1"/>
    </xf>
    <xf numFmtId="0" fontId="31" fillId="0" borderId="0" xfId="0" applyFont="1" applyAlignment="1" applyProtection="1">
      <alignment horizontal="right"/>
      <protection locked="0" hidden="1"/>
    </xf>
    <xf numFmtId="0" fontId="10" fillId="0" borderId="0" xfId="0" applyFont="1" applyFill="1" applyBorder="1" applyAlignment="1" applyProtection="1">
      <alignment horizontal="center"/>
      <protection locked="0" hidden="1"/>
    </xf>
    <xf numFmtId="3" fontId="11" fillId="0" borderId="0" xfId="0" applyNumberFormat="1" applyFont="1" applyFill="1" applyBorder="1" applyAlignment="1" applyProtection="1">
      <alignment horizontal="center" vertical="center"/>
      <protection locked="0" hidden="1"/>
    </xf>
    <xf numFmtId="3" fontId="11" fillId="0" borderId="0" xfId="0" applyNumberFormat="1" applyFont="1" applyFill="1" applyBorder="1" applyAlignment="1" applyProtection="1">
      <alignment horizontal="center" vertical="center" wrapText="1"/>
      <protection locked="0" hidden="1"/>
    </xf>
    <xf numFmtId="0" fontId="2" fillId="0" borderId="0" xfId="0" applyFont="1" applyFill="1" applyBorder="1" applyAlignment="1" applyProtection="1">
      <alignment horizontal="center" wrapText="1"/>
      <protection locked="0" hidden="1"/>
    </xf>
    <xf numFmtId="3" fontId="8" fillId="0" borderId="0" xfId="0" applyNumberFormat="1" applyFont="1" applyFill="1" applyBorder="1" applyProtection="1">
      <protection locked="0" hidden="1"/>
    </xf>
    <xf numFmtId="0" fontId="8" fillId="0" borderId="0" xfId="0" applyFont="1" applyFill="1" applyBorder="1" applyProtection="1">
      <protection locked="0" hidden="1"/>
    </xf>
    <xf numFmtId="43" fontId="7" fillId="0" borderId="45" xfId="2" applyFont="1" applyFill="1" applyBorder="1" applyAlignment="1" applyProtection="1">
      <alignment vertical="top" wrapText="1"/>
      <protection hidden="1"/>
    </xf>
    <xf numFmtId="43" fontId="7" fillId="0" borderId="46" xfId="2" applyFont="1" applyFill="1" applyBorder="1" applyAlignment="1" applyProtection="1">
      <alignment vertical="top" wrapText="1"/>
      <protection hidden="1"/>
    </xf>
    <xf numFmtId="43" fontId="7" fillId="0" borderId="46" xfId="2" applyFont="1" applyFill="1" applyBorder="1" applyAlignment="1" applyProtection="1">
      <alignment vertical="top" wrapText="1"/>
      <protection locked="0" hidden="1"/>
    </xf>
    <xf numFmtId="43" fontId="7" fillId="0" borderId="46" xfId="2" applyFont="1" applyFill="1" applyBorder="1" applyAlignment="1" applyProtection="1">
      <alignment horizontal="right" vertical="top" wrapText="1"/>
      <protection hidden="1"/>
    </xf>
    <xf numFmtId="0" fontId="23" fillId="0" borderId="0" xfId="0" applyFont="1" applyAlignment="1" applyProtection="1">
      <alignment horizontal="right" vertical="center"/>
      <protection hidden="1"/>
    </xf>
    <xf numFmtId="0" fontId="44" fillId="0" borderId="0" xfId="0" applyFont="1" applyBorder="1" applyAlignment="1" applyProtection="1">
      <alignment vertical="center" wrapText="1"/>
      <protection hidden="1"/>
    </xf>
    <xf numFmtId="43" fontId="7" fillId="0" borderId="46" xfId="2" applyFont="1" applyFill="1" applyBorder="1" applyAlignment="1" applyProtection="1">
      <alignment horizontal="right" vertical="top" wrapText="1"/>
      <protection locked="0" hidden="1"/>
    </xf>
    <xf numFmtId="43" fontId="7" fillId="0" borderId="46" xfId="2" applyFont="1" applyFill="1" applyBorder="1" applyProtection="1">
      <protection locked="0" hidden="1"/>
    </xf>
    <xf numFmtId="43" fontId="7" fillId="0" borderId="0" xfId="2" applyFont="1" applyBorder="1" applyProtection="1">
      <protection hidden="1"/>
    </xf>
    <xf numFmtId="0" fontId="9" fillId="0" borderId="0" xfId="0" applyFont="1" applyBorder="1" applyAlignment="1" applyProtection="1">
      <alignment vertical="center" wrapText="1"/>
      <protection hidden="1"/>
    </xf>
    <xf numFmtId="0" fontId="9" fillId="0" borderId="0" xfId="0" applyFont="1" applyBorder="1" applyAlignment="1" applyProtection="1">
      <alignment vertical="center"/>
      <protection hidden="1"/>
    </xf>
    <xf numFmtId="0" fontId="31" fillId="0" borderId="0" xfId="0" applyFont="1" applyAlignment="1" applyProtection="1">
      <alignment horizontal="right"/>
      <protection hidden="1"/>
    </xf>
    <xf numFmtId="0" fontId="31" fillId="0" borderId="0" xfId="0" applyFont="1" applyAlignment="1" applyProtection="1">
      <alignment horizontal="left"/>
      <protection hidden="1"/>
    </xf>
    <xf numFmtId="0" fontId="43" fillId="0" borderId="0" xfId="0" applyFont="1" applyFill="1" applyAlignment="1" applyProtection="1">
      <alignment horizontal="left" vertical="center"/>
      <protection hidden="1"/>
    </xf>
    <xf numFmtId="43" fontId="37" fillId="0" borderId="0" xfId="2" applyFont="1" applyFill="1" applyBorder="1" applyProtection="1">
      <protection hidden="1"/>
    </xf>
    <xf numFmtId="3" fontId="37" fillId="0" borderId="0" xfId="0" applyNumberFormat="1" applyFont="1" applyProtection="1">
      <protection hidden="1"/>
    </xf>
    <xf numFmtId="43" fontId="43" fillId="0" borderId="0" xfId="2" applyFont="1" applyProtection="1">
      <protection hidden="1"/>
    </xf>
    <xf numFmtId="0" fontId="45" fillId="0" borderId="0" xfId="0" applyFont="1" applyFill="1" applyAlignment="1" applyProtection="1">
      <alignment horizontal="left"/>
      <protection hidden="1"/>
    </xf>
    <xf numFmtId="43" fontId="46" fillId="0" borderId="0" xfId="2" applyFont="1" applyAlignment="1" applyProtection="1">
      <alignment vertical="top"/>
      <protection hidden="1"/>
    </xf>
    <xf numFmtId="3" fontId="7" fillId="7" borderId="3" xfId="0" applyNumberFormat="1" applyFont="1" applyFill="1" applyBorder="1" applyProtection="1">
      <protection hidden="1"/>
    </xf>
    <xf numFmtId="2" fontId="7" fillId="10" borderId="3" xfId="0" applyNumberFormat="1" applyFont="1" applyFill="1" applyBorder="1" applyProtection="1">
      <protection hidden="1"/>
    </xf>
    <xf numFmtId="0" fontId="7" fillId="10" borderId="34" xfId="0" applyFont="1" applyFill="1" applyBorder="1" applyProtection="1">
      <protection hidden="1"/>
    </xf>
    <xf numFmtId="9" fontId="7" fillId="10" borderId="2" xfId="0" applyNumberFormat="1" applyFont="1" applyFill="1" applyBorder="1" applyProtection="1">
      <protection hidden="1"/>
    </xf>
    <xf numFmtId="4" fontId="7" fillId="7" borderId="35" xfId="0" quotePrefix="1" applyNumberFormat="1" applyFont="1" applyFill="1" applyBorder="1" applyProtection="1">
      <protection hidden="1"/>
    </xf>
    <xf numFmtId="2" fontId="7" fillId="10" borderId="35" xfId="0" applyNumberFormat="1" applyFont="1" applyFill="1" applyBorder="1" applyProtection="1">
      <protection hidden="1"/>
    </xf>
    <xf numFmtId="10" fontId="7" fillId="10" borderId="36" xfId="0" applyNumberFormat="1" applyFont="1" applyFill="1" applyBorder="1" applyProtection="1">
      <protection hidden="1"/>
    </xf>
    <xf numFmtId="10" fontId="7" fillId="10" borderId="35" xfId="0" applyNumberFormat="1" applyFont="1" applyFill="1" applyBorder="1" applyProtection="1">
      <protection hidden="1"/>
    </xf>
    <xf numFmtId="4" fontId="11" fillId="7" borderId="35" xfId="0" applyNumberFormat="1" applyFont="1" applyFill="1" applyBorder="1" applyProtection="1">
      <protection hidden="1"/>
    </xf>
    <xf numFmtId="2" fontId="11" fillId="10" borderId="35" xfId="0" applyNumberFormat="1" applyFont="1" applyFill="1" applyBorder="1" applyProtection="1">
      <protection hidden="1"/>
    </xf>
    <xf numFmtId="10" fontId="11" fillId="10" borderId="35" xfId="0" applyNumberFormat="1" applyFont="1" applyFill="1" applyBorder="1" applyProtection="1">
      <protection hidden="1"/>
    </xf>
    <xf numFmtId="4" fontId="14" fillId="7" borderId="35" xfId="0" applyNumberFormat="1" applyFont="1" applyFill="1" applyBorder="1" applyProtection="1">
      <protection hidden="1"/>
    </xf>
    <xf numFmtId="2" fontId="14" fillId="10" borderId="35" xfId="0" applyNumberFormat="1" applyFont="1" applyFill="1" applyBorder="1" applyProtection="1">
      <protection hidden="1"/>
    </xf>
    <xf numFmtId="0" fontId="8" fillId="5" borderId="0" xfId="0" applyFont="1" applyFill="1" applyProtection="1">
      <protection hidden="1"/>
    </xf>
    <xf numFmtId="4" fontId="11" fillId="7" borderId="37" xfId="0" applyNumberFormat="1" applyFont="1" applyFill="1" applyBorder="1" applyProtection="1">
      <protection hidden="1"/>
    </xf>
    <xf numFmtId="0" fontId="10" fillId="0" borderId="0" xfId="0" applyFont="1" applyFill="1" applyAlignment="1" applyProtection="1">
      <alignment horizontal="left"/>
      <protection hidden="1"/>
    </xf>
    <xf numFmtId="4" fontId="7" fillId="7" borderId="35" xfId="0" applyNumberFormat="1" applyFont="1" applyFill="1" applyBorder="1" applyProtection="1">
      <protection hidden="1"/>
    </xf>
    <xf numFmtId="2" fontId="15" fillId="10" borderId="35" xfId="0" applyNumberFormat="1" applyFont="1" applyFill="1" applyBorder="1" applyProtection="1">
      <protection hidden="1"/>
    </xf>
    <xf numFmtId="10" fontId="15" fillId="10" borderId="36" xfId="0" applyNumberFormat="1" applyFont="1" applyFill="1" applyBorder="1" applyProtection="1">
      <protection hidden="1"/>
    </xf>
    <xf numFmtId="10" fontId="7" fillId="10" borderId="30" xfId="0" applyNumberFormat="1" applyFont="1" applyFill="1" applyBorder="1" applyProtection="1">
      <protection hidden="1"/>
    </xf>
    <xf numFmtId="0" fontId="37" fillId="9" borderId="0" xfId="0" applyFont="1" applyFill="1" applyProtection="1">
      <protection hidden="1"/>
    </xf>
    <xf numFmtId="4" fontId="48" fillId="9" borderId="33" xfId="0" applyNumberFormat="1" applyFont="1" applyFill="1" applyBorder="1" applyProtection="1">
      <protection hidden="1"/>
    </xf>
    <xf numFmtId="4" fontId="11" fillId="10" borderId="33" xfId="0" applyNumberFormat="1" applyFont="1" applyFill="1" applyBorder="1" applyProtection="1">
      <protection hidden="1"/>
    </xf>
    <xf numFmtId="10" fontId="48" fillId="9" borderId="26" xfId="0" applyNumberFormat="1" applyFont="1" applyFill="1" applyBorder="1" applyProtection="1">
      <protection hidden="1"/>
    </xf>
    <xf numFmtId="0" fontId="7" fillId="0" borderId="0" xfId="0" applyFont="1" applyAlignment="1" applyProtection="1">
      <alignment horizontal="right"/>
      <protection hidden="1"/>
    </xf>
    <xf numFmtId="0" fontId="7" fillId="0" borderId="0" xfId="0" applyFont="1" applyAlignment="1" applyProtection="1">
      <alignment wrapText="1"/>
      <protection hidden="1"/>
    </xf>
    <xf numFmtId="0" fontId="11" fillId="0" borderId="0" xfId="0" applyFont="1" applyProtection="1"/>
    <xf numFmtId="0" fontId="9" fillId="0" borderId="0" xfId="0" applyFont="1" applyAlignment="1" applyProtection="1">
      <alignment vertical="center"/>
    </xf>
    <xf numFmtId="4" fontId="11" fillId="7" borderId="35" xfId="0" applyNumberFormat="1" applyFont="1" applyFill="1" applyBorder="1" applyProtection="1"/>
    <xf numFmtId="2" fontId="11" fillId="10" borderId="35" xfId="0" applyNumberFormat="1" applyFont="1" applyFill="1" applyBorder="1" applyProtection="1"/>
    <xf numFmtId="4" fontId="11" fillId="7" borderId="37" xfId="0" applyNumberFormat="1" applyFont="1" applyFill="1" applyBorder="1" applyProtection="1"/>
    <xf numFmtId="0" fontId="9" fillId="0" borderId="0" xfId="0" applyFont="1" applyFill="1" applyAlignment="1" applyProtection="1">
      <alignment vertical="center"/>
    </xf>
    <xf numFmtId="0" fontId="10" fillId="0" borderId="0" xfId="0" applyFont="1" applyFill="1" applyAlignment="1" applyProtection="1">
      <alignment horizontal="left"/>
    </xf>
    <xf numFmtId="4" fontId="7" fillId="7" borderId="35" xfId="0" applyNumberFormat="1" applyFont="1" applyFill="1" applyBorder="1" applyProtection="1"/>
    <xf numFmtId="2" fontId="15" fillId="10" borderId="35" xfId="0" applyNumberFormat="1" applyFont="1" applyFill="1" applyBorder="1" applyProtection="1"/>
    <xf numFmtId="0" fontId="47" fillId="9" borderId="0" xfId="0" applyFont="1" applyFill="1" applyAlignment="1" applyProtection="1">
      <alignment horizontal="right"/>
    </xf>
    <xf numFmtId="4" fontId="48" fillId="9" borderId="33" xfId="0" applyNumberFormat="1" applyFont="1" applyFill="1" applyBorder="1" applyProtection="1"/>
    <xf numFmtId="4" fontId="11" fillId="10" borderId="33" xfId="0" applyNumberFormat="1" applyFont="1" applyFill="1" applyBorder="1" applyProtection="1"/>
    <xf numFmtId="0" fontId="7" fillId="0" borderId="0" xfId="0" applyFont="1" applyAlignment="1" applyProtection="1">
      <alignment horizontal="left"/>
    </xf>
    <xf numFmtId="0" fontId="13" fillId="0" borderId="0" xfId="0" applyFont="1" applyAlignment="1" applyProtection="1">
      <alignment horizontal="left" vertical="center"/>
    </xf>
    <xf numFmtId="0" fontId="13" fillId="0" borderId="0" xfId="0" applyFont="1" applyAlignment="1" applyProtection="1">
      <alignment vertical="center"/>
    </xf>
    <xf numFmtId="0" fontId="13" fillId="0" borderId="0" xfId="0" applyFont="1" applyFill="1" applyAlignment="1" applyProtection="1">
      <alignment vertical="center"/>
    </xf>
    <xf numFmtId="0" fontId="13" fillId="2" borderId="0" xfId="0" applyFont="1" applyFill="1" applyAlignment="1" applyProtection="1">
      <alignment vertical="center"/>
    </xf>
    <xf numFmtId="0" fontId="13" fillId="0" borderId="0" xfId="0" applyFont="1" applyAlignment="1" applyProtection="1">
      <alignment horizontal="left"/>
    </xf>
    <xf numFmtId="0" fontId="13" fillId="2" borderId="0" xfId="0" applyFont="1" applyFill="1" applyAlignment="1" applyProtection="1">
      <alignment horizontal="left"/>
    </xf>
    <xf numFmtId="0" fontId="13" fillId="5" borderId="0" xfId="0" applyFont="1" applyFill="1" applyAlignment="1" applyProtection="1"/>
    <xf numFmtId="0" fontId="13" fillId="2" borderId="0" xfId="0" applyFont="1" applyFill="1" applyAlignment="1" applyProtection="1"/>
    <xf numFmtId="0" fontId="9" fillId="0" borderId="24" xfId="0" applyFont="1" applyBorder="1" applyAlignment="1" applyProtection="1">
      <alignment horizontal="center" vertical="top" wrapText="1"/>
      <protection hidden="1"/>
    </xf>
    <xf numFmtId="0" fontId="43" fillId="0" borderId="0" xfId="0" applyFont="1" applyAlignment="1" applyProtection="1">
      <alignment horizontal="left" vertical="center"/>
      <protection hidden="1"/>
    </xf>
    <xf numFmtId="3" fontId="8" fillId="0" borderId="0" xfId="0" applyNumberFormat="1" applyFont="1" applyProtection="1">
      <protection hidden="1"/>
    </xf>
    <xf numFmtId="4" fontId="14" fillId="7" borderId="35" xfId="0" applyNumberFormat="1" applyFont="1" applyFill="1" applyBorder="1" applyProtection="1"/>
    <xf numFmtId="2" fontId="14" fillId="10" borderId="35" xfId="0" applyNumberFormat="1" applyFont="1" applyFill="1" applyBorder="1" applyProtection="1"/>
    <xf numFmtId="4" fontId="7" fillId="4" borderId="35" xfId="0" applyNumberFormat="1" applyFont="1" applyFill="1" applyBorder="1" applyProtection="1">
      <protection locked="0"/>
    </xf>
    <xf numFmtId="4" fontId="11" fillId="5" borderId="35" xfId="0" applyNumberFormat="1" applyFont="1" applyFill="1" applyBorder="1" applyProtection="1">
      <protection locked="0" hidden="1"/>
    </xf>
    <xf numFmtId="4" fontId="11" fillId="4" borderId="35" xfId="0" applyNumberFormat="1" applyFont="1" applyFill="1" applyBorder="1" applyProtection="1">
      <protection locked="0" hidden="1"/>
    </xf>
    <xf numFmtId="4" fontId="7" fillId="0" borderId="8" xfId="0" applyNumberFormat="1" applyFont="1" applyBorder="1" applyAlignment="1" applyProtection="1">
      <alignment vertical="top" wrapText="1"/>
      <protection locked="0" hidden="1"/>
    </xf>
    <xf numFmtId="4" fontId="7" fillId="0" borderId="9" xfId="0" applyNumberFormat="1" applyFont="1" applyBorder="1" applyAlignment="1" applyProtection="1">
      <alignment vertical="top" wrapText="1"/>
      <protection locked="0" hidden="1"/>
    </xf>
    <xf numFmtId="4" fontId="7" fillId="0" borderId="10" xfId="0" applyNumberFormat="1" applyFont="1" applyBorder="1" applyAlignment="1" applyProtection="1">
      <alignment vertical="top" wrapText="1"/>
      <protection locked="0" hidden="1"/>
    </xf>
    <xf numFmtId="4" fontId="7" fillId="0" borderId="18" xfId="0" applyNumberFormat="1" applyFont="1" applyBorder="1" applyAlignment="1" applyProtection="1">
      <alignment vertical="top" wrapText="1"/>
      <protection locked="0" hidden="1"/>
    </xf>
    <xf numFmtId="4" fontId="7" fillId="0" borderId="19" xfId="0" applyNumberFormat="1" applyFont="1" applyBorder="1" applyAlignment="1" applyProtection="1">
      <alignment vertical="top" wrapText="1"/>
      <protection locked="0" hidden="1"/>
    </xf>
    <xf numFmtId="4" fontId="7" fillId="0" borderId="20" xfId="0" applyNumberFormat="1" applyFont="1" applyBorder="1" applyAlignment="1" applyProtection="1">
      <alignment vertical="top" wrapText="1"/>
      <protection locked="0" hidden="1"/>
    </xf>
    <xf numFmtId="4" fontId="7" fillId="0" borderId="14" xfId="0" applyNumberFormat="1" applyFont="1" applyBorder="1" applyAlignment="1" applyProtection="1">
      <alignment vertical="top" wrapText="1"/>
      <protection locked="0" hidden="1"/>
    </xf>
    <xf numFmtId="4" fontId="7" fillId="0" borderId="11" xfId="0" applyNumberFormat="1" applyFont="1" applyBorder="1" applyAlignment="1" applyProtection="1">
      <alignment vertical="top" wrapText="1"/>
      <protection locked="0" hidden="1"/>
    </xf>
    <xf numFmtId="4" fontId="7" fillId="0" borderId="12" xfId="0" applyNumberFormat="1" applyFont="1" applyBorder="1" applyAlignment="1" applyProtection="1">
      <alignment vertical="top" wrapText="1"/>
      <protection locked="0" hidden="1"/>
    </xf>
    <xf numFmtId="43" fontId="7" fillId="0" borderId="48" xfId="2" applyFont="1" applyFill="1" applyBorder="1" applyProtection="1">
      <protection hidden="1"/>
    </xf>
    <xf numFmtId="0" fontId="9" fillId="2" borderId="26" xfId="0" applyFont="1" applyFill="1" applyBorder="1" applyAlignment="1" applyProtection="1">
      <alignment horizontal="center" wrapText="1"/>
      <protection hidden="1"/>
    </xf>
    <xf numFmtId="0" fontId="9" fillId="2" borderId="4" xfId="0" applyFont="1" applyFill="1" applyBorder="1" applyAlignment="1" applyProtection="1">
      <alignment horizontal="center" wrapText="1"/>
      <protection hidden="1"/>
    </xf>
    <xf numFmtId="164" fontId="11" fillId="4" borderId="36" xfId="2" applyNumberFormat="1" applyFont="1" applyFill="1" applyBorder="1" applyProtection="1">
      <protection hidden="1"/>
    </xf>
    <xf numFmtId="4" fontId="11" fillId="2" borderId="64" xfId="0" applyNumberFormat="1" applyFont="1" applyFill="1" applyBorder="1" applyProtection="1">
      <protection hidden="1"/>
    </xf>
    <xf numFmtId="4" fontId="7" fillId="5" borderId="64" xfId="0" applyNumberFormat="1" applyFont="1" applyFill="1" applyBorder="1" applyProtection="1">
      <protection locked="0" hidden="1"/>
    </xf>
    <xf numFmtId="4" fontId="7" fillId="5" borderId="64" xfId="0" applyNumberFormat="1" applyFont="1" applyFill="1" applyBorder="1" applyProtection="1">
      <protection locked="0"/>
    </xf>
    <xf numFmtId="4" fontId="11" fillId="2" borderId="4" xfId="0" applyNumberFormat="1" applyFont="1" applyFill="1" applyBorder="1" applyProtection="1">
      <protection hidden="1"/>
    </xf>
    <xf numFmtId="4" fontId="11" fillId="5" borderId="64" xfId="0" applyNumberFormat="1" applyFont="1" applyFill="1" applyBorder="1" applyProtection="1">
      <protection locked="0" hidden="1"/>
    </xf>
    <xf numFmtId="4" fontId="7" fillId="5" borderId="65" xfId="0" applyNumberFormat="1" applyFont="1" applyFill="1" applyBorder="1" applyProtection="1">
      <protection hidden="1"/>
    </xf>
    <xf numFmtId="0" fontId="8" fillId="2" borderId="34" xfId="0" applyFont="1" applyFill="1" applyBorder="1" applyProtection="1">
      <protection hidden="1"/>
    </xf>
    <xf numFmtId="0" fontId="8" fillId="2" borderId="24" xfId="0" applyFont="1" applyFill="1" applyBorder="1" applyProtection="1">
      <protection hidden="1"/>
    </xf>
    <xf numFmtId="164" fontId="11" fillId="7" borderId="34" xfId="2" applyNumberFormat="1" applyFont="1" applyFill="1" applyBorder="1" applyProtection="1">
      <protection hidden="1"/>
    </xf>
    <xf numFmtId="4" fontId="7" fillId="7" borderId="64" xfId="0" applyNumberFormat="1" applyFont="1" applyFill="1" applyBorder="1" applyProtection="1">
      <protection hidden="1"/>
    </xf>
    <xf numFmtId="10" fontId="11" fillId="5" borderId="0" xfId="0" applyNumberFormat="1" applyFont="1" applyFill="1" applyBorder="1" applyProtection="1">
      <protection hidden="1"/>
    </xf>
    <xf numFmtId="0" fontId="7" fillId="2" borderId="34" xfId="0" applyFont="1" applyFill="1" applyBorder="1" applyProtection="1">
      <protection hidden="1"/>
    </xf>
    <xf numFmtId="0" fontId="7" fillId="2" borderId="24" xfId="0" applyFont="1" applyFill="1" applyBorder="1" applyProtection="1">
      <protection hidden="1"/>
    </xf>
    <xf numFmtId="9" fontId="8" fillId="6" borderId="34" xfId="0" applyNumberFormat="1" applyFont="1" applyFill="1" applyBorder="1" applyProtection="1">
      <protection hidden="1"/>
    </xf>
    <xf numFmtId="9" fontId="8" fillId="6" borderId="24" xfId="0" applyNumberFormat="1" applyFont="1" applyFill="1" applyBorder="1" applyProtection="1">
      <protection hidden="1"/>
    </xf>
    <xf numFmtId="10" fontId="12" fillId="2" borderId="34" xfId="0" applyNumberFormat="1" applyFont="1" applyFill="1" applyBorder="1" applyProtection="1">
      <protection hidden="1"/>
    </xf>
    <xf numFmtId="10" fontId="12" fillId="2" borderId="24" xfId="0" applyNumberFormat="1" applyFont="1" applyFill="1" applyBorder="1" applyProtection="1">
      <protection hidden="1"/>
    </xf>
    <xf numFmtId="10" fontId="8" fillId="6" borderId="39" xfId="0" applyNumberFormat="1" applyFont="1" applyFill="1" applyBorder="1" applyProtection="1">
      <protection hidden="1"/>
    </xf>
    <xf numFmtId="10" fontId="8" fillId="6" borderId="40" xfId="0" applyNumberFormat="1" applyFont="1" applyFill="1" applyBorder="1" applyProtection="1">
      <protection hidden="1"/>
    </xf>
    <xf numFmtId="3" fontId="8" fillId="5" borderId="0" xfId="0" applyNumberFormat="1" applyFont="1" applyFill="1" applyProtection="1">
      <protection hidden="1"/>
    </xf>
    <xf numFmtId="3" fontId="7" fillId="5" borderId="0" xfId="0" applyNumberFormat="1" applyFont="1" applyFill="1" applyProtection="1">
      <protection hidden="1"/>
    </xf>
    <xf numFmtId="0" fontId="11" fillId="2" borderId="34" xfId="0" applyFont="1" applyFill="1" applyBorder="1" applyProtection="1">
      <protection locked="0" hidden="1"/>
    </xf>
    <xf numFmtId="0" fontId="11" fillId="2" borderId="24" xfId="0" applyFont="1" applyFill="1" applyBorder="1" applyProtection="1">
      <protection locked="0" hidden="1"/>
    </xf>
    <xf numFmtId="0" fontId="7" fillId="2" borderId="34" xfId="0" applyFont="1" applyFill="1" applyBorder="1" applyProtection="1">
      <protection locked="0" hidden="1"/>
    </xf>
    <xf numFmtId="0" fontId="7" fillId="2" borderId="24" xfId="0" applyFont="1" applyFill="1" applyBorder="1" applyProtection="1">
      <protection locked="0" hidden="1"/>
    </xf>
    <xf numFmtId="0" fontId="7" fillId="2" borderId="39" xfId="0" applyFont="1" applyFill="1" applyBorder="1" applyProtection="1">
      <protection hidden="1"/>
    </xf>
    <xf numFmtId="0" fontId="7" fillId="2" borderId="40" xfId="0" applyFont="1" applyFill="1" applyBorder="1" applyProtection="1">
      <protection hidden="1"/>
    </xf>
    <xf numFmtId="0" fontId="7" fillId="2" borderId="26" xfId="0" applyFont="1" applyFill="1" applyBorder="1" applyProtection="1">
      <protection hidden="1"/>
    </xf>
    <xf numFmtId="0" fontId="7" fillId="2" borderId="4" xfId="0" applyFont="1" applyFill="1" applyBorder="1" applyProtection="1">
      <protection hidden="1"/>
    </xf>
    <xf numFmtId="164" fontId="11" fillId="7" borderId="64" xfId="2" applyNumberFormat="1" applyFont="1" applyFill="1" applyBorder="1" applyProtection="1">
      <protection hidden="1"/>
    </xf>
    <xf numFmtId="164" fontId="11" fillId="0" borderId="64" xfId="2" applyNumberFormat="1" applyFont="1" applyFill="1" applyBorder="1" applyProtection="1">
      <protection locked="0" hidden="1"/>
    </xf>
    <xf numFmtId="164" fontId="11" fillId="7" borderId="24" xfId="2" applyNumberFormat="1" applyFont="1" applyFill="1" applyBorder="1" applyProtection="1">
      <protection hidden="1"/>
    </xf>
    <xf numFmtId="164" fontId="36" fillId="9" borderId="4" xfId="2" applyNumberFormat="1" applyFont="1" applyFill="1" applyBorder="1" applyAlignment="1" applyProtection="1">
      <alignment horizontal="right" vertical="top"/>
      <protection hidden="1"/>
    </xf>
    <xf numFmtId="0" fontId="9" fillId="0" borderId="15" xfId="0" applyFont="1" applyBorder="1" applyAlignment="1" applyProtection="1">
      <alignment vertical="center"/>
      <protection hidden="1"/>
    </xf>
    <xf numFmtId="0" fontId="13" fillId="0" borderId="16" xfId="0" applyFont="1" applyBorder="1" applyAlignment="1" applyProtection="1">
      <alignment horizontal="left" vertical="center"/>
      <protection hidden="1"/>
    </xf>
    <xf numFmtId="0" fontId="13" fillId="0" borderId="16" xfId="0" applyFont="1" applyBorder="1" applyAlignment="1" applyProtection="1">
      <alignment vertical="center"/>
      <protection hidden="1"/>
    </xf>
    <xf numFmtId="0" fontId="9" fillId="0" borderId="16" xfId="0" applyFont="1" applyBorder="1" applyAlignment="1" applyProtection="1">
      <alignment vertical="center"/>
      <protection hidden="1"/>
    </xf>
    <xf numFmtId="0" fontId="13" fillId="0" borderId="16" xfId="0" applyFont="1" applyFill="1" applyBorder="1" applyAlignment="1" applyProtection="1">
      <alignment vertical="center"/>
      <protection hidden="1"/>
    </xf>
    <xf numFmtId="0" fontId="13" fillId="2" borderId="16" xfId="0" applyFont="1" applyFill="1" applyBorder="1" applyAlignment="1" applyProtection="1">
      <alignment vertical="center"/>
      <protection hidden="1"/>
    </xf>
    <xf numFmtId="0" fontId="13" fillId="0" borderId="16" xfId="0" applyFont="1" applyBorder="1" applyAlignment="1" applyProtection="1">
      <alignment horizontal="left"/>
      <protection hidden="1"/>
    </xf>
    <xf numFmtId="0" fontId="9" fillId="0" borderId="16" xfId="0" applyFont="1" applyBorder="1" applyAlignment="1" applyProtection="1">
      <alignment horizontal="left" vertical="center" wrapText="1"/>
      <protection hidden="1"/>
    </xf>
    <xf numFmtId="0" fontId="13" fillId="0" borderId="16" xfId="0" applyFont="1" applyBorder="1" applyAlignment="1" applyProtection="1">
      <alignment horizontal="left" wrapText="1"/>
      <protection hidden="1"/>
    </xf>
    <xf numFmtId="0" fontId="9" fillId="0" borderId="16" xfId="0" applyFont="1" applyFill="1" applyBorder="1" applyAlignment="1" applyProtection="1">
      <alignment vertical="center"/>
      <protection hidden="1"/>
    </xf>
    <xf numFmtId="0" fontId="13" fillId="2" borderId="16" xfId="0" applyFont="1" applyFill="1" applyBorder="1" applyAlignment="1" applyProtection="1">
      <alignment horizontal="left"/>
      <protection hidden="1"/>
    </xf>
    <xf numFmtId="0" fontId="9" fillId="7" borderId="16" xfId="0" applyFont="1" applyFill="1" applyBorder="1" applyAlignment="1" applyProtection="1">
      <alignment vertical="center"/>
      <protection hidden="1"/>
    </xf>
    <xf numFmtId="0" fontId="36" fillId="9" borderId="16" xfId="0" applyFont="1" applyFill="1" applyBorder="1" applyAlignment="1" applyProtection="1">
      <alignment horizontal="right" vertical="top"/>
      <protection hidden="1"/>
    </xf>
    <xf numFmtId="0" fontId="13" fillId="5" borderId="16" xfId="0" applyFont="1" applyFill="1" applyBorder="1" applyAlignment="1" applyProtection="1">
      <protection hidden="1"/>
    </xf>
    <xf numFmtId="0" fontId="13" fillId="2" borderId="16" xfId="0" applyFont="1" applyFill="1" applyBorder="1" applyAlignment="1" applyProtection="1">
      <protection hidden="1"/>
    </xf>
    <xf numFmtId="0" fontId="7" fillId="0" borderId="17" xfId="0" applyFont="1" applyBorder="1" applyProtection="1">
      <protection hidden="1"/>
    </xf>
    <xf numFmtId="0" fontId="11" fillId="5" borderId="0" xfId="0" applyFont="1" applyFill="1" applyProtection="1">
      <protection hidden="1"/>
    </xf>
    <xf numFmtId="3" fontId="7" fillId="5" borderId="0" xfId="0" applyNumberFormat="1" applyFont="1" applyFill="1" applyProtection="1">
      <protection locked="0" hidden="1"/>
    </xf>
    <xf numFmtId="0" fontId="11" fillId="5" borderId="0" xfId="0" applyFont="1" applyFill="1" applyProtection="1">
      <protection locked="0" hidden="1"/>
    </xf>
    <xf numFmtId="0" fontId="7" fillId="5" borderId="0" xfId="0" applyFont="1" applyFill="1" applyAlignment="1" applyProtection="1">
      <alignment horizontal="left"/>
      <protection hidden="1"/>
    </xf>
    <xf numFmtId="0" fontId="9" fillId="5" borderId="0" xfId="0" applyFont="1" applyFill="1" applyAlignment="1" applyProtection="1">
      <alignment horizontal="left" vertical="top"/>
      <protection locked="0" hidden="1"/>
    </xf>
    <xf numFmtId="43" fontId="12" fillId="5" borderId="0" xfId="2" applyFont="1" applyFill="1" applyBorder="1" applyAlignment="1" applyProtection="1">
      <alignment vertical="top" wrapText="1"/>
      <protection hidden="1"/>
    </xf>
    <xf numFmtId="3" fontId="7" fillId="5" borderId="0" xfId="0" applyNumberFormat="1" applyFont="1" applyFill="1" applyBorder="1" applyProtection="1">
      <protection hidden="1"/>
    </xf>
    <xf numFmtId="43" fontId="8" fillId="5" borderId="0" xfId="2" applyFont="1" applyFill="1" applyBorder="1" applyAlignment="1" applyProtection="1">
      <alignment horizontal="right"/>
      <protection hidden="1"/>
    </xf>
    <xf numFmtId="43" fontId="8" fillId="5" borderId="0" xfId="2" applyFont="1" applyFill="1" applyBorder="1" applyProtection="1">
      <protection hidden="1"/>
    </xf>
    <xf numFmtId="0" fontId="9" fillId="0" borderId="0" xfId="0" applyFont="1" applyAlignment="1" applyProtection="1">
      <alignment vertical="center" wrapText="1"/>
      <protection hidden="1"/>
    </xf>
    <xf numFmtId="0" fontId="0" fillId="5" borderId="31" xfId="0" applyFill="1" applyBorder="1" applyProtection="1">
      <protection hidden="1"/>
    </xf>
    <xf numFmtId="0" fontId="0" fillId="5" borderId="58" xfId="0" applyFill="1" applyBorder="1" applyProtection="1">
      <protection hidden="1"/>
    </xf>
    <xf numFmtId="0" fontId="0" fillId="5" borderId="59" xfId="0" applyFill="1" applyBorder="1" applyProtection="1">
      <protection hidden="1"/>
    </xf>
    <xf numFmtId="0" fontId="0" fillId="5" borderId="0" xfId="0" applyFill="1" applyProtection="1">
      <protection hidden="1"/>
    </xf>
    <xf numFmtId="0" fontId="0" fillId="5" borderId="60" xfId="0" applyFill="1" applyBorder="1" applyProtection="1">
      <protection hidden="1"/>
    </xf>
    <xf numFmtId="0" fontId="0" fillId="5" borderId="61" xfId="0" applyFill="1" applyBorder="1" applyProtection="1">
      <protection hidden="1"/>
    </xf>
    <xf numFmtId="0" fontId="0" fillId="5" borderId="0" xfId="0" applyFill="1" applyBorder="1" applyProtection="1">
      <protection hidden="1"/>
    </xf>
    <xf numFmtId="0" fontId="49" fillId="5" borderId="0" xfId="0" applyFont="1" applyFill="1" applyProtection="1">
      <protection hidden="1"/>
    </xf>
    <xf numFmtId="0" fontId="50" fillId="5" borderId="0" xfId="0" applyFont="1" applyFill="1" applyProtection="1">
      <protection hidden="1"/>
    </xf>
    <xf numFmtId="0" fontId="0" fillId="5" borderId="0" xfId="0" applyFill="1" applyAlignment="1" applyProtection="1">
      <alignment horizontal="center" vertical="center"/>
      <protection hidden="1"/>
    </xf>
    <xf numFmtId="4" fontId="54" fillId="14" borderId="9" xfId="0" applyNumberFormat="1" applyFont="1" applyFill="1" applyBorder="1" applyAlignment="1" applyProtection="1">
      <alignment vertical="center"/>
      <protection hidden="1"/>
    </xf>
    <xf numFmtId="0" fontId="0" fillId="5" borderId="32" xfId="0" applyFill="1" applyBorder="1" applyProtection="1">
      <protection hidden="1"/>
    </xf>
    <xf numFmtId="0" fontId="0" fillId="5" borderId="62" xfId="0" applyFill="1" applyBorder="1" applyProtection="1">
      <protection hidden="1"/>
    </xf>
    <xf numFmtId="0" fontId="0" fillId="5" borderId="63" xfId="0" applyFill="1" applyBorder="1" applyProtection="1">
      <protection hidden="1"/>
    </xf>
    <xf numFmtId="0" fontId="13" fillId="2" borderId="0" xfId="0" applyFont="1" applyFill="1" applyAlignment="1" applyProtection="1">
      <alignment horizontal="left" wrapText="1"/>
      <protection hidden="1"/>
    </xf>
    <xf numFmtId="0" fontId="8" fillId="2" borderId="41" xfId="0" applyFont="1" applyFill="1" applyBorder="1" applyProtection="1"/>
    <xf numFmtId="0" fontId="8" fillId="2" borderId="43" xfId="0" applyFont="1" applyFill="1" applyBorder="1" applyProtection="1"/>
    <xf numFmtId="0" fontId="12" fillId="2" borderId="34" xfId="0" applyFont="1" applyFill="1" applyBorder="1" applyProtection="1"/>
    <xf numFmtId="0" fontId="12" fillId="2" borderId="24" xfId="0" applyFont="1" applyFill="1" applyBorder="1" applyProtection="1"/>
    <xf numFmtId="0" fontId="8" fillId="2" borderId="39" xfId="0" applyFont="1" applyFill="1" applyBorder="1" applyProtection="1"/>
    <xf numFmtId="0" fontId="8" fillId="2" borderId="40" xfId="0" applyFont="1" applyFill="1" applyBorder="1" applyProtection="1"/>
    <xf numFmtId="0" fontId="2" fillId="2" borderId="41" xfId="0" applyFont="1" applyFill="1" applyBorder="1" applyProtection="1">
      <protection hidden="1"/>
    </xf>
    <xf numFmtId="0" fontId="2" fillId="2" borderId="42" xfId="0" applyFont="1" applyFill="1" applyBorder="1" applyProtection="1">
      <protection hidden="1"/>
    </xf>
    <xf numFmtId="0" fontId="2" fillId="2" borderId="43" xfId="0" applyFont="1" applyFill="1" applyBorder="1" applyProtection="1">
      <protection hidden="1"/>
    </xf>
    <xf numFmtId="0" fontId="2" fillId="5" borderId="0" xfId="0" applyFont="1" applyFill="1" applyProtection="1">
      <protection hidden="1"/>
    </xf>
    <xf numFmtId="0" fontId="9" fillId="5" borderId="0" xfId="0" applyFont="1" applyFill="1" applyBorder="1" applyAlignment="1" applyProtection="1">
      <alignment horizontal="center" wrapText="1"/>
      <protection hidden="1"/>
    </xf>
    <xf numFmtId="0" fontId="2" fillId="2" borderId="39" xfId="0" applyFont="1" applyFill="1" applyBorder="1" applyProtection="1">
      <protection hidden="1"/>
    </xf>
    <xf numFmtId="0" fontId="2" fillId="2" borderId="67" xfId="0" applyFont="1" applyFill="1" applyBorder="1" applyProtection="1">
      <protection hidden="1"/>
    </xf>
    <xf numFmtId="0" fontId="2" fillId="2" borderId="40" xfId="0" applyFont="1" applyFill="1" applyBorder="1" applyProtection="1">
      <protection hidden="1"/>
    </xf>
    <xf numFmtId="0" fontId="2" fillId="5" borderId="26" xfId="0" applyFont="1" applyFill="1" applyBorder="1" applyAlignment="1" applyProtection="1">
      <alignment vertical="center"/>
      <protection hidden="1"/>
    </xf>
    <xf numFmtId="0" fontId="2" fillId="5" borderId="0" xfId="0" applyFont="1" applyFill="1" applyAlignment="1" applyProtection="1">
      <alignment vertical="center"/>
      <protection hidden="1"/>
    </xf>
    <xf numFmtId="0" fontId="2" fillId="5" borderId="68" xfId="0" applyFont="1" applyFill="1" applyBorder="1" applyProtection="1">
      <protection hidden="1"/>
    </xf>
    <xf numFmtId="0" fontId="2" fillId="5" borderId="0" xfId="0" applyFont="1" applyFill="1" applyBorder="1" applyProtection="1">
      <protection hidden="1"/>
    </xf>
    <xf numFmtId="4" fontId="57" fillId="2" borderId="15" xfId="0" quotePrefix="1" applyNumberFormat="1" applyFont="1" applyFill="1" applyBorder="1" applyProtection="1">
      <protection hidden="1"/>
    </xf>
    <xf numFmtId="0" fontId="3" fillId="5" borderId="0" xfId="0" applyFont="1" applyFill="1" applyBorder="1" applyProtection="1">
      <protection hidden="1"/>
    </xf>
    <xf numFmtId="4" fontId="57" fillId="2" borderId="16" xfId="0" quotePrefix="1" applyNumberFormat="1" applyFont="1" applyFill="1" applyBorder="1" applyProtection="1">
      <protection hidden="1"/>
    </xf>
    <xf numFmtId="0" fontId="58" fillId="5" borderId="0" xfId="0" applyFont="1" applyFill="1" applyBorder="1" applyAlignment="1" applyProtection="1">
      <alignment horizontal="right"/>
      <protection hidden="1"/>
    </xf>
    <xf numFmtId="4" fontId="57" fillId="2" borderId="16" xfId="0" applyNumberFormat="1" applyFont="1" applyFill="1" applyBorder="1" applyProtection="1">
      <protection hidden="1"/>
    </xf>
    <xf numFmtId="0" fontId="58" fillId="5" borderId="0" xfId="0" applyFont="1" applyFill="1" applyBorder="1" applyProtection="1">
      <protection hidden="1"/>
    </xf>
    <xf numFmtId="4" fontId="57" fillId="2" borderId="17" xfId="0" quotePrefix="1" applyNumberFormat="1" applyFont="1" applyFill="1" applyBorder="1" applyProtection="1">
      <protection hidden="1"/>
    </xf>
    <xf numFmtId="0" fontId="49" fillId="15" borderId="26" xfId="0" applyFont="1" applyFill="1" applyBorder="1" applyAlignment="1" applyProtection="1">
      <alignment horizontal="right"/>
      <protection hidden="1"/>
    </xf>
    <xf numFmtId="0" fontId="49" fillId="15" borderId="4" xfId="0" applyFont="1" applyFill="1" applyBorder="1" applyAlignment="1" applyProtection="1">
      <alignment horizontal="right" vertical="center"/>
      <protection hidden="1"/>
    </xf>
    <xf numFmtId="4" fontId="57" fillId="2" borderId="4" xfId="0" quotePrefix="1" applyNumberFormat="1" applyFont="1" applyFill="1" applyBorder="1" applyProtection="1">
      <protection hidden="1"/>
    </xf>
    <xf numFmtId="0" fontId="6" fillId="5" borderId="0" xfId="0" applyFont="1" applyFill="1" applyBorder="1" applyAlignment="1" applyProtection="1">
      <protection hidden="1"/>
    </xf>
    <xf numFmtId="0" fontId="28" fillId="5" borderId="0" xfId="0" applyFont="1" applyFill="1" applyProtection="1">
      <protection hidden="1"/>
    </xf>
    <xf numFmtId="4" fontId="57" fillId="2" borderId="3" xfId="0" quotePrefix="1" applyNumberFormat="1" applyFont="1" applyFill="1" applyBorder="1" applyProtection="1">
      <protection hidden="1"/>
    </xf>
    <xf numFmtId="0" fontId="60" fillId="5" borderId="0" xfId="0" applyFont="1" applyFill="1" applyBorder="1" applyProtection="1">
      <protection hidden="1"/>
    </xf>
    <xf numFmtId="0" fontId="2" fillId="5" borderId="68" xfId="0" quotePrefix="1" applyFont="1" applyFill="1" applyBorder="1" applyAlignment="1" applyProtection="1">
      <alignment horizontal="right"/>
      <protection hidden="1"/>
    </xf>
    <xf numFmtId="4" fontId="57" fillId="2" borderId="33" xfId="0" quotePrefix="1" applyNumberFormat="1" applyFont="1" applyFill="1" applyBorder="1" applyProtection="1">
      <protection hidden="1"/>
    </xf>
    <xf numFmtId="0" fontId="61" fillId="5" borderId="0" xfId="0" applyFont="1" applyFill="1" applyProtection="1">
      <protection hidden="1"/>
    </xf>
    <xf numFmtId="0" fontId="3" fillId="5" borderId="0" xfId="0" applyFont="1" applyFill="1" applyProtection="1">
      <protection hidden="1"/>
    </xf>
    <xf numFmtId="0" fontId="2" fillId="7" borderId="41" xfId="0" applyFont="1" applyFill="1" applyBorder="1" applyProtection="1">
      <protection hidden="1"/>
    </xf>
    <xf numFmtId="0" fontId="55" fillId="7" borderId="42" xfId="0" applyFont="1" applyFill="1" applyBorder="1" applyProtection="1">
      <protection hidden="1"/>
    </xf>
    <xf numFmtId="0" fontId="2" fillId="7" borderId="42" xfId="0" applyFont="1" applyFill="1" applyBorder="1" applyProtection="1">
      <protection hidden="1"/>
    </xf>
    <xf numFmtId="0" fontId="2" fillId="7" borderId="43" xfId="0" applyFont="1" applyFill="1" applyBorder="1" applyProtection="1">
      <protection hidden="1"/>
    </xf>
    <xf numFmtId="0" fontId="3" fillId="7" borderId="34" xfId="0" applyFont="1" applyFill="1" applyBorder="1" applyProtection="1">
      <protection hidden="1"/>
    </xf>
    <xf numFmtId="0" fontId="6" fillId="7" borderId="0" xfId="0" applyFont="1" applyFill="1" applyBorder="1" applyAlignment="1" applyProtection="1">
      <protection hidden="1"/>
    </xf>
    <xf numFmtId="0" fontId="28" fillId="7" borderId="0" xfId="0" applyFont="1" applyFill="1" applyBorder="1" applyAlignment="1" applyProtection="1">
      <alignment horizontal="left"/>
      <protection hidden="1"/>
    </xf>
    <xf numFmtId="0" fontId="2" fillId="7" borderId="0" xfId="0" applyFont="1" applyFill="1" applyBorder="1" applyProtection="1">
      <protection hidden="1"/>
    </xf>
    <xf numFmtId="0" fontId="2" fillId="7" borderId="34" xfId="0" applyFont="1" applyFill="1" applyBorder="1" applyProtection="1">
      <protection hidden="1"/>
    </xf>
    <xf numFmtId="0" fontId="58" fillId="7" borderId="39" xfId="0" applyFont="1" applyFill="1" applyBorder="1" applyProtection="1">
      <protection hidden="1"/>
    </xf>
    <xf numFmtId="0" fontId="6" fillId="7" borderId="67" xfId="0" applyFont="1" applyFill="1" applyBorder="1" applyAlignment="1" applyProtection="1">
      <protection hidden="1"/>
    </xf>
    <xf numFmtId="0" fontId="28" fillId="7" borderId="67" xfId="0" applyFont="1" applyFill="1" applyBorder="1" applyAlignment="1" applyProtection="1">
      <alignment horizontal="left"/>
      <protection hidden="1"/>
    </xf>
    <xf numFmtId="0" fontId="2" fillId="7" borderId="67" xfId="0" applyFont="1" applyFill="1" applyBorder="1" applyProtection="1">
      <protection hidden="1"/>
    </xf>
    <xf numFmtId="0" fontId="62" fillId="15" borderId="22" xfId="0" applyFont="1" applyFill="1" applyBorder="1" applyAlignment="1" applyProtection="1">
      <protection hidden="1"/>
    </xf>
    <xf numFmtId="0" fontId="62" fillId="15" borderId="4" xfId="0" applyFont="1" applyFill="1" applyBorder="1" applyAlignment="1" applyProtection="1">
      <protection hidden="1"/>
    </xf>
    <xf numFmtId="4" fontId="57" fillId="14" borderId="22" xfId="0" applyNumberFormat="1" applyFont="1" applyFill="1" applyBorder="1" applyProtection="1">
      <protection hidden="1"/>
    </xf>
    <xf numFmtId="0" fontId="49" fillId="15" borderId="22" xfId="0" applyFont="1" applyFill="1" applyBorder="1" applyProtection="1">
      <protection hidden="1"/>
    </xf>
    <xf numFmtId="0" fontId="49" fillId="15" borderId="4" xfId="0" applyFont="1" applyFill="1" applyBorder="1" applyProtection="1">
      <protection hidden="1"/>
    </xf>
    <xf numFmtId="0" fontId="61" fillId="5" borderId="0" xfId="0" applyFont="1" applyFill="1" applyBorder="1" applyAlignment="1" applyProtection="1">
      <protection hidden="1"/>
    </xf>
    <xf numFmtId="4" fontId="57" fillId="2" borderId="69" xfId="0" quotePrefix="1" applyNumberFormat="1" applyFont="1" applyFill="1" applyBorder="1" applyProtection="1">
      <protection hidden="1"/>
    </xf>
    <xf numFmtId="0" fontId="56" fillId="2" borderId="33" xfId="0" applyFont="1" applyFill="1" applyBorder="1" applyAlignment="1" applyProtection="1">
      <alignment horizontal="center" vertical="center"/>
      <protection hidden="1"/>
    </xf>
    <xf numFmtId="4" fontId="57" fillId="2" borderId="2" xfId="0" quotePrefix="1" applyNumberFormat="1" applyFont="1" applyFill="1" applyBorder="1" applyProtection="1">
      <protection hidden="1"/>
    </xf>
    <xf numFmtId="10" fontId="63" fillId="2" borderId="33" xfId="0" applyNumberFormat="1" applyFont="1" applyFill="1" applyBorder="1" applyAlignment="1" applyProtection="1">
      <alignment horizontal="right"/>
      <protection hidden="1"/>
    </xf>
    <xf numFmtId="0" fontId="47" fillId="16" borderId="33" xfId="0" applyFont="1" applyFill="1" applyBorder="1" applyAlignment="1" applyProtection="1">
      <alignment horizontal="right"/>
      <protection hidden="1"/>
    </xf>
    <xf numFmtId="0" fontId="64" fillId="16" borderId="33" xfId="0" applyFont="1" applyFill="1" applyBorder="1" applyAlignment="1" applyProtection="1">
      <alignment horizontal="right" wrapText="1"/>
      <protection hidden="1"/>
    </xf>
    <xf numFmtId="0" fontId="2" fillId="2" borderId="9" xfId="0" applyFont="1" applyFill="1" applyBorder="1" applyProtection="1">
      <protection hidden="1"/>
    </xf>
    <xf numFmtId="4" fontId="0" fillId="14" borderId="9" xfId="0" applyNumberFormat="1" applyFill="1" applyBorder="1" applyProtection="1">
      <protection hidden="1"/>
    </xf>
    <xf numFmtId="0" fontId="55" fillId="5" borderId="0" xfId="0" applyFont="1" applyFill="1" applyBorder="1" applyAlignment="1" applyProtection="1">
      <alignment horizontal="right" wrapText="1"/>
      <protection hidden="1"/>
    </xf>
    <xf numFmtId="2" fontId="0" fillId="5" borderId="0" xfId="0" applyNumberFormat="1" applyFill="1" applyBorder="1" applyProtection="1">
      <protection hidden="1"/>
    </xf>
    <xf numFmtId="0" fontId="65" fillId="2" borderId="28" xfId="0" applyFont="1" applyFill="1" applyBorder="1" applyAlignment="1" applyProtection="1">
      <alignment horizontal="left" vertical="center"/>
      <protection hidden="1"/>
    </xf>
    <xf numFmtId="0" fontId="65" fillId="2" borderId="66" xfId="0" applyFont="1" applyFill="1" applyBorder="1" applyAlignment="1" applyProtection="1">
      <alignment horizontal="center" vertical="center"/>
      <protection hidden="1"/>
    </xf>
    <xf numFmtId="0" fontId="65" fillId="2" borderId="9" xfId="0" applyFont="1" applyFill="1" applyBorder="1" applyAlignment="1" applyProtection="1">
      <alignment horizontal="center" vertical="center" wrapText="1"/>
      <protection hidden="1"/>
    </xf>
    <xf numFmtId="0" fontId="66" fillId="5" borderId="61" xfId="0" applyFont="1" applyFill="1" applyBorder="1" applyProtection="1">
      <protection hidden="1"/>
    </xf>
    <xf numFmtId="4" fontId="54" fillId="14" borderId="9" xfId="0" applyNumberFormat="1" applyFont="1" applyFill="1" applyBorder="1" applyProtection="1">
      <protection hidden="1"/>
    </xf>
    <xf numFmtId="0" fontId="53" fillId="15" borderId="28" xfId="0" applyFont="1" applyFill="1" applyBorder="1" applyAlignment="1" applyProtection="1">
      <alignment horizontal="right"/>
      <protection hidden="1"/>
    </xf>
    <xf numFmtId="0" fontId="53" fillId="15" borderId="66" xfId="0" applyFont="1" applyFill="1" applyBorder="1" applyAlignment="1" applyProtection="1">
      <alignment horizontal="right"/>
      <protection hidden="1"/>
    </xf>
    <xf numFmtId="2" fontId="54" fillId="15" borderId="9" xfId="0" applyNumberFormat="1" applyFont="1" applyFill="1" applyBorder="1" applyProtection="1">
      <protection hidden="1"/>
    </xf>
    <xf numFmtId="0" fontId="52" fillId="2" borderId="9" xfId="0" applyFont="1" applyFill="1" applyBorder="1" applyAlignment="1" applyProtection="1">
      <alignment horizontal="left" vertical="center"/>
      <protection hidden="1"/>
    </xf>
    <xf numFmtId="0" fontId="2" fillId="2" borderId="9" xfId="0" applyFont="1" applyFill="1" applyBorder="1" applyAlignment="1" applyProtection="1">
      <alignment horizontal="center" vertical="center" wrapText="1"/>
      <protection hidden="1"/>
    </xf>
    <xf numFmtId="0" fontId="0" fillId="2" borderId="9" xfId="0" applyFill="1" applyBorder="1" applyAlignment="1" applyProtection="1">
      <alignment horizontal="center" vertical="center" wrapText="1"/>
      <protection hidden="1"/>
    </xf>
    <xf numFmtId="4" fontId="54" fillId="14" borderId="9" xfId="0" applyNumberFormat="1" applyFont="1" applyFill="1" applyBorder="1" applyAlignment="1" applyProtection="1">
      <alignment horizontal="right" vertical="center"/>
      <protection hidden="1"/>
    </xf>
    <xf numFmtId="0" fontId="49" fillId="5" borderId="61" xfId="0" applyFont="1" applyFill="1" applyBorder="1" applyProtection="1">
      <protection hidden="1"/>
    </xf>
    <xf numFmtId="4" fontId="0" fillId="5" borderId="0" xfId="0" applyNumberFormat="1" applyFill="1" applyBorder="1" applyProtection="1">
      <protection hidden="1"/>
    </xf>
    <xf numFmtId="0" fontId="9" fillId="0" borderId="33" xfId="0" applyFont="1" applyBorder="1" applyAlignment="1" applyProtection="1">
      <alignment horizontal="center" wrapText="1"/>
      <protection hidden="1"/>
    </xf>
    <xf numFmtId="0" fontId="10" fillId="5" borderId="0" xfId="0" applyFont="1" applyFill="1" applyAlignment="1" applyProtection="1">
      <alignment horizontal="right" wrapText="1"/>
      <protection locked="0" hidden="1"/>
    </xf>
    <xf numFmtId="3" fontId="37" fillId="5" borderId="62" xfId="0" applyNumberFormat="1" applyFont="1" applyFill="1" applyBorder="1" applyProtection="1">
      <protection locked="0" hidden="1"/>
    </xf>
    <xf numFmtId="3" fontId="7" fillId="5" borderId="0" xfId="0" applyNumberFormat="1" applyFont="1" applyFill="1" applyAlignment="1" applyProtection="1">
      <alignment horizontal="center"/>
      <protection locked="0" hidden="1"/>
    </xf>
    <xf numFmtId="3" fontId="7" fillId="2" borderId="62" xfId="0" applyNumberFormat="1" applyFont="1" applyFill="1" applyBorder="1" applyProtection="1">
      <protection hidden="1"/>
    </xf>
    <xf numFmtId="3" fontId="7" fillId="5" borderId="0" xfId="0" applyNumberFormat="1" applyFont="1" applyFill="1" applyAlignment="1" applyProtection="1">
      <alignment horizontal="center"/>
      <protection hidden="1"/>
    </xf>
    <xf numFmtId="3" fontId="7" fillId="2" borderId="62" xfId="0" applyNumberFormat="1" applyFont="1" applyFill="1" applyBorder="1" applyProtection="1">
      <protection locked="0" hidden="1"/>
    </xf>
    <xf numFmtId="0" fontId="9" fillId="0" borderId="0" xfId="0" applyFont="1" applyBorder="1" applyAlignment="1" applyProtection="1">
      <alignment horizontal="center" vertical="top"/>
      <protection hidden="1"/>
    </xf>
    <xf numFmtId="0" fontId="34" fillId="0" borderId="33" xfId="0" applyFont="1" applyBorder="1" applyAlignment="1" applyProtection="1">
      <alignment horizontal="center"/>
      <protection locked="0" hidden="1"/>
    </xf>
    <xf numFmtId="0" fontId="34" fillId="3" borderId="4" xfId="0" applyFont="1" applyFill="1" applyBorder="1" applyAlignment="1" applyProtection="1">
      <alignment horizontal="center"/>
      <protection locked="0" hidden="1"/>
    </xf>
    <xf numFmtId="0" fontId="34" fillId="3" borderId="33" xfId="0" applyFont="1" applyFill="1" applyBorder="1" applyAlignment="1" applyProtection="1">
      <alignment horizontal="center"/>
      <protection locked="0" hidden="1"/>
    </xf>
    <xf numFmtId="3" fontId="7" fillId="5" borderId="0" xfId="0" applyNumberFormat="1" applyFont="1" applyFill="1" applyProtection="1">
      <protection locked="0"/>
    </xf>
    <xf numFmtId="4" fontId="7" fillId="3" borderId="35" xfId="0" applyNumberFormat="1" applyFont="1" applyFill="1" applyBorder="1" applyProtection="1">
      <protection locked="0"/>
    </xf>
    <xf numFmtId="4" fontId="18" fillId="5" borderId="0" xfId="0" applyNumberFormat="1" applyFont="1" applyFill="1" applyBorder="1" applyAlignment="1" applyProtection="1">
      <protection hidden="1"/>
    </xf>
    <xf numFmtId="0" fontId="9" fillId="0" borderId="0" xfId="0" applyFont="1" applyFill="1" applyAlignment="1" applyProtection="1">
      <alignment vertical="center"/>
      <protection hidden="1"/>
    </xf>
    <xf numFmtId="0" fontId="10" fillId="0" borderId="0" xfId="0" applyFont="1" applyFill="1" applyAlignment="1" applyProtection="1">
      <alignment horizontal="left"/>
      <protection hidden="1"/>
    </xf>
    <xf numFmtId="9" fontId="7" fillId="7" borderId="3" xfId="0" applyNumberFormat="1" applyFont="1" applyFill="1" applyBorder="1" applyProtection="1">
      <protection hidden="1"/>
    </xf>
    <xf numFmtId="10" fontId="7" fillId="7" borderId="35" xfId="0" quotePrefix="1" applyNumberFormat="1" applyFont="1" applyFill="1" applyBorder="1" applyProtection="1">
      <protection hidden="1"/>
    </xf>
    <xf numFmtId="10" fontId="7" fillId="10" borderId="36" xfId="0" applyNumberFormat="1" applyFont="1" applyFill="1" applyBorder="1" applyProtection="1">
      <protection hidden="1"/>
    </xf>
    <xf numFmtId="10" fontId="7" fillId="10" borderId="35" xfId="0" applyNumberFormat="1" applyFont="1" applyFill="1" applyBorder="1" applyProtection="1">
      <protection hidden="1"/>
    </xf>
    <xf numFmtId="0" fontId="9" fillId="5" borderId="0" xfId="0" applyFont="1" applyFill="1" applyAlignment="1" applyProtection="1">
      <alignment vertical="center"/>
      <protection hidden="1"/>
    </xf>
    <xf numFmtId="0" fontId="2" fillId="5" borderId="22" xfId="0" applyFont="1" applyFill="1" applyBorder="1" applyAlignment="1" applyProtection="1">
      <alignment vertical="center"/>
      <protection hidden="1"/>
    </xf>
    <xf numFmtId="0" fontId="9" fillId="4" borderId="33" xfId="0" applyFont="1" applyFill="1" applyBorder="1" applyAlignment="1" applyProtection="1">
      <alignment horizontal="center" vertical="center" wrapText="1"/>
      <protection hidden="1"/>
    </xf>
    <xf numFmtId="0" fontId="10" fillId="4" borderId="33" xfId="0" applyFont="1" applyFill="1" applyBorder="1" applyAlignment="1" applyProtection="1">
      <alignment horizontal="center" vertical="center" wrapText="1"/>
      <protection hidden="1"/>
    </xf>
    <xf numFmtId="0" fontId="47" fillId="16" borderId="33" xfId="0" applyFont="1" applyFill="1" applyBorder="1" applyAlignment="1" applyProtection="1">
      <alignment horizontal="center" vertical="center"/>
      <protection hidden="1"/>
    </xf>
    <xf numFmtId="4" fontId="69" fillId="7" borderId="35" xfId="0" applyNumberFormat="1" applyFont="1" applyFill="1" applyBorder="1" applyProtection="1">
      <protection hidden="1"/>
    </xf>
    <xf numFmtId="0" fontId="9" fillId="0" borderId="33" xfId="0" applyFont="1" applyBorder="1" applyAlignment="1" applyProtection="1">
      <alignment horizontal="center" vertical="center"/>
      <protection hidden="1"/>
    </xf>
    <xf numFmtId="0" fontId="9" fillId="5" borderId="0" xfId="0" applyFont="1" applyFill="1" applyAlignment="1" applyProtection="1">
      <alignment vertical="center" wrapText="1"/>
      <protection hidden="1"/>
    </xf>
    <xf numFmtId="0" fontId="13" fillId="5" borderId="0" xfId="0" applyFont="1" applyFill="1" applyAlignment="1" applyProtection="1">
      <alignment horizontal="left" wrapText="1"/>
      <protection hidden="1"/>
    </xf>
    <xf numFmtId="0" fontId="9" fillId="5" borderId="24" xfId="0" applyFont="1" applyFill="1" applyBorder="1" applyAlignment="1" applyProtection="1">
      <alignment horizontal="center" vertical="top" wrapText="1"/>
      <protection hidden="1"/>
    </xf>
    <xf numFmtId="0" fontId="13" fillId="5" borderId="0" xfId="0" applyFont="1" applyFill="1" applyAlignment="1" applyProtection="1">
      <alignment horizontal="left" vertical="center"/>
      <protection hidden="1"/>
    </xf>
    <xf numFmtId="0" fontId="13" fillId="5" borderId="0" xfId="0" applyFont="1" applyFill="1" applyAlignment="1" applyProtection="1">
      <alignment vertical="center"/>
      <protection hidden="1"/>
    </xf>
    <xf numFmtId="0" fontId="13" fillId="5" borderId="0" xfId="0" applyFont="1" applyFill="1" applyAlignment="1" applyProtection="1">
      <alignment horizontal="left"/>
      <protection hidden="1"/>
    </xf>
    <xf numFmtId="4" fontId="11" fillId="10" borderId="35" xfId="0" applyNumberFormat="1" applyFont="1" applyFill="1" applyBorder="1" applyProtection="1">
      <protection hidden="1"/>
    </xf>
    <xf numFmtId="4" fontId="69" fillId="10" borderId="35" xfId="0" applyNumberFormat="1" applyFont="1" applyFill="1" applyBorder="1" applyProtection="1">
      <protection hidden="1"/>
    </xf>
    <xf numFmtId="4" fontId="11" fillId="5" borderId="35" xfId="0" applyNumberFormat="1" applyFont="1" applyFill="1" applyBorder="1" applyProtection="1">
      <protection hidden="1"/>
    </xf>
    <xf numFmtId="4" fontId="11" fillId="3" borderId="35" xfId="0" applyNumberFormat="1" applyFont="1" applyFill="1" applyBorder="1" applyProtection="1">
      <protection hidden="1"/>
    </xf>
    <xf numFmtId="4" fontId="70" fillId="7" borderId="35" xfId="0" applyNumberFormat="1" applyFont="1" applyFill="1" applyBorder="1" applyProtection="1">
      <protection hidden="1"/>
    </xf>
    <xf numFmtId="4" fontId="70" fillId="10" borderId="35" xfId="0" applyNumberFormat="1" applyFont="1" applyFill="1" applyBorder="1" applyProtection="1">
      <protection hidden="1"/>
    </xf>
    <xf numFmtId="4" fontId="11" fillId="7" borderId="35" xfId="0" applyNumberFormat="1" applyFont="1" applyFill="1" applyBorder="1" applyAlignment="1" applyProtection="1">
      <alignment vertical="center"/>
      <protection hidden="1"/>
    </xf>
    <xf numFmtId="4" fontId="11" fillId="10" borderId="35" xfId="0" applyNumberFormat="1" applyFont="1" applyFill="1" applyBorder="1" applyAlignment="1" applyProtection="1">
      <alignment vertical="center"/>
      <protection hidden="1"/>
    </xf>
    <xf numFmtId="4" fontId="69" fillId="10" borderId="3" xfId="0" applyNumberFormat="1" applyFont="1" applyFill="1" applyBorder="1" applyProtection="1">
      <protection hidden="1"/>
    </xf>
    <xf numFmtId="0" fontId="0" fillId="2" borderId="28" xfId="0" applyFill="1" applyBorder="1" applyAlignment="1" applyProtection="1">
      <alignment horizontal="left"/>
      <protection hidden="1"/>
    </xf>
    <xf numFmtId="0" fontId="51" fillId="2" borderId="9" xfId="0" applyFont="1" applyFill="1" applyBorder="1" applyAlignment="1" applyProtection="1">
      <alignment vertical="center"/>
      <protection hidden="1"/>
    </xf>
    <xf numFmtId="0" fontId="0" fillId="5" borderId="28" xfId="0" applyFill="1" applyBorder="1" applyAlignment="1" applyProtection="1">
      <alignment horizontal="left"/>
      <protection locked="0"/>
    </xf>
    <xf numFmtId="0" fontId="51" fillId="5" borderId="9" xfId="0" applyFont="1" applyFill="1" applyBorder="1" applyAlignment="1" applyProtection="1">
      <alignment vertical="center"/>
      <protection locked="0"/>
    </xf>
    <xf numFmtId="4" fontId="2" fillId="5" borderId="9" xfId="0" applyNumberFormat="1" applyFont="1" applyFill="1" applyBorder="1" applyProtection="1">
      <protection locked="0"/>
    </xf>
    <xf numFmtId="0" fontId="75" fillId="5" borderId="0" xfId="0" applyFont="1" applyFill="1" applyProtection="1">
      <protection hidden="1"/>
    </xf>
    <xf numFmtId="0" fontId="9" fillId="0" borderId="0" xfId="0" applyFont="1" applyAlignment="1" applyProtection="1">
      <alignment horizontal="center" vertical="top" wrapText="1"/>
      <protection hidden="1"/>
    </xf>
    <xf numFmtId="0" fontId="9" fillId="0" borderId="4" xfId="0" applyFont="1" applyBorder="1" applyAlignment="1" applyProtection="1">
      <alignment horizontal="center" wrapText="1"/>
      <protection hidden="1"/>
    </xf>
    <xf numFmtId="9" fontId="8" fillId="5" borderId="34" xfId="0" applyNumberFormat="1" applyFont="1" applyFill="1" applyBorder="1" applyProtection="1">
      <protection hidden="1"/>
    </xf>
    <xf numFmtId="10" fontId="12" fillId="5" borderId="34" xfId="0" applyNumberFormat="1" applyFont="1" applyFill="1" applyBorder="1" applyProtection="1">
      <protection hidden="1"/>
    </xf>
    <xf numFmtId="0" fontId="8" fillId="5" borderId="34" xfId="0" applyFont="1" applyFill="1" applyBorder="1" applyProtection="1">
      <protection hidden="1"/>
    </xf>
    <xf numFmtId="0" fontId="8" fillId="5" borderId="0" xfId="0" applyFont="1" applyFill="1" applyBorder="1" applyProtection="1">
      <protection hidden="1"/>
    </xf>
    <xf numFmtId="10" fontId="8" fillId="5" borderId="34" xfId="0" applyNumberFormat="1" applyFont="1" applyFill="1" applyBorder="1" applyProtection="1">
      <protection hidden="1"/>
    </xf>
    <xf numFmtId="0" fontId="9" fillId="5" borderId="34" xfId="0" applyFont="1" applyFill="1" applyBorder="1" applyAlignment="1" applyProtection="1">
      <alignment horizontal="center" wrapText="1"/>
      <protection hidden="1"/>
    </xf>
    <xf numFmtId="0" fontId="9" fillId="0" borderId="33" xfId="0" applyFont="1" applyBorder="1" applyAlignment="1" applyProtection="1">
      <alignment horizontal="center" vertical="center" wrapText="1"/>
      <protection hidden="1"/>
    </xf>
    <xf numFmtId="0" fontId="0" fillId="0" borderId="0" xfId="0" applyAlignment="1" applyProtection="1">
      <alignment wrapText="1"/>
      <protection hidden="1"/>
    </xf>
    <xf numFmtId="0" fontId="0" fillId="0" borderId="0" xfId="0" applyProtection="1">
      <protection hidden="1"/>
    </xf>
    <xf numFmtId="4" fontId="6" fillId="0" borderId="9" xfId="0" quotePrefix="1" applyNumberFormat="1" applyFont="1" applyBorder="1" applyAlignment="1" applyProtection="1">
      <alignment horizontal="center" vertical="center"/>
      <protection hidden="1"/>
    </xf>
    <xf numFmtId="0" fontId="2" fillId="0" borderId="0" xfId="9" applyProtection="1">
      <protection hidden="1"/>
    </xf>
    <xf numFmtId="0" fontId="11" fillId="5" borderId="0" xfId="0" applyFont="1" applyFill="1" applyAlignment="1" applyProtection="1">
      <alignment horizontal="right" wrapText="1"/>
      <protection hidden="1"/>
    </xf>
    <xf numFmtId="2" fontId="7" fillId="5" borderId="0" xfId="0" applyNumberFormat="1" applyFont="1" applyFill="1" applyProtection="1">
      <protection hidden="1"/>
    </xf>
    <xf numFmtId="0" fontId="76" fillId="2" borderId="9" xfId="0" applyFont="1" applyFill="1" applyBorder="1" applyAlignment="1" applyProtection="1">
      <alignment horizontal="center" vertical="center" wrapText="1"/>
      <protection hidden="1"/>
    </xf>
    <xf numFmtId="4" fontId="6" fillId="5" borderId="9" xfId="0" applyNumberFormat="1" applyFont="1" applyFill="1" applyBorder="1" applyProtection="1">
      <protection hidden="1"/>
    </xf>
    <xf numFmtId="4" fontId="2" fillId="2" borderId="9" xfId="0" applyNumberFormat="1" applyFont="1" applyFill="1" applyBorder="1" applyProtection="1">
      <protection hidden="1"/>
    </xf>
    <xf numFmtId="0" fontId="9" fillId="2" borderId="28" xfId="0" applyFont="1" applyFill="1" applyBorder="1" applyAlignment="1" applyProtection="1">
      <alignment vertical="center"/>
      <protection hidden="1"/>
    </xf>
    <xf numFmtId="0" fontId="9" fillId="2" borderId="44" xfId="0" applyFont="1" applyFill="1" applyBorder="1" applyAlignment="1" applyProtection="1">
      <alignment vertical="center"/>
      <protection hidden="1"/>
    </xf>
    <xf numFmtId="0" fontId="2" fillId="2" borderId="44" xfId="0" applyFont="1" applyFill="1" applyBorder="1" applyProtection="1">
      <protection hidden="1"/>
    </xf>
    <xf numFmtId="0" fontId="2" fillId="2" borderId="66" xfId="0" applyFont="1" applyFill="1" applyBorder="1" applyProtection="1">
      <protection hidden="1"/>
    </xf>
    <xf numFmtId="0" fontId="79" fillId="7" borderId="9" xfId="0" applyFont="1" applyFill="1" applyBorder="1" applyAlignment="1" applyProtection="1">
      <alignment horizontal="center" vertical="center" wrapText="1"/>
      <protection hidden="1"/>
    </xf>
    <xf numFmtId="0" fontId="9" fillId="2" borderId="44" xfId="0" applyFont="1" applyFill="1" applyBorder="1" applyAlignment="1" applyProtection="1">
      <alignment horizontal="left" vertical="center"/>
      <protection hidden="1"/>
    </xf>
    <xf numFmtId="0" fontId="22" fillId="2" borderId="44" xfId="0" applyFont="1" applyFill="1" applyBorder="1" applyAlignment="1" applyProtection="1">
      <alignment vertical="center"/>
      <protection hidden="1"/>
    </xf>
    <xf numFmtId="4" fontId="82" fillId="18" borderId="9" xfId="0" applyNumberFormat="1" applyFont="1" applyFill="1" applyBorder="1" applyAlignment="1" applyProtection="1">
      <alignment vertical="center"/>
      <protection hidden="1"/>
    </xf>
    <xf numFmtId="0" fontId="79" fillId="5" borderId="0" xfId="0" applyFont="1" applyFill="1" applyBorder="1" applyAlignment="1" applyProtection="1">
      <alignment vertical="center"/>
      <protection hidden="1"/>
    </xf>
    <xf numFmtId="4" fontId="6" fillId="14" borderId="9" xfId="0" applyNumberFormat="1" applyFont="1" applyFill="1" applyBorder="1" applyProtection="1">
      <protection hidden="1"/>
    </xf>
    <xf numFmtId="4" fontId="32" fillId="7" borderId="9" xfId="0" applyNumberFormat="1" applyFont="1" applyFill="1" applyBorder="1" applyProtection="1">
      <protection hidden="1"/>
    </xf>
    <xf numFmtId="0" fontId="9" fillId="7" borderId="28" xfId="0" applyFont="1" applyFill="1" applyBorder="1" applyAlignment="1" applyProtection="1">
      <alignment vertical="center"/>
      <protection hidden="1"/>
    </xf>
    <xf numFmtId="0" fontId="2" fillId="7" borderId="44" xfId="0" applyFont="1" applyFill="1" applyBorder="1" applyProtection="1">
      <protection hidden="1"/>
    </xf>
    <xf numFmtId="0" fontId="2" fillId="7" borderId="66" xfId="0" applyFont="1" applyFill="1" applyBorder="1" applyProtection="1">
      <protection hidden="1"/>
    </xf>
    <xf numFmtId="0" fontId="34" fillId="7" borderId="44" xfId="0" applyFont="1" applyFill="1" applyBorder="1" applyAlignment="1" applyProtection="1">
      <alignment vertical="center"/>
      <protection hidden="1"/>
    </xf>
    <xf numFmtId="0" fontId="86" fillId="7" borderId="31" xfId="0" applyFont="1" applyFill="1" applyBorder="1" applyAlignment="1" applyProtection="1">
      <alignment vertical="center"/>
      <protection hidden="1"/>
    </xf>
    <xf numFmtId="0" fontId="86" fillId="7" borderId="58" xfId="0" applyFont="1" applyFill="1" applyBorder="1" applyAlignment="1" applyProtection="1">
      <alignment vertical="center"/>
      <protection hidden="1"/>
    </xf>
    <xf numFmtId="0" fontId="32" fillId="7" borderId="58" xfId="0" applyFont="1" applyFill="1" applyBorder="1" applyProtection="1">
      <protection hidden="1"/>
    </xf>
    <xf numFmtId="10" fontId="6" fillId="5" borderId="9" xfId="0" applyNumberFormat="1" applyFont="1" applyFill="1" applyBorder="1" applyAlignment="1" applyProtection="1">
      <alignment vertical="center"/>
      <protection hidden="1"/>
    </xf>
    <xf numFmtId="0" fontId="33" fillId="0" borderId="0" xfId="0" applyFont="1" applyAlignment="1" applyProtection="1">
      <alignment vertical="center"/>
      <protection hidden="1"/>
    </xf>
    <xf numFmtId="0" fontId="9" fillId="5" borderId="44" xfId="0" applyFont="1" applyFill="1" applyBorder="1" applyAlignment="1" applyProtection="1">
      <alignment vertical="center"/>
      <protection hidden="1"/>
    </xf>
    <xf numFmtId="0" fontId="2" fillId="5" borderId="44" xfId="0" applyFont="1" applyFill="1" applyBorder="1" applyProtection="1">
      <protection hidden="1"/>
    </xf>
    <xf numFmtId="0" fontId="2" fillId="5" borderId="66" xfId="0" applyFont="1" applyFill="1" applyBorder="1" applyProtection="1">
      <protection hidden="1"/>
    </xf>
    <xf numFmtId="0" fontId="34" fillId="5" borderId="28" xfId="0" applyFont="1" applyFill="1" applyBorder="1" applyAlignment="1" applyProtection="1">
      <alignment vertical="center"/>
      <protection hidden="1"/>
    </xf>
    <xf numFmtId="0" fontId="22" fillId="5" borderId="44" xfId="0" applyFont="1" applyFill="1" applyBorder="1" applyAlignment="1" applyProtection="1">
      <alignment vertical="center"/>
      <protection hidden="1"/>
    </xf>
    <xf numFmtId="0" fontId="9" fillId="5" borderId="58" xfId="0" applyFont="1" applyFill="1" applyBorder="1" applyAlignment="1" applyProtection="1">
      <alignment vertical="center"/>
      <protection hidden="1"/>
    </xf>
    <xf numFmtId="0" fontId="2" fillId="5" borderId="58" xfId="0" applyFont="1" applyFill="1" applyBorder="1" applyProtection="1">
      <protection hidden="1"/>
    </xf>
    <xf numFmtId="0" fontId="2" fillId="5" borderId="59" xfId="0" applyFont="1" applyFill="1" applyBorder="1" applyProtection="1">
      <protection hidden="1"/>
    </xf>
    <xf numFmtId="0" fontId="86" fillId="5" borderId="31" xfId="0" applyFont="1" applyFill="1" applyBorder="1" applyAlignment="1" applyProtection="1">
      <alignment vertical="center"/>
      <protection hidden="1"/>
    </xf>
    <xf numFmtId="0" fontId="86" fillId="5" borderId="28" xfId="0" applyFont="1" applyFill="1" applyBorder="1" applyAlignment="1" applyProtection="1">
      <alignment vertical="center"/>
      <protection hidden="1"/>
    </xf>
    <xf numFmtId="0" fontId="87" fillId="5" borderId="0" xfId="0" applyFont="1" applyFill="1" applyBorder="1" applyAlignment="1" applyProtection="1">
      <alignment vertical="center" wrapText="1"/>
      <protection hidden="1"/>
    </xf>
    <xf numFmtId="0" fontId="72" fillId="5" borderId="0" xfId="0" applyFont="1" applyFill="1" applyBorder="1" applyAlignment="1" applyProtection="1">
      <alignment horizontal="center" vertical="center" wrapText="1"/>
      <protection hidden="1"/>
    </xf>
    <xf numFmtId="0" fontId="0" fillId="5" borderId="0" xfId="0" applyFill="1" applyBorder="1" applyAlignment="1" applyProtection="1">
      <alignment horizontal="center" wrapText="1"/>
      <protection hidden="1"/>
    </xf>
    <xf numFmtId="0" fontId="0" fillId="5" borderId="0" xfId="0" applyFill="1" applyBorder="1" applyAlignment="1" applyProtection="1">
      <alignment horizontal="center"/>
      <protection hidden="1"/>
    </xf>
    <xf numFmtId="0" fontId="0" fillId="5" borderId="0" xfId="0" applyFill="1" applyAlignment="1" applyProtection="1">
      <alignment horizontal="center"/>
      <protection hidden="1"/>
    </xf>
    <xf numFmtId="0" fontId="78" fillId="5" borderId="0" xfId="0" applyFont="1" applyFill="1" applyBorder="1" applyAlignment="1" applyProtection="1">
      <alignment horizontal="center" vertical="center" wrapText="1"/>
      <protection hidden="1"/>
    </xf>
    <xf numFmtId="0" fontId="95" fillId="5" borderId="0" xfId="0" applyFont="1" applyFill="1" applyBorder="1" applyAlignment="1" applyProtection="1">
      <alignment horizontal="left" vertical="center"/>
      <protection hidden="1"/>
    </xf>
    <xf numFmtId="0" fontId="0" fillId="0" borderId="0" xfId="0" applyAlignment="1" applyProtection="1">
      <alignment horizontal="center" wrapText="1"/>
      <protection hidden="1"/>
    </xf>
    <xf numFmtId="0" fontId="96" fillId="5" borderId="0" xfId="0" applyFont="1" applyFill="1" applyBorder="1" applyAlignment="1" applyProtection="1">
      <alignment horizontal="left" vertical="center"/>
      <protection hidden="1"/>
    </xf>
    <xf numFmtId="0" fontId="11" fillId="2" borderId="26" xfId="0" applyFont="1" applyFill="1" applyBorder="1" applyAlignment="1" applyProtection="1">
      <alignment horizontal="center"/>
      <protection hidden="1"/>
    </xf>
    <xf numFmtId="0" fontId="11" fillId="2" borderId="22" xfId="0" applyFont="1" applyFill="1" applyBorder="1" applyAlignment="1" applyProtection="1">
      <alignment horizontal="center"/>
      <protection hidden="1"/>
    </xf>
    <xf numFmtId="0" fontId="11" fillId="2" borderId="4" xfId="0" applyFont="1" applyFill="1" applyBorder="1" applyAlignment="1" applyProtection="1">
      <alignment horizontal="center"/>
      <protection hidden="1"/>
    </xf>
    <xf numFmtId="0" fontId="49" fillId="15" borderId="22" xfId="0" applyFont="1" applyFill="1" applyBorder="1" applyAlignment="1" applyProtection="1">
      <alignment horizontal="right" vertical="center"/>
      <protection hidden="1"/>
    </xf>
    <xf numFmtId="0" fontId="9" fillId="21" borderId="9" xfId="0" applyFont="1" applyFill="1" applyBorder="1" applyAlignment="1" applyProtection="1">
      <alignment horizontal="center" vertical="center" wrapText="1"/>
      <protection hidden="1"/>
    </xf>
    <xf numFmtId="0" fontId="36" fillId="9" borderId="34" xfId="0" applyFont="1" applyFill="1" applyBorder="1" applyAlignment="1" applyProtection="1">
      <alignment horizontal="center" vertical="center" wrapText="1"/>
      <protection hidden="1"/>
    </xf>
    <xf numFmtId="0" fontId="36" fillId="9" borderId="0" xfId="0" applyFont="1" applyFill="1" applyBorder="1" applyAlignment="1" applyProtection="1">
      <alignment horizontal="center" vertical="center" wrapText="1"/>
      <protection hidden="1"/>
    </xf>
    <xf numFmtId="0" fontId="36" fillId="9" borderId="26" xfId="0" applyFont="1" applyFill="1" applyBorder="1" applyAlignment="1" applyProtection="1">
      <alignment horizontal="center" vertical="center" wrapText="1"/>
      <protection hidden="1"/>
    </xf>
    <xf numFmtId="0" fontId="36" fillId="9" borderId="22" xfId="0" applyFont="1" applyFill="1" applyBorder="1" applyAlignment="1" applyProtection="1">
      <alignment horizontal="center" vertical="center" wrapText="1"/>
      <protection hidden="1"/>
    </xf>
    <xf numFmtId="0" fontId="36" fillId="9" borderId="4" xfId="0" applyFont="1" applyFill="1" applyBorder="1" applyAlignment="1" applyProtection="1">
      <alignment horizontal="center" vertical="center" wrapText="1"/>
      <protection hidden="1"/>
    </xf>
    <xf numFmtId="0" fontId="21" fillId="2" borderId="44" xfId="0" applyFont="1" applyFill="1" applyBorder="1" applyAlignment="1" applyProtection="1">
      <alignment vertical="center"/>
      <protection hidden="1"/>
    </xf>
    <xf numFmtId="164" fontId="11" fillId="0" borderId="64" xfId="2" applyNumberFormat="1" applyFont="1" applyFill="1" applyBorder="1" applyProtection="1">
      <protection hidden="1"/>
    </xf>
    <xf numFmtId="0" fontId="34" fillId="0" borderId="33" xfId="0" applyFont="1" applyBorder="1" applyAlignment="1" applyProtection="1">
      <alignment horizontal="center"/>
      <protection hidden="1"/>
    </xf>
    <xf numFmtId="0" fontId="34" fillId="3" borderId="4" xfId="0" applyFont="1" applyFill="1" applyBorder="1" applyAlignment="1" applyProtection="1">
      <alignment horizontal="center"/>
      <protection hidden="1"/>
    </xf>
    <xf numFmtId="0" fontId="34" fillId="3" borderId="33" xfId="0" applyFont="1" applyFill="1" applyBorder="1" applyAlignment="1" applyProtection="1">
      <alignment horizontal="center"/>
      <protection hidden="1"/>
    </xf>
    <xf numFmtId="0" fontId="12" fillId="5" borderId="34" xfId="0" applyFont="1" applyFill="1" applyBorder="1" applyProtection="1">
      <protection hidden="1"/>
    </xf>
    <xf numFmtId="0" fontId="12" fillId="5" borderId="0" xfId="0" applyFont="1" applyFill="1" applyBorder="1" applyProtection="1">
      <protection hidden="1"/>
    </xf>
    <xf numFmtId="43" fontId="11" fillId="7" borderId="33" xfId="2" applyFont="1" applyFill="1" applyBorder="1" applyProtection="1">
      <protection hidden="1"/>
    </xf>
    <xf numFmtId="4" fontId="7" fillId="0" borderId="9" xfId="0" applyNumberFormat="1" applyFont="1" applyBorder="1" applyProtection="1">
      <protection hidden="1"/>
    </xf>
    <xf numFmtId="0" fontId="0" fillId="0" borderId="0" xfId="0" applyAlignment="1">
      <alignment horizontal="left"/>
    </xf>
    <xf numFmtId="0" fontId="0" fillId="5" borderId="0" xfId="0" applyFill="1" applyAlignment="1" applyProtection="1">
      <alignment vertical="center" wrapText="1"/>
      <protection hidden="1"/>
    </xf>
    <xf numFmtId="0" fontId="0" fillId="23" borderId="0" xfId="0" applyFill="1"/>
    <xf numFmtId="0" fontId="0" fillId="23" borderId="0" xfId="0" applyFill="1" applyBorder="1" applyProtection="1">
      <protection locked="0"/>
    </xf>
    <xf numFmtId="0" fontId="98" fillId="23" borderId="0" xfId="0" applyFont="1" applyFill="1" applyBorder="1" applyAlignment="1" applyProtection="1">
      <alignment horizontal="center" wrapText="1"/>
      <protection locked="0"/>
    </xf>
    <xf numFmtId="0" fontId="2" fillId="23" borderId="75" xfId="0" applyFont="1" applyFill="1" applyBorder="1" applyProtection="1">
      <protection locked="0"/>
    </xf>
    <xf numFmtId="0" fontId="0" fillId="23" borderId="75" xfId="0" applyFill="1" applyBorder="1" applyProtection="1">
      <protection locked="0"/>
    </xf>
    <xf numFmtId="0" fontId="0" fillId="23" borderId="76" xfId="0" applyFill="1" applyBorder="1" applyProtection="1">
      <protection locked="0"/>
    </xf>
    <xf numFmtId="0" fontId="0" fillId="24" borderId="76" xfId="0" applyFill="1" applyBorder="1" applyProtection="1">
      <protection locked="0"/>
    </xf>
    <xf numFmtId="43" fontId="0" fillId="23" borderId="77" xfId="4" applyFont="1" applyFill="1" applyBorder="1" applyProtection="1">
      <protection locked="0"/>
    </xf>
    <xf numFmtId="0" fontId="0" fillId="23" borderId="78" xfId="0" applyFill="1" applyBorder="1" applyProtection="1">
      <protection locked="0"/>
    </xf>
    <xf numFmtId="0" fontId="0" fillId="24" borderId="78" xfId="0" applyFill="1" applyBorder="1" applyProtection="1">
      <protection locked="0"/>
    </xf>
    <xf numFmtId="43" fontId="0" fillId="23" borderId="75" xfId="4" applyFont="1" applyFill="1" applyBorder="1" applyProtection="1">
      <protection locked="0"/>
    </xf>
    <xf numFmtId="43" fontId="0" fillId="23" borderId="78" xfId="4" applyFont="1" applyFill="1" applyBorder="1" applyProtection="1">
      <protection locked="0"/>
    </xf>
    <xf numFmtId="0" fontId="87" fillId="5" borderId="0" xfId="0" applyFont="1" applyFill="1" applyBorder="1" applyAlignment="1" applyProtection="1">
      <alignment horizontal="center" vertical="center" wrapText="1"/>
      <protection hidden="1"/>
    </xf>
    <xf numFmtId="0" fontId="90" fillId="5" borderId="0" xfId="0" applyFont="1" applyFill="1" applyProtection="1">
      <protection hidden="1"/>
    </xf>
    <xf numFmtId="0" fontId="99" fillId="5" borderId="0" xfId="0" applyFont="1" applyFill="1" applyAlignment="1" applyProtection="1">
      <alignment horizontal="left" vertical="top"/>
      <protection hidden="1"/>
    </xf>
    <xf numFmtId="0" fontId="100" fillId="5" borderId="0" xfId="0" applyFont="1" applyFill="1" applyProtection="1">
      <protection hidden="1"/>
    </xf>
    <xf numFmtId="0" fontId="100" fillId="5" borderId="0" xfId="0" applyFont="1" applyFill="1" applyBorder="1" applyProtection="1">
      <protection hidden="1"/>
    </xf>
    <xf numFmtId="0" fontId="21" fillId="8" borderId="9" xfId="0" applyFont="1" applyFill="1" applyBorder="1" applyAlignment="1" applyProtection="1">
      <alignment horizontal="center" vertical="center" wrapText="1"/>
      <protection hidden="1"/>
    </xf>
    <xf numFmtId="0" fontId="55" fillId="0" borderId="0" xfId="0" applyFont="1" applyFill="1" applyBorder="1" applyAlignment="1" applyProtection="1">
      <protection hidden="1"/>
    </xf>
    <xf numFmtId="0" fontId="9" fillId="5" borderId="9" xfId="0" applyFont="1" applyFill="1" applyBorder="1" applyAlignment="1" applyProtection="1">
      <alignment horizontal="center" vertical="center" wrapText="1"/>
      <protection locked="0"/>
    </xf>
    <xf numFmtId="0" fontId="0" fillId="5" borderId="0" xfId="0" applyFill="1" applyBorder="1" applyAlignment="1" applyProtection="1">
      <alignment wrapText="1"/>
      <protection hidden="1"/>
    </xf>
    <xf numFmtId="0" fontId="100" fillId="5" borderId="0" xfId="0" applyFont="1" applyFill="1" applyBorder="1" applyAlignment="1" applyProtection="1">
      <alignment horizontal="center" wrapText="1"/>
      <protection hidden="1"/>
    </xf>
    <xf numFmtId="0" fontId="100" fillId="5" borderId="0" xfId="0" applyFont="1" applyFill="1" applyBorder="1" applyAlignment="1" applyProtection="1">
      <alignment horizontal="center"/>
      <protection hidden="1"/>
    </xf>
    <xf numFmtId="0" fontId="100" fillId="5" borderId="9" xfId="0" applyFont="1" applyFill="1" applyBorder="1" applyProtection="1">
      <protection hidden="1"/>
    </xf>
    <xf numFmtId="0" fontId="100" fillId="0" borderId="9" xfId="0" applyFont="1" applyFill="1" applyBorder="1" applyProtection="1">
      <protection locked="0"/>
    </xf>
    <xf numFmtId="0" fontId="100" fillId="5" borderId="0" xfId="0" applyFont="1" applyFill="1" applyBorder="1" applyAlignment="1" applyProtection="1">
      <alignment horizontal="right"/>
      <protection hidden="1"/>
    </xf>
    <xf numFmtId="0" fontId="100" fillId="5" borderId="0" xfId="0" applyFont="1" applyFill="1" applyBorder="1" applyAlignment="1" applyProtection="1">
      <protection hidden="1"/>
    </xf>
    <xf numFmtId="0" fontId="100" fillId="5" borderId="9" xfId="0" applyFont="1" applyFill="1" applyBorder="1" applyProtection="1">
      <protection locked="0"/>
    </xf>
    <xf numFmtId="0" fontId="88" fillId="5" borderId="9" xfId="0" applyFont="1" applyFill="1" applyBorder="1" applyAlignment="1" applyProtection="1">
      <protection locked="0"/>
    </xf>
    <xf numFmtId="0" fontId="88" fillId="5" borderId="0" xfId="0" applyFont="1" applyFill="1" applyBorder="1" applyAlignment="1" applyProtection="1">
      <protection hidden="1"/>
    </xf>
    <xf numFmtId="0" fontId="88" fillId="5" borderId="9" xfId="0" applyFont="1" applyFill="1" applyBorder="1" applyAlignment="1" applyProtection="1">
      <alignment horizontal="left"/>
      <protection locked="0"/>
    </xf>
    <xf numFmtId="0" fontId="88" fillId="5" borderId="0" xfId="0" applyFont="1" applyFill="1" applyBorder="1" applyAlignment="1" applyProtection="1">
      <alignment horizontal="left"/>
      <protection hidden="1"/>
    </xf>
    <xf numFmtId="0" fontId="102" fillId="5" borderId="9" xfId="0" applyFont="1" applyFill="1" applyBorder="1" applyAlignment="1" applyProtection="1">
      <alignment vertical="center" wrapText="1"/>
      <protection locked="0"/>
    </xf>
    <xf numFmtId="0" fontId="102" fillId="5" borderId="0" xfId="0" applyFont="1" applyFill="1" applyBorder="1" applyAlignment="1" applyProtection="1">
      <alignment vertical="center" wrapText="1"/>
      <protection hidden="1"/>
    </xf>
    <xf numFmtId="0" fontId="90" fillId="5" borderId="0" xfId="0" applyFont="1" applyFill="1" applyBorder="1" applyProtection="1">
      <protection hidden="1"/>
    </xf>
    <xf numFmtId="0" fontId="55" fillId="5" borderId="0" xfId="0" applyFont="1" applyFill="1" applyBorder="1" applyAlignment="1" applyProtection="1">
      <protection hidden="1"/>
    </xf>
    <xf numFmtId="0" fontId="92" fillId="5" borderId="0" xfId="0" applyFont="1" applyFill="1" applyAlignment="1" applyProtection="1">
      <alignment horizontal="left" vertical="top" wrapText="1"/>
      <protection hidden="1"/>
    </xf>
    <xf numFmtId="0" fontId="90" fillId="5" borderId="0" xfId="0" applyFont="1" applyFill="1" applyAlignment="1" applyProtection="1">
      <alignment horizontal="left" vertical="top" wrapText="1"/>
      <protection hidden="1"/>
    </xf>
    <xf numFmtId="0" fontId="101" fillId="5" borderId="0" xfId="0" applyFont="1" applyFill="1" applyBorder="1" applyAlignment="1" applyProtection="1">
      <alignment horizontal="left" vertical="top"/>
      <protection hidden="1"/>
    </xf>
    <xf numFmtId="0" fontId="90" fillId="5" borderId="9" xfId="0" applyFont="1" applyFill="1" applyBorder="1" applyProtection="1">
      <protection locked="0"/>
    </xf>
    <xf numFmtId="0" fontId="88" fillId="5" borderId="0" xfId="0" applyFont="1" applyFill="1" applyBorder="1" applyAlignment="1" applyProtection="1">
      <alignment horizontal="center" vertical="center"/>
      <protection hidden="1"/>
    </xf>
    <xf numFmtId="0" fontId="89" fillId="5" borderId="0" xfId="0" applyFont="1" applyFill="1" applyBorder="1" applyAlignment="1" applyProtection="1">
      <alignment vertical="top"/>
      <protection hidden="1"/>
    </xf>
    <xf numFmtId="0" fontId="100" fillId="5" borderId="0" xfId="0" applyFont="1" applyFill="1" applyBorder="1" applyAlignment="1" applyProtection="1">
      <alignment vertical="top"/>
      <protection hidden="1"/>
    </xf>
    <xf numFmtId="0" fontId="93" fillId="5" borderId="9" xfId="0" applyFont="1" applyFill="1" applyBorder="1" applyAlignment="1" applyProtection="1">
      <alignment vertical="center"/>
      <protection locked="0"/>
    </xf>
    <xf numFmtId="0" fontId="100" fillId="0" borderId="0" xfId="0" applyFont="1" applyFill="1" applyBorder="1" applyProtection="1">
      <protection hidden="1"/>
    </xf>
    <xf numFmtId="0" fontId="88" fillId="5" borderId="0" xfId="0" applyFont="1" applyFill="1" applyBorder="1" applyAlignment="1" applyProtection="1">
      <alignment vertical="top"/>
      <protection hidden="1"/>
    </xf>
    <xf numFmtId="0" fontId="110" fillId="5" borderId="0" xfId="0" applyFont="1" applyFill="1" applyBorder="1" applyAlignment="1" applyProtection="1">
      <alignment horizontal="center"/>
      <protection hidden="1"/>
    </xf>
    <xf numFmtId="0" fontId="105" fillId="5" borderId="0" xfId="0" applyFont="1" applyFill="1" applyBorder="1" applyAlignment="1" applyProtection="1">
      <alignment vertical="center" wrapText="1"/>
      <protection hidden="1"/>
    </xf>
    <xf numFmtId="43" fontId="105" fillId="5" borderId="0" xfId="4" applyFont="1" applyFill="1" applyBorder="1" applyAlignment="1" applyProtection="1">
      <alignment vertical="center" wrapText="1"/>
      <protection hidden="1"/>
    </xf>
    <xf numFmtId="0" fontId="105" fillId="5" borderId="0" xfId="0" applyFont="1" applyFill="1" applyAlignment="1" applyProtection="1">
      <alignment vertical="top"/>
      <protection hidden="1"/>
    </xf>
    <xf numFmtId="0" fontId="111" fillId="5" borderId="0" xfId="0" applyFont="1" applyFill="1" applyBorder="1" applyProtection="1">
      <protection hidden="1"/>
    </xf>
    <xf numFmtId="0" fontId="97" fillId="5" borderId="0" xfId="0" applyFont="1" applyFill="1" applyBorder="1" applyProtection="1">
      <protection hidden="1"/>
    </xf>
    <xf numFmtId="0" fontId="101" fillId="2" borderId="9" xfId="0" applyFont="1" applyFill="1" applyBorder="1" applyAlignment="1" applyProtection="1">
      <alignment wrapText="1"/>
      <protection hidden="1"/>
    </xf>
    <xf numFmtId="0" fontId="0" fillId="5" borderId="9" xfId="0" applyFill="1" applyBorder="1" applyAlignment="1" applyProtection="1">
      <alignment horizontal="center"/>
      <protection locked="0"/>
    </xf>
    <xf numFmtId="0" fontId="0" fillId="5" borderId="9" xfId="0" applyFill="1" applyBorder="1" applyProtection="1">
      <protection locked="0"/>
    </xf>
    <xf numFmtId="0" fontId="0" fillId="5" borderId="0" xfId="0" applyFont="1" applyFill="1" applyProtection="1">
      <protection hidden="1"/>
    </xf>
    <xf numFmtId="0" fontId="101" fillId="5" borderId="0" xfId="0" applyFont="1" applyFill="1" applyBorder="1" applyProtection="1">
      <protection hidden="1"/>
    </xf>
    <xf numFmtId="0" fontId="0" fillId="5" borderId="0" xfId="0" applyFont="1" applyFill="1" applyBorder="1" applyAlignment="1" applyProtection="1">
      <alignment horizontal="left" vertical="center"/>
      <protection hidden="1"/>
    </xf>
    <xf numFmtId="0" fontId="100" fillId="5" borderId="0" xfId="0" applyFont="1" applyFill="1" applyBorder="1" applyAlignment="1" applyProtection="1">
      <alignment horizontal="center" vertical="top" wrapText="1"/>
      <protection hidden="1"/>
    </xf>
    <xf numFmtId="0" fontId="100" fillId="5" borderId="0" xfId="0" applyFont="1" applyFill="1" applyBorder="1" applyAlignment="1" applyProtection="1">
      <alignment horizontal="left" vertical="top"/>
      <protection hidden="1"/>
    </xf>
    <xf numFmtId="0" fontId="100" fillId="5" borderId="0" xfId="0" applyFont="1" applyFill="1" applyBorder="1" applyAlignment="1" applyProtection="1">
      <alignment horizontal="right" vertical="top"/>
      <protection hidden="1"/>
    </xf>
    <xf numFmtId="0" fontId="100" fillId="5" borderId="0" xfId="0" applyFont="1" applyFill="1" applyBorder="1" applyAlignment="1" applyProtection="1">
      <alignment horizontal="right" vertical="top" wrapText="1"/>
      <protection hidden="1"/>
    </xf>
    <xf numFmtId="0" fontId="100" fillId="5" borderId="0" xfId="0" applyFont="1" applyFill="1" applyBorder="1" applyAlignment="1" applyProtection="1">
      <alignment horizontal="left" vertical="top" wrapText="1"/>
      <protection hidden="1"/>
    </xf>
    <xf numFmtId="0" fontId="100" fillId="5" borderId="0" xfId="0" applyFont="1" applyFill="1" applyBorder="1" applyAlignment="1" applyProtection="1">
      <alignment horizontal="center" vertical="center" wrapText="1"/>
      <protection hidden="1"/>
    </xf>
    <xf numFmtId="0" fontId="100" fillId="5" borderId="0" xfId="0" applyFont="1" applyFill="1" applyBorder="1" applyAlignment="1" applyProtection="1">
      <alignment horizontal="center" vertical="center"/>
      <protection hidden="1"/>
    </xf>
    <xf numFmtId="0" fontId="100" fillId="5" borderId="79" xfId="0" applyFont="1" applyFill="1" applyBorder="1" applyProtection="1">
      <protection hidden="1"/>
    </xf>
    <xf numFmtId="0" fontId="100" fillId="5" borderId="31" xfId="0" applyFont="1" applyFill="1" applyBorder="1" applyAlignment="1" applyProtection="1">
      <alignment horizontal="right"/>
      <protection hidden="1"/>
    </xf>
    <xf numFmtId="0" fontId="100" fillId="2" borderId="9" xfId="0" applyFont="1" applyFill="1" applyBorder="1" applyAlignment="1" applyProtection="1">
      <alignment horizontal="right"/>
      <protection hidden="1"/>
    </xf>
    <xf numFmtId="0" fontId="100" fillId="2" borderId="9" xfId="0" applyFont="1" applyFill="1" applyBorder="1" applyAlignment="1" applyProtection="1">
      <alignment horizontal="center"/>
      <protection hidden="1"/>
    </xf>
    <xf numFmtId="0" fontId="100" fillId="5" borderId="59" xfId="0" applyFont="1" applyFill="1" applyBorder="1" applyProtection="1">
      <protection hidden="1"/>
    </xf>
    <xf numFmtId="4" fontId="81" fillId="0" borderId="9" xfId="0" applyNumberFormat="1" applyFont="1" applyFill="1" applyBorder="1" applyAlignment="1" applyProtection="1">
      <alignment horizontal="right" vertical="center"/>
      <protection locked="0"/>
    </xf>
    <xf numFmtId="0" fontId="2" fillId="11" borderId="9" xfId="0" applyFont="1" applyFill="1" applyBorder="1" applyProtection="1">
      <protection locked="0"/>
    </xf>
    <xf numFmtId="0" fontId="49" fillId="11" borderId="9" xfId="0" applyFont="1" applyFill="1" applyBorder="1" applyProtection="1">
      <protection locked="0"/>
    </xf>
    <xf numFmtId="10" fontId="29" fillId="0" borderId="9" xfId="0" applyNumberFormat="1" applyFont="1" applyFill="1" applyBorder="1" applyAlignment="1" applyProtection="1">
      <alignment vertical="center"/>
      <protection locked="0"/>
    </xf>
    <xf numFmtId="10" fontId="2" fillId="5" borderId="9" xfId="0" applyNumberFormat="1" applyFont="1" applyFill="1" applyBorder="1" applyProtection="1">
      <protection locked="0"/>
    </xf>
    <xf numFmtId="4" fontId="80" fillId="11" borderId="9" xfId="0" applyNumberFormat="1" applyFont="1" applyFill="1" applyBorder="1" applyAlignment="1" applyProtection="1">
      <alignment horizontal="right" vertical="center"/>
      <protection locked="0"/>
    </xf>
    <xf numFmtId="0" fontId="28" fillId="5" borderId="9" xfId="0" applyFont="1" applyFill="1" applyBorder="1" applyProtection="1">
      <protection locked="0"/>
    </xf>
    <xf numFmtId="4" fontId="29" fillId="11" borderId="9" xfId="4" applyNumberFormat="1" applyFont="1" applyFill="1" applyBorder="1" applyAlignment="1" applyProtection="1">
      <alignment vertical="center"/>
      <protection locked="0"/>
    </xf>
    <xf numFmtId="9" fontId="2" fillId="5" borderId="9" xfId="5" applyFont="1" applyFill="1" applyBorder="1" applyProtection="1">
      <protection locked="0"/>
    </xf>
    <xf numFmtId="10" fontId="29" fillId="11" borderId="9" xfId="0" applyNumberFormat="1" applyFont="1" applyFill="1" applyBorder="1" applyAlignment="1" applyProtection="1">
      <alignment vertical="center"/>
      <protection locked="0"/>
    </xf>
    <xf numFmtId="4" fontId="49" fillId="19" borderId="9" xfId="0" applyNumberFormat="1" applyFont="1" applyFill="1" applyBorder="1" applyProtection="1">
      <protection locked="0"/>
    </xf>
    <xf numFmtId="4" fontId="28" fillId="19" borderId="9" xfId="0" applyNumberFormat="1" applyFont="1" applyFill="1" applyBorder="1" applyProtection="1">
      <protection locked="0"/>
    </xf>
    <xf numFmtId="4" fontId="28" fillId="4" borderId="9" xfId="0" applyNumberFormat="1" applyFont="1" applyFill="1" applyBorder="1" applyProtection="1">
      <protection locked="0"/>
    </xf>
    <xf numFmtId="4" fontId="28" fillId="3" borderId="9" xfId="0" applyNumberFormat="1" applyFont="1" applyFill="1" applyBorder="1" applyProtection="1">
      <protection locked="0"/>
    </xf>
    <xf numFmtId="0" fontId="8" fillId="5" borderId="0" xfId="0" applyFont="1" applyFill="1" applyBorder="1" applyAlignment="1" applyProtection="1">
      <protection hidden="1"/>
    </xf>
    <xf numFmtId="3" fontId="48" fillId="5" borderId="0" xfId="0" applyNumberFormat="1" applyFont="1" applyFill="1" applyBorder="1" applyAlignment="1" applyProtection="1">
      <alignment wrapText="1"/>
      <protection hidden="1"/>
    </xf>
    <xf numFmtId="0" fontId="100" fillId="0" borderId="9" xfId="0" applyFont="1" applyFill="1" applyBorder="1" applyProtection="1">
      <protection hidden="1"/>
    </xf>
    <xf numFmtId="0" fontId="88" fillId="5" borderId="9" xfId="0" applyFont="1" applyFill="1" applyBorder="1" applyAlignment="1" applyProtection="1">
      <protection hidden="1"/>
    </xf>
    <xf numFmtId="0" fontId="90" fillId="5" borderId="9" xfId="0" applyFont="1" applyFill="1" applyBorder="1" applyProtection="1">
      <protection hidden="1"/>
    </xf>
    <xf numFmtId="0" fontId="92" fillId="5" borderId="0" xfId="0" applyFont="1" applyFill="1" applyBorder="1" applyProtection="1">
      <protection hidden="1"/>
    </xf>
    <xf numFmtId="0" fontId="116" fillId="5" borderId="0" xfId="0" applyFont="1" applyFill="1" applyBorder="1" applyAlignment="1" applyProtection="1">
      <alignment vertical="center" wrapText="1"/>
      <protection hidden="1"/>
    </xf>
    <xf numFmtId="0" fontId="117" fillId="2" borderId="9" xfId="0" applyFont="1" applyFill="1" applyBorder="1" applyAlignment="1" applyProtection="1">
      <alignment wrapText="1"/>
      <protection hidden="1"/>
    </xf>
    <xf numFmtId="0" fontId="0" fillId="5" borderId="9" xfId="0" applyFill="1" applyBorder="1" applyAlignment="1" applyProtection="1">
      <alignment horizontal="center"/>
      <protection hidden="1"/>
    </xf>
    <xf numFmtId="0" fontId="36" fillId="9" borderId="0" xfId="9" applyFont="1" applyFill="1" applyBorder="1" applyAlignment="1" applyProtection="1">
      <alignment horizontal="center" vertical="top" wrapText="1"/>
      <protection hidden="1"/>
    </xf>
    <xf numFmtId="4" fontId="81" fillId="0" borderId="9" xfId="0" applyNumberFormat="1" applyFont="1" applyFill="1" applyBorder="1" applyAlignment="1" applyProtection="1">
      <alignment horizontal="right" vertical="center"/>
      <protection hidden="1"/>
    </xf>
    <xf numFmtId="4" fontId="81" fillId="11" borderId="9" xfId="0" applyNumberFormat="1" applyFont="1" applyFill="1" applyBorder="1" applyAlignment="1" applyProtection="1">
      <alignment horizontal="right" vertical="center"/>
      <protection hidden="1"/>
    </xf>
    <xf numFmtId="4" fontId="81" fillId="19" borderId="9" xfId="0" applyNumberFormat="1" applyFont="1" applyFill="1" applyBorder="1" applyAlignment="1" applyProtection="1">
      <alignment horizontal="right" vertical="center"/>
      <protection hidden="1"/>
    </xf>
    <xf numFmtId="4" fontId="81" fillId="4" borderId="9" xfId="0" applyNumberFormat="1" applyFont="1" applyFill="1" applyBorder="1" applyAlignment="1" applyProtection="1">
      <alignment horizontal="right" vertical="center"/>
      <protection hidden="1"/>
    </xf>
    <xf numFmtId="4" fontId="81" fillId="3" borderId="9" xfId="0" applyNumberFormat="1" applyFont="1" applyFill="1" applyBorder="1" applyAlignment="1" applyProtection="1">
      <alignment horizontal="right" vertical="center"/>
      <protection hidden="1"/>
    </xf>
    <xf numFmtId="0" fontId="89" fillId="5" borderId="0" xfId="0" applyFont="1" applyFill="1" applyBorder="1" applyAlignment="1" applyProtection="1">
      <alignment horizontal="center" vertical="top"/>
      <protection hidden="1"/>
    </xf>
    <xf numFmtId="0" fontId="90" fillId="5" borderId="0" xfId="0" applyFont="1" applyFill="1" applyBorder="1" applyAlignment="1" applyProtection="1">
      <protection hidden="1"/>
    </xf>
    <xf numFmtId="0" fontId="92" fillId="5" borderId="0" xfId="0" applyFont="1" applyFill="1" applyBorder="1" applyAlignment="1" applyProtection="1">
      <alignment vertical="center" wrapText="1"/>
      <protection hidden="1"/>
    </xf>
    <xf numFmtId="0" fontId="90" fillId="5" borderId="0" xfId="0" applyFont="1" applyFill="1" applyBorder="1" applyAlignment="1" applyProtection="1">
      <alignment vertical="center"/>
      <protection hidden="1"/>
    </xf>
    <xf numFmtId="0" fontId="93" fillId="5" borderId="0" xfId="0" applyFont="1" applyFill="1" applyBorder="1" applyAlignment="1" applyProtection="1">
      <alignment vertical="center"/>
      <protection hidden="1"/>
    </xf>
    <xf numFmtId="0" fontId="36" fillId="5" borderId="0" xfId="0" applyFont="1" applyFill="1" applyBorder="1" applyAlignment="1" applyProtection="1">
      <alignment vertical="top" wrapText="1"/>
      <protection hidden="1"/>
    </xf>
    <xf numFmtId="0" fontId="36" fillId="5" borderId="61" xfId="0" applyFont="1" applyFill="1" applyBorder="1" applyAlignment="1" applyProtection="1">
      <alignment vertical="top" wrapText="1"/>
      <protection hidden="1"/>
    </xf>
    <xf numFmtId="4" fontId="118" fillId="7" borderId="9" xfId="0" applyNumberFormat="1" applyFont="1" applyFill="1" applyBorder="1" applyProtection="1">
      <protection hidden="1"/>
    </xf>
    <xf numFmtId="4" fontId="6" fillId="8" borderId="9" xfId="0" quotePrefix="1" applyNumberFormat="1" applyFont="1" applyFill="1" applyBorder="1" applyAlignment="1" applyProtection="1">
      <alignment horizontal="center" vertical="center"/>
      <protection hidden="1"/>
    </xf>
    <xf numFmtId="0" fontId="0" fillId="0" borderId="9" xfId="0" applyBorder="1" applyAlignment="1" applyProtection="1">
      <alignment horizontal="center" wrapText="1"/>
      <protection locked="0"/>
    </xf>
    <xf numFmtId="0" fontId="0" fillId="0" borderId="9" xfId="0" applyBorder="1" applyAlignment="1" applyProtection="1">
      <alignment horizontal="center"/>
      <protection locked="0"/>
    </xf>
    <xf numFmtId="0" fontId="0" fillId="0" borderId="9" xfId="0" applyBorder="1" applyProtection="1">
      <protection locked="0"/>
    </xf>
    <xf numFmtId="4" fontId="28" fillId="11" borderId="9" xfId="0" applyNumberFormat="1" applyFont="1" applyFill="1" applyBorder="1" applyProtection="1">
      <protection hidden="1"/>
    </xf>
    <xf numFmtId="0" fontId="2" fillId="5" borderId="9" xfId="0" applyFont="1" applyFill="1" applyBorder="1" applyProtection="1">
      <protection locked="0"/>
    </xf>
    <xf numFmtId="4" fontId="85" fillId="5" borderId="9" xfId="0" applyNumberFormat="1" applyFont="1" applyFill="1" applyBorder="1" applyProtection="1">
      <protection locked="0"/>
    </xf>
    <xf numFmtId="4" fontId="32" fillId="7" borderId="9" xfId="0" applyNumberFormat="1" applyFont="1" applyFill="1" applyBorder="1" applyProtection="1">
      <protection locked="0"/>
    </xf>
    <xf numFmtId="0" fontId="84" fillId="5" borderId="9" xfId="0" applyFont="1" applyFill="1" applyBorder="1" applyProtection="1">
      <protection locked="0"/>
    </xf>
    <xf numFmtId="10" fontId="2" fillId="14" borderId="33" xfId="0" applyNumberFormat="1" applyFont="1" applyFill="1" applyBorder="1" applyProtection="1">
      <protection locked="0"/>
    </xf>
    <xf numFmtId="0" fontId="6" fillId="22" borderId="71" xfId="0" applyFont="1" applyFill="1" applyBorder="1" applyAlignment="1" applyProtection="1">
      <alignment horizontal="center"/>
    </xf>
    <xf numFmtId="0" fontId="6" fillId="22" borderId="72" xfId="0" applyFont="1" applyFill="1" applyBorder="1" applyAlignment="1" applyProtection="1">
      <alignment horizontal="center"/>
    </xf>
    <xf numFmtId="0" fontId="6" fillId="22" borderId="73" xfId="0" applyFont="1" applyFill="1" applyBorder="1" applyAlignment="1" applyProtection="1">
      <alignment horizontal="center"/>
    </xf>
    <xf numFmtId="0" fontId="6" fillId="22" borderId="74" xfId="0" applyFont="1" applyFill="1" applyBorder="1" applyAlignment="1" applyProtection="1">
      <alignment horizontal="center"/>
    </xf>
    <xf numFmtId="0" fontId="100" fillId="2" borderId="9" xfId="0" applyFont="1" applyFill="1" applyBorder="1" applyAlignment="1" applyProtection="1">
      <alignment horizontal="right" indent="1"/>
      <protection hidden="1"/>
    </xf>
    <xf numFmtId="0" fontId="92" fillId="8" borderId="9" xfId="0" applyFont="1" applyFill="1" applyBorder="1" applyAlignment="1" applyProtection="1">
      <alignment horizontal="right" vertical="center" indent="1"/>
      <protection hidden="1"/>
    </xf>
    <xf numFmtId="0" fontId="90" fillId="8" borderId="9" xfId="0" applyFont="1" applyFill="1" applyBorder="1" applyAlignment="1" applyProtection="1">
      <alignment horizontal="right" vertical="center" indent="1"/>
      <protection hidden="1"/>
    </xf>
    <xf numFmtId="0" fontId="90" fillId="8" borderId="9" xfId="0" applyFont="1" applyFill="1" applyBorder="1" applyAlignment="1" applyProtection="1">
      <alignment horizontal="right" indent="1"/>
      <protection hidden="1"/>
    </xf>
    <xf numFmtId="0" fontId="100" fillId="8" borderId="9" xfId="0" applyFont="1" applyFill="1" applyBorder="1" applyAlignment="1" applyProtection="1">
      <alignment horizontal="right" indent="1"/>
      <protection hidden="1"/>
    </xf>
    <xf numFmtId="0" fontId="58" fillId="2" borderId="28" xfId="0" applyFont="1" applyFill="1" applyBorder="1" applyAlignment="1" applyProtection="1">
      <alignment horizontal="right" wrapText="1" indent="1"/>
      <protection hidden="1"/>
    </xf>
    <xf numFmtId="0" fontId="120" fillId="5" borderId="0" xfId="0" applyFont="1" applyFill="1" applyProtection="1">
      <protection hidden="1"/>
    </xf>
    <xf numFmtId="0" fontId="100" fillId="8" borderId="9" xfId="0" applyFont="1" applyFill="1" applyBorder="1" applyAlignment="1" applyProtection="1">
      <alignment horizontal="right" wrapText="1" indent="1"/>
      <protection hidden="1"/>
    </xf>
    <xf numFmtId="0" fontId="3" fillId="2" borderId="9" xfId="0" applyFont="1" applyFill="1" applyBorder="1" applyAlignment="1" applyProtection="1">
      <alignment horizontal="right"/>
      <protection hidden="1"/>
    </xf>
    <xf numFmtId="0" fontId="3" fillId="2" borderId="28" xfId="0" applyFont="1" applyFill="1" applyBorder="1" applyAlignment="1" applyProtection="1">
      <alignment horizontal="right" wrapText="1"/>
      <protection hidden="1"/>
    </xf>
    <xf numFmtId="0" fontId="3" fillId="2" borderId="9" xfId="0" applyFont="1" applyFill="1" applyBorder="1" applyAlignment="1" applyProtection="1">
      <alignment horizontal="center"/>
      <protection hidden="1"/>
    </xf>
    <xf numFmtId="0" fontId="3" fillId="2" borderId="9" xfId="0" applyFont="1" applyFill="1" applyBorder="1" applyAlignment="1" applyProtection="1">
      <alignment horizontal="right" indent="1"/>
      <protection hidden="1"/>
    </xf>
    <xf numFmtId="0" fontId="0" fillId="5" borderId="28" xfId="0" applyFill="1" applyBorder="1" applyAlignment="1" applyProtection="1">
      <alignment horizontal="left"/>
      <protection locked="0"/>
    </xf>
    <xf numFmtId="0" fontId="103" fillId="0" borderId="0" xfId="0" applyFont="1" applyFill="1" applyBorder="1" applyProtection="1">
      <protection hidden="1"/>
    </xf>
    <xf numFmtId="0" fontId="2" fillId="0" borderId="0" xfId="9" applyFill="1" applyBorder="1" applyProtection="1">
      <protection hidden="1"/>
    </xf>
    <xf numFmtId="3" fontId="105" fillId="0" borderId="0" xfId="0" applyNumberFormat="1" applyFont="1" applyFill="1" applyBorder="1" applyAlignment="1" applyProtection="1">
      <alignment horizontal="right" vertical="center"/>
      <protection hidden="1"/>
    </xf>
    <xf numFmtId="0" fontId="106" fillId="0" borderId="0" xfId="0" applyFont="1" applyFill="1" applyBorder="1" applyAlignment="1" applyProtection="1">
      <alignment vertical="center" wrapText="1"/>
      <protection hidden="1"/>
    </xf>
    <xf numFmtId="0" fontId="107" fillId="0" borderId="0" xfId="0" applyFont="1" applyFill="1" applyBorder="1" applyAlignment="1" applyProtection="1">
      <alignment horizontal="center" vertical="center" wrapText="1"/>
      <protection hidden="1"/>
    </xf>
    <xf numFmtId="0" fontId="114" fillId="0" borderId="0" xfId="0" applyFont="1" applyFill="1" applyBorder="1" applyAlignment="1" applyProtection="1">
      <alignment horizontal="center" vertical="center" wrapText="1"/>
      <protection hidden="1"/>
    </xf>
    <xf numFmtId="0" fontId="107" fillId="0" borderId="0" xfId="0" applyFont="1" applyFill="1" applyBorder="1" applyAlignment="1" applyProtection="1">
      <alignment vertical="center"/>
      <protection hidden="1"/>
    </xf>
    <xf numFmtId="0" fontId="58" fillId="0" borderId="0" xfId="0" applyFont="1" applyFill="1" applyBorder="1" applyAlignment="1" applyProtection="1">
      <alignment horizontal="left" vertical="center"/>
      <protection hidden="1"/>
    </xf>
    <xf numFmtId="0" fontId="58" fillId="0" borderId="0" xfId="0" applyFont="1" applyFill="1" applyBorder="1" applyAlignment="1" applyProtection="1">
      <alignment horizontal="left"/>
      <protection hidden="1"/>
    </xf>
    <xf numFmtId="0" fontId="107" fillId="0" borderId="0" xfId="0" applyFont="1" applyFill="1" applyBorder="1" applyAlignment="1" applyProtection="1">
      <alignment horizontal="right" vertical="center" wrapText="1"/>
      <protection hidden="1"/>
    </xf>
    <xf numFmtId="0" fontId="92" fillId="0" borderId="0" xfId="0" applyFont="1" applyFill="1" applyBorder="1" applyAlignment="1" applyProtection="1">
      <alignment horizontal="left" vertical="top" wrapText="1"/>
      <protection hidden="1"/>
    </xf>
    <xf numFmtId="0" fontId="109" fillId="0" borderId="0" xfId="0" applyFont="1" applyFill="1" applyBorder="1" applyAlignment="1" applyProtection="1">
      <alignment horizontal="right" vertical="center" wrapText="1"/>
      <protection hidden="1"/>
    </xf>
    <xf numFmtId="0" fontId="13" fillId="0" borderId="0" xfId="0" applyFont="1" applyFill="1" applyBorder="1" applyAlignment="1" applyProtection="1">
      <alignment horizontal="right" vertical="center" wrapText="1"/>
      <protection hidden="1"/>
    </xf>
    <xf numFmtId="0" fontId="0" fillId="2" borderId="9" xfId="0" applyFill="1" applyBorder="1" applyProtection="1">
      <protection hidden="1"/>
    </xf>
    <xf numFmtId="4" fontId="0" fillId="5" borderId="9" xfId="0" applyNumberFormat="1" applyFill="1" applyBorder="1" applyAlignment="1" applyProtection="1">
      <alignment horizontal="right"/>
      <protection locked="0"/>
    </xf>
    <xf numFmtId="4" fontId="2" fillId="5" borderId="9" xfId="0" applyNumberFormat="1" applyFont="1" applyFill="1" applyBorder="1" applyAlignment="1" applyProtection="1">
      <alignment horizontal="right"/>
      <protection locked="0"/>
    </xf>
    <xf numFmtId="0" fontId="2" fillId="0" borderId="0" xfId="0" applyFont="1" applyFill="1" applyBorder="1" applyAlignment="1" applyProtection="1">
      <alignment vertical="center"/>
    </xf>
    <xf numFmtId="0" fontId="2" fillId="0" borderId="0" xfId="0" applyFont="1" applyFill="1" applyBorder="1" applyAlignment="1" applyProtection="1">
      <alignment horizontal="left" vertical="center"/>
    </xf>
    <xf numFmtId="0" fontId="2" fillId="0" borderId="83" xfId="0" applyFont="1" applyFill="1" applyBorder="1" applyAlignment="1" applyProtection="1">
      <alignment vertical="center"/>
    </xf>
    <xf numFmtId="0" fontId="2" fillId="0" borderId="84" xfId="0" applyFont="1" applyFill="1" applyBorder="1" applyAlignment="1" applyProtection="1">
      <alignment vertical="center"/>
    </xf>
    <xf numFmtId="0" fontId="0" fillId="11" borderId="83" xfId="0" applyFill="1" applyBorder="1" applyAlignment="1">
      <alignment vertical="center"/>
    </xf>
    <xf numFmtId="0" fontId="2" fillId="11" borderId="84" xfId="0" applyFont="1" applyFill="1" applyBorder="1" applyAlignment="1" applyProtection="1">
      <alignment vertical="center"/>
    </xf>
    <xf numFmtId="0" fontId="2" fillId="11" borderId="83" xfId="0" applyFont="1" applyFill="1" applyBorder="1" applyAlignment="1" applyProtection="1">
      <alignment vertical="center"/>
    </xf>
    <xf numFmtId="0" fontId="2" fillId="12" borderId="83" xfId="0" applyFont="1" applyFill="1" applyBorder="1" applyAlignment="1" applyProtection="1">
      <alignment vertical="center"/>
    </xf>
    <xf numFmtId="0" fontId="2" fillId="25" borderId="84" xfId="0" applyFont="1" applyFill="1" applyBorder="1" applyAlignment="1" applyProtection="1">
      <alignment vertical="center"/>
    </xf>
    <xf numFmtId="0" fontId="0" fillId="12" borderId="83" xfId="0" applyFill="1" applyBorder="1" applyAlignment="1">
      <alignment vertical="center"/>
    </xf>
    <xf numFmtId="0" fontId="0" fillId="25" borderId="84" xfId="0" applyFill="1" applyBorder="1" applyAlignment="1">
      <alignment vertical="center"/>
    </xf>
    <xf numFmtId="0" fontId="0" fillId="13" borderId="83" xfId="0" applyFill="1" applyBorder="1" applyAlignment="1">
      <alignment vertical="center"/>
    </xf>
    <xf numFmtId="0" fontId="0" fillId="13" borderId="84" xfId="0" applyFill="1" applyBorder="1" applyAlignment="1">
      <alignment vertical="center"/>
    </xf>
    <xf numFmtId="0" fontId="0" fillId="5" borderId="83" xfId="0" applyFill="1" applyBorder="1" applyAlignment="1">
      <alignment vertical="center"/>
    </xf>
    <xf numFmtId="0" fontId="0" fillId="0" borderId="84" xfId="0" applyBorder="1" applyAlignment="1">
      <alignment vertical="center"/>
    </xf>
    <xf numFmtId="0" fontId="0" fillId="0" borderId="85" xfId="0" applyBorder="1" applyAlignment="1">
      <alignment vertical="center"/>
    </xf>
    <xf numFmtId="0" fontId="0" fillId="0" borderId="86" xfId="0" applyBorder="1" applyAlignment="1">
      <alignment horizontal="justify" vertical="center"/>
    </xf>
    <xf numFmtId="0" fontId="0" fillId="0" borderId="87" xfId="0" applyBorder="1" applyAlignment="1">
      <alignment vertical="center"/>
    </xf>
    <xf numFmtId="0" fontId="2" fillId="0" borderId="0" xfId="0" applyFont="1" applyFill="1" applyBorder="1" applyAlignment="1">
      <alignment horizontal="justify" vertical="center" wrapText="1"/>
    </xf>
    <xf numFmtId="0" fontId="2" fillId="0" borderId="0" xfId="0" applyFont="1" applyBorder="1" applyAlignment="1">
      <alignment horizontal="justify" vertical="center" wrapText="1"/>
    </xf>
    <xf numFmtId="0" fontId="133" fillId="5" borderId="0" xfId="0" applyFont="1" applyFill="1" applyBorder="1" applyAlignment="1" applyProtection="1">
      <alignment horizontal="left" vertical="top"/>
      <protection hidden="1"/>
    </xf>
    <xf numFmtId="0" fontId="92" fillId="5" borderId="0" xfId="0" applyFont="1" applyFill="1" applyBorder="1" applyAlignment="1" applyProtection="1">
      <alignment horizontal="right" vertical="top" wrapText="1"/>
      <protection hidden="1"/>
    </xf>
    <xf numFmtId="0" fontId="90" fillId="5" borderId="0" xfId="0" applyFont="1" applyFill="1" applyBorder="1" applyAlignment="1" applyProtection="1">
      <alignment horizontal="left" vertical="top" wrapText="1"/>
      <protection hidden="1"/>
    </xf>
    <xf numFmtId="0" fontId="100" fillId="0" borderId="0" xfId="0" applyFont="1" applyFill="1" applyBorder="1" applyAlignment="1" applyProtection="1">
      <alignment horizontal="center"/>
      <protection hidden="1"/>
    </xf>
    <xf numFmtId="0" fontId="0" fillId="0" borderId="0" xfId="0" applyFill="1" applyBorder="1" applyAlignment="1" applyProtection="1">
      <alignment horizontal="center"/>
      <protection hidden="1"/>
    </xf>
    <xf numFmtId="0" fontId="0" fillId="5" borderId="0" xfId="0" applyFill="1" applyBorder="1" applyAlignment="1" applyProtection="1">
      <alignment horizontal="right"/>
      <protection hidden="1"/>
    </xf>
    <xf numFmtId="0" fontId="0" fillId="5" borderId="0" xfId="0" applyFill="1" applyBorder="1" applyAlignment="1" applyProtection="1">
      <alignment horizontal="center" vertical="center" wrapText="1"/>
      <protection hidden="1"/>
    </xf>
    <xf numFmtId="0" fontId="0" fillId="0" borderId="0" xfId="0" applyFill="1" applyBorder="1" applyAlignment="1" applyProtection="1">
      <alignment horizontal="right"/>
      <protection hidden="1"/>
    </xf>
    <xf numFmtId="0" fontId="100" fillId="5" borderId="9" xfId="0" applyFont="1" applyFill="1" applyBorder="1" applyAlignment="1" applyProtection="1">
      <alignment horizontal="center"/>
      <protection locked="0"/>
    </xf>
    <xf numFmtId="0" fontId="0" fillId="5" borderId="9" xfId="0" applyFill="1" applyBorder="1" applyAlignment="1" applyProtection="1">
      <alignment horizontal="right"/>
      <protection locked="0"/>
    </xf>
    <xf numFmtId="0" fontId="100" fillId="2" borderId="9" xfId="0" applyFont="1" applyFill="1" applyBorder="1" applyAlignment="1" applyProtection="1">
      <alignment horizontal="center" vertical="center" wrapText="1"/>
      <protection hidden="1"/>
    </xf>
    <xf numFmtId="0" fontId="0" fillId="2" borderId="9" xfId="0" applyFill="1" applyBorder="1" applyAlignment="1" applyProtection="1">
      <alignment horizontal="right"/>
      <protection hidden="1"/>
    </xf>
    <xf numFmtId="0" fontId="138" fillId="5" borderId="9" xfId="0" applyFont="1" applyFill="1" applyBorder="1" applyAlignment="1" applyProtection="1">
      <protection hidden="1"/>
    </xf>
    <xf numFmtId="0" fontId="11" fillId="5" borderId="0" xfId="0" applyFont="1" applyFill="1" applyBorder="1" applyAlignment="1" applyProtection="1">
      <protection hidden="1"/>
    </xf>
    <xf numFmtId="0" fontId="120" fillId="0" borderId="0" xfId="9" applyFont="1" applyProtection="1">
      <protection hidden="1"/>
    </xf>
    <xf numFmtId="0" fontId="140" fillId="9" borderId="34" xfId="0" applyFont="1" applyFill="1" applyBorder="1" applyAlignment="1" applyProtection="1">
      <alignment horizontal="center" vertical="center" wrapText="1"/>
      <protection hidden="1"/>
    </xf>
    <xf numFmtId="0" fontId="141" fillId="5" borderId="0" xfId="0" applyFont="1" applyFill="1" applyProtection="1">
      <protection hidden="1"/>
    </xf>
    <xf numFmtId="0" fontId="141" fillId="0" borderId="0" xfId="0" applyFont="1" applyProtection="1">
      <protection hidden="1"/>
    </xf>
    <xf numFmtId="0" fontId="142" fillId="5" borderId="0" xfId="0" applyFont="1" applyFill="1" applyBorder="1" applyAlignment="1" applyProtection="1">
      <alignment horizontal="center" vertical="top"/>
      <protection hidden="1"/>
    </xf>
    <xf numFmtId="0" fontId="142" fillId="5" borderId="0" xfId="0" applyFont="1" applyFill="1" applyAlignment="1" applyProtection="1">
      <alignment vertical="center"/>
      <protection hidden="1"/>
    </xf>
    <xf numFmtId="0" fontId="143" fillId="5" borderId="0" xfId="0" applyFont="1" applyFill="1" applyAlignment="1" applyProtection="1">
      <alignment horizontal="left" vertical="center"/>
      <protection hidden="1"/>
    </xf>
    <xf numFmtId="0" fontId="143" fillId="5" borderId="0" xfId="0" applyFont="1" applyFill="1" applyAlignment="1" applyProtection="1">
      <alignment vertical="center"/>
      <protection hidden="1"/>
    </xf>
    <xf numFmtId="0" fontId="143" fillId="2" borderId="0" xfId="0" applyFont="1" applyFill="1" applyAlignment="1" applyProtection="1">
      <alignment vertical="center"/>
      <protection hidden="1"/>
    </xf>
    <xf numFmtId="0" fontId="143" fillId="5" borderId="0" xfId="0" applyFont="1" applyFill="1" applyAlignment="1" applyProtection="1">
      <alignment horizontal="left"/>
      <protection hidden="1"/>
    </xf>
    <xf numFmtId="0" fontId="142" fillId="5" borderId="0" xfId="0" applyFont="1" applyFill="1" applyAlignment="1" applyProtection="1">
      <alignment vertical="center" wrapText="1"/>
      <protection hidden="1"/>
    </xf>
    <xf numFmtId="0" fontId="143" fillId="5" borderId="0" xfId="0" applyFont="1" applyFill="1" applyAlignment="1" applyProtection="1">
      <alignment horizontal="left" wrapText="1"/>
      <protection hidden="1"/>
    </xf>
    <xf numFmtId="0" fontId="143" fillId="2" borderId="0" xfId="0" applyFont="1" applyFill="1" applyAlignment="1" applyProtection="1">
      <alignment horizontal="left" wrapText="1"/>
      <protection hidden="1"/>
    </xf>
    <xf numFmtId="0" fontId="143" fillId="2" borderId="0" xfId="0" applyFont="1" applyFill="1" applyAlignment="1" applyProtection="1">
      <alignment horizontal="left"/>
      <protection hidden="1"/>
    </xf>
    <xf numFmtId="0" fontId="142" fillId="0" borderId="0" xfId="0" applyFont="1" applyFill="1" applyAlignment="1" applyProtection="1">
      <alignment vertical="center"/>
      <protection hidden="1"/>
    </xf>
    <xf numFmtId="0" fontId="143" fillId="5" borderId="0" xfId="0" applyFont="1" applyFill="1" applyAlignment="1" applyProtection="1">
      <protection hidden="1"/>
    </xf>
    <xf numFmtId="0" fontId="143" fillId="2" borderId="0" xfId="0" applyFont="1" applyFill="1" applyAlignment="1" applyProtection="1">
      <protection hidden="1"/>
    </xf>
    <xf numFmtId="0" fontId="145" fillId="0" borderId="0" xfId="0" applyFont="1" applyFill="1" applyAlignment="1" applyProtection="1">
      <alignment horizontal="left"/>
      <protection hidden="1"/>
    </xf>
    <xf numFmtId="0" fontId="146" fillId="9" borderId="0" xfId="0" applyFont="1" applyFill="1" applyAlignment="1" applyProtection="1">
      <alignment horizontal="right" indent="2"/>
      <protection hidden="1"/>
    </xf>
    <xf numFmtId="0" fontId="2" fillId="0" borderId="9" xfId="0" applyFont="1" applyBorder="1" applyAlignment="1" applyProtection="1">
      <alignment horizontal="center" wrapText="1"/>
      <protection locked="0"/>
    </xf>
    <xf numFmtId="0" fontId="10" fillId="23" borderId="41" xfId="0" applyFont="1" applyFill="1" applyBorder="1" applyAlignment="1" applyProtection="1">
      <protection locked="0"/>
    </xf>
    <xf numFmtId="0" fontId="10" fillId="23" borderId="42" xfId="0" applyFont="1" applyFill="1" applyBorder="1" applyAlignment="1" applyProtection="1">
      <protection locked="0"/>
    </xf>
    <xf numFmtId="0" fontId="98" fillId="23" borderId="42" xfId="0" applyFont="1" applyFill="1" applyBorder="1" applyAlignment="1" applyProtection="1">
      <alignment horizontal="center" wrapText="1"/>
      <protection locked="0"/>
    </xf>
    <xf numFmtId="0" fontId="0" fillId="23" borderId="43" xfId="0" applyFill="1" applyBorder="1"/>
    <xf numFmtId="0" fontId="7" fillId="23" borderId="34" xfId="0" applyFont="1" applyFill="1" applyBorder="1" applyProtection="1">
      <protection locked="0"/>
    </xf>
    <xf numFmtId="0" fontId="0" fillId="23" borderId="24" xfId="0" applyFill="1" applyBorder="1"/>
    <xf numFmtId="0" fontId="9" fillId="23" borderId="39" xfId="0" applyFont="1" applyFill="1" applyBorder="1" applyAlignment="1" applyProtection="1">
      <alignment horizontal="left" vertical="top"/>
      <protection locked="0"/>
    </xf>
    <xf numFmtId="0" fontId="0" fillId="23" borderId="67" xfId="0" applyFill="1" applyBorder="1" applyProtection="1">
      <protection locked="0"/>
    </xf>
    <xf numFmtId="0" fontId="98" fillId="23" borderId="67" xfId="0" applyFont="1" applyFill="1" applyBorder="1" applyAlignment="1" applyProtection="1">
      <alignment horizontal="center" wrapText="1"/>
      <protection locked="0"/>
    </xf>
    <xf numFmtId="0" fontId="0" fillId="23" borderId="40" xfId="0" applyFill="1" applyBorder="1"/>
    <xf numFmtId="0" fontId="86" fillId="5" borderId="0" xfId="0" applyFont="1" applyFill="1" applyBorder="1" applyAlignment="1" applyProtection="1">
      <alignment vertical="center"/>
      <protection hidden="1"/>
    </xf>
    <xf numFmtId="0" fontId="9" fillId="5" borderId="0" xfId="0" applyFont="1" applyFill="1" applyBorder="1" applyAlignment="1" applyProtection="1">
      <alignment vertical="center"/>
      <protection hidden="1"/>
    </xf>
    <xf numFmtId="0" fontId="120" fillId="0" borderId="0" xfId="0" applyFont="1" applyProtection="1">
      <protection hidden="1"/>
    </xf>
    <xf numFmtId="0" fontId="19" fillId="28" borderId="33" xfId="0" applyFont="1" applyFill="1" applyBorder="1" applyAlignment="1" applyProtection="1">
      <alignment horizontal="center" wrapText="1"/>
      <protection hidden="1"/>
    </xf>
    <xf numFmtId="0" fontId="7" fillId="28" borderId="35" xfId="0" applyFont="1" applyFill="1" applyBorder="1" applyProtection="1">
      <protection hidden="1"/>
    </xf>
    <xf numFmtId="164" fontId="11" fillId="28" borderId="35" xfId="2" applyNumberFormat="1" applyFont="1" applyFill="1" applyBorder="1" applyProtection="1">
      <protection locked="0" hidden="1"/>
    </xf>
    <xf numFmtId="164" fontId="11" fillId="28" borderId="35" xfId="2" applyNumberFormat="1" applyFont="1" applyFill="1" applyBorder="1" applyProtection="1">
      <protection locked="0"/>
    </xf>
    <xf numFmtId="164" fontId="11" fillId="28" borderId="35" xfId="2" applyNumberFormat="1" applyFont="1" applyFill="1" applyBorder="1" applyProtection="1">
      <protection hidden="1"/>
    </xf>
    <xf numFmtId="164" fontId="147" fillId="27" borderId="35" xfId="2" applyNumberFormat="1" applyFont="1" applyFill="1" applyBorder="1" applyProtection="1">
      <protection hidden="1"/>
    </xf>
    <xf numFmtId="164" fontId="147" fillId="27" borderId="33" xfId="2" applyNumberFormat="1" applyFont="1" applyFill="1" applyBorder="1" applyProtection="1">
      <protection hidden="1"/>
    </xf>
    <xf numFmtId="0" fontId="48" fillId="29" borderId="33" xfId="0" applyFont="1" applyFill="1" applyBorder="1" applyAlignment="1" applyProtection="1">
      <alignment horizontal="center" wrapText="1"/>
      <protection hidden="1"/>
    </xf>
    <xf numFmtId="164" fontId="11" fillId="29" borderId="26" xfId="2" applyNumberFormat="1" applyFont="1" applyFill="1" applyBorder="1" applyProtection="1">
      <protection hidden="1"/>
    </xf>
    <xf numFmtId="164" fontId="11" fillId="29" borderId="33" xfId="2" applyNumberFormat="1" applyFont="1" applyFill="1" applyBorder="1" applyProtection="1">
      <protection hidden="1"/>
    </xf>
    <xf numFmtId="0" fontId="7" fillId="5" borderId="36" xfId="0" applyFont="1" applyFill="1" applyBorder="1" applyProtection="1">
      <protection hidden="1"/>
    </xf>
    <xf numFmtId="164" fontId="11" fillId="5" borderId="36" xfId="2" applyNumberFormat="1" applyFont="1" applyFill="1" applyBorder="1" applyProtection="1">
      <protection locked="0" hidden="1"/>
    </xf>
    <xf numFmtId="164" fontId="11" fillId="5" borderId="36" xfId="2" applyNumberFormat="1" applyFont="1" applyFill="1" applyBorder="1" applyProtection="1">
      <protection locked="0"/>
    </xf>
    <xf numFmtId="164" fontId="11" fillId="5" borderId="36" xfId="2" applyNumberFormat="1" applyFont="1" applyFill="1" applyBorder="1" applyProtection="1">
      <protection hidden="1"/>
    </xf>
    <xf numFmtId="164" fontId="11" fillId="7" borderId="36" xfId="2" applyNumberFormat="1" applyFont="1" applyFill="1" applyBorder="1" applyProtection="1">
      <protection hidden="1"/>
    </xf>
    <xf numFmtId="164" fontId="48" fillId="29" borderId="26" xfId="2" applyNumberFormat="1" applyFont="1" applyFill="1" applyBorder="1" applyProtection="1">
      <protection hidden="1"/>
    </xf>
    <xf numFmtId="164" fontId="48" fillId="29" borderId="33" xfId="2" applyNumberFormat="1" applyFont="1" applyFill="1" applyBorder="1" applyProtection="1">
      <protection hidden="1"/>
    </xf>
    <xf numFmtId="164" fontId="11" fillId="30" borderId="36" xfId="2" applyNumberFormat="1" applyFont="1" applyFill="1" applyBorder="1" applyProtection="1">
      <protection hidden="1"/>
    </xf>
    <xf numFmtId="10" fontId="63" fillId="2" borderId="33" xfId="0" applyNumberFormat="1" applyFont="1" applyFill="1" applyBorder="1" applyAlignment="1" applyProtection="1">
      <alignment horizontal="center" vertical="center"/>
      <protection hidden="1"/>
    </xf>
    <xf numFmtId="3" fontId="22" fillId="28" borderId="33" xfId="0" applyNumberFormat="1" applyFont="1" applyFill="1" applyBorder="1" applyAlignment="1" applyProtection="1">
      <alignment horizontal="center"/>
      <protection hidden="1"/>
    </xf>
    <xf numFmtId="43" fontId="34" fillId="28" borderId="5" xfId="2" applyFont="1" applyFill="1" applyBorder="1" applyAlignment="1" applyProtection="1">
      <alignment vertical="center"/>
      <protection hidden="1"/>
    </xf>
    <xf numFmtId="43" fontId="2" fillId="28" borderId="50" xfId="2" applyFont="1" applyFill="1" applyBorder="1" applyProtection="1">
      <protection hidden="1"/>
    </xf>
    <xf numFmtId="43" fontId="2" fillId="28" borderId="27" xfId="2" applyFont="1" applyFill="1" applyBorder="1" applyProtection="1">
      <protection hidden="1"/>
    </xf>
    <xf numFmtId="43" fontId="2" fillId="28" borderId="7" xfId="2" applyFont="1" applyFill="1" applyBorder="1" applyProtection="1">
      <protection hidden="1"/>
    </xf>
    <xf numFmtId="43" fontId="7" fillId="28" borderId="8" xfId="2" applyFont="1" applyFill="1" applyBorder="1" applyProtection="1">
      <protection hidden="1"/>
    </xf>
    <xf numFmtId="43" fontId="7" fillId="28" borderId="44" xfId="2" applyFont="1" applyFill="1" applyBorder="1" applyProtection="1">
      <protection hidden="1"/>
    </xf>
    <xf numFmtId="43" fontId="7" fillId="28" borderId="28" xfId="2" applyFont="1" applyFill="1" applyBorder="1" applyProtection="1">
      <protection hidden="1"/>
    </xf>
    <xf numFmtId="43" fontId="7" fillId="28" borderId="10" xfId="2" applyFont="1" applyFill="1" applyBorder="1" applyProtection="1">
      <protection hidden="1"/>
    </xf>
    <xf numFmtId="43" fontId="7" fillId="28" borderId="46" xfId="2" applyFont="1" applyFill="1" applyBorder="1" applyProtection="1">
      <protection hidden="1"/>
    </xf>
    <xf numFmtId="43" fontId="7" fillId="28" borderId="9" xfId="2" applyFont="1" applyFill="1" applyBorder="1" applyProtection="1">
      <protection hidden="1"/>
    </xf>
    <xf numFmtId="43" fontId="7" fillId="28" borderId="9" xfId="2" applyFont="1" applyFill="1" applyBorder="1" applyAlignment="1" applyProtection="1">
      <alignment vertical="center"/>
      <protection hidden="1"/>
    </xf>
    <xf numFmtId="43" fontId="7" fillId="28" borderId="10" xfId="2" applyFont="1" applyFill="1" applyBorder="1" applyAlignment="1" applyProtection="1">
      <alignment vertical="center"/>
      <protection hidden="1"/>
    </xf>
    <xf numFmtId="43" fontId="7" fillId="28" borderId="46" xfId="2" applyFont="1" applyFill="1" applyBorder="1" applyProtection="1">
      <protection locked="0" hidden="1"/>
    </xf>
    <xf numFmtId="43" fontId="7" fillId="28" borderId="28" xfId="2" applyFont="1" applyFill="1" applyBorder="1" applyProtection="1">
      <protection locked="0" hidden="1"/>
    </xf>
    <xf numFmtId="43" fontId="7" fillId="28" borderId="10" xfId="2" applyFont="1" applyFill="1" applyBorder="1" applyProtection="1">
      <protection locked="0" hidden="1"/>
    </xf>
    <xf numFmtId="43" fontId="7" fillId="28" borderId="48" xfId="2" applyFont="1" applyFill="1" applyBorder="1" applyProtection="1">
      <protection locked="0" hidden="1"/>
    </xf>
    <xf numFmtId="43" fontId="7" fillId="28" borderId="29" xfId="2" applyFont="1" applyFill="1" applyBorder="1" applyProtection="1">
      <protection locked="0" hidden="1"/>
    </xf>
    <xf numFmtId="43" fontId="7" fillId="28" borderId="12" xfId="2" applyFont="1" applyFill="1" applyBorder="1" applyProtection="1">
      <protection locked="0" hidden="1"/>
    </xf>
    <xf numFmtId="43" fontId="7" fillId="27" borderId="8" xfId="2" applyFont="1" applyFill="1" applyBorder="1" applyAlignment="1" applyProtection="1">
      <alignment vertical="top" wrapText="1"/>
      <protection hidden="1"/>
    </xf>
    <xf numFmtId="43" fontId="7" fillId="27" borderId="9" xfId="2" applyFont="1" applyFill="1" applyBorder="1" applyAlignment="1" applyProtection="1">
      <alignment vertical="top" wrapText="1"/>
      <protection hidden="1"/>
    </xf>
    <xf numFmtId="43" fontId="7" fillId="27" borderId="10" xfId="2" applyFont="1" applyFill="1" applyBorder="1" applyAlignment="1" applyProtection="1">
      <alignment vertical="top" wrapText="1"/>
      <protection hidden="1"/>
    </xf>
    <xf numFmtId="43" fontId="11" fillId="27" borderId="13" xfId="2" applyFont="1" applyFill="1" applyBorder="1" applyAlignment="1" applyProtection="1">
      <alignment vertical="top" wrapText="1"/>
      <protection hidden="1"/>
    </xf>
    <xf numFmtId="43" fontId="7" fillId="28" borderId="5" xfId="2" applyFont="1" applyFill="1" applyBorder="1" applyAlignment="1" applyProtection="1">
      <alignment vertical="center"/>
      <protection hidden="1"/>
    </xf>
    <xf numFmtId="43" fontId="7" fillId="28" borderId="50" xfId="2" applyFont="1" applyFill="1" applyBorder="1" applyProtection="1">
      <protection hidden="1"/>
    </xf>
    <xf numFmtId="43" fontId="7" fillId="28" borderId="27" xfId="2" applyFont="1" applyFill="1" applyBorder="1" applyProtection="1">
      <protection hidden="1"/>
    </xf>
    <xf numFmtId="43" fontId="7" fillId="28" borderId="7" xfId="2" applyFont="1" applyFill="1" applyBorder="1" applyProtection="1">
      <protection hidden="1"/>
    </xf>
    <xf numFmtId="43" fontId="7" fillId="28" borderId="51" xfId="2" applyFont="1" applyFill="1" applyBorder="1" applyProtection="1">
      <protection locked="0" hidden="1"/>
    </xf>
    <xf numFmtId="43" fontId="7" fillId="28" borderId="31" xfId="2" applyFont="1" applyFill="1" applyBorder="1" applyProtection="1">
      <protection locked="0" hidden="1"/>
    </xf>
    <xf numFmtId="43" fontId="7" fillId="28" borderId="20" xfId="2" applyFont="1" applyFill="1" applyBorder="1" applyProtection="1">
      <protection locked="0" hidden="1"/>
    </xf>
    <xf numFmtId="43" fontId="7" fillId="28" borderId="47" xfId="2" applyFont="1" applyFill="1" applyBorder="1" applyProtection="1">
      <protection hidden="1"/>
    </xf>
    <xf numFmtId="43" fontId="7" fillId="28" borderId="32" xfId="2" applyFont="1" applyFill="1" applyBorder="1" applyProtection="1">
      <protection hidden="1"/>
    </xf>
    <xf numFmtId="43" fontId="7" fillId="28" borderId="23" xfId="2" applyFont="1" applyFill="1" applyBorder="1" applyProtection="1">
      <protection hidden="1"/>
    </xf>
    <xf numFmtId="43" fontId="7" fillId="28" borderId="8" xfId="2" applyFont="1" applyFill="1" applyBorder="1" applyAlignment="1" applyProtection="1">
      <alignment vertical="top" wrapText="1"/>
      <protection locked="0" hidden="1"/>
    </xf>
    <xf numFmtId="43" fontId="7" fillId="28" borderId="45" xfId="2" applyFont="1" applyFill="1" applyBorder="1" applyAlignment="1" applyProtection="1">
      <alignment vertical="top" wrapText="1"/>
      <protection hidden="1"/>
    </xf>
    <xf numFmtId="43" fontId="7" fillId="28" borderId="27" xfId="2" applyFont="1" applyFill="1" applyBorder="1" applyAlignment="1" applyProtection="1">
      <alignment vertical="top" wrapText="1"/>
      <protection hidden="1"/>
    </xf>
    <xf numFmtId="43" fontId="7" fillId="28" borderId="7" xfId="2" applyFont="1" applyFill="1" applyBorder="1" applyAlignment="1" applyProtection="1">
      <alignment vertical="top" wrapText="1"/>
      <protection hidden="1"/>
    </xf>
    <xf numFmtId="43" fontId="7" fillId="28" borderId="46" xfId="2" applyFont="1" applyFill="1" applyBorder="1" applyAlignment="1" applyProtection="1">
      <alignment vertical="top" wrapText="1"/>
      <protection hidden="1"/>
    </xf>
    <xf numFmtId="43" fontId="7" fillId="28" borderId="28" xfId="2" applyFont="1" applyFill="1" applyBorder="1" applyAlignment="1" applyProtection="1">
      <alignment vertical="top" wrapText="1"/>
      <protection hidden="1"/>
    </xf>
    <xf numFmtId="43" fontId="7" fillId="28" borderId="10" xfId="2" applyFont="1" applyFill="1" applyBorder="1" applyAlignment="1" applyProtection="1">
      <alignment vertical="top" wrapText="1"/>
      <protection hidden="1"/>
    </xf>
    <xf numFmtId="43" fontId="7" fillId="28" borderId="46" xfId="2" applyFont="1" applyFill="1" applyBorder="1" applyAlignment="1" applyProtection="1">
      <alignment vertical="top" wrapText="1"/>
      <protection locked="0" hidden="1"/>
    </xf>
    <xf numFmtId="43" fontId="7" fillId="28" borderId="28" xfId="2" applyFont="1" applyFill="1" applyBorder="1" applyAlignment="1" applyProtection="1">
      <alignment vertical="top" wrapText="1"/>
      <protection locked="0" hidden="1"/>
    </xf>
    <xf numFmtId="43" fontId="7" fillId="28" borderId="10" xfId="2" applyFont="1" applyFill="1" applyBorder="1" applyAlignment="1" applyProtection="1">
      <alignment vertical="top" wrapText="1"/>
      <protection locked="0" hidden="1"/>
    </xf>
    <xf numFmtId="43" fontId="7" fillId="28" borderId="46" xfId="2" applyFont="1" applyFill="1" applyBorder="1" applyAlignment="1" applyProtection="1">
      <alignment horizontal="right" vertical="top" wrapText="1"/>
      <protection locked="0" hidden="1"/>
    </xf>
    <xf numFmtId="43" fontId="7" fillId="28" borderId="28" xfId="2" applyFont="1" applyFill="1" applyBorder="1" applyAlignment="1" applyProtection="1">
      <alignment horizontal="right" vertical="top" wrapText="1"/>
      <protection locked="0" hidden="1"/>
    </xf>
    <xf numFmtId="43" fontId="7" fillId="28" borderId="10" xfId="2" applyFont="1" applyFill="1" applyBorder="1" applyAlignment="1" applyProtection="1">
      <alignment horizontal="right" vertical="top" wrapText="1"/>
      <protection locked="0" hidden="1"/>
    </xf>
    <xf numFmtId="43" fontId="7" fillId="28" borderId="51" xfId="2" applyFont="1" applyFill="1" applyBorder="1" applyAlignment="1" applyProtection="1">
      <alignment horizontal="right" vertical="top" wrapText="1"/>
      <protection locked="0" hidden="1"/>
    </xf>
    <xf numFmtId="43" fontId="7" fillId="28" borderId="31" xfId="2" applyFont="1" applyFill="1" applyBorder="1" applyAlignment="1" applyProtection="1">
      <alignment horizontal="right" vertical="top" wrapText="1"/>
      <protection locked="0" hidden="1"/>
    </xf>
    <xf numFmtId="43" fontId="7" fillId="28" borderId="20" xfId="2" applyFont="1" applyFill="1" applyBorder="1" applyAlignment="1" applyProtection="1">
      <alignment horizontal="right" vertical="top" wrapText="1"/>
      <protection locked="0" hidden="1"/>
    </xf>
    <xf numFmtId="43" fontId="7" fillId="28" borderId="48" xfId="2" applyFont="1" applyFill="1" applyBorder="1" applyAlignment="1" applyProtection="1">
      <alignment vertical="top" wrapText="1"/>
      <protection locked="0" hidden="1"/>
    </xf>
    <xf numFmtId="43" fontId="7" fillId="28" borderId="29" xfId="2" applyFont="1" applyFill="1" applyBorder="1" applyAlignment="1" applyProtection="1">
      <alignment vertical="top" wrapText="1"/>
      <protection locked="0" hidden="1"/>
    </xf>
    <xf numFmtId="43" fontId="7" fillId="28" borderId="12" xfId="2" applyFont="1" applyFill="1" applyBorder="1" applyAlignment="1" applyProtection="1">
      <alignment vertical="top" wrapText="1"/>
      <protection locked="0" hidden="1"/>
    </xf>
    <xf numFmtId="3" fontId="7" fillId="28" borderId="45" xfId="0" applyNumberFormat="1" applyFont="1" applyFill="1" applyBorder="1" applyAlignment="1" applyProtection="1">
      <alignment vertical="top" wrapText="1"/>
      <protection hidden="1"/>
    </xf>
    <xf numFmtId="3" fontId="7" fillId="28" borderId="27" xfId="0" applyNumberFormat="1" applyFont="1" applyFill="1" applyBorder="1" applyAlignment="1" applyProtection="1">
      <alignment vertical="top" wrapText="1"/>
      <protection hidden="1"/>
    </xf>
    <xf numFmtId="3" fontId="7" fillId="28" borderId="7" xfId="0" applyNumberFormat="1" applyFont="1" applyFill="1" applyBorder="1" applyAlignment="1" applyProtection="1">
      <alignment vertical="top" wrapText="1"/>
      <protection hidden="1"/>
    </xf>
    <xf numFmtId="3" fontId="7" fillId="28" borderId="46" xfId="0" applyNumberFormat="1" applyFont="1" applyFill="1" applyBorder="1" applyAlignment="1" applyProtection="1">
      <alignment vertical="top" wrapText="1"/>
      <protection hidden="1"/>
    </xf>
    <xf numFmtId="3" fontId="7" fillId="28" borderId="28" xfId="0" applyNumberFormat="1" applyFont="1" applyFill="1" applyBorder="1" applyAlignment="1" applyProtection="1">
      <alignment vertical="top" wrapText="1"/>
      <protection hidden="1"/>
    </xf>
    <xf numFmtId="3" fontId="7" fillId="28" borderId="10" xfId="0" applyNumberFormat="1" applyFont="1" applyFill="1" applyBorder="1" applyAlignment="1" applyProtection="1">
      <alignment vertical="top" wrapText="1"/>
      <protection hidden="1"/>
    </xf>
    <xf numFmtId="4" fontId="7" fillId="28" borderId="46" xfId="0" applyNumberFormat="1" applyFont="1" applyFill="1" applyBorder="1" applyAlignment="1" applyProtection="1">
      <alignment vertical="top" wrapText="1"/>
      <protection locked="0" hidden="1"/>
    </xf>
    <xf numFmtId="4" fontId="7" fillId="28" borderId="28" xfId="0" applyNumberFormat="1" applyFont="1" applyFill="1" applyBorder="1" applyAlignment="1" applyProtection="1">
      <alignment vertical="top" wrapText="1"/>
      <protection locked="0" hidden="1"/>
    </xf>
    <xf numFmtId="4" fontId="7" fillId="28" borderId="10" xfId="0" applyNumberFormat="1" applyFont="1" applyFill="1" applyBorder="1" applyAlignment="1" applyProtection="1">
      <alignment vertical="top" wrapText="1"/>
      <protection locked="0" hidden="1"/>
    </xf>
    <xf numFmtId="4" fontId="7" fillId="28" borderId="51" xfId="0" applyNumberFormat="1" applyFont="1" applyFill="1" applyBorder="1" applyAlignment="1" applyProtection="1">
      <alignment vertical="top" wrapText="1"/>
      <protection locked="0" hidden="1"/>
    </xf>
    <xf numFmtId="4" fontId="7" fillId="28" borderId="31" xfId="0" applyNumberFormat="1" applyFont="1" applyFill="1" applyBorder="1" applyAlignment="1" applyProtection="1">
      <alignment vertical="top" wrapText="1"/>
      <protection locked="0" hidden="1"/>
    </xf>
    <xf numFmtId="4" fontId="7" fillId="28" borderId="20" xfId="0" applyNumberFormat="1" applyFont="1" applyFill="1" applyBorder="1" applyAlignment="1" applyProtection="1">
      <alignment vertical="top" wrapText="1"/>
      <protection locked="0" hidden="1"/>
    </xf>
    <xf numFmtId="4" fontId="7" fillId="28" borderId="48" xfId="0" applyNumberFormat="1" applyFont="1" applyFill="1" applyBorder="1" applyAlignment="1" applyProtection="1">
      <alignment vertical="top" wrapText="1"/>
      <protection locked="0" hidden="1"/>
    </xf>
    <xf numFmtId="4" fontId="7" fillId="28" borderId="29" xfId="0" applyNumberFormat="1" applyFont="1" applyFill="1" applyBorder="1" applyAlignment="1" applyProtection="1">
      <alignment vertical="top" wrapText="1"/>
      <protection locked="0" hidden="1"/>
    </xf>
    <xf numFmtId="4" fontId="7" fillId="28" borderId="12" xfId="0" applyNumberFormat="1" applyFont="1" applyFill="1" applyBorder="1" applyAlignment="1" applyProtection="1">
      <alignment vertical="top" wrapText="1"/>
      <protection locked="0" hidden="1"/>
    </xf>
    <xf numFmtId="3" fontId="22" fillId="28" borderId="33" xfId="0" applyNumberFormat="1" applyFont="1" applyFill="1" applyBorder="1" applyAlignment="1" applyProtection="1">
      <alignment horizontal="center"/>
    </xf>
    <xf numFmtId="43" fontId="7" fillId="28" borderId="46" xfId="2" applyFont="1" applyFill="1" applyBorder="1" applyAlignment="1" applyProtection="1">
      <alignment vertical="top" wrapText="1"/>
    </xf>
    <xf numFmtId="43" fontId="7" fillId="28" borderId="28" xfId="2" applyFont="1" applyFill="1" applyBorder="1" applyAlignment="1" applyProtection="1">
      <alignment vertical="top" wrapText="1"/>
    </xf>
    <xf numFmtId="43" fontId="7" fillId="28" borderId="10" xfId="2" applyFont="1" applyFill="1" applyBorder="1" applyAlignment="1" applyProtection="1">
      <alignment vertical="top" wrapText="1"/>
    </xf>
    <xf numFmtId="43" fontId="7" fillId="28" borderId="46" xfId="2" applyFont="1" applyFill="1" applyBorder="1" applyAlignment="1" applyProtection="1">
      <alignment vertical="top" wrapText="1"/>
      <protection locked="0"/>
    </xf>
    <xf numFmtId="43" fontId="7" fillId="28" borderId="28" xfId="2" applyFont="1" applyFill="1" applyBorder="1" applyAlignment="1" applyProtection="1">
      <alignment vertical="top" wrapText="1"/>
      <protection locked="0"/>
    </xf>
    <xf numFmtId="43" fontId="7" fillId="28" borderId="10" xfId="2" applyFont="1" applyFill="1" applyBorder="1" applyAlignment="1" applyProtection="1">
      <alignment vertical="top" wrapText="1"/>
      <protection locked="0"/>
    </xf>
    <xf numFmtId="43" fontId="7" fillId="28" borderId="8" xfId="2" applyFont="1" applyFill="1" applyBorder="1" applyAlignment="1" applyProtection="1">
      <alignment vertical="top" wrapText="1"/>
    </xf>
    <xf numFmtId="43" fontId="7" fillId="28" borderId="9" xfId="2" applyFont="1" applyFill="1" applyBorder="1" applyAlignment="1" applyProtection="1">
      <alignment vertical="top" wrapText="1"/>
    </xf>
    <xf numFmtId="43" fontId="7" fillId="28" borderId="48" xfId="2" applyFont="1" applyFill="1" applyBorder="1" applyAlignment="1" applyProtection="1">
      <alignment vertical="top" wrapText="1"/>
      <protection locked="0"/>
    </xf>
    <xf numFmtId="43" fontId="7" fillId="28" borderId="29" xfId="2" applyFont="1" applyFill="1" applyBorder="1" applyAlignment="1" applyProtection="1">
      <alignment vertical="top" wrapText="1"/>
      <protection locked="0"/>
    </xf>
    <xf numFmtId="43" fontId="7" fillId="28" borderId="12" xfId="2" applyFont="1" applyFill="1" applyBorder="1" applyAlignment="1" applyProtection="1">
      <alignment vertical="top" wrapText="1"/>
      <protection locked="0"/>
    </xf>
    <xf numFmtId="43" fontId="7" fillId="28" borderId="46" xfId="2" applyFont="1" applyFill="1" applyBorder="1" applyAlignment="1" applyProtection="1">
      <alignment horizontal="right" vertical="top" wrapText="1"/>
      <protection hidden="1"/>
    </xf>
    <xf numFmtId="43" fontId="7" fillId="28" borderId="28" xfId="2" applyFont="1" applyFill="1" applyBorder="1" applyAlignment="1" applyProtection="1">
      <alignment horizontal="right" vertical="top" wrapText="1"/>
      <protection hidden="1"/>
    </xf>
    <xf numFmtId="43" fontId="7" fillId="28" borderId="10" xfId="2" applyFont="1" applyFill="1" applyBorder="1" applyAlignment="1" applyProtection="1">
      <alignment horizontal="right" vertical="top" wrapText="1"/>
      <protection hidden="1"/>
    </xf>
    <xf numFmtId="43" fontId="7" fillId="28" borderId="48" xfId="2" applyFont="1" applyFill="1" applyBorder="1" applyAlignment="1" applyProtection="1">
      <alignment horizontal="right" vertical="top" wrapText="1"/>
      <protection locked="0" hidden="1"/>
    </xf>
    <xf numFmtId="43" fontId="7" fillId="28" borderId="29" xfId="2" applyFont="1" applyFill="1" applyBorder="1" applyAlignment="1" applyProtection="1">
      <alignment horizontal="right" vertical="top" wrapText="1"/>
      <protection locked="0" hidden="1"/>
    </xf>
    <xf numFmtId="43" fontId="7" fillId="28" borderId="12" xfId="2" applyFont="1" applyFill="1" applyBorder="1" applyAlignment="1" applyProtection="1">
      <alignment horizontal="right" vertical="top" wrapText="1"/>
      <protection locked="0" hidden="1"/>
    </xf>
    <xf numFmtId="43" fontId="7" fillId="28" borderId="45" xfId="2" applyFont="1" applyFill="1" applyBorder="1" applyAlignment="1" applyProtection="1">
      <alignment vertical="top" wrapText="1"/>
    </xf>
    <xf numFmtId="43" fontId="7" fillId="28" borderId="27" xfId="2" applyFont="1" applyFill="1" applyBorder="1" applyAlignment="1" applyProtection="1">
      <alignment vertical="top" wrapText="1"/>
    </xf>
    <xf numFmtId="43" fontId="7" fillId="28" borderId="7" xfId="2" applyFont="1" applyFill="1" applyBorder="1" applyAlignment="1" applyProtection="1">
      <alignment vertical="top" wrapText="1"/>
    </xf>
    <xf numFmtId="43" fontId="7" fillId="28" borderId="46" xfId="2" applyFont="1" applyFill="1" applyBorder="1" applyAlignment="1" applyProtection="1">
      <alignment horizontal="right" vertical="top" wrapText="1"/>
    </xf>
    <xf numFmtId="43" fontId="7" fillId="28" borderId="28" xfId="2" applyFont="1" applyFill="1" applyBorder="1" applyAlignment="1" applyProtection="1">
      <alignment horizontal="right" vertical="top" wrapText="1"/>
    </xf>
    <xf numFmtId="43" fontId="7" fillId="28" borderId="10" xfId="2" applyFont="1" applyFill="1" applyBorder="1" applyAlignment="1" applyProtection="1">
      <alignment horizontal="right" vertical="top" wrapText="1"/>
    </xf>
    <xf numFmtId="43" fontId="7" fillId="28" borderId="46" xfId="2" applyFont="1" applyFill="1" applyBorder="1" applyAlignment="1" applyProtection="1">
      <alignment horizontal="right" vertical="top" wrapText="1"/>
      <protection locked="0"/>
    </xf>
    <xf numFmtId="43" fontId="7" fillId="28" borderId="28" xfId="2" applyFont="1" applyFill="1" applyBorder="1" applyAlignment="1" applyProtection="1">
      <alignment horizontal="right" vertical="top" wrapText="1"/>
      <protection locked="0"/>
    </xf>
    <xf numFmtId="43" fontId="7" fillId="28" borderId="10" xfId="2" applyFont="1" applyFill="1" applyBorder="1" applyAlignment="1" applyProtection="1">
      <alignment horizontal="right" vertical="top" wrapText="1"/>
      <protection locked="0"/>
    </xf>
    <xf numFmtId="43" fontId="7" fillId="28" borderId="48" xfId="2" applyFont="1" applyFill="1" applyBorder="1" applyAlignment="1" applyProtection="1">
      <alignment horizontal="right" vertical="top" wrapText="1"/>
      <protection locked="0"/>
    </xf>
    <xf numFmtId="43" fontId="7" fillId="28" borderId="29" xfId="2" applyFont="1" applyFill="1" applyBorder="1" applyAlignment="1" applyProtection="1">
      <alignment horizontal="right" vertical="top" wrapText="1"/>
      <protection locked="0"/>
    </xf>
    <xf numFmtId="43" fontId="7" fillId="28" borderId="12" xfId="2" applyFont="1" applyFill="1" applyBorder="1" applyAlignment="1" applyProtection="1">
      <alignment horizontal="right" vertical="top" wrapText="1"/>
      <protection locked="0"/>
    </xf>
    <xf numFmtId="3" fontId="11" fillId="28" borderId="33" xfId="0" applyNumberFormat="1" applyFont="1" applyFill="1" applyBorder="1" applyAlignment="1" applyProtection="1">
      <alignment horizontal="center" vertical="center" wrapText="1"/>
      <protection hidden="1"/>
    </xf>
    <xf numFmtId="43" fontId="7" fillId="28" borderId="15" xfId="2" applyFont="1" applyFill="1" applyBorder="1" applyAlignment="1" applyProtection="1">
      <alignment vertical="top" wrapText="1"/>
      <protection hidden="1"/>
    </xf>
    <xf numFmtId="43" fontId="7" fillId="28" borderId="16" xfId="2" applyFont="1" applyFill="1" applyBorder="1" applyAlignment="1" applyProtection="1">
      <alignment vertical="top" wrapText="1"/>
      <protection hidden="1"/>
    </xf>
    <xf numFmtId="43" fontId="7" fillId="28" borderId="16" xfId="2" applyFont="1" applyFill="1" applyBorder="1" applyAlignment="1" applyProtection="1">
      <alignment vertical="top" wrapText="1"/>
      <protection locked="0" hidden="1"/>
    </xf>
    <xf numFmtId="43" fontId="7" fillId="28" borderId="16" xfId="2" applyFont="1" applyFill="1" applyBorder="1" applyAlignment="1" applyProtection="1">
      <alignment horizontal="right" vertical="top" wrapText="1"/>
      <protection locked="0" hidden="1"/>
    </xf>
    <xf numFmtId="43" fontId="7" fillId="28" borderId="16" xfId="2" applyFont="1" applyFill="1" applyBorder="1" applyAlignment="1" applyProtection="1">
      <alignment horizontal="right" vertical="top" wrapText="1"/>
      <protection hidden="1"/>
    </xf>
    <xf numFmtId="43" fontId="7" fillId="28" borderId="49" xfId="2" applyFont="1" applyFill="1" applyBorder="1" applyAlignment="1" applyProtection="1">
      <alignment horizontal="center" vertical="top" wrapText="1"/>
      <protection locked="0" hidden="1"/>
    </xf>
    <xf numFmtId="43" fontId="7" fillId="28" borderId="16" xfId="2" applyFont="1" applyFill="1" applyBorder="1" applyAlignment="1" applyProtection="1">
      <alignment horizontal="center" vertical="top" wrapText="1"/>
      <protection locked="0" hidden="1"/>
    </xf>
    <xf numFmtId="43" fontId="7" fillId="28" borderId="16" xfId="2" applyFont="1" applyFill="1" applyBorder="1" applyProtection="1">
      <protection locked="0" hidden="1"/>
    </xf>
    <xf numFmtId="43" fontId="7" fillId="28" borderId="17" xfId="2" applyFont="1" applyFill="1" applyBorder="1" applyProtection="1">
      <protection locked="0" hidden="1"/>
    </xf>
    <xf numFmtId="43" fontId="7" fillId="28" borderId="17" xfId="2" applyFont="1" applyFill="1" applyBorder="1" applyAlignment="1" applyProtection="1">
      <alignment vertical="top" wrapText="1"/>
      <protection locked="0" hidden="1"/>
    </xf>
    <xf numFmtId="43" fontId="7" fillId="28" borderId="16" xfId="2" applyFont="1" applyFill="1" applyBorder="1" applyAlignment="1" applyProtection="1">
      <alignment horizontal="center" vertical="top" wrapText="1"/>
      <protection hidden="1"/>
    </xf>
    <xf numFmtId="43" fontId="7" fillId="28" borderId="17" xfId="2" applyFont="1" applyFill="1" applyBorder="1" applyProtection="1">
      <protection hidden="1"/>
    </xf>
    <xf numFmtId="43" fontId="7" fillId="27" borderId="26" xfId="2" applyFont="1" applyFill="1" applyBorder="1" applyAlignment="1" applyProtection="1">
      <alignment vertical="top" wrapText="1"/>
      <protection hidden="1"/>
    </xf>
    <xf numFmtId="43" fontId="7" fillId="27" borderId="55" xfId="2" applyFont="1" applyFill="1" applyBorder="1" applyAlignment="1" applyProtection="1">
      <alignment vertical="top" wrapText="1"/>
      <protection hidden="1"/>
    </xf>
    <xf numFmtId="43" fontId="7" fillId="27" borderId="56" xfId="2" applyFont="1" applyFill="1" applyBorder="1" applyAlignment="1" applyProtection="1">
      <alignment vertical="top" wrapText="1"/>
      <protection hidden="1"/>
    </xf>
    <xf numFmtId="43" fontId="7" fillId="27" borderId="45" xfId="2" applyFont="1" applyFill="1" applyBorder="1" applyAlignment="1" applyProtection="1">
      <alignment vertical="top" wrapText="1"/>
      <protection hidden="1"/>
    </xf>
    <xf numFmtId="43" fontId="7" fillId="27" borderId="27" xfId="2" applyFont="1" applyFill="1" applyBorder="1" applyAlignment="1" applyProtection="1">
      <alignment vertical="top" wrapText="1"/>
      <protection hidden="1"/>
    </xf>
    <xf numFmtId="43" fontId="7" fillId="27" borderId="7" xfId="2" applyFont="1" applyFill="1" applyBorder="1" applyAlignment="1" applyProtection="1">
      <alignment vertical="top" wrapText="1"/>
      <protection hidden="1"/>
    </xf>
    <xf numFmtId="43" fontId="7" fillId="27" borderId="41" xfId="2" applyFont="1" applyFill="1" applyBorder="1" applyAlignment="1" applyProtection="1">
      <alignment vertical="top" wrapText="1"/>
      <protection hidden="1"/>
    </xf>
    <xf numFmtId="43" fontId="7" fillId="27" borderId="54" xfId="2" applyFont="1" applyFill="1" applyBorder="1" applyAlignment="1" applyProtection="1">
      <alignment vertical="top" wrapText="1"/>
      <protection hidden="1"/>
    </xf>
    <xf numFmtId="43" fontId="7" fillId="27" borderId="57" xfId="2" applyFont="1" applyFill="1" applyBorder="1" applyAlignment="1" applyProtection="1">
      <alignment vertical="top" wrapText="1"/>
      <protection hidden="1"/>
    </xf>
    <xf numFmtId="43" fontId="7" fillId="27" borderId="45" xfId="2" applyFont="1" applyFill="1" applyBorder="1" applyAlignment="1" applyProtection="1">
      <alignment vertical="top" wrapText="1"/>
    </xf>
    <xf numFmtId="43" fontId="7" fillId="27" borderId="27" xfId="2" applyFont="1" applyFill="1" applyBorder="1" applyAlignment="1" applyProtection="1">
      <alignment vertical="top" wrapText="1"/>
    </xf>
    <xf numFmtId="43" fontId="7" fillId="27" borderId="7" xfId="2" applyFont="1" applyFill="1" applyBorder="1" applyAlignment="1" applyProtection="1">
      <alignment vertical="top" wrapText="1"/>
    </xf>
    <xf numFmtId="43" fontId="7" fillId="27" borderId="8" xfId="2" applyFont="1" applyFill="1" applyBorder="1" applyAlignment="1" applyProtection="1">
      <alignment vertical="top" wrapText="1"/>
    </xf>
    <xf numFmtId="43" fontId="7" fillId="27" borderId="9" xfId="2" applyFont="1" applyFill="1" applyBorder="1" applyAlignment="1" applyProtection="1">
      <alignment vertical="top" wrapText="1"/>
    </xf>
    <xf numFmtId="43" fontId="7" fillId="27" borderId="10" xfId="2" applyFont="1" applyFill="1" applyBorder="1" applyAlignment="1" applyProtection="1">
      <alignment vertical="top" wrapText="1"/>
    </xf>
    <xf numFmtId="43" fontId="11" fillId="27" borderId="13" xfId="2" applyNumberFormat="1" applyFont="1" applyFill="1" applyBorder="1" applyAlignment="1" applyProtection="1">
      <alignment vertical="top" wrapText="1"/>
    </xf>
    <xf numFmtId="43" fontId="7" fillId="0" borderId="66" xfId="2" applyFont="1" applyBorder="1" applyAlignment="1" applyProtection="1">
      <alignment vertical="top" wrapText="1"/>
      <protection locked="0"/>
    </xf>
    <xf numFmtId="43" fontId="7" fillId="27" borderId="8" xfId="2" applyFont="1" applyFill="1" applyBorder="1" applyAlignment="1" applyProtection="1">
      <alignment horizontal="center" vertical="top" wrapText="1"/>
      <protection hidden="1"/>
    </xf>
    <xf numFmtId="43" fontId="7" fillId="27" borderId="9" xfId="2" applyFont="1" applyFill="1" applyBorder="1" applyAlignment="1" applyProtection="1">
      <alignment horizontal="center" vertical="top" wrapText="1"/>
      <protection hidden="1"/>
    </xf>
    <xf numFmtId="43" fontId="7" fillId="27" borderId="10" xfId="2" applyFont="1" applyFill="1" applyBorder="1" applyAlignment="1" applyProtection="1">
      <alignment horizontal="center" vertical="top" wrapText="1"/>
      <protection hidden="1"/>
    </xf>
    <xf numFmtId="43" fontId="7" fillId="27" borderId="16" xfId="2" applyFont="1" applyFill="1" applyBorder="1" applyAlignment="1" applyProtection="1">
      <alignment vertical="top" wrapText="1"/>
      <protection hidden="1"/>
    </xf>
    <xf numFmtId="43" fontId="7" fillId="27" borderId="16" xfId="2" applyFont="1" applyFill="1" applyBorder="1" applyAlignment="1" applyProtection="1">
      <alignment horizontal="right" vertical="top" wrapText="1"/>
      <protection hidden="1"/>
    </xf>
    <xf numFmtId="43" fontId="7" fillId="27" borderId="33" xfId="2" applyFont="1" applyFill="1" applyBorder="1" applyProtection="1">
      <protection hidden="1"/>
    </xf>
    <xf numFmtId="43" fontId="11" fillId="27" borderId="33" xfId="2" applyFont="1" applyFill="1" applyBorder="1" applyAlignment="1" applyProtection="1">
      <alignment vertical="top" wrapText="1"/>
      <protection hidden="1"/>
    </xf>
    <xf numFmtId="0" fontId="9" fillId="31" borderId="4" xfId="0" applyFont="1" applyFill="1" applyBorder="1" applyAlignment="1" applyProtection="1">
      <alignment horizontal="center" wrapText="1"/>
      <protection hidden="1"/>
    </xf>
    <xf numFmtId="4" fontId="14" fillId="5" borderId="35" xfId="0" applyNumberFormat="1" applyFont="1" applyFill="1" applyBorder="1" applyProtection="1">
      <protection hidden="1"/>
    </xf>
    <xf numFmtId="4" fontId="32" fillId="28" borderId="9" xfId="0" applyNumberFormat="1" applyFont="1" applyFill="1" applyBorder="1" applyProtection="1">
      <protection hidden="1"/>
    </xf>
    <xf numFmtId="4" fontId="2" fillId="27" borderId="9" xfId="0" applyNumberFormat="1" applyFont="1" applyFill="1" applyBorder="1" applyProtection="1">
      <protection hidden="1"/>
    </xf>
    <xf numFmtId="4" fontId="32" fillId="28" borderId="9" xfId="0" applyNumberFormat="1" applyFont="1" applyFill="1" applyBorder="1" applyProtection="1">
      <protection locked="0"/>
    </xf>
    <xf numFmtId="4" fontId="2" fillId="27" borderId="9" xfId="0" applyNumberFormat="1" applyFont="1" applyFill="1" applyBorder="1" applyProtection="1">
      <protection locked="0"/>
    </xf>
    <xf numFmtId="4" fontId="32" fillId="27" borderId="9" xfId="0" applyNumberFormat="1" applyFont="1" applyFill="1" applyBorder="1" applyProtection="1">
      <protection locked="0"/>
    </xf>
    <xf numFmtId="0" fontId="2" fillId="27" borderId="9" xfId="0" applyFont="1" applyFill="1" applyBorder="1" applyProtection="1">
      <protection hidden="1"/>
    </xf>
    <xf numFmtId="0" fontId="2" fillId="28" borderId="9" xfId="0" applyFont="1" applyFill="1" applyBorder="1" applyProtection="1">
      <protection hidden="1"/>
    </xf>
    <xf numFmtId="4" fontId="57" fillId="28" borderId="16" xfId="0" quotePrefix="1" applyNumberFormat="1" applyFont="1" applyFill="1" applyBorder="1" applyProtection="1">
      <protection locked="0"/>
    </xf>
    <xf numFmtId="4" fontId="57" fillId="28" borderId="16" xfId="0" applyNumberFormat="1" applyFont="1" applyFill="1" applyBorder="1" applyProtection="1">
      <protection locked="0"/>
    </xf>
    <xf numFmtId="4" fontId="57" fillId="28" borderId="17" xfId="0" quotePrefix="1" applyNumberFormat="1" applyFont="1" applyFill="1" applyBorder="1" applyProtection="1">
      <protection locked="0"/>
    </xf>
    <xf numFmtId="4" fontId="57" fillId="28" borderId="3" xfId="0" quotePrefix="1" applyNumberFormat="1" applyFont="1" applyFill="1" applyBorder="1" applyProtection="1">
      <protection locked="0"/>
    </xf>
    <xf numFmtId="4" fontId="57" fillId="28" borderId="69" xfId="0" quotePrefix="1" applyNumberFormat="1" applyFont="1" applyFill="1" applyBorder="1" applyProtection="1">
      <protection locked="0"/>
    </xf>
    <xf numFmtId="4" fontId="57" fillId="28" borderId="33" xfId="0" quotePrefix="1" applyNumberFormat="1" applyFont="1" applyFill="1" applyBorder="1" applyProtection="1">
      <protection locked="0"/>
    </xf>
    <xf numFmtId="4" fontId="57" fillId="28" borderId="2" xfId="0" quotePrefix="1" applyNumberFormat="1" applyFont="1" applyFill="1" applyBorder="1" applyProtection="1">
      <protection locked="0"/>
    </xf>
    <xf numFmtId="10" fontId="147" fillId="27" borderId="35" xfId="0" applyNumberFormat="1" applyFont="1" applyFill="1" applyBorder="1" applyProtection="1">
      <protection hidden="1"/>
    </xf>
    <xf numFmtId="10" fontId="147" fillId="27" borderId="33" xfId="0" applyNumberFormat="1" applyFont="1" applyFill="1" applyBorder="1" applyProtection="1">
      <protection hidden="1"/>
    </xf>
    <xf numFmtId="0" fontId="141" fillId="28" borderId="35" xfId="0" applyFont="1" applyFill="1" applyBorder="1" applyProtection="1">
      <protection hidden="1"/>
    </xf>
    <xf numFmtId="164" fontId="147" fillId="28" borderId="35" xfId="2" applyNumberFormat="1" applyFont="1" applyFill="1" applyBorder="1" applyProtection="1">
      <protection hidden="1"/>
    </xf>
    <xf numFmtId="0" fontId="9" fillId="28" borderId="33" xfId="0" applyFont="1" applyFill="1" applyBorder="1" applyAlignment="1" applyProtection="1">
      <alignment horizontal="center" wrapText="1"/>
      <protection hidden="1"/>
    </xf>
    <xf numFmtId="9" fontId="141" fillId="28" borderId="35" xfId="0" applyNumberFormat="1" applyFont="1" applyFill="1" applyBorder="1" applyProtection="1">
      <protection hidden="1"/>
    </xf>
    <xf numFmtId="10" fontId="141" fillId="28" borderId="35" xfId="0" applyNumberFormat="1" applyFont="1" applyFill="1" applyBorder="1" applyProtection="1">
      <protection hidden="1"/>
    </xf>
    <xf numFmtId="10" fontId="147" fillId="28" borderId="35" xfId="0" applyNumberFormat="1" applyFont="1" applyFill="1" applyBorder="1" applyProtection="1">
      <protection hidden="1"/>
    </xf>
    <xf numFmtId="10" fontId="141" fillId="28" borderId="30" xfId="0" applyNumberFormat="1" applyFont="1" applyFill="1" applyBorder="1" applyProtection="1">
      <protection hidden="1"/>
    </xf>
    <xf numFmtId="164" fontId="11" fillId="30" borderId="34" xfId="2" applyNumberFormat="1" applyFont="1" applyFill="1" applyBorder="1" applyProtection="1">
      <protection hidden="1"/>
    </xf>
    <xf numFmtId="0" fontId="79" fillId="32" borderId="9" xfId="0" applyFont="1" applyFill="1" applyBorder="1" applyAlignment="1" applyProtection="1">
      <alignment horizontal="center" vertical="center" wrapText="1"/>
      <protection hidden="1"/>
    </xf>
    <xf numFmtId="4" fontId="149" fillId="32" borderId="9" xfId="0" applyNumberFormat="1" applyFont="1" applyFill="1" applyBorder="1" applyAlignment="1" applyProtection="1">
      <alignment vertical="center"/>
      <protection hidden="1"/>
    </xf>
    <xf numFmtId="4" fontId="119" fillId="32" borderId="9" xfId="0" applyNumberFormat="1" applyFont="1" applyFill="1" applyBorder="1" applyProtection="1">
      <protection hidden="1"/>
    </xf>
    <xf numFmtId="0" fontId="56" fillId="32" borderId="33" xfId="0" applyFont="1" applyFill="1" applyBorder="1" applyAlignment="1" applyProtection="1">
      <alignment horizontal="center" vertical="center"/>
      <protection hidden="1"/>
    </xf>
    <xf numFmtId="4" fontId="57" fillId="32" borderId="33" xfId="0" quotePrefix="1" applyNumberFormat="1" applyFont="1" applyFill="1" applyBorder="1" applyProtection="1">
      <protection locked="0"/>
    </xf>
    <xf numFmtId="4" fontId="148" fillId="32" borderId="33" xfId="0" applyNumberFormat="1" applyFont="1" applyFill="1" applyBorder="1" applyProtection="1">
      <protection locked="0"/>
    </xf>
    <xf numFmtId="4" fontId="150" fillId="5" borderId="0" xfId="0" applyNumberFormat="1" applyFont="1" applyFill="1" applyAlignment="1" applyProtection="1">
      <alignment horizontal="center" vertical="center"/>
      <protection hidden="1"/>
    </xf>
    <xf numFmtId="4" fontId="7" fillId="27" borderId="9" xfId="0" applyNumberFormat="1" applyFont="1" applyFill="1" applyBorder="1" applyProtection="1">
      <protection hidden="1"/>
    </xf>
    <xf numFmtId="4" fontId="118" fillId="28" borderId="9" xfId="0" applyNumberFormat="1" applyFont="1" applyFill="1" applyBorder="1" applyProtection="1">
      <protection hidden="1"/>
    </xf>
    <xf numFmtId="0" fontId="36" fillId="9" borderId="16" xfId="0" applyFont="1" applyFill="1" applyBorder="1" applyAlignment="1" applyProtection="1">
      <alignment horizontal="right"/>
      <protection hidden="1"/>
    </xf>
    <xf numFmtId="164" fontId="36" fillId="9" borderId="4" xfId="2" applyNumberFormat="1" applyFont="1" applyFill="1" applyBorder="1" applyAlignment="1" applyProtection="1">
      <alignment horizontal="right"/>
      <protection hidden="1"/>
    </xf>
    <xf numFmtId="164" fontId="147" fillId="28" borderId="3" xfId="2" applyNumberFormat="1" applyFont="1" applyFill="1" applyBorder="1" applyProtection="1">
      <protection hidden="1"/>
    </xf>
    <xf numFmtId="10" fontId="147" fillId="28" borderId="3" xfId="0" applyNumberFormat="1" applyFont="1" applyFill="1" applyBorder="1" applyProtection="1">
      <protection hidden="1"/>
    </xf>
    <xf numFmtId="2" fontId="7" fillId="28" borderId="3" xfId="0" applyNumberFormat="1" applyFont="1" applyFill="1" applyBorder="1" applyProtection="1">
      <protection hidden="1"/>
    </xf>
    <xf numFmtId="2" fontId="7" fillId="28" borderId="35" xfId="0" applyNumberFormat="1" applyFont="1" applyFill="1" applyBorder="1" applyProtection="1">
      <protection hidden="1"/>
    </xf>
    <xf numFmtId="2" fontId="14" fillId="28" borderId="35" xfId="0" applyNumberFormat="1" applyFont="1" applyFill="1" applyBorder="1" applyProtection="1">
      <protection hidden="1"/>
    </xf>
    <xf numFmtId="2" fontId="15" fillId="28" borderId="35" xfId="0" applyNumberFormat="1" applyFont="1" applyFill="1" applyBorder="1" applyProtection="1">
      <protection hidden="1"/>
    </xf>
    <xf numFmtId="2" fontId="11" fillId="27" borderId="35" xfId="0" applyNumberFormat="1" applyFont="1" applyFill="1" applyBorder="1" applyProtection="1">
      <protection hidden="1"/>
    </xf>
    <xf numFmtId="4" fontId="147" fillId="27" borderId="33" xfId="0" applyNumberFormat="1" applyFont="1" applyFill="1" applyBorder="1" applyProtection="1">
      <protection hidden="1"/>
    </xf>
    <xf numFmtId="4" fontId="150" fillId="5" borderId="0" xfId="0" applyNumberFormat="1" applyFont="1" applyFill="1" applyAlignment="1" applyProtection="1">
      <alignment horizontal="center" vertical="center"/>
      <protection locked="0" hidden="1"/>
    </xf>
    <xf numFmtId="0" fontId="119" fillId="0" borderId="0" xfId="0" applyFont="1" applyBorder="1" applyAlignment="1">
      <alignment horizontal="justify" vertical="center" wrapText="1"/>
    </xf>
    <xf numFmtId="0" fontId="2" fillId="12" borderId="0" xfId="0" applyFont="1" applyFill="1" applyBorder="1" applyAlignment="1">
      <alignment horizontal="justify" vertical="center" wrapText="1"/>
    </xf>
    <xf numFmtId="0" fontId="71" fillId="20" borderId="80" xfId="0" applyFont="1" applyFill="1" applyBorder="1" applyAlignment="1" applyProtection="1">
      <alignment horizontal="center" vertical="center" wrapText="1"/>
    </xf>
    <xf numFmtId="0" fontId="71" fillId="20" borderId="81" xfId="0" applyFont="1" applyFill="1" applyBorder="1" applyAlignment="1" applyProtection="1">
      <alignment horizontal="center" vertical="center" wrapText="1"/>
    </xf>
    <xf numFmtId="0" fontId="71" fillId="20" borderId="82" xfId="0" applyFont="1" applyFill="1" applyBorder="1" applyAlignment="1" applyProtection="1">
      <alignment horizontal="center" vertical="center" wrapText="1"/>
    </xf>
    <xf numFmtId="0" fontId="73" fillId="17" borderId="83" xfId="0" applyFont="1" applyFill="1" applyBorder="1" applyAlignment="1" applyProtection="1">
      <alignment horizontal="left" vertical="center"/>
    </xf>
    <xf numFmtId="0" fontId="73" fillId="17" borderId="0" xfId="0" applyFont="1" applyFill="1" applyBorder="1" applyAlignment="1" applyProtection="1">
      <alignment horizontal="left" vertical="center"/>
    </xf>
    <xf numFmtId="0" fontId="73" fillId="17" borderId="84"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2" fillId="0" borderId="0" xfId="0" applyFont="1" applyFill="1" applyBorder="1" applyAlignment="1">
      <alignment horizontal="justify" vertical="center" wrapText="1"/>
    </xf>
    <xf numFmtId="0" fontId="2" fillId="0" borderId="0" xfId="0" applyFont="1" applyBorder="1" applyAlignment="1">
      <alignment horizontal="justify" vertical="center" wrapText="1"/>
    </xf>
    <xf numFmtId="0" fontId="2" fillId="5" borderId="0" xfId="0" applyFont="1" applyFill="1" applyBorder="1" applyAlignment="1" applyProtection="1">
      <alignment horizontal="justify" wrapText="1"/>
      <protection hidden="1"/>
    </xf>
    <xf numFmtId="0" fontId="2" fillId="13" borderId="0" xfId="0" applyFont="1" applyFill="1" applyBorder="1" applyAlignment="1">
      <alignment horizontal="justify" vertical="center" wrapText="1"/>
    </xf>
    <xf numFmtId="0" fontId="2" fillId="11" borderId="0" xfId="0" applyFont="1" applyFill="1" applyBorder="1" applyAlignment="1">
      <alignment horizontal="justify" vertical="center" wrapText="1"/>
    </xf>
    <xf numFmtId="0" fontId="6" fillId="12" borderId="0" xfId="0" applyFont="1" applyFill="1" applyBorder="1" applyAlignment="1">
      <alignment horizontal="justify" wrapText="1"/>
    </xf>
    <xf numFmtId="0" fontId="2" fillId="12" borderId="0" xfId="0" applyFont="1" applyFill="1" applyBorder="1" applyAlignment="1">
      <alignment horizontal="left" vertical="center"/>
    </xf>
    <xf numFmtId="3" fontId="6" fillId="12" borderId="0" xfId="0" applyNumberFormat="1" applyFont="1" applyFill="1" applyBorder="1" applyAlignment="1" applyProtection="1">
      <alignment horizontal="left" vertical="center"/>
    </xf>
    <xf numFmtId="0" fontId="2" fillId="25" borderId="0" xfId="0" applyFont="1" applyFill="1" applyBorder="1" applyAlignment="1" applyProtection="1">
      <alignment horizontal="justify" vertical="center" wrapText="1"/>
    </xf>
    <xf numFmtId="0" fontId="2" fillId="12" borderId="0" xfId="0" applyFont="1" applyFill="1" applyBorder="1" applyAlignment="1" applyProtection="1">
      <alignment horizontal="justify" vertical="center" wrapText="1"/>
    </xf>
    <xf numFmtId="0" fontId="6" fillId="11" borderId="0" xfId="0" applyFont="1" applyFill="1" applyBorder="1" applyAlignment="1" applyProtection="1">
      <alignment horizontal="justify" vertical="center" wrapText="1"/>
    </xf>
    <xf numFmtId="165" fontId="37" fillId="5" borderId="62" xfId="0" applyNumberFormat="1" applyFont="1" applyFill="1" applyBorder="1" applyAlignment="1" applyProtection="1">
      <alignment horizontal="center"/>
      <protection locked="0" hidden="1"/>
    </xf>
    <xf numFmtId="0" fontId="9" fillId="0" borderId="26" xfId="0" applyFont="1" applyFill="1" applyBorder="1" applyAlignment="1" applyProtection="1">
      <alignment horizontal="center" wrapText="1"/>
      <protection locked="0" hidden="1"/>
    </xf>
    <xf numFmtId="0" fontId="9" fillId="0" borderId="22" xfId="0" applyFont="1" applyFill="1" applyBorder="1" applyAlignment="1" applyProtection="1">
      <alignment horizontal="center" wrapText="1"/>
      <protection locked="0" hidden="1"/>
    </xf>
    <xf numFmtId="0" fontId="9" fillId="0" borderId="4" xfId="0" applyFont="1" applyFill="1" applyBorder="1" applyAlignment="1" applyProtection="1">
      <alignment horizontal="center" wrapText="1"/>
      <protection locked="0" hidden="1"/>
    </xf>
    <xf numFmtId="3" fontId="48" fillId="15" borderId="26" xfId="0" applyNumberFormat="1" applyFont="1" applyFill="1" applyBorder="1" applyAlignment="1" applyProtection="1">
      <alignment horizontal="center" vertical="center" wrapText="1"/>
      <protection hidden="1"/>
    </xf>
    <xf numFmtId="3" fontId="48" fillId="15" borderId="4" xfId="0" applyNumberFormat="1" applyFont="1" applyFill="1" applyBorder="1" applyAlignment="1" applyProtection="1">
      <alignment horizontal="center" vertical="center" wrapText="1"/>
      <protection hidden="1"/>
    </xf>
    <xf numFmtId="3" fontId="48" fillId="5" borderId="0" xfId="0" applyNumberFormat="1" applyFont="1" applyFill="1" applyBorder="1" applyAlignment="1" applyProtection="1">
      <alignment horizontal="center" wrapText="1"/>
      <protection hidden="1"/>
    </xf>
    <xf numFmtId="0" fontId="9" fillId="0" borderId="0" xfId="0" applyFont="1" applyBorder="1" applyAlignment="1" applyProtection="1">
      <alignment horizontal="center" wrapText="1"/>
      <protection hidden="1"/>
    </xf>
    <xf numFmtId="0" fontId="14" fillId="0" borderId="0" xfId="0" applyFont="1" applyAlignment="1" applyProtection="1">
      <alignment horizontal="left" vertical="top" wrapText="1"/>
      <protection hidden="1"/>
    </xf>
    <xf numFmtId="0" fontId="14" fillId="0" borderId="0" xfId="0" applyFont="1" applyBorder="1" applyAlignment="1" applyProtection="1">
      <alignment horizontal="left" vertical="top" wrapText="1"/>
      <protection hidden="1"/>
    </xf>
    <xf numFmtId="0" fontId="11" fillId="0" borderId="0" xfId="0" applyFont="1" applyAlignment="1" applyProtection="1">
      <alignment horizontal="center" vertical="center" wrapText="1"/>
      <protection hidden="1"/>
    </xf>
    <xf numFmtId="0" fontId="11" fillId="0" borderId="24" xfId="0" applyFont="1" applyBorder="1" applyAlignment="1" applyProtection="1">
      <alignment horizontal="center" vertical="center" wrapText="1"/>
      <protection hidden="1"/>
    </xf>
    <xf numFmtId="0" fontId="10" fillId="0" borderId="0" xfId="0" applyFont="1" applyAlignment="1" applyProtection="1">
      <alignment horizontal="right" vertical="center" wrapText="1"/>
      <protection hidden="1"/>
    </xf>
    <xf numFmtId="0" fontId="23" fillId="0" borderId="0" xfId="0" applyFont="1" applyBorder="1" applyAlignment="1" applyProtection="1">
      <alignment vertical="center" wrapText="1"/>
      <protection hidden="1"/>
    </xf>
    <xf numFmtId="3" fontId="11" fillId="0" borderId="26" xfId="0" applyNumberFormat="1" applyFont="1" applyBorder="1" applyAlignment="1" applyProtection="1">
      <alignment horizontal="center"/>
      <protection hidden="1"/>
    </xf>
    <xf numFmtId="3" fontId="11" fillId="0" borderId="22" xfId="0" applyNumberFormat="1" applyFont="1" applyBorder="1" applyAlignment="1" applyProtection="1">
      <alignment horizontal="center"/>
      <protection hidden="1"/>
    </xf>
    <xf numFmtId="3" fontId="11" fillId="28" borderId="41" xfId="0" applyNumberFormat="1" applyFont="1" applyFill="1" applyBorder="1" applyAlignment="1" applyProtection="1">
      <alignment horizontal="center" vertical="center"/>
      <protection hidden="1"/>
    </xf>
    <xf numFmtId="3" fontId="11" fillId="28" borderId="42" xfId="0" applyNumberFormat="1" applyFont="1" applyFill="1" applyBorder="1" applyAlignment="1" applyProtection="1">
      <alignment horizontal="center" vertical="center"/>
      <protection hidden="1"/>
    </xf>
    <xf numFmtId="3" fontId="11" fillId="28" borderId="43" xfId="0" applyNumberFormat="1" applyFont="1" applyFill="1" applyBorder="1" applyAlignment="1" applyProtection="1">
      <alignment horizontal="center" vertical="center"/>
      <protection hidden="1"/>
    </xf>
    <xf numFmtId="3" fontId="22" fillId="28" borderId="2" xfId="0" applyNumberFormat="1" applyFont="1" applyFill="1" applyBorder="1" applyAlignment="1" applyProtection="1">
      <alignment horizontal="center" vertical="center" wrapText="1"/>
      <protection hidden="1"/>
    </xf>
    <xf numFmtId="3" fontId="22" fillId="28" borderId="30" xfId="0" applyNumberFormat="1" applyFont="1" applyFill="1" applyBorder="1" applyAlignment="1" applyProtection="1">
      <alignment horizontal="center" vertical="center" wrapText="1"/>
      <protection hidden="1"/>
    </xf>
    <xf numFmtId="3" fontId="11" fillId="28" borderId="26" xfId="0" applyNumberFormat="1" applyFont="1" applyFill="1" applyBorder="1" applyAlignment="1" applyProtection="1">
      <alignment horizontal="center"/>
      <protection hidden="1"/>
    </xf>
    <xf numFmtId="3" fontId="11" fillId="28" borderId="4" xfId="0" applyNumberFormat="1" applyFont="1" applyFill="1" applyBorder="1" applyAlignment="1" applyProtection="1">
      <alignment horizontal="center"/>
      <protection hidden="1"/>
    </xf>
    <xf numFmtId="3" fontId="11" fillId="28" borderId="2" xfId="0" applyNumberFormat="1" applyFont="1" applyFill="1" applyBorder="1" applyAlignment="1" applyProtection="1">
      <alignment horizontal="center" vertical="center" wrapText="1"/>
      <protection hidden="1"/>
    </xf>
    <xf numFmtId="3" fontId="11" fillId="28" borderId="30" xfId="0" applyNumberFormat="1" applyFont="1" applyFill="1" applyBorder="1" applyAlignment="1" applyProtection="1">
      <alignment horizontal="center" vertical="center" wrapText="1"/>
      <protection hidden="1"/>
    </xf>
    <xf numFmtId="0" fontId="11" fillId="0" borderId="41" xfId="0" applyFont="1" applyBorder="1" applyAlignment="1" applyProtection="1">
      <alignment horizontal="center" wrapText="1"/>
      <protection hidden="1"/>
    </xf>
    <xf numFmtId="0" fontId="11" fillId="0" borderId="34" xfId="0" applyFont="1" applyBorder="1" applyAlignment="1" applyProtection="1">
      <alignment horizontal="center" wrapText="1"/>
      <protection hidden="1"/>
    </xf>
    <xf numFmtId="0" fontId="11" fillId="0" borderId="22" xfId="0" applyFont="1" applyBorder="1" applyAlignment="1" applyProtection="1">
      <alignment horizontal="center" wrapText="1"/>
      <protection hidden="1"/>
    </xf>
    <xf numFmtId="0" fontId="24" fillId="0" borderId="0" xfId="0" applyFont="1" applyAlignment="1" applyProtection="1">
      <alignment horizontal="left" vertical="top" wrapText="1"/>
      <protection hidden="1"/>
    </xf>
    <xf numFmtId="0" fontId="24" fillId="0" borderId="0" xfId="0" applyFont="1" applyBorder="1" applyAlignment="1" applyProtection="1">
      <alignment horizontal="left" vertical="top" wrapText="1"/>
      <protection hidden="1"/>
    </xf>
    <xf numFmtId="0" fontId="9" fillId="0" borderId="0" xfId="0" applyFont="1" applyAlignment="1" applyProtection="1">
      <alignment horizontal="center" vertical="center" wrapText="1"/>
      <protection hidden="1"/>
    </xf>
    <xf numFmtId="0" fontId="9" fillId="0" borderId="24" xfId="0" applyFont="1" applyBorder="1" applyAlignment="1" applyProtection="1">
      <alignment horizontal="center" vertical="center" wrapText="1"/>
      <protection hidden="1"/>
    </xf>
    <xf numFmtId="3" fontId="11" fillId="0" borderId="4" xfId="0" applyNumberFormat="1" applyFont="1" applyBorder="1" applyAlignment="1" applyProtection="1">
      <alignment horizontal="center"/>
      <protection hidden="1"/>
    </xf>
    <xf numFmtId="0" fontId="21" fillId="0" borderId="22" xfId="0" applyFont="1" applyBorder="1" applyAlignment="1" applyProtection="1">
      <alignment horizontal="center" wrapText="1"/>
      <protection hidden="1"/>
    </xf>
    <xf numFmtId="0" fontId="21" fillId="0" borderId="2" xfId="0" applyFont="1" applyBorder="1" applyAlignment="1" applyProtection="1">
      <alignment horizontal="center" wrapText="1"/>
      <protection hidden="1"/>
    </xf>
    <xf numFmtId="0" fontId="21" fillId="0" borderId="3" xfId="0" applyFont="1" applyBorder="1" applyAlignment="1" applyProtection="1">
      <alignment horizontal="center" wrapText="1"/>
      <protection hidden="1"/>
    </xf>
    <xf numFmtId="0" fontId="9" fillId="0" borderId="0" xfId="0" applyFont="1" applyAlignment="1" applyProtection="1">
      <alignment horizontal="right" vertical="center" wrapText="1"/>
      <protection hidden="1"/>
    </xf>
    <xf numFmtId="0" fontId="9" fillId="0" borderId="24" xfId="0" applyFont="1" applyBorder="1" applyAlignment="1" applyProtection="1">
      <alignment horizontal="right" vertical="center" wrapText="1"/>
      <protection hidden="1"/>
    </xf>
    <xf numFmtId="0" fontId="23" fillId="0" borderId="0" xfId="0" applyFont="1" applyBorder="1" applyAlignment="1" applyProtection="1">
      <alignment horizontal="left" vertical="center" wrapText="1"/>
      <protection hidden="1"/>
    </xf>
    <xf numFmtId="0" fontId="17" fillId="0" borderId="22" xfId="0" applyFont="1" applyBorder="1" applyAlignment="1" applyProtection="1">
      <alignment horizontal="center" wrapText="1"/>
      <protection hidden="1"/>
    </xf>
    <xf numFmtId="0" fontId="17" fillId="0" borderId="2" xfId="0" applyFont="1" applyBorder="1" applyAlignment="1" applyProtection="1">
      <alignment horizontal="center" wrapText="1"/>
      <protection hidden="1"/>
    </xf>
    <xf numFmtId="0" fontId="17" fillId="0" borderId="3" xfId="0" applyFont="1" applyBorder="1" applyAlignment="1" applyProtection="1">
      <alignment horizontal="center" wrapText="1"/>
      <protection hidden="1"/>
    </xf>
    <xf numFmtId="43" fontId="7" fillId="27" borderId="18" xfId="2" applyFont="1" applyFill="1" applyBorder="1" applyAlignment="1" applyProtection="1">
      <alignment horizontal="center" vertical="top" wrapText="1"/>
      <protection hidden="1"/>
    </xf>
    <xf numFmtId="43" fontId="7" fillId="27" borderId="21" xfId="2" applyFont="1" applyFill="1" applyBorder="1" applyAlignment="1" applyProtection="1">
      <alignment horizontal="center" vertical="top" wrapText="1"/>
      <protection hidden="1"/>
    </xf>
    <xf numFmtId="43" fontId="7" fillId="27" borderId="19" xfId="2" applyFont="1" applyFill="1" applyBorder="1" applyAlignment="1" applyProtection="1">
      <alignment horizontal="center" vertical="top" wrapText="1"/>
      <protection hidden="1"/>
    </xf>
    <xf numFmtId="43" fontId="7" fillId="27" borderId="25" xfId="2" applyFont="1" applyFill="1" applyBorder="1" applyAlignment="1" applyProtection="1">
      <alignment horizontal="center" vertical="top" wrapText="1"/>
      <protection hidden="1"/>
    </xf>
    <xf numFmtId="43" fontId="7" fillId="27" borderId="20" xfId="2" applyFont="1" applyFill="1" applyBorder="1" applyAlignment="1" applyProtection="1">
      <alignment horizontal="center" vertical="top" wrapText="1"/>
      <protection hidden="1"/>
    </xf>
    <xf numFmtId="43" fontId="7" fillId="27" borderId="23" xfId="2" applyFont="1" applyFill="1" applyBorder="1" applyAlignment="1" applyProtection="1">
      <alignment horizontal="center" vertical="top" wrapText="1"/>
      <protection hidden="1"/>
    </xf>
    <xf numFmtId="43" fontId="7" fillId="0" borderId="18" xfId="2" applyFont="1" applyBorder="1" applyAlignment="1" applyProtection="1">
      <alignment horizontal="center" vertical="top" wrapText="1"/>
      <protection hidden="1"/>
    </xf>
    <xf numFmtId="43" fontId="7" fillId="0" borderId="21" xfId="2" applyFont="1" applyBorder="1" applyAlignment="1" applyProtection="1">
      <alignment horizontal="center" vertical="top" wrapText="1"/>
      <protection hidden="1"/>
    </xf>
    <xf numFmtId="43" fontId="7" fillId="0" borderId="19" xfId="2" applyFont="1" applyBorder="1" applyAlignment="1" applyProtection="1">
      <alignment horizontal="center" vertical="top" wrapText="1"/>
      <protection hidden="1"/>
    </xf>
    <xf numFmtId="43" fontId="7" fillId="0" borderId="25" xfId="2" applyFont="1" applyBorder="1" applyAlignment="1" applyProtection="1">
      <alignment horizontal="center" vertical="top" wrapText="1"/>
      <protection hidden="1"/>
    </xf>
    <xf numFmtId="43" fontId="7" fillId="0" borderId="20" xfId="2" applyFont="1" applyBorder="1" applyAlignment="1" applyProtection="1">
      <alignment horizontal="center" vertical="top" wrapText="1"/>
      <protection hidden="1"/>
    </xf>
    <xf numFmtId="43" fontId="7" fillId="0" borderId="23" xfId="2" applyFont="1" applyBorder="1" applyAlignment="1" applyProtection="1">
      <alignment horizontal="center" vertical="top" wrapText="1"/>
      <protection hidden="1"/>
    </xf>
    <xf numFmtId="0" fontId="10" fillId="0" borderId="0" xfId="0" applyFont="1" applyAlignment="1" applyProtection="1">
      <alignment horizontal="center"/>
      <protection hidden="1"/>
    </xf>
    <xf numFmtId="0" fontId="10" fillId="0" borderId="24" xfId="0" applyFont="1" applyBorder="1" applyAlignment="1" applyProtection="1">
      <alignment horizontal="center"/>
      <protection hidden="1"/>
    </xf>
    <xf numFmtId="43" fontId="7" fillId="0" borderId="51" xfId="2" applyFont="1" applyBorder="1" applyAlignment="1" applyProtection="1">
      <alignment horizontal="center" vertical="top" wrapText="1"/>
      <protection hidden="1"/>
    </xf>
    <xf numFmtId="43" fontId="7" fillId="0" borderId="47" xfId="2" applyFont="1" applyBorder="1" applyAlignment="1" applyProtection="1">
      <alignment horizontal="center" vertical="top" wrapText="1"/>
      <protection hidden="1"/>
    </xf>
    <xf numFmtId="43" fontId="7" fillId="0" borderId="9" xfId="2" applyFont="1" applyBorder="1" applyAlignment="1" applyProtection="1">
      <alignment horizontal="center" vertical="top" wrapText="1"/>
      <protection hidden="1"/>
    </xf>
    <xf numFmtId="43" fontId="7" fillId="0" borderId="10" xfId="2" applyFont="1" applyBorder="1" applyAlignment="1" applyProtection="1">
      <alignment horizontal="center" vertical="top" wrapText="1"/>
      <protection hidden="1"/>
    </xf>
    <xf numFmtId="43" fontId="7" fillId="27" borderId="8" xfId="2" applyFont="1" applyFill="1" applyBorder="1" applyAlignment="1" applyProtection="1">
      <alignment horizontal="center" vertical="top" wrapText="1"/>
      <protection hidden="1"/>
    </xf>
    <xf numFmtId="43" fontId="7" fillId="27" borderId="9" xfId="2" applyFont="1" applyFill="1" applyBorder="1" applyAlignment="1" applyProtection="1">
      <alignment horizontal="center" vertical="top" wrapText="1"/>
      <protection hidden="1"/>
    </xf>
    <xf numFmtId="43" fontId="7" fillId="27" borderId="10" xfId="2" applyFont="1" applyFill="1" applyBorder="1" applyAlignment="1" applyProtection="1">
      <alignment horizontal="center" vertical="top" wrapText="1"/>
      <protection hidden="1"/>
    </xf>
    <xf numFmtId="3" fontId="11" fillId="0" borderId="2" xfId="0" applyNumberFormat="1" applyFont="1" applyBorder="1" applyAlignment="1" applyProtection="1">
      <alignment horizontal="center" vertical="center" wrapText="1"/>
      <protection hidden="1"/>
    </xf>
    <xf numFmtId="3" fontId="11" fillId="0" borderId="30" xfId="0" applyNumberFormat="1" applyFont="1" applyBorder="1" applyAlignment="1" applyProtection="1">
      <alignment horizontal="center" vertical="center" wrapText="1"/>
      <protection hidden="1"/>
    </xf>
    <xf numFmtId="3" fontId="22" fillId="0" borderId="2" xfId="0" applyNumberFormat="1" applyFont="1" applyBorder="1" applyAlignment="1" applyProtection="1">
      <alignment horizontal="center" vertical="center" wrapText="1"/>
      <protection hidden="1"/>
    </xf>
    <xf numFmtId="0" fontId="0" fillId="0" borderId="30" xfId="0" applyBorder="1" applyAlignment="1" applyProtection="1">
      <alignment horizontal="center" vertical="center" wrapText="1"/>
      <protection hidden="1"/>
    </xf>
    <xf numFmtId="0" fontId="9" fillId="0" borderId="0" xfId="0" applyFont="1" applyAlignment="1" applyProtection="1">
      <alignment horizontal="center" vertical="center" wrapText="1"/>
    </xf>
    <xf numFmtId="0" fontId="9" fillId="0" borderId="24" xfId="0" applyFont="1" applyBorder="1" applyAlignment="1" applyProtection="1">
      <alignment horizontal="center" vertical="center" wrapText="1"/>
    </xf>
    <xf numFmtId="3" fontId="11" fillId="0" borderId="26" xfId="0" applyNumberFormat="1" applyFont="1" applyBorder="1" applyAlignment="1" applyProtection="1">
      <alignment horizontal="center"/>
    </xf>
    <xf numFmtId="3" fontId="11" fillId="0" borderId="22" xfId="0" applyNumberFormat="1" applyFont="1" applyBorder="1" applyAlignment="1" applyProtection="1">
      <alignment horizontal="center"/>
    </xf>
    <xf numFmtId="3" fontId="11" fillId="0" borderId="4" xfId="0" applyNumberFormat="1" applyFont="1" applyBorder="1" applyAlignment="1" applyProtection="1">
      <alignment horizontal="center"/>
    </xf>
    <xf numFmtId="3" fontId="11" fillId="28" borderId="41" xfId="0" applyNumberFormat="1" applyFont="1" applyFill="1" applyBorder="1" applyAlignment="1" applyProtection="1">
      <alignment horizontal="center" vertical="center"/>
    </xf>
    <xf numFmtId="3" fontId="11" fillId="28" borderId="42" xfId="0" applyNumberFormat="1" applyFont="1" applyFill="1" applyBorder="1" applyAlignment="1" applyProtection="1">
      <alignment horizontal="center" vertical="center"/>
    </xf>
    <xf numFmtId="3" fontId="11" fillId="28" borderId="43" xfId="0" applyNumberFormat="1" applyFont="1" applyFill="1" applyBorder="1" applyAlignment="1" applyProtection="1">
      <alignment horizontal="center" vertical="center"/>
    </xf>
    <xf numFmtId="3" fontId="22" fillId="0" borderId="2" xfId="0" applyNumberFormat="1" applyFont="1" applyBorder="1" applyAlignment="1" applyProtection="1">
      <alignment horizontal="center" vertical="center" wrapText="1"/>
    </xf>
    <xf numFmtId="0" fontId="0" fillId="0" borderId="30" xfId="0" applyBorder="1" applyAlignment="1" applyProtection="1">
      <alignment horizontal="center" vertical="center" wrapText="1"/>
    </xf>
    <xf numFmtId="3" fontId="22" fillId="28" borderId="2" xfId="0" applyNumberFormat="1" applyFont="1" applyFill="1" applyBorder="1" applyAlignment="1" applyProtection="1">
      <alignment horizontal="center" vertical="center" wrapText="1"/>
    </xf>
    <xf numFmtId="3" fontId="22" fillId="28" borderId="30" xfId="0" applyNumberFormat="1" applyFont="1" applyFill="1" applyBorder="1" applyAlignment="1" applyProtection="1">
      <alignment horizontal="center" vertical="center" wrapText="1"/>
    </xf>
    <xf numFmtId="3" fontId="11" fillId="28" borderId="26" xfId="0" applyNumberFormat="1" applyFont="1" applyFill="1" applyBorder="1" applyAlignment="1" applyProtection="1">
      <alignment horizontal="center"/>
    </xf>
    <xf numFmtId="3" fontId="11" fillId="28" borderId="4" xfId="0" applyNumberFormat="1" applyFont="1" applyFill="1" applyBorder="1" applyAlignment="1" applyProtection="1">
      <alignment horizontal="center"/>
    </xf>
    <xf numFmtId="0" fontId="10" fillId="0" borderId="0" xfId="0" applyFont="1" applyAlignment="1" applyProtection="1">
      <alignment horizontal="right" vertical="center" wrapText="1"/>
    </xf>
    <xf numFmtId="0" fontId="23" fillId="0" borderId="24" xfId="0" applyFont="1" applyBorder="1" applyAlignment="1" applyProtection="1">
      <alignment horizontal="left" vertical="center" wrapText="1"/>
    </xf>
    <xf numFmtId="0" fontId="24" fillId="0" borderId="0" xfId="0" applyFont="1" applyAlignment="1" applyProtection="1">
      <alignment horizontal="left" vertical="top" wrapText="1"/>
    </xf>
    <xf numFmtId="0" fontId="24" fillId="0" borderId="0" xfId="0" applyFont="1" applyBorder="1" applyAlignment="1" applyProtection="1">
      <alignment horizontal="left" vertical="top" wrapText="1"/>
    </xf>
    <xf numFmtId="3" fontId="11" fillId="28" borderId="2" xfId="0" applyNumberFormat="1" applyFont="1" applyFill="1" applyBorder="1" applyAlignment="1" applyProtection="1">
      <alignment horizontal="center" vertical="center" wrapText="1"/>
    </xf>
    <xf numFmtId="3" fontId="11" fillId="28" borderId="30" xfId="0" applyNumberFormat="1" applyFont="1" applyFill="1" applyBorder="1" applyAlignment="1" applyProtection="1">
      <alignment horizontal="center" vertical="center" wrapText="1"/>
    </xf>
    <xf numFmtId="3" fontId="11" fillId="0" borderId="2" xfId="0" applyNumberFormat="1" applyFont="1" applyBorder="1" applyAlignment="1" applyProtection="1">
      <alignment horizontal="center" vertical="center" wrapText="1"/>
    </xf>
    <xf numFmtId="3" fontId="11" fillId="0" borderId="30" xfId="0" applyNumberFormat="1" applyFont="1" applyBorder="1" applyAlignment="1" applyProtection="1">
      <alignment horizontal="center" vertical="center" wrapText="1"/>
    </xf>
    <xf numFmtId="0" fontId="10" fillId="0" borderId="0" xfId="0" applyFont="1" applyAlignment="1" applyProtection="1">
      <alignment horizontal="center"/>
    </xf>
    <xf numFmtId="0" fontId="10" fillId="0" borderId="24" xfId="0" applyFont="1" applyBorder="1" applyAlignment="1" applyProtection="1">
      <alignment horizontal="center"/>
    </xf>
    <xf numFmtId="0" fontId="23" fillId="0" borderId="24" xfId="0" applyFont="1" applyBorder="1" applyAlignment="1" applyProtection="1">
      <alignment horizontal="left" vertical="center" wrapText="1"/>
      <protection hidden="1"/>
    </xf>
    <xf numFmtId="0" fontId="24" fillId="0" borderId="24" xfId="0" applyFont="1" applyBorder="1" applyAlignment="1" applyProtection="1">
      <alignment horizontal="left" vertical="top" wrapText="1"/>
      <protection hidden="1"/>
    </xf>
    <xf numFmtId="0" fontId="23" fillId="0" borderId="24" xfId="0" applyFont="1" applyBorder="1" applyAlignment="1" applyProtection="1">
      <alignment vertical="center" wrapText="1"/>
      <protection hidden="1"/>
    </xf>
    <xf numFmtId="0" fontId="9" fillId="0" borderId="0" xfId="0" applyFont="1" applyBorder="1" applyAlignment="1" applyProtection="1">
      <alignment horizontal="center" wrapText="1"/>
    </xf>
    <xf numFmtId="0" fontId="23" fillId="0" borderId="0" xfId="0" applyFont="1" applyBorder="1" applyAlignment="1" applyProtection="1">
      <alignment vertical="center" wrapText="1"/>
    </xf>
    <xf numFmtId="0" fontId="23" fillId="0" borderId="0" xfId="0" applyFont="1" applyBorder="1" applyAlignment="1" applyProtection="1">
      <alignment horizontal="left" vertical="center" wrapText="1"/>
    </xf>
    <xf numFmtId="0" fontId="9" fillId="0" borderId="0" xfId="0" applyFont="1" applyBorder="1" applyAlignment="1" applyProtection="1">
      <alignment horizontal="center" vertical="top" wrapText="1"/>
      <protection hidden="1"/>
    </xf>
    <xf numFmtId="0" fontId="10" fillId="0" borderId="0" xfId="0" applyFont="1" applyFill="1" applyBorder="1" applyAlignment="1" applyProtection="1">
      <alignment horizontal="center"/>
      <protection locked="0" hidden="1"/>
    </xf>
    <xf numFmtId="0" fontId="2" fillId="0" borderId="0" xfId="0" applyFont="1" applyFill="1" applyBorder="1" applyAlignment="1" applyProtection="1">
      <alignment horizontal="center" wrapText="1"/>
      <protection locked="0" hidden="1"/>
    </xf>
    <xf numFmtId="3" fontId="11" fillId="0" borderId="2" xfId="0" applyNumberFormat="1" applyFont="1" applyBorder="1" applyAlignment="1" applyProtection="1">
      <alignment horizontal="center" vertical="center"/>
      <protection hidden="1"/>
    </xf>
    <xf numFmtId="3" fontId="11" fillId="0" borderId="30" xfId="0" applyNumberFormat="1" applyFont="1" applyBorder="1" applyAlignment="1" applyProtection="1">
      <alignment horizontal="center" vertical="center"/>
      <protection hidden="1"/>
    </xf>
    <xf numFmtId="0" fontId="23" fillId="0" borderId="0" xfId="0" applyFont="1" applyAlignment="1" applyProtection="1">
      <alignment horizontal="right" vertical="center"/>
      <protection hidden="1"/>
    </xf>
    <xf numFmtId="0" fontId="9" fillId="0" borderId="24" xfId="0" applyFont="1" applyBorder="1" applyAlignment="1" applyProtection="1">
      <alignment horizontal="center" wrapText="1"/>
      <protection hidden="1"/>
    </xf>
    <xf numFmtId="0" fontId="23" fillId="0" borderId="0" xfId="0" applyFont="1" applyAlignment="1" applyProtection="1">
      <alignment horizontal="right" vertical="center" wrapText="1"/>
      <protection hidden="1"/>
    </xf>
    <xf numFmtId="0" fontId="8" fillId="5" borderId="0" xfId="0" applyFont="1" applyFill="1" applyBorder="1" applyAlignment="1" applyProtection="1">
      <alignment horizontal="center"/>
      <protection hidden="1"/>
    </xf>
    <xf numFmtId="0" fontId="8" fillId="5" borderId="0" xfId="0" applyFont="1" applyFill="1" applyAlignment="1" applyProtection="1">
      <alignment horizontal="center"/>
      <protection hidden="1"/>
    </xf>
    <xf numFmtId="165" fontId="7" fillId="2" borderId="62" xfId="0" applyNumberFormat="1" applyFont="1" applyFill="1" applyBorder="1" applyAlignment="1" applyProtection="1">
      <alignment horizontal="center"/>
      <protection hidden="1"/>
    </xf>
    <xf numFmtId="0" fontId="11" fillId="2" borderId="26" xfId="0" applyFont="1" applyFill="1" applyBorder="1" applyAlignment="1" applyProtection="1">
      <alignment horizontal="center"/>
      <protection hidden="1"/>
    </xf>
    <xf numFmtId="0" fontId="11" fillId="2" borderId="22" xfId="0" applyFont="1" applyFill="1" applyBorder="1" applyAlignment="1" applyProtection="1">
      <alignment horizontal="center"/>
      <protection hidden="1"/>
    </xf>
    <xf numFmtId="0" fontId="11" fillId="2" borderId="4" xfId="0" applyFont="1" applyFill="1" applyBorder="1" applyAlignment="1" applyProtection="1">
      <alignment horizontal="center"/>
      <protection hidden="1"/>
    </xf>
    <xf numFmtId="0" fontId="9" fillId="2" borderId="26" xfId="0" applyFont="1" applyFill="1" applyBorder="1" applyAlignment="1" applyProtection="1">
      <alignment horizontal="center" wrapText="1"/>
      <protection hidden="1"/>
    </xf>
    <xf numFmtId="0" fontId="9" fillId="2" borderId="4" xfId="0" applyFont="1" applyFill="1" applyBorder="1" applyAlignment="1" applyProtection="1">
      <alignment horizontal="center" wrapText="1"/>
      <protection hidden="1"/>
    </xf>
    <xf numFmtId="165" fontId="7" fillId="2" borderId="62" xfId="0" applyNumberFormat="1" applyFont="1" applyFill="1" applyBorder="1" applyAlignment="1" applyProtection="1">
      <alignment horizontal="center"/>
      <protection locked="0" hidden="1"/>
    </xf>
    <xf numFmtId="0" fontId="9" fillId="0" borderId="2" xfId="0" applyFont="1" applyBorder="1" applyAlignment="1" applyProtection="1">
      <alignment horizontal="center" wrapText="1"/>
      <protection hidden="1"/>
    </xf>
    <xf numFmtId="0" fontId="9" fillId="0" borderId="30" xfId="0" applyFont="1" applyBorder="1" applyAlignment="1" applyProtection="1">
      <alignment horizontal="center" wrapText="1"/>
      <protection hidden="1"/>
    </xf>
    <xf numFmtId="0" fontId="9" fillId="4" borderId="2" xfId="0" applyFont="1" applyFill="1" applyBorder="1" applyAlignment="1" applyProtection="1">
      <alignment horizontal="center" wrapText="1"/>
      <protection hidden="1"/>
    </xf>
    <xf numFmtId="0" fontId="9" fillId="4" borderId="30" xfId="0" applyFont="1" applyFill="1" applyBorder="1" applyAlignment="1" applyProtection="1">
      <alignment horizontal="center" wrapText="1"/>
      <protection hidden="1"/>
    </xf>
    <xf numFmtId="3" fontId="11" fillId="2" borderId="26" xfId="0" applyNumberFormat="1" applyFont="1" applyFill="1" applyBorder="1" applyAlignment="1" applyProtection="1">
      <alignment horizontal="center"/>
      <protection hidden="1"/>
    </xf>
    <xf numFmtId="3" fontId="11" fillId="2" borderId="4" xfId="0" applyNumberFormat="1" applyFont="1" applyFill="1" applyBorder="1" applyAlignment="1" applyProtection="1">
      <alignment horizontal="center"/>
      <protection hidden="1"/>
    </xf>
    <xf numFmtId="0" fontId="126" fillId="22" borderId="41" xfId="0" applyFont="1" applyFill="1" applyBorder="1" applyAlignment="1" applyProtection="1">
      <alignment horizontal="center" wrapText="1"/>
    </xf>
    <xf numFmtId="0" fontId="126" fillId="22" borderId="42" xfId="0" applyFont="1" applyFill="1" applyBorder="1" applyAlignment="1" applyProtection="1">
      <alignment horizontal="center" wrapText="1"/>
    </xf>
    <xf numFmtId="0" fontId="126" fillId="22" borderId="43" xfId="0" applyFont="1" applyFill="1" applyBorder="1" applyAlignment="1" applyProtection="1">
      <alignment horizontal="center" wrapText="1"/>
    </xf>
    <xf numFmtId="0" fontId="6" fillId="22" borderId="88" xfId="0" applyFont="1" applyFill="1" applyBorder="1" applyAlignment="1" applyProtection="1">
      <alignment horizontal="center" wrapText="1"/>
    </xf>
    <xf numFmtId="0" fontId="6" fillId="22" borderId="42" xfId="0" applyFont="1" applyFill="1" applyBorder="1" applyAlignment="1" applyProtection="1">
      <alignment horizontal="center" wrapText="1"/>
    </xf>
    <xf numFmtId="0" fontId="0" fillId="5" borderId="28" xfId="0" applyFill="1" applyBorder="1" applyAlignment="1" applyProtection="1">
      <alignment horizontal="left" wrapText="1"/>
      <protection locked="0"/>
    </xf>
    <xf numFmtId="0" fontId="0" fillId="5" borderId="44" xfId="0" applyFill="1" applyBorder="1" applyAlignment="1" applyProtection="1">
      <alignment horizontal="left" wrapText="1"/>
      <protection locked="0"/>
    </xf>
    <xf numFmtId="0" fontId="0" fillId="5" borderId="66" xfId="0" applyFill="1" applyBorder="1" applyAlignment="1" applyProtection="1">
      <alignment horizontal="left" wrapText="1"/>
      <protection locked="0"/>
    </xf>
    <xf numFmtId="0" fontId="2" fillId="5" borderId="28" xfId="0" applyFont="1" applyFill="1" applyBorder="1" applyAlignment="1" applyProtection="1">
      <alignment horizontal="left" wrapText="1"/>
      <protection locked="0"/>
    </xf>
    <xf numFmtId="0" fontId="2" fillId="5" borderId="44" xfId="0" applyFont="1" applyFill="1" applyBorder="1" applyAlignment="1" applyProtection="1">
      <alignment horizontal="left" wrapText="1"/>
      <protection locked="0"/>
    </xf>
    <xf numFmtId="0" fontId="2" fillId="5" borderId="66" xfId="0" applyFont="1" applyFill="1" applyBorder="1" applyAlignment="1" applyProtection="1">
      <alignment horizontal="left" wrapText="1"/>
      <protection locked="0"/>
    </xf>
    <xf numFmtId="0" fontId="0" fillId="5" borderId="28" xfId="0" applyFill="1" applyBorder="1" applyAlignment="1" applyProtection="1">
      <alignment horizontal="left"/>
      <protection locked="0"/>
    </xf>
    <xf numFmtId="0" fontId="0" fillId="5" borderId="66" xfId="0" applyFill="1" applyBorder="1" applyAlignment="1" applyProtection="1">
      <alignment horizontal="left"/>
      <protection locked="0"/>
    </xf>
    <xf numFmtId="0" fontId="53" fillId="14" borderId="28" xfId="0" applyFont="1" applyFill="1" applyBorder="1" applyAlignment="1" applyProtection="1">
      <alignment horizontal="right"/>
      <protection hidden="1"/>
    </xf>
    <xf numFmtId="0" fontId="53" fillId="14" borderId="66" xfId="0" applyFont="1" applyFill="1" applyBorder="1" applyAlignment="1" applyProtection="1">
      <alignment horizontal="right"/>
      <protection hidden="1"/>
    </xf>
    <xf numFmtId="0" fontId="53" fillId="14" borderId="28" xfId="0" applyFont="1" applyFill="1" applyBorder="1" applyAlignment="1" applyProtection="1">
      <alignment horizontal="right" vertical="center"/>
      <protection hidden="1"/>
    </xf>
    <xf numFmtId="0" fontId="53" fillId="14" borderId="66" xfId="0" applyFont="1" applyFill="1" applyBorder="1" applyAlignment="1" applyProtection="1">
      <alignment horizontal="right" vertical="center"/>
      <protection hidden="1"/>
    </xf>
    <xf numFmtId="0" fontId="55" fillId="14" borderId="28" xfId="0" applyFont="1" applyFill="1" applyBorder="1" applyAlignment="1" applyProtection="1">
      <alignment horizontal="right" wrapText="1"/>
      <protection hidden="1"/>
    </xf>
    <xf numFmtId="0" fontId="55" fillId="14" borderId="44" xfId="0" applyFont="1" applyFill="1" applyBorder="1" applyAlignment="1" applyProtection="1">
      <alignment horizontal="right" wrapText="1"/>
      <protection hidden="1"/>
    </xf>
    <xf numFmtId="0" fontId="55" fillId="14" borderId="66" xfId="0" applyFont="1" applyFill="1" applyBorder="1" applyAlignment="1" applyProtection="1">
      <alignment horizontal="right" wrapText="1"/>
      <protection hidden="1"/>
    </xf>
    <xf numFmtId="0" fontId="6" fillId="2" borderId="28" xfId="0" applyFont="1" applyFill="1" applyBorder="1" applyAlignment="1" applyProtection="1">
      <alignment horizontal="left" wrapText="1"/>
      <protection hidden="1"/>
    </xf>
    <xf numFmtId="0" fontId="6" fillId="2" borderId="44" xfId="0" applyFont="1" applyFill="1" applyBorder="1" applyAlignment="1" applyProtection="1">
      <alignment horizontal="left"/>
      <protection hidden="1"/>
    </xf>
    <xf numFmtId="0" fontId="6" fillId="2" borderId="66" xfId="0" applyFont="1" applyFill="1" applyBorder="1" applyAlignment="1" applyProtection="1">
      <alignment horizontal="left"/>
      <protection hidden="1"/>
    </xf>
    <xf numFmtId="0" fontId="2" fillId="2" borderId="28" xfId="0" applyFont="1" applyFill="1" applyBorder="1" applyAlignment="1" applyProtection="1">
      <alignment horizontal="left" wrapText="1"/>
      <protection hidden="1"/>
    </xf>
    <xf numFmtId="0" fontId="0" fillId="2" borderId="44" xfId="0" applyFill="1" applyBorder="1" applyAlignment="1" applyProtection="1">
      <alignment horizontal="left" wrapText="1"/>
      <protection hidden="1"/>
    </xf>
    <xf numFmtId="0" fontId="0" fillId="2" borderId="66" xfId="0" applyFill="1" applyBorder="1" applyAlignment="1" applyProtection="1">
      <alignment horizontal="left" wrapText="1"/>
      <protection hidden="1"/>
    </xf>
    <xf numFmtId="0" fontId="61" fillId="2" borderId="28" xfId="0" applyFont="1" applyFill="1" applyBorder="1" applyAlignment="1" applyProtection="1">
      <alignment horizontal="left" wrapText="1"/>
      <protection hidden="1"/>
    </xf>
    <xf numFmtId="0" fontId="61" fillId="2" borderId="44" xfId="0" applyFont="1" applyFill="1" applyBorder="1" applyAlignment="1" applyProtection="1">
      <alignment horizontal="left"/>
      <protection hidden="1"/>
    </xf>
    <xf numFmtId="0" fontId="61" fillId="2" borderId="66" xfId="0" applyFont="1" applyFill="1" applyBorder="1" applyAlignment="1" applyProtection="1">
      <alignment horizontal="left"/>
      <protection hidden="1"/>
    </xf>
    <xf numFmtId="0" fontId="74" fillId="20" borderId="0" xfId="0" applyFont="1" applyFill="1" applyBorder="1" applyAlignment="1" applyProtection="1">
      <alignment horizontal="center" vertical="center" wrapText="1"/>
      <protection hidden="1"/>
    </xf>
    <xf numFmtId="0" fontId="74" fillId="20" borderId="0" xfId="0" applyFont="1" applyFill="1" applyBorder="1" applyAlignment="1" applyProtection="1">
      <alignment horizontal="center" vertical="center"/>
      <protection hidden="1"/>
    </xf>
    <xf numFmtId="0" fontId="2" fillId="2" borderId="28" xfId="0" applyFont="1" applyFill="1" applyBorder="1" applyAlignment="1" applyProtection="1">
      <alignment horizontal="left"/>
      <protection hidden="1"/>
    </xf>
    <xf numFmtId="0" fontId="0" fillId="2" borderId="44" xfId="0" applyFill="1" applyBorder="1" applyAlignment="1" applyProtection="1">
      <alignment horizontal="left"/>
      <protection hidden="1"/>
    </xf>
    <xf numFmtId="0" fontId="0" fillId="2" borderId="66" xfId="0" applyFill="1" applyBorder="1" applyAlignment="1" applyProtection="1">
      <alignment horizontal="left"/>
      <protection hidden="1"/>
    </xf>
    <xf numFmtId="0" fontId="101" fillId="2" borderId="9" xfId="0" applyFont="1" applyFill="1" applyBorder="1" applyAlignment="1" applyProtection="1">
      <alignment horizontal="center" vertical="center" wrapText="1"/>
      <protection hidden="1"/>
    </xf>
    <xf numFmtId="0" fontId="101" fillId="2" borderId="9" xfId="0" applyFont="1" applyFill="1" applyBorder="1" applyAlignment="1" applyProtection="1">
      <alignment horizontal="center" vertical="center"/>
      <protection hidden="1"/>
    </xf>
    <xf numFmtId="0" fontId="101" fillId="2" borderId="9" xfId="0" applyFont="1" applyFill="1" applyBorder="1" applyAlignment="1" applyProtection="1">
      <alignment horizontal="center" wrapText="1"/>
      <protection hidden="1"/>
    </xf>
    <xf numFmtId="0" fontId="101" fillId="2" borderId="9" xfId="0" applyFont="1" applyFill="1" applyBorder="1" applyAlignment="1" applyProtection="1">
      <alignment horizontal="center"/>
      <protection hidden="1"/>
    </xf>
    <xf numFmtId="0" fontId="100" fillId="2" borderId="28" xfId="0" applyFont="1" applyFill="1" applyBorder="1" applyAlignment="1" applyProtection="1">
      <alignment horizontal="right" indent="1"/>
      <protection hidden="1"/>
    </xf>
    <xf numFmtId="0" fontId="100" fillId="2" borderId="44" xfId="0" applyFont="1" applyFill="1" applyBorder="1" applyAlignment="1" applyProtection="1">
      <alignment horizontal="right" indent="1"/>
      <protection hidden="1"/>
    </xf>
    <xf numFmtId="0" fontId="100" fillId="2" borderId="66" xfId="0" applyFont="1" applyFill="1" applyBorder="1" applyAlignment="1" applyProtection="1">
      <alignment horizontal="right" indent="1"/>
      <protection hidden="1"/>
    </xf>
    <xf numFmtId="0" fontId="100" fillId="2" borderId="28" xfId="0" applyFont="1" applyFill="1" applyBorder="1" applyAlignment="1" applyProtection="1">
      <alignment horizontal="center"/>
      <protection hidden="1"/>
    </xf>
    <xf numFmtId="0" fontId="100" fillId="2" borderId="66" xfId="0" applyFont="1" applyFill="1" applyBorder="1" applyAlignment="1" applyProtection="1">
      <alignment horizontal="center"/>
      <protection hidden="1"/>
    </xf>
    <xf numFmtId="0" fontId="117" fillId="2" borderId="9" xfId="0" applyFont="1" applyFill="1" applyBorder="1" applyAlignment="1" applyProtection="1">
      <alignment horizontal="center" wrapText="1"/>
      <protection hidden="1"/>
    </xf>
    <xf numFmtId="0" fontId="128" fillId="20" borderId="0" xfId="0" applyFont="1" applyFill="1" applyBorder="1" applyAlignment="1" applyProtection="1">
      <alignment horizontal="center" vertical="center" wrapText="1"/>
      <protection hidden="1"/>
    </xf>
    <xf numFmtId="0" fontId="87" fillId="20" borderId="0" xfId="0" applyFont="1" applyFill="1" applyBorder="1" applyAlignment="1" applyProtection="1">
      <alignment horizontal="center" vertical="center" wrapText="1"/>
      <protection hidden="1"/>
    </xf>
    <xf numFmtId="0" fontId="2" fillId="5" borderId="0" xfId="0" applyFont="1" applyFill="1" applyAlignment="1" applyProtection="1">
      <alignment horizontal="left" vertical="center" wrapText="1"/>
      <protection hidden="1"/>
    </xf>
    <xf numFmtId="0" fontId="0" fillId="5" borderId="0" xfId="0" applyFill="1" applyAlignment="1" applyProtection="1">
      <alignment horizontal="left" vertical="center" wrapText="1"/>
      <protection hidden="1"/>
    </xf>
    <xf numFmtId="0" fontId="9" fillId="8" borderId="9" xfId="0" applyFont="1" applyFill="1" applyBorder="1" applyAlignment="1" applyProtection="1">
      <alignment horizontal="center" vertical="center" wrapText="1"/>
      <protection hidden="1"/>
    </xf>
    <xf numFmtId="0" fontId="101" fillId="5" borderId="0" xfId="0" applyFont="1" applyFill="1" applyBorder="1" applyAlignment="1" applyProtection="1">
      <alignment horizontal="center" vertical="center"/>
      <protection hidden="1"/>
    </xf>
    <xf numFmtId="0" fontId="9" fillId="5" borderId="9" xfId="0" applyFont="1" applyFill="1" applyBorder="1" applyAlignment="1" applyProtection="1">
      <alignment horizontal="center" vertical="center" wrapText="1"/>
      <protection locked="0"/>
    </xf>
    <xf numFmtId="0" fontId="130" fillId="5" borderId="0" xfId="0" applyFont="1" applyFill="1" applyBorder="1" applyAlignment="1" applyProtection="1">
      <alignment horizontal="left"/>
      <protection hidden="1"/>
    </xf>
    <xf numFmtId="0" fontId="100" fillId="5" borderId="0" xfId="0" applyFont="1" applyFill="1" applyBorder="1" applyAlignment="1" applyProtection="1">
      <alignment horizontal="left" vertical="top" wrapText="1"/>
      <protection hidden="1"/>
    </xf>
    <xf numFmtId="0" fontId="122" fillId="8" borderId="9" xfId="0" applyFont="1" applyFill="1" applyBorder="1" applyAlignment="1" applyProtection="1">
      <alignment horizontal="center" vertical="center" wrapText="1"/>
      <protection hidden="1"/>
    </xf>
    <xf numFmtId="0" fontId="101" fillId="8" borderId="9" xfId="0" applyFont="1" applyFill="1" applyBorder="1" applyAlignment="1" applyProtection="1">
      <alignment horizontal="center"/>
      <protection hidden="1"/>
    </xf>
    <xf numFmtId="0" fontId="58" fillId="2" borderId="28" xfId="0" applyFont="1" applyFill="1" applyBorder="1" applyAlignment="1" applyProtection="1">
      <alignment horizontal="right" wrapText="1" indent="1"/>
      <protection hidden="1"/>
    </xf>
    <xf numFmtId="0" fontId="58" fillId="2" borderId="66" xfId="0" applyFont="1" applyFill="1" applyBorder="1" applyAlignment="1" applyProtection="1">
      <alignment horizontal="right" wrapText="1" indent="1"/>
      <protection hidden="1"/>
    </xf>
    <xf numFmtId="0" fontId="88" fillId="5" borderId="0" xfId="0" applyFont="1" applyFill="1" applyAlignment="1" applyProtection="1">
      <alignment horizontal="left" vertical="top" wrapText="1"/>
      <protection hidden="1"/>
    </xf>
    <xf numFmtId="0" fontId="112" fillId="5" borderId="0" xfId="0" applyFont="1" applyFill="1" applyAlignment="1" applyProtection="1">
      <alignment horizontal="left" vertical="top"/>
      <protection hidden="1"/>
    </xf>
    <xf numFmtId="0" fontId="88" fillId="5" borderId="0" xfId="0" applyFont="1" applyFill="1" applyAlignment="1" applyProtection="1">
      <alignment horizontal="left" vertical="top"/>
      <protection hidden="1"/>
    </xf>
    <xf numFmtId="0" fontId="100" fillId="5" borderId="0" xfId="0" applyFont="1" applyFill="1" applyBorder="1" applyAlignment="1" applyProtection="1">
      <alignment horizontal="right" indent="1"/>
      <protection hidden="1"/>
    </xf>
    <xf numFmtId="0" fontId="130" fillId="5" borderId="0" xfId="0" applyFont="1" applyFill="1" applyBorder="1" applyAlignment="1" applyProtection="1">
      <alignment horizontal="left" vertical="top"/>
      <protection hidden="1"/>
    </xf>
    <xf numFmtId="0" fontId="97" fillId="2" borderId="9" xfId="0" applyFont="1" applyFill="1" applyBorder="1" applyAlignment="1" applyProtection="1">
      <alignment horizontal="center" vertical="center" wrapText="1"/>
      <protection hidden="1"/>
    </xf>
    <xf numFmtId="0" fontId="97" fillId="2" borderId="9" xfId="0" applyFont="1" applyFill="1" applyBorder="1" applyAlignment="1" applyProtection="1">
      <alignment horizontal="center" vertical="center"/>
      <protection hidden="1"/>
    </xf>
    <xf numFmtId="0" fontId="97" fillId="0" borderId="0" xfId="0" applyFont="1" applyFill="1" applyBorder="1" applyAlignment="1" applyProtection="1">
      <alignment horizontal="center" vertical="center"/>
      <protection hidden="1"/>
    </xf>
    <xf numFmtId="0" fontId="100" fillId="8" borderId="9" xfId="0" applyFont="1" applyFill="1" applyBorder="1" applyAlignment="1" applyProtection="1">
      <alignment horizontal="right"/>
      <protection hidden="1"/>
    </xf>
    <xf numFmtId="0" fontId="13" fillId="8" borderId="9" xfId="0" applyFont="1" applyFill="1" applyBorder="1" applyAlignment="1" applyProtection="1">
      <alignment horizontal="right" vertical="center" wrapText="1"/>
      <protection hidden="1"/>
    </xf>
    <xf numFmtId="0" fontId="59" fillId="15" borderId="26" xfId="0" applyFont="1" applyFill="1" applyBorder="1" applyAlignment="1" applyProtection="1">
      <alignment horizontal="right"/>
      <protection hidden="1"/>
    </xf>
    <xf numFmtId="0" fontId="59" fillId="15" borderId="22" xfId="0" applyFont="1" applyFill="1" applyBorder="1" applyAlignment="1" applyProtection="1">
      <alignment horizontal="right"/>
      <protection hidden="1"/>
    </xf>
    <xf numFmtId="0" fontId="2" fillId="5" borderId="9" xfId="0" applyFont="1" applyFill="1" applyBorder="1" applyAlignment="1" applyProtection="1">
      <alignment horizontal="center" vertical="center"/>
      <protection hidden="1"/>
    </xf>
    <xf numFmtId="0" fontId="74" fillId="20" borderId="0" xfId="0" applyFont="1" applyFill="1" applyAlignment="1" applyProtection="1">
      <alignment horizontal="center" vertical="center" wrapText="1"/>
      <protection hidden="1"/>
    </xf>
    <xf numFmtId="0" fontId="74" fillId="20" borderId="0" xfId="0" applyFont="1" applyFill="1" applyAlignment="1" applyProtection="1">
      <alignment horizontal="center" vertical="center"/>
      <protection hidden="1"/>
    </xf>
    <xf numFmtId="0" fontId="74" fillId="20" borderId="24" xfId="0" applyFont="1" applyFill="1" applyBorder="1" applyAlignment="1" applyProtection="1">
      <alignment horizontal="center" vertical="center"/>
      <protection hidden="1"/>
    </xf>
    <xf numFmtId="0" fontId="109" fillId="5" borderId="62" xfId="0" applyFont="1" applyFill="1" applyBorder="1" applyAlignment="1" applyProtection="1">
      <alignment horizontal="left"/>
      <protection hidden="1"/>
    </xf>
    <xf numFmtId="0" fontId="55" fillId="2" borderId="34" xfId="0" applyFont="1" applyFill="1" applyBorder="1" applyAlignment="1" applyProtection="1">
      <alignment horizontal="center"/>
      <protection hidden="1"/>
    </xf>
    <xf numFmtId="0" fontId="55" fillId="2" borderId="0" xfId="0" applyFont="1" applyFill="1" applyBorder="1" applyAlignment="1" applyProtection="1">
      <alignment horizontal="center"/>
      <protection hidden="1"/>
    </xf>
    <xf numFmtId="0" fontId="55" fillId="2" borderId="24" xfId="0" applyFont="1" applyFill="1" applyBorder="1" applyAlignment="1" applyProtection="1">
      <alignment horizontal="center"/>
      <protection hidden="1"/>
    </xf>
    <xf numFmtId="0" fontId="59" fillId="15" borderId="22" xfId="0" applyFont="1" applyFill="1" applyBorder="1" applyAlignment="1" applyProtection="1">
      <alignment horizontal="right" vertical="center"/>
      <protection hidden="1"/>
    </xf>
    <xf numFmtId="0" fontId="49" fillId="15" borderId="22" xfId="0" applyFont="1" applyFill="1" applyBorder="1" applyAlignment="1" applyProtection="1">
      <alignment horizontal="right" vertical="center"/>
      <protection hidden="1"/>
    </xf>
    <xf numFmtId="0" fontId="62" fillId="15" borderId="26" xfId="0" applyFont="1" applyFill="1" applyBorder="1" applyAlignment="1" applyProtection="1">
      <alignment horizontal="right"/>
      <protection hidden="1"/>
    </xf>
    <xf numFmtId="0" fontId="62" fillId="15" borderId="22" xfId="0" applyFont="1" applyFill="1" applyBorder="1" applyAlignment="1" applyProtection="1">
      <alignment horizontal="right"/>
      <protection hidden="1"/>
    </xf>
    <xf numFmtId="0" fontId="139" fillId="2" borderId="0" xfId="0" applyFont="1" applyFill="1" applyAlignment="1" applyProtection="1">
      <alignment horizontal="left" vertical="center"/>
      <protection hidden="1"/>
    </xf>
    <xf numFmtId="0" fontId="2" fillId="32" borderId="9" xfId="0" applyFont="1" applyFill="1" applyBorder="1" applyAlignment="1" applyProtection="1">
      <alignment horizontal="center" vertical="center"/>
      <protection hidden="1"/>
    </xf>
    <xf numFmtId="3" fontId="11" fillId="5" borderId="0" xfId="0" applyNumberFormat="1" applyFont="1" applyFill="1" applyBorder="1" applyAlignment="1" applyProtection="1">
      <alignment horizontal="center"/>
      <protection hidden="1"/>
    </xf>
    <xf numFmtId="0" fontId="80" fillId="2" borderId="9" xfId="0" applyFont="1" applyFill="1" applyBorder="1" applyAlignment="1" applyProtection="1">
      <alignment horizontal="left" vertical="center"/>
      <protection hidden="1"/>
    </xf>
    <xf numFmtId="0" fontId="9" fillId="2" borderId="9" xfId="0" applyFont="1" applyFill="1" applyBorder="1" applyAlignment="1" applyProtection="1">
      <alignment horizontal="center" vertical="top" wrapText="1"/>
      <protection hidden="1"/>
    </xf>
    <xf numFmtId="0" fontId="47" fillId="15" borderId="31" xfId="0" applyFont="1" applyFill="1" applyBorder="1" applyAlignment="1" applyProtection="1">
      <alignment horizontal="right" vertical="center"/>
      <protection hidden="1"/>
    </xf>
    <xf numFmtId="0" fontId="47" fillId="15" borderId="58" xfId="0" applyFont="1" applyFill="1" applyBorder="1" applyAlignment="1" applyProtection="1">
      <alignment horizontal="right" vertical="center"/>
      <protection hidden="1"/>
    </xf>
    <xf numFmtId="0" fontId="6" fillId="11" borderId="28" xfId="0" applyFont="1" applyFill="1" applyBorder="1" applyAlignment="1" applyProtection="1">
      <alignment horizontal="center"/>
      <protection hidden="1"/>
    </xf>
    <xf numFmtId="0" fontId="6" fillId="11" borderId="44" xfId="0" applyFont="1" applyFill="1" applyBorder="1" applyAlignment="1" applyProtection="1">
      <alignment horizontal="center"/>
      <protection hidden="1"/>
    </xf>
    <xf numFmtId="0" fontId="6" fillId="11" borderId="66" xfId="0" applyFont="1" applyFill="1" applyBorder="1" applyAlignment="1" applyProtection="1">
      <alignment horizontal="center"/>
      <protection hidden="1"/>
    </xf>
    <xf numFmtId="0" fontId="80" fillId="2" borderId="28" xfId="0" applyFont="1" applyFill="1" applyBorder="1" applyAlignment="1" applyProtection="1">
      <alignment horizontal="left" vertical="center"/>
      <protection hidden="1"/>
    </xf>
    <xf numFmtId="0" fontId="80" fillId="2" borderId="44" xfId="0" applyFont="1" applyFill="1" applyBorder="1" applyAlignment="1" applyProtection="1">
      <alignment horizontal="left" vertical="center"/>
      <protection hidden="1"/>
    </xf>
    <xf numFmtId="0" fontId="80" fillId="2" borderId="66" xfId="0" applyFont="1" applyFill="1" applyBorder="1" applyAlignment="1" applyProtection="1">
      <alignment horizontal="left" vertical="center"/>
      <protection hidden="1"/>
    </xf>
    <xf numFmtId="3" fontId="7" fillId="5" borderId="9" xfId="0" applyNumberFormat="1" applyFont="1" applyFill="1" applyBorder="1" applyAlignment="1" applyProtection="1">
      <alignment horizontal="center" wrapText="1"/>
      <protection hidden="1"/>
    </xf>
    <xf numFmtId="3" fontId="7" fillId="5" borderId="9" xfId="0" applyNumberFormat="1" applyFont="1" applyFill="1" applyBorder="1" applyAlignment="1" applyProtection="1">
      <alignment horizontal="center" vertical="center" wrapText="1"/>
      <protection hidden="1"/>
    </xf>
    <xf numFmtId="3" fontId="7" fillId="32" borderId="9" xfId="0" applyNumberFormat="1" applyFont="1" applyFill="1" applyBorder="1" applyAlignment="1" applyProtection="1">
      <alignment horizontal="center" vertical="center" wrapText="1"/>
      <protection hidden="1"/>
    </xf>
    <xf numFmtId="3" fontId="11" fillId="2" borderId="9" xfId="0" applyNumberFormat="1" applyFont="1" applyFill="1" applyBorder="1" applyAlignment="1" applyProtection="1">
      <alignment horizontal="center" wrapText="1"/>
      <protection hidden="1"/>
    </xf>
    <xf numFmtId="3" fontId="11" fillId="32" borderId="9" xfId="0" applyNumberFormat="1" applyFont="1" applyFill="1" applyBorder="1" applyAlignment="1" applyProtection="1">
      <alignment horizontal="center" wrapText="1"/>
      <protection hidden="1"/>
    </xf>
    <xf numFmtId="0" fontId="2" fillId="5" borderId="32" xfId="0" applyFont="1" applyFill="1" applyBorder="1" applyAlignment="1" applyProtection="1">
      <alignment horizontal="center"/>
      <protection hidden="1"/>
    </xf>
    <xf numFmtId="0" fontId="2" fillId="5" borderId="63" xfId="0" applyFont="1" applyFill="1" applyBorder="1" applyAlignment="1" applyProtection="1">
      <alignment horizontal="center"/>
      <protection hidden="1"/>
    </xf>
    <xf numFmtId="0" fontId="6" fillId="3" borderId="9" xfId="0" applyFont="1" applyFill="1" applyBorder="1" applyAlignment="1" applyProtection="1">
      <alignment horizontal="center" vertical="center"/>
      <protection hidden="1"/>
    </xf>
    <xf numFmtId="0" fontId="6" fillId="3" borderId="9" xfId="0" applyFont="1" applyFill="1" applyBorder="1" applyAlignment="1" applyProtection="1">
      <alignment horizontal="center"/>
      <protection hidden="1"/>
    </xf>
    <xf numFmtId="0" fontId="80" fillId="11" borderId="28" xfId="0" applyFont="1" applyFill="1" applyBorder="1" applyAlignment="1" applyProtection="1">
      <alignment horizontal="left" vertical="center"/>
      <protection hidden="1"/>
    </xf>
    <xf numFmtId="0" fontId="80" fillId="11" borderId="44" xfId="0" applyFont="1" applyFill="1" applyBorder="1" applyAlignment="1" applyProtection="1">
      <alignment horizontal="left" vertical="center"/>
      <protection hidden="1"/>
    </xf>
    <xf numFmtId="0" fontId="6" fillId="19" borderId="9" xfId="0" applyFont="1" applyFill="1" applyBorder="1" applyAlignment="1" applyProtection="1">
      <alignment horizontal="center" vertical="center"/>
      <protection hidden="1"/>
    </xf>
    <xf numFmtId="0" fontId="6" fillId="19" borderId="9" xfId="0" applyFont="1" applyFill="1" applyBorder="1" applyAlignment="1" applyProtection="1">
      <alignment horizontal="center"/>
      <protection hidden="1"/>
    </xf>
    <xf numFmtId="0" fontId="6" fillId="4" borderId="9" xfId="0" applyFont="1" applyFill="1" applyBorder="1" applyAlignment="1" applyProtection="1">
      <alignment horizontal="center"/>
      <protection hidden="1"/>
    </xf>
    <xf numFmtId="0" fontId="80" fillId="11" borderId="66" xfId="0" applyFont="1" applyFill="1" applyBorder="1" applyAlignment="1" applyProtection="1">
      <alignment horizontal="left" vertical="center"/>
      <protection hidden="1"/>
    </xf>
    <xf numFmtId="0" fontId="2" fillId="2" borderId="28" xfId="0" applyFont="1" applyFill="1" applyBorder="1" applyAlignment="1" applyProtection="1">
      <alignment horizontal="center"/>
      <protection hidden="1"/>
    </xf>
    <xf numFmtId="0" fontId="2" fillId="2" borderId="44" xfId="0" applyFont="1" applyFill="1" applyBorder="1" applyAlignment="1" applyProtection="1">
      <alignment horizontal="center"/>
      <protection hidden="1"/>
    </xf>
    <xf numFmtId="0" fontId="2" fillId="2" borderId="66" xfId="0" applyFont="1" applyFill="1" applyBorder="1" applyAlignment="1" applyProtection="1">
      <alignment horizontal="center"/>
      <protection hidden="1"/>
    </xf>
    <xf numFmtId="3" fontId="78" fillId="15" borderId="31" xfId="0" applyNumberFormat="1" applyFont="1" applyFill="1" applyBorder="1" applyAlignment="1" applyProtection="1">
      <alignment horizontal="left" vertical="top"/>
      <protection hidden="1"/>
    </xf>
    <xf numFmtId="3" fontId="78" fillId="15" borderId="58" xfId="0" applyNumberFormat="1" applyFont="1" applyFill="1" applyBorder="1" applyAlignment="1" applyProtection="1">
      <alignment horizontal="left" vertical="top"/>
      <protection hidden="1"/>
    </xf>
    <xf numFmtId="0" fontId="6" fillId="2" borderId="28" xfId="0" applyFont="1" applyFill="1" applyBorder="1" applyAlignment="1" applyProtection="1">
      <alignment horizontal="left"/>
      <protection hidden="1"/>
    </xf>
    <xf numFmtId="0" fontId="9" fillId="2" borderId="28" xfId="0" applyFont="1" applyFill="1" applyBorder="1" applyAlignment="1" applyProtection="1">
      <alignment horizontal="left" vertical="center" wrapText="1"/>
      <protection hidden="1"/>
    </xf>
    <xf numFmtId="0" fontId="9" fillId="2" borderId="44" xfId="0" applyFont="1" applyFill="1" applyBorder="1" applyAlignment="1" applyProtection="1">
      <alignment horizontal="left" vertical="center" wrapText="1"/>
      <protection hidden="1"/>
    </xf>
    <xf numFmtId="0" fontId="9" fillId="2" borderId="66" xfId="0" applyFont="1" applyFill="1" applyBorder="1" applyAlignment="1" applyProtection="1">
      <alignment horizontal="left" vertical="center" wrapText="1"/>
      <protection hidden="1"/>
    </xf>
    <xf numFmtId="0" fontId="9" fillId="2" borderId="28" xfId="0" applyFont="1" applyFill="1" applyBorder="1" applyAlignment="1" applyProtection="1">
      <alignment horizontal="left" wrapText="1"/>
      <protection hidden="1"/>
    </xf>
    <xf numFmtId="0" fontId="9" fillId="2" borderId="44" xfId="0" applyFont="1" applyFill="1" applyBorder="1" applyAlignment="1" applyProtection="1">
      <alignment horizontal="left" wrapText="1"/>
      <protection hidden="1"/>
    </xf>
    <xf numFmtId="0" fontId="9" fillId="2" borderId="66" xfId="0" applyFont="1" applyFill="1" applyBorder="1" applyAlignment="1" applyProtection="1">
      <alignment horizontal="left" wrapText="1"/>
      <protection hidden="1"/>
    </xf>
    <xf numFmtId="0" fontId="76" fillId="2" borderId="28" xfId="0" applyFont="1" applyFill="1" applyBorder="1" applyAlignment="1" applyProtection="1">
      <alignment horizontal="left" vertical="center" wrapText="1"/>
      <protection hidden="1"/>
    </xf>
    <xf numFmtId="0" fontId="76" fillId="2" borderId="44" xfId="0" applyFont="1" applyFill="1" applyBorder="1" applyAlignment="1" applyProtection="1">
      <alignment horizontal="left" vertical="center" wrapText="1"/>
      <protection hidden="1"/>
    </xf>
    <xf numFmtId="0" fontId="76" fillId="2" borderId="66" xfId="0" applyFont="1" applyFill="1" applyBorder="1" applyAlignment="1" applyProtection="1">
      <alignment horizontal="left" vertical="center" wrapText="1"/>
      <protection hidden="1"/>
    </xf>
    <xf numFmtId="3" fontId="48" fillId="15" borderId="26" xfId="0" applyNumberFormat="1" applyFont="1" applyFill="1" applyBorder="1" applyAlignment="1" applyProtection="1">
      <alignment horizontal="center" wrapText="1"/>
      <protection hidden="1"/>
    </xf>
    <xf numFmtId="3" fontId="48" fillId="15" borderId="4" xfId="0" applyNumberFormat="1" applyFont="1" applyFill="1" applyBorder="1" applyAlignment="1" applyProtection="1">
      <alignment horizontal="center" wrapText="1"/>
      <protection hidden="1"/>
    </xf>
    <xf numFmtId="0" fontId="36" fillId="9" borderId="48" xfId="9" applyFont="1" applyFill="1" applyBorder="1" applyAlignment="1" applyProtection="1">
      <alignment horizontal="center" vertical="top" wrapText="1"/>
      <protection hidden="1"/>
    </xf>
    <xf numFmtId="0" fontId="36" fillId="9" borderId="70" xfId="9" applyFont="1" applyFill="1" applyBorder="1" applyAlignment="1" applyProtection="1">
      <alignment horizontal="center" vertical="top" wrapText="1"/>
      <protection hidden="1"/>
    </xf>
    <xf numFmtId="0" fontId="21" fillId="8" borderId="9" xfId="0" applyFont="1" applyFill="1" applyBorder="1" applyAlignment="1" applyProtection="1">
      <alignment horizontal="center" vertical="center" wrapText="1"/>
      <protection hidden="1"/>
    </xf>
    <xf numFmtId="0" fontId="9" fillId="5" borderId="9" xfId="0" applyFont="1" applyFill="1" applyBorder="1" applyAlignment="1" applyProtection="1">
      <alignment horizontal="left" vertical="center" wrapText="1"/>
      <protection hidden="1"/>
    </xf>
    <xf numFmtId="0" fontId="9" fillId="5" borderId="9" xfId="0" applyFont="1" applyFill="1" applyBorder="1" applyAlignment="1" applyProtection="1">
      <alignment horizontal="center" vertical="center" wrapText="1"/>
      <protection hidden="1"/>
    </xf>
    <xf numFmtId="0" fontId="10" fillId="4" borderId="2" xfId="0" applyFont="1" applyFill="1" applyBorder="1" applyAlignment="1" applyProtection="1">
      <alignment horizontal="center" wrapText="1"/>
      <protection hidden="1"/>
    </xf>
    <xf numFmtId="0" fontId="10" fillId="4" borderId="30" xfId="0" applyFont="1" applyFill="1" applyBorder="1" applyAlignment="1" applyProtection="1">
      <alignment horizontal="center" wrapText="1"/>
      <protection hidden="1"/>
    </xf>
    <xf numFmtId="0" fontId="76" fillId="2" borderId="28" xfId="0" applyFont="1" applyFill="1" applyBorder="1" applyAlignment="1" applyProtection="1">
      <alignment horizontal="left" vertical="center"/>
      <protection hidden="1"/>
    </xf>
    <xf numFmtId="0" fontId="76" fillId="2" borderId="44" xfId="0" applyFont="1" applyFill="1" applyBorder="1" applyAlignment="1" applyProtection="1">
      <alignment horizontal="left" vertical="center"/>
      <protection hidden="1"/>
    </xf>
    <xf numFmtId="0" fontId="76" fillId="2" borderId="66" xfId="0" applyFont="1" applyFill="1" applyBorder="1" applyAlignment="1" applyProtection="1">
      <alignment horizontal="left" vertical="center"/>
      <protection hidden="1"/>
    </xf>
    <xf numFmtId="0" fontId="83" fillId="18" borderId="31" xfId="0" applyFont="1" applyFill="1" applyBorder="1" applyAlignment="1" applyProtection="1">
      <alignment horizontal="right" vertical="center"/>
      <protection hidden="1"/>
    </xf>
    <xf numFmtId="0" fontId="83" fillId="18" borderId="58" xfId="0" applyFont="1" applyFill="1" applyBorder="1" applyAlignment="1" applyProtection="1">
      <alignment horizontal="right" vertical="center"/>
      <protection hidden="1"/>
    </xf>
    <xf numFmtId="0" fontId="83" fillId="18" borderId="59" xfId="0" applyFont="1" applyFill="1" applyBorder="1" applyAlignment="1" applyProtection="1">
      <alignment horizontal="right" vertical="center"/>
      <protection hidden="1"/>
    </xf>
    <xf numFmtId="0" fontId="36" fillId="9" borderId="48" xfId="0" applyFont="1" applyFill="1" applyBorder="1" applyAlignment="1" applyProtection="1">
      <alignment horizontal="center" vertical="top" wrapText="1"/>
      <protection hidden="1"/>
    </xf>
    <xf numFmtId="0" fontId="36" fillId="9" borderId="70" xfId="0" applyFont="1" applyFill="1" applyBorder="1" applyAlignment="1" applyProtection="1">
      <alignment horizontal="center" vertical="top" wrapText="1"/>
      <protection hidden="1"/>
    </xf>
    <xf numFmtId="0" fontId="77" fillId="14" borderId="28" xfId="0" applyFont="1" applyFill="1" applyBorder="1" applyAlignment="1" applyProtection="1">
      <alignment horizontal="left" vertical="center"/>
      <protection hidden="1"/>
    </xf>
    <xf numFmtId="0" fontId="77" fillId="14" borderId="44" xfId="0" applyFont="1" applyFill="1" applyBorder="1" applyAlignment="1" applyProtection="1">
      <alignment horizontal="left" vertical="center"/>
      <protection hidden="1"/>
    </xf>
    <xf numFmtId="0" fontId="77" fillId="14" borderId="66" xfId="0" applyFont="1" applyFill="1" applyBorder="1" applyAlignment="1" applyProtection="1">
      <alignment horizontal="left" vertical="center"/>
      <protection hidden="1"/>
    </xf>
    <xf numFmtId="0" fontId="9" fillId="2" borderId="31" xfId="0" applyFont="1" applyFill="1" applyBorder="1" applyAlignment="1" applyProtection="1">
      <alignment horizontal="left" vertical="center" wrapText="1"/>
      <protection hidden="1"/>
    </xf>
    <xf numFmtId="0" fontId="9" fillId="2" borderId="58" xfId="0" applyFont="1" applyFill="1" applyBorder="1" applyAlignment="1" applyProtection="1">
      <alignment horizontal="left" vertical="center" wrapText="1"/>
      <protection hidden="1"/>
    </xf>
    <xf numFmtId="0" fontId="9" fillId="2" borderId="59" xfId="0" applyFont="1" applyFill="1" applyBorder="1" applyAlignment="1" applyProtection="1">
      <alignment horizontal="left" vertical="center" wrapText="1"/>
      <protection hidden="1"/>
    </xf>
    <xf numFmtId="0" fontId="9" fillId="2" borderId="32" xfId="0" applyFont="1" applyFill="1" applyBorder="1" applyAlignment="1" applyProtection="1">
      <alignment horizontal="left" vertical="center" wrapText="1"/>
      <protection hidden="1"/>
    </xf>
    <xf numFmtId="0" fontId="9" fillId="2" borderId="62" xfId="0" applyFont="1" applyFill="1" applyBorder="1" applyAlignment="1" applyProtection="1">
      <alignment horizontal="left" vertical="center" wrapText="1"/>
      <protection hidden="1"/>
    </xf>
    <xf numFmtId="0" fontId="9" fillId="2" borderId="63" xfId="0" applyFont="1" applyFill="1" applyBorder="1" applyAlignment="1" applyProtection="1">
      <alignment horizontal="left" vertical="center" wrapText="1"/>
      <protection hidden="1"/>
    </xf>
    <xf numFmtId="4" fontId="6" fillId="5" borderId="9" xfId="0" quotePrefix="1" applyNumberFormat="1" applyFont="1" applyFill="1" applyBorder="1" applyAlignment="1" applyProtection="1">
      <alignment horizontal="center" vertical="center"/>
      <protection hidden="1"/>
    </xf>
    <xf numFmtId="0" fontId="90" fillId="5" borderId="0" xfId="0" applyFont="1" applyFill="1" applyBorder="1" applyAlignment="1" applyProtection="1">
      <alignment horizontal="center"/>
      <protection hidden="1"/>
    </xf>
    <xf numFmtId="0" fontId="2" fillId="5" borderId="0" xfId="0" applyFont="1" applyFill="1" applyBorder="1" applyAlignment="1" applyProtection="1">
      <alignment horizontal="center" vertical="center"/>
      <protection hidden="1"/>
    </xf>
    <xf numFmtId="0" fontId="0" fillId="5" borderId="0" xfId="0" applyFill="1" applyBorder="1" applyAlignment="1" applyProtection="1">
      <alignment horizontal="center" vertical="center"/>
      <protection hidden="1"/>
    </xf>
    <xf numFmtId="0" fontId="101" fillId="2" borderId="31" xfId="0" applyFont="1" applyFill="1" applyBorder="1" applyAlignment="1" applyProtection="1">
      <alignment horizontal="center" wrapText="1"/>
      <protection hidden="1"/>
    </xf>
    <xf numFmtId="0" fontId="101" fillId="2" borderId="58" xfId="0" applyFont="1" applyFill="1" applyBorder="1" applyAlignment="1" applyProtection="1">
      <alignment horizontal="center" wrapText="1"/>
      <protection hidden="1"/>
    </xf>
    <xf numFmtId="0" fontId="101" fillId="2" borderId="59" xfId="0" applyFont="1" applyFill="1" applyBorder="1" applyAlignment="1" applyProtection="1">
      <alignment horizontal="center" wrapText="1"/>
      <protection hidden="1"/>
    </xf>
    <xf numFmtId="0" fontId="101" fillId="2" borderId="32" xfId="0" applyFont="1" applyFill="1" applyBorder="1" applyAlignment="1" applyProtection="1">
      <alignment horizontal="center" wrapText="1"/>
      <protection hidden="1"/>
    </xf>
    <xf numFmtId="0" fontId="101" fillId="2" borderId="62" xfId="0" applyFont="1" applyFill="1" applyBorder="1" applyAlignment="1" applyProtection="1">
      <alignment horizontal="center" wrapText="1"/>
      <protection hidden="1"/>
    </xf>
    <xf numFmtId="0" fontId="101" fillId="2" borderId="63" xfId="0" applyFont="1" applyFill="1" applyBorder="1" applyAlignment="1" applyProtection="1">
      <alignment horizontal="center" wrapText="1"/>
      <protection hidden="1"/>
    </xf>
    <xf numFmtId="0" fontId="124" fillId="2" borderId="9" xfId="0" applyFont="1" applyFill="1" applyBorder="1" applyAlignment="1" applyProtection="1">
      <alignment horizontal="center" wrapText="1"/>
      <protection hidden="1"/>
    </xf>
    <xf numFmtId="0" fontId="124" fillId="2" borderId="9" xfId="0" applyFont="1" applyFill="1" applyBorder="1" applyAlignment="1" applyProtection="1">
      <alignment horizontal="center"/>
      <protection hidden="1"/>
    </xf>
    <xf numFmtId="0" fontId="100" fillId="2" borderId="19" xfId="0" applyFont="1" applyFill="1" applyBorder="1" applyAlignment="1" applyProtection="1">
      <alignment horizontal="center" vertical="center"/>
      <protection hidden="1"/>
    </xf>
    <xf numFmtId="0" fontId="100" fillId="2" borderId="25" xfId="0" applyFont="1" applyFill="1" applyBorder="1" applyAlignment="1" applyProtection="1">
      <alignment horizontal="center" vertical="center"/>
      <protection hidden="1"/>
    </xf>
    <xf numFmtId="0" fontId="100" fillId="0" borderId="19" xfId="0" applyFont="1" applyFill="1" applyBorder="1" applyAlignment="1" applyProtection="1">
      <alignment horizontal="center" vertical="center"/>
      <protection hidden="1"/>
    </xf>
    <xf numFmtId="0" fontId="100" fillId="0" borderId="25" xfId="0" applyFont="1" applyFill="1" applyBorder="1" applyAlignment="1" applyProtection="1">
      <alignment horizontal="center" vertical="center"/>
      <protection hidden="1"/>
    </xf>
    <xf numFmtId="0" fontId="108" fillId="0" borderId="0" xfId="0" applyFont="1" applyFill="1" applyBorder="1" applyAlignment="1" applyProtection="1">
      <alignment horizontal="left" vertical="center"/>
      <protection hidden="1"/>
    </xf>
    <xf numFmtId="0" fontId="101" fillId="8" borderId="28" xfId="0" applyFont="1" applyFill="1" applyBorder="1" applyAlignment="1" applyProtection="1">
      <alignment horizontal="center"/>
      <protection hidden="1"/>
    </xf>
    <xf numFmtId="0" fontId="101" fillId="8" borderId="66" xfId="0" applyFont="1" applyFill="1" applyBorder="1" applyAlignment="1" applyProtection="1">
      <alignment horizontal="center"/>
      <protection hidden="1"/>
    </xf>
    <xf numFmtId="0" fontId="103" fillId="0" borderId="0" xfId="0" applyFont="1" applyFill="1" applyBorder="1" applyAlignment="1" applyProtection="1">
      <alignment horizontal="left"/>
      <protection hidden="1"/>
    </xf>
    <xf numFmtId="0" fontId="109" fillId="0" borderId="0" xfId="0" applyFont="1" applyFill="1" applyBorder="1" applyAlignment="1" applyProtection="1">
      <alignment horizontal="right" vertical="center" wrapText="1"/>
      <protection hidden="1"/>
    </xf>
    <xf numFmtId="0" fontId="87" fillId="26" borderId="0" xfId="0" applyFont="1" applyFill="1" applyBorder="1" applyAlignment="1" applyProtection="1">
      <alignment horizontal="center" vertical="center" wrapText="1"/>
      <protection hidden="1"/>
    </xf>
    <xf numFmtId="0" fontId="88" fillId="5" borderId="0" xfId="0" applyFont="1" applyFill="1" applyBorder="1" applyAlignment="1" applyProtection="1">
      <alignment horizontal="center" vertical="center"/>
      <protection hidden="1"/>
    </xf>
    <xf numFmtId="0" fontId="91" fillId="5" borderId="0" xfId="0" applyFont="1" applyFill="1" applyBorder="1" applyAlignment="1" applyProtection="1">
      <alignment horizontal="center" vertical="center" wrapText="1"/>
      <protection hidden="1"/>
    </xf>
    <xf numFmtId="0" fontId="9" fillId="21" borderId="9" xfId="0" applyFont="1" applyFill="1" applyBorder="1" applyAlignment="1" applyProtection="1">
      <alignment horizontal="center" vertical="center" wrapText="1"/>
      <protection hidden="1"/>
    </xf>
    <xf numFmtId="0" fontId="0" fillId="0" borderId="28" xfId="0" applyBorder="1" applyAlignment="1" applyProtection="1">
      <alignment horizontal="center" wrapText="1"/>
      <protection locked="0"/>
    </xf>
    <xf numFmtId="0" fontId="0" fillId="0" borderId="66" xfId="0" applyBorder="1" applyAlignment="1" applyProtection="1">
      <alignment horizontal="center" wrapText="1"/>
      <protection locked="0"/>
    </xf>
    <xf numFmtId="0" fontId="0" fillId="0" borderId="28" xfId="0" applyBorder="1" applyAlignment="1" applyProtection="1">
      <alignment horizontal="center"/>
      <protection locked="0"/>
    </xf>
    <xf numFmtId="0" fontId="0" fillId="0" borderId="66" xfId="0" applyBorder="1" applyAlignment="1" applyProtection="1">
      <alignment horizontal="center"/>
      <protection locked="0"/>
    </xf>
    <xf numFmtId="0" fontId="94" fillId="5" borderId="0" xfId="0" applyFont="1" applyFill="1" applyBorder="1" applyAlignment="1" applyProtection="1">
      <alignment horizontal="left" vertical="center" wrapText="1"/>
      <protection hidden="1"/>
    </xf>
    <xf numFmtId="0" fontId="0" fillId="0" borderId="9" xfId="0" applyBorder="1" applyAlignment="1" applyProtection="1">
      <alignment horizontal="center"/>
      <protection locked="0"/>
    </xf>
    <xf numFmtId="0" fontId="101" fillId="0" borderId="0" xfId="0" applyFont="1" applyFill="1" applyBorder="1" applyAlignment="1" applyProtection="1">
      <alignment horizontal="center" vertical="center"/>
      <protection hidden="1"/>
    </xf>
    <xf numFmtId="0" fontId="131" fillId="5" borderId="0" xfId="0" applyFont="1" applyFill="1" applyBorder="1" applyAlignment="1" applyProtection="1">
      <alignment horizontal="left"/>
      <protection hidden="1"/>
    </xf>
    <xf numFmtId="0" fontId="115" fillId="0" borderId="0" xfId="9" applyFont="1" applyFill="1" applyBorder="1" applyAlignment="1" applyProtection="1">
      <alignment horizontal="left" wrapText="1" indent="1"/>
      <protection hidden="1"/>
    </xf>
    <xf numFmtId="0" fontId="32" fillId="0" borderId="0" xfId="9" applyFont="1" applyFill="1" applyBorder="1" applyAlignment="1" applyProtection="1">
      <alignment horizontal="left"/>
      <protection hidden="1"/>
    </xf>
    <xf numFmtId="0" fontId="104" fillId="0" borderId="0" xfId="0" applyFont="1" applyFill="1" applyBorder="1" applyAlignment="1" applyProtection="1">
      <alignment horizontal="right" vertical="center" wrapText="1"/>
      <protection hidden="1"/>
    </xf>
    <xf numFmtId="0" fontId="106" fillId="0" borderId="0" xfId="0" applyFont="1" applyFill="1" applyBorder="1" applyAlignment="1" applyProtection="1">
      <alignment horizontal="center" vertical="center" wrapText="1"/>
      <protection hidden="1"/>
    </xf>
    <xf numFmtId="0" fontId="107" fillId="0" borderId="0" xfId="0" applyFont="1" applyFill="1" applyBorder="1" applyAlignment="1" applyProtection="1">
      <alignment horizontal="center" vertical="center"/>
      <protection hidden="1"/>
    </xf>
    <xf numFmtId="0" fontId="6" fillId="0" borderId="0" xfId="9" applyFont="1" applyFill="1" applyBorder="1" applyAlignment="1" applyProtection="1">
      <alignment horizontal="center" vertical="center"/>
      <protection hidden="1"/>
    </xf>
    <xf numFmtId="0" fontId="113" fillId="2" borderId="28" xfId="0" applyFont="1" applyFill="1" applyBorder="1" applyAlignment="1" applyProtection="1">
      <alignment horizontal="right" indent="1"/>
      <protection hidden="1"/>
    </xf>
    <xf numFmtId="0" fontId="113" fillId="2" borderId="44" xfId="0" applyFont="1" applyFill="1" applyBorder="1" applyAlignment="1" applyProtection="1">
      <alignment horizontal="right" indent="1"/>
      <protection hidden="1"/>
    </xf>
    <xf numFmtId="0" fontId="113" fillId="2" borderId="66" xfId="0" applyFont="1" applyFill="1" applyBorder="1" applyAlignment="1" applyProtection="1">
      <alignment horizontal="right" indent="1"/>
      <protection hidden="1"/>
    </xf>
    <xf numFmtId="0" fontId="71" fillId="20" borderId="9" xfId="0" applyFont="1" applyFill="1" applyBorder="1" applyAlignment="1" applyProtection="1">
      <alignment horizontal="right" indent="1"/>
      <protection hidden="1"/>
    </xf>
    <xf numFmtId="0" fontId="121" fillId="8" borderId="9" xfId="0" applyFont="1" applyFill="1" applyBorder="1" applyAlignment="1" applyProtection="1">
      <alignment horizontal="center" vertical="center" wrapText="1"/>
      <protection hidden="1"/>
    </xf>
    <xf numFmtId="0" fontId="79" fillId="7" borderId="28" xfId="0" applyFont="1" applyFill="1" applyBorder="1" applyAlignment="1" applyProtection="1">
      <alignment horizontal="center" vertical="center"/>
      <protection hidden="1"/>
    </xf>
    <xf numFmtId="0" fontId="79" fillId="7" borderId="66" xfId="0" applyFont="1" applyFill="1" applyBorder="1" applyAlignment="1" applyProtection="1">
      <alignment horizontal="center" vertical="center"/>
      <protection hidden="1"/>
    </xf>
    <xf numFmtId="0" fontId="131" fillId="5" borderId="0" xfId="0" applyFont="1" applyFill="1" applyBorder="1" applyAlignment="1" applyProtection="1">
      <alignment horizontal="left" vertical="top"/>
      <protection hidden="1"/>
    </xf>
  </cellXfs>
  <cellStyles count="10">
    <cellStyle name="Euro" xfId="1"/>
    <cellStyle name="Millares" xfId="2" builtinId="3"/>
    <cellStyle name="Millares 2" xfId="4"/>
    <cellStyle name="Moneda 2" xfId="7"/>
    <cellStyle name="Normal" xfId="0" builtinId="0"/>
    <cellStyle name="Normal 2" xfId="6"/>
    <cellStyle name="Normal 3" xfId="9"/>
    <cellStyle name="Porcentaje" xfId="3" builtinId="5"/>
    <cellStyle name="Porcentaje 2" xfId="8"/>
    <cellStyle name="Porcentaje 3" xfId="5"/>
  </cellStyles>
  <dxfs count="0"/>
  <tableStyles count="0" defaultTableStyle="TableStyleMedium9" defaultPivotStyle="PivotStyleLight16"/>
  <colors>
    <mruColors>
      <color rgb="FFFFE1E1"/>
      <color rgb="FFFFC9C9"/>
      <color rgb="FFFFB3B3"/>
      <color rgb="FFD8E4BC"/>
      <color rgb="FF009242"/>
      <color rgb="FFA47D00"/>
      <color rgb="FFB08600"/>
      <color rgb="FFC09200"/>
      <color rgb="FFA50021"/>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C00000"/>
  </sheetPr>
  <dimension ref="A1:K28"/>
  <sheetViews>
    <sheetView showGridLines="0" tabSelected="1" zoomScaleNormal="100" workbookViewId="0">
      <selection activeCell="A4" sqref="A4:I4"/>
    </sheetView>
  </sheetViews>
  <sheetFormatPr baseColWidth="10" defaultColWidth="11.44140625" defaultRowHeight="39" customHeight="1"/>
  <cols>
    <col min="1" max="1" width="5.6640625" style="1" customWidth="1"/>
    <col min="2" max="2" width="56.6640625" style="1" customWidth="1"/>
    <col min="3" max="7" width="11.44140625" style="1"/>
    <col min="8" max="8" width="13.33203125" style="1" customWidth="1"/>
    <col min="9" max="9" width="5.6640625" style="1" customWidth="1"/>
    <col min="10" max="16384" width="11.44140625" style="1"/>
  </cols>
  <sheetData>
    <row r="1" spans="1:9" ht="53.25" customHeight="1" thickTop="1">
      <c r="A1" s="1113" t="s">
        <v>1243</v>
      </c>
      <c r="B1" s="1114"/>
      <c r="C1" s="1114"/>
      <c r="D1" s="1114"/>
      <c r="E1" s="1114"/>
      <c r="F1" s="1114"/>
      <c r="G1" s="1114"/>
      <c r="H1" s="1114"/>
      <c r="I1" s="1115"/>
    </row>
    <row r="2" spans="1:9" ht="12.75" customHeight="1">
      <c r="A2" s="847"/>
      <c r="B2" s="1120"/>
      <c r="C2" s="1120"/>
      <c r="D2" s="1120"/>
      <c r="E2" s="1120"/>
      <c r="F2" s="1120"/>
      <c r="G2" s="1120"/>
      <c r="H2" s="1120"/>
      <c r="I2" s="848"/>
    </row>
    <row r="3" spans="1:9" ht="13.2">
      <c r="A3" s="847"/>
      <c r="B3" s="845"/>
      <c r="C3" s="845"/>
      <c r="D3" s="845"/>
      <c r="E3" s="845"/>
      <c r="F3" s="845"/>
      <c r="G3" s="845"/>
      <c r="H3" s="845"/>
      <c r="I3" s="848"/>
    </row>
    <row r="4" spans="1:9" ht="13.2">
      <c r="A4" s="1116" t="s">
        <v>1226</v>
      </c>
      <c r="B4" s="1117"/>
      <c r="C4" s="1117"/>
      <c r="D4" s="1117"/>
      <c r="E4" s="1117"/>
      <c r="F4" s="1117"/>
      <c r="G4" s="1117"/>
      <c r="H4" s="1117"/>
      <c r="I4" s="1118"/>
    </row>
    <row r="5" spans="1:9" ht="13.2">
      <c r="A5" s="847"/>
      <c r="B5" s="846"/>
      <c r="C5" s="845"/>
      <c r="D5" s="845"/>
      <c r="E5" s="845"/>
      <c r="F5" s="845"/>
      <c r="G5" s="845"/>
      <c r="H5" s="845"/>
      <c r="I5" s="848"/>
    </row>
    <row r="6" spans="1:9" ht="35.25" customHeight="1">
      <c r="A6" s="847"/>
      <c r="B6" s="1111" t="s">
        <v>1051</v>
      </c>
      <c r="C6" s="1111"/>
      <c r="D6" s="1111"/>
      <c r="E6" s="1111"/>
      <c r="F6" s="1111"/>
      <c r="G6" s="1111"/>
      <c r="H6" s="1111"/>
      <c r="I6" s="848"/>
    </row>
    <row r="7" spans="1:9" ht="35.25" customHeight="1">
      <c r="A7" s="847"/>
      <c r="B7" s="1119" t="s">
        <v>1254</v>
      </c>
      <c r="C7" s="1119"/>
      <c r="D7" s="1119"/>
      <c r="E7" s="1119"/>
      <c r="F7" s="1119"/>
      <c r="G7" s="1119"/>
      <c r="H7" s="1119"/>
      <c r="I7" s="848"/>
    </row>
    <row r="8" spans="1:9" ht="38.25" customHeight="1">
      <c r="A8" s="847"/>
      <c r="B8" s="1121" t="s">
        <v>795</v>
      </c>
      <c r="C8" s="1122"/>
      <c r="D8" s="1122"/>
      <c r="E8" s="1122"/>
      <c r="F8" s="1122"/>
      <c r="G8" s="1122"/>
      <c r="H8" s="1122"/>
      <c r="I8" s="848"/>
    </row>
    <row r="9" spans="1:9" ht="25.5" customHeight="1">
      <c r="A9" s="847"/>
      <c r="B9" s="1121" t="s">
        <v>880</v>
      </c>
      <c r="C9" s="1122"/>
      <c r="D9" s="1122"/>
      <c r="E9" s="1122"/>
      <c r="F9" s="1122"/>
      <c r="G9" s="1122"/>
      <c r="H9" s="1122"/>
      <c r="I9" s="848"/>
    </row>
    <row r="10" spans="1:9" ht="22.5" customHeight="1">
      <c r="A10" s="847"/>
      <c r="B10" s="863"/>
      <c r="C10" s="864"/>
      <c r="D10" s="864"/>
      <c r="E10" s="864"/>
      <c r="F10" s="864"/>
      <c r="G10" s="864"/>
      <c r="H10" s="864"/>
      <c r="I10" s="848"/>
    </row>
    <row r="11" spans="1:9" ht="186" customHeight="1">
      <c r="A11" s="849"/>
      <c r="B11" s="1125" t="s">
        <v>1227</v>
      </c>
      <c r="C11" s="1125"/>
      <c r="D11" s="1125"/>
      <c r="E11" s="1125"/>
      <c r="F11" s="1125"/>
      <c r="G11" s="1125"/>
      <c r="H11" s="1125"/>
      <c r="I11" s="850"/>
    </row>
    <row r="12" spans="1:9" ht="48.75" customHeight="1">
      <c r="A12" s="851"/>
      <c r="B12" s="1131" t="s">
        <v>765</v>
      </c>
      <c r="C12" s="1131"/>
      <c r="D12" s="1131"/>
      <c r="E12" s="1131"/>
      <c r="F12" s="1131"/>
      <c r="G12" s="1131"/>
      <c r="H12" s="1131"/>
      <c r="I12" s="850"/>
    </row>
    <row r="13" spans="1:9" ht="55.5" customHeight="1">
      <c r="A13" s="852"/>
      <c r="B13" s="1126" t="s">
        <v>1228</v>
      </c>
      <c r="C13" s="1126"/>
      <c r="D13" s="1126"/>
      <c r="E13" s="1126"/>
      <c r="F13" s="1126"/>
      <c r="G13" s="1126"/>
      <c r="H13" s="1126"/>
      <c r="I13" s="853"/>
    </row>
    <row r="14" spans="1:9" ht="54.75" customHeight="1">
      <c r="A14" s="852"/>
      <c r="B14" s="1130" t="s">
        <v>761</v>
      </c>
      <c r="C14" s="1130"/>
      <c r="D14" s="1130"/>
      <c r="E14" s="1130"/>
      <c r="F14" s="1130"/>
      <c r="G14" s="1130"/>
      <c r="H14" s="1130"/>
      <c r="I14" s="853"/>
    </row>
    <row r="15" spans="1:9" ht="15" customHeight="1">
      <c r="A15" s="852"/>
      <c r="B15" s="1127" t="s">
        <v>759</v>
      </c>
      <c r="C15" s="1127"/>
      <c r="D15" s="1127"/>
      <c r="E15" s="1127"/>
      <c r="F15" s="1127"/>
      <c r="G15" s="1127"/>
      <c r="H15" s="1127"/>
      <c r="I15" s="853"/>
    </row>
    <row r="16" spans="1:9" ht="14.25" customHeight="1">
      <c r="A16" s="852"/>
      <c r="B16" s="1112" t="s">
        <v>760</v>
      </c>
      <c r="C16" s="1112"/>
      <c r="D16" s="1112"/>
      <c r="E16" s="1112"/>
      <c r="F16" s="1112"/>
      <c r="G16" s="1112"/>
      <c r="H16" s="1112"/>
      <c r="I16" s="853"/>
    </row>
    <row r="17" spans="1:11" ht="31.5" customHeight="1">
      <c r="A17" s="852"/>
      <c r="B17" s="1130" t="s">
        <v>767</v>
      </c>
      <c r="C17" s="1130"/>
      <c r="D17" s="1130"/>
      <c r="E17" s="1130"/>
      <c r="F17" s="1130"/>
      <c r="G17" s="1130"/>
      <c r="H17" s="1130"/>
      <c r="I17" s="853"/>
    </row>
    <row r="18" spans="1:11" ht="31.5" customHeight="1">
      <c r="A18" s="852"/>
      <c r="B18" s="1130" t="s">
        <v>879</v>
      </c>
      <c r="C18" s="1130"/>
      <c r="D18" s="1130"/>
      <c r="E18" s="1130"/>
      <c r="F18" s="1130"/>
      <c r="G18" s="1130"/>
      <c r="H18" s="1130"/>
      <c r="I18" s="853"/>
    </row>
    <row r="19" spans="1:11" ht="24.75" customHeight="1">
      <c r="A19" s="852"/>
      <c r="B19" s="1128" t="s">
        <v>744</v>
      </c>
      <c r="C19" s="1128"/>
      <c r="D19" s="1128"/>
      <c r="E19" s="1128"/>
      <c r="F19" s="1128"/>
      <c r="G19" s="1128"/>
      <c r="H19" s="1128"/>
      <c r="I19" s="853"/>
    </row>
    <row r="20" spans="1:11" ht="42.75" customHeight="1">
      <c r="A20" s="852"/>
      <c r="B20" s="1129" t="s">
        <v>766</v>
      </c>
      <c r="C20" s="1129"/>
      <c r="D20" s="1129"/>
      <c r="E20" s="1129"/>
      <c r="F20" s="1129"/>
      <c r="G20" s="1129"/>
      <c r="H20" s="1129"/>
      <c r="I20" s="853"/>
    </row>
    <row r="21" spans="1:11" ht="58.5" customHeight="1">
      <c r="A21" s="852"/>
      <c r="B21" s="1112" t="s">
        <v>796</v>
      </c>
      <c r="C21" s="1112"/>
      <c r="D21" s="1112"/>
      <c r="E21" s="1112"/>
      <c r="F21" s="1112"/>
      <c r="G21" s="1112"/>
      <c r="H21" s="1112"/>
      <c r="I21" s="853"/>
    </row>
    <row r="22" spans="1:11" customFormat="1" ht="60" customHeight="1">
      <c r="A22" s="854"/>
      <c r="B22" s="1112" t="s">
        <v>1224</v>
      </c>
      <c r="C22" s="1112"/>
      <c r="D22" s="1112"/>
      <c r="E22" s="1112"/>
      <c r="F22" s="1112"/>
      <c r="G22" s="1112"/>
      <c r="H22" s="1112"/>
      <c r="I22" s="855"/>
      <c r="J22" s="693"/>
    </row>
    <row r="23" spans="1:11" ht="45.75" customHeight="1">
      <c r="A23" s="852"/>
      <c r="B23" s="1112" t="s">
        <v>868</v>
      </c>
      <c r="C23" s="1112"/>
      <c r="D23" s="1112"/>
      <c r="E23" s="1112"/>
      <c r="F23" s="1112"/>
      <c r="G23" s="1112"/>
      <c r="H23" s="1112"/>
      <c r="I23" s="853"/>
    </row>
    <row r="24" spans="1:11" customFormat="1" ht="56.25" customHeight="1">
      <c r="A24" s="856"/>
      <c r="B24" s="1124" t="s">
        <v>1219</v>
      </c>
      <c r="C24" s="1124"/>
      <c r="D24" s="1124"/>
      <c r="E24" s="1124"/>
      <c r="F24" s="1124"/>
      <c r="G24" s="1124"/>
      <c r="H24" s="1124"/>
      <c r="I24" s="857"/>
    </row>
    <row r="25" spans="1:11" customFormat="1" ht="39.75" customHeight="1">
      <c r="A25" s="858"/>
      <c r="B25" s="1123" t="s">
        <v>1143</v>
      </c>
      <c r="C25" s="1123"/>
      <c r="D25" s="1123"/>
      <c r="E25" s="1123"/>
      <c r="F25" s="1123"/>
      <c r="G25" s="1123"/>
      <c r="H25" s="1123"/>
      <c r="I25" s="859"/>
      <c r="J25" s="694"/>
      <c r="K25" s="694"/>
    </row>
    <row r="26" spans="1:11" customFormat="1" ht="14.25" customHeight="1" thickBot="1">
      <c r="A26" s="860"/>
      <c r="B26" s="861"/>
      <c r="C26" s="861"/>
      <c r="D26" s="861"/>
      <c r="E26" s="861"/>
      <c r="F26" s="861"/>
      <c r="G26" s="861"/>
      <c r="H26" s="861"/>
      <c r="I26" s="862"/>
      <c r="J26" s="694"/>
      <c r="K26" s="694"/>
    </row>
    <row r="27" spans="1:11" ht="27" customHeight="1" thickTop="1"/>
    <row r="28" spans="1:11" ht="13.2">
      <c r="B28" s="2"/>
    </row>
  </sheetData>
  <sheetProtection password="CD7A" sheet="1" selectLockedCells="1"/>
  <mergeCells count="22">
    <mergeCell ref="B25:H25"/>
    <mergeCell ref="B24:H24"/>
    <mergeCell ref="B23:H23"/>
    <mergeCell ref="B8:H8"/>
    <mergeCell ref="B11:H11"/>
    <mergeCell ref="B13:H13"/>
    <mergeCell ref="B15:H15"/>
    <mergeCell ref="B19:H19"/>
    <mergeCell ref="B21:H21"/>
    <mergeCell ref="B20:H20"/>
    <mergeCell ref="B17:H17"/>
    <mergeCell ref="B18:H18"/>
    <mergeCell ref="B14:H14"/>
    <mergeCell ref="B16:H16"/>
    <mergeCell ref="B12:H12"/>
    <mergeCell ref="B6:H6"/>
    <mergeCell ref="B22:H22"/>
    <mergeCell ref="A1:I1"/>
    <mergeCell ref="A4:I4"/>
    <mergeCell ref="B7:H7"/>
    <mergeCell ref="B2:H2"/>
    <mergeCell ref="B9:H9"/>
  </mergeCells>
  <pageMargins left="0.70866141732283472" right="0.70866141732283472" top="0.55118110236220474" bottom="0.15748031496062992" header="0.31496062992125984" footer="0.31496062992125984"/>
  <pageSetup paperSize="9" scale="9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4" tint="0.79998168889431442"/>
  </sheetPr>
  <dimension ref="A1:K54"/>
  <sheetViews>
    <sheetView showGridLines="0" zoomScaleNormal="100" workbookViewId="0">
      <pane ySplit="3" topLeftCell="A10" activePane="bottomLeft" state="frozen"/>
      <selection pane="bottomLeft" activeCell="C10" sqref="C10"/>
    </sheetView>
  </sheetViews>
  <sheetFormatPr baseColWidth="10" defaultColWidth="11.44140625" defaultRowHeight="13.8"/>
  <cols>
    <col min="1" max="1" width="11.6640625" style="59" customWidth="1"/>
    <col min="2" max="2" width="39.6640625" style="59" customWidth="1"/>
    <col min="3" max="5" width="16.6640625" style="59" customWidth="1"/>
    <col min="6" max="6" width="12.44140625" style="59" customWidth="1"/>
    <col min="7" max="7" width="17.6640625" style="59" customWidth="1"/>
    <col min="8" max="8" width="16.109375" style="59" customWidth="1"/>
    <col min="9" max="9" width="15.88671875" style="59" customWidth="1"/>
    <col min="10" max="10" width="12.44140625" style="59" customWidth="1"/>
    <col min="11" max="16384" width="11.44140625" style="59"/>
  </cols>
  <sheetData>
    <row r="1" spans="1:11" ht="14.4" thickBot="1">
      <c r="A1" s="319" t="s">
        <v>1052</v>
      </c>
      <c r="B1" s="35"/>
      <c r="C1" s="1146" t="s">
        <v>745</v>
      </c>
      <c r="D1" s="1147"/>
      <c r="E1" s="1147"/>
      <c r="F1" s="1164"/>
      <c r="G1" s="1148" t="s">
        <v>690</v>
      </c>
      <c r="H1" s="1149"/>
      <c r="I1" s="1149"/>
      <c r="J1" s="1150"/>
      <c r="K1" s="35"/>
    </row>
    <row r="2" spans="1:11" ht="14.4" thickBot="1">
      <c r="A2" s="92"/>
      <c r="B2" s="138"/>
      <c r="C2" s="1197" t="s">
        <v>746</v>
      </c>
      <c r="D2" s="249" t="s">
        <v>2</v>
      </c>
      <c r="E2" s="250"/>
      <c r="F2" s="1195" t="s">
        <v>3</v>
      </c>
      <c r="G2" s="1151" t="s">
        <v>746</v>
      </c>
      <c r="H2" s="1153" t="s">
        <v>2</v>
      </c>
      <c r="I2" s="1154"/>
      <c r="J2" s="1155" t="s">
        <v>3</v>
      </c>
      <c r="K2" s="35"/>
    </row>
    <row r="3" spans="1:11" ht="16.2" thickBot="1">
      <c r="A3" s="1139" t="s">
        <v>263</v>
      </c>
      <c r="B3" s="1139"/>
      <c r="C3" s="1198"/>
      <c r="D3" s="251" t="s">
        <v>747</v>
      </c>
      <c r="E3" s="251" t="s">
        <v>5</v>
      </c>
      <c r="F3" s="1196"/>
      <c r="G3" s="1152"/>
      <c r="H3" s="931" t="s">
        <v>747</v>
      </c>
      <c r="I3" s="931" t="s">
        <v>5</v>
      </c>
      <c r="J3" s="1156"/>
      <c r="K3" s="35"/>
    </row>
    <row r="4" spans="1:11" ht="12.75" customHeight="1">
      <c r="A4" s="35"/>
      <c r="B4" s="35"/>
      <c r="C4" s="252"/>
      <c r="D4" s="253"/>
      <c r="E4" s="253"/>
      <c r="F4" s="254"/>
      <c r="G4" s="983"/>
      <c r="H4" s="984"/>
      <c r="I4" s="984"/>
      <c r="J4" s="985"/>
      <c r="K4" s="35"/>
    </row>
    <row r="5" spans="1:11">
      <c r="A5" s="1160"/>
      <c r="B5" s="1161"/>
      <c r="C5" s="255"/>
      <c r="D5" s="256"/>
      <c r="E5" s="256"/>
      <c r="F5" s="257"/>
      <c r="G5" s="986"/>
      <c r="H5" s="987"/>
      <c r="I5" s="987"/>
      <c r="J5" s="988"/>
      <c r="K5" s="35"/>
    </row>
    <row r="6" spans="1:11" ht="12.75" customHeight="1">
      <c r="A6" s="239" t="s">
        <v>20</v>
      </c>
      <c r="B6" s="1145" t="s">
        <v>366</v>
      </c>
      <c r="C6" s="102">
        <f>SUM(C8:C43)</f>
        <v>0</v>
      </c>
      <c r="D6" s="103">
        <f>SUM(D8:D43)</f>
        <v>0</v>
      </c>
      <c r="E6" s="103">
        <f t="shared" ref="E6:J6" si="0">SUM(E8:E43)</f>
        <v>0</v>
      </c>
      <c r="F6" s="146">
        <f t="shared" si="0"/>
        <v>0</v>
      </c>
      <c r="G6" s="105">
        <f t="shared" si="0"/>
        <v>0</v>
      </c>
      <c r="H6" s="106">
        <f t="shared" si="0"/>
        <v>0</v>
      </c>
      <c r="I6" s="106">
        <f t="shared" si="0"/>
        <v>0</v>
      </c>
      <c r="J6" s="107">
        <f t="shared" si="0"/>
        <v>0</v>
      </c>
      <c r="K6" s="35"/>
    </row>
    <row r="7" spans="1:11" ht="21.75" customHeight="1">
      <c r="A7" s="239"/>
      <c r="B7" s="1145"/>
      <c r="C7" s="102"/>
      <c r="D7" s="256"/>
      <c r="E7" s="256"/>
      <c r="F7" s="257"/>
      <c r="G7" s="986"/>
      <c r="H7" s="987"/>
      <c r="I7" s="987"/>
      <c r="J7" s="988"/>
      <c r="K7" s="35"/>
    </row>
    <row r="8" spans="1:11" ht="13.5" customHeight="1">
      <c r="A8" s="108" t="s">
        <v>266</v>
      </c>
      <c r="B8" s="109" t="s">
        <v>981</v>
      </c>
      <c r="C8" s="403"/>
      <c r="D8" s="404"/>
      <c r="E8" s="404"/>
      <c r="F8" s="405"/>
      <c r="G8" s="989"/>
      <c r="H8" s="990"/>
      <c r="I8" s="990"/>
      <c r="J8" s="991"/>
      <c r="K8" s="88" t="str">
        <f t="shared" ref="K8:K43" si="1">IF(G8&gt;C8,"ERROR","")</f>
        <v/>
      </c>
    </row>
    <row r="9" spans="1:11" ht="13.5" customHeight="1">
      <c r="A9" s="108" t="s">
        <v>267</v>
      </c>
      <c r="B9" s="109" t="s">
        <v>982</v>
      </c>
      <c r="C9" s="403"/>
      <c r="D9" s="404"/>
      <c r="E9" s="404"/>
      <c r="F9" s="405"/>
      <c r="G9" s="989"/>
      <c r="H9" s="990"/>
      <c r="I9" s="990"/>
      <c r="J9" s="991"/>
      <c r="K9" s="88" t="str">
        <f t="shared" si="1"/>
        <v/>
      </c>
    </row>
    <row r="10" spans="1:11" ht="13.5" customHeight="1">
      <c r="A10" s="108" t="s">
        <v>268</v>
      </c>
      <c r="B10" s="109" t="s">
        <v>983</v>
      </c>
      <c r="C10" s="403"/>
      <c r="D10" s="404"/>
      <c r="E10" s="404"/>
      <c r="F10" s="405"/>
      <c r="G10" s="989"/>
      <c r="H10" s="990"/>
      <c r="I10" s="990"/>
      <c r="J10" s="991"/>
      <c r="K10" s="88" t="str">
        <f t="shared" si="1"/>
        <v/>
      </c>
    </row>
    <row r="11" spans="1:11" ht="13.5" customHeight="1">
      <c r="A11" s="108" t="s">
        <v>269</v>
      </c>
      <c r="B11" s="109" t="s">
        <v>984</v>
      </c>
      <c r="C11" s="403"/>
      <c r="D11" s="404"/>
      <c r="E11" s="404"/>
      <c r="F11" s="405"/>
      <c r="G11" s="989"/>
      <c r="H11" s="990"/>
      <c r="I11" s="990"/>
      <c r="J11" s="991"/>
      <c r="K11" s="88" t="str">
        <f t="shared" si="1"/>
        <v/>
      </c>
    </row>
    <row r="12" spans="1:11" ht="13.5" customHeight="1">
      <c r="A12" s="108" t="s">
        <v>21</v>
      </c>
      <c r="B12" s="109" t="s">
        <v>985</v>
      </c>
      <c r="C12" s="403"/>
      <c r="D12" s="404"/>
      <c r="E12" s="404"/>
      <c r="F12" s="405"/>
      <c r="G12" s="989"/>
      <c r="H12" s="990"/>
      <c r="I12" s="990"/>
      <c r="J12" s="991"/>
      <c r="K12" s="88" t="str">
        <f t="shared" si="1"/>
        <v/>
      </c>
    </row>
    <row r="13" spans="1:11" ht="13.5" customHeight="1">
      <c r="A13" s="108" t="s">
        <v>22</v>
      </c>
      <c r="B13" s="109" t="s">
        <v>986</v>
      </c>
      <c r="C13" s="403"/>
      <c r="D13" s="404"/>
      <c r="E13" s="404"/>
      <c r="F13" s="405"/>
      <c r="G13" s="989"/>
      <c r="H13" s="990"/>
      <c r="I13" s="990"/>
      <c r="J13" s="991"/>
      <c r="K13" s="88" t="str">
        <f t="shared" si="1"/>
        <v/>
      </c>
    </row>
    <row r="14" spans="1:11" ht="13.5" customHeight="1">
      <c r="A14" s="108" t="s">
        <v>23</v>
      </c>
      <c r="B14" s="109" t="s">
        <v>987</v>
      </c>
      <c r="C14" s="403"/>
      <c r="D14" s="404"/>
      <c r="E14" s="404"/>
      <c r="F14" s="405"/>
      <c r="G14" s="989"/>
      <c r="H14" s="990"/>
      <c r="I14" s="990"/>
      <c r="J14" s="991"/>
      <c r="K14" s="88" t="str">
        <f t="shared" si="1"/>
        <v/>
      </c>
    </row>
    <row r="15" spans="1:11" ht="13.5" customHeight="1">
      <c r="A15" s="108" t="s">
        <v>24</v>
      </c>
      <c r="B15" s="109" t="s">
        <v>988</v>
      </c>
      <c r="C15" s="403"/>
      <c r="D15" s="404"/>
      <c r="E15" s="404"/>
      <c r="F15" s="405"/>
      <c r="G15" s="989"/>
      <c r="H15" s="990"/>
      <c r="I15" s="990"/>
      <c r="J15" s="991"/>
      <c r="K15" s="88" t="str">
        <f t="shared" si="1"/>
        <v/>
      </c>
    </row>
    <row r="16" spans="1:11" ht="13.5" customHeight="1">
      <c r="A16" s="108" t="s">
        <v>25</v>
      </c>
      <c r="B16" s="109" t="s">
        <v>989</v>
      </c>
      <c r="C16" s="403"/>
      <c r="D16" s="404"/>
      <c r="E16" s="404"/>
      <c r="F16" s="405"/>
      <c r="G16" s="989"/>
      <c r="H16" s="990"/>
      <c r="I16" s="990"/>
      <c r="J16" s="991"/>
      <c r="K16" s="88" t="str">
        <f t="shared" si="1"/>
        <v/>
      </c>
    </row>
    <row r="17" spans="1:11" ht="13.5" customHeight="1">
      <c r="A17" s="108" t="s">
        <v>26</v>
      </c>
      <c r="B17" s="109" t="s">
        <v>990</v>
      </c>
      <c r="C17" s="403"/>
      <c r="D17" s="404"/>
      <c r="E17" s="404"/>
      <c r="F17" s="405"/>
      <c r="G17" s="989"/>
      <c r="H17" s="990"/>
      <c r="I17" s="990"/>
      <c r="J17" s="991"/>
      <c r="K17" s="88" t="str">
        <f t="shared" si="1"/>
        <v/>
      </c>
    </row>
    <row r="18" spans="1:11" ht="13.5" customHeight="1">
      <c r="A18" s="108" t="s">
        <v>27</v>
      </c>
      <c r="B18" s="109" t="s">
        <v>990</v>
      </c>
      <c r="C18" s="403"/>
      <c r="D18" s="404"/>
      <c r="E18" s="404"/>
      <c r="F18" s="405"/>
      <c r="G18" s="989"/>
      <c r="H18" s="990"/>
      <c r="I18" s="990"/>
      <c r="J18" s="991"/>
      <c r="K18" s="88" t="str">
        <f t="shared" si="1"/>
        <v/>
      </c>
    </row>
    <row r="19" spans="1:11" ht="13.5" customHeight="1">
      <c r="A19" s="108" t="s">
        <v>28</v>
      </c>
      <c r="B19" s="109" t="s">
        <v>991</v>
      </c>
      <c r="C19" s="403"/>
      <c r="D19" s="404"/>
      <c r="E19" s="404"/>
      <c r="F19" s="405"/>
      <c r="G19" s="989"/>
      <c r="H19" s="990"/>
      <c r="I19" s="990"/>
      <c r="J19" s="991"/>
      <c r="K19" s="88" t="str">
        <f t="shared" si="1"/>
        <v/>
      </c>
    </row>
    <row r="20" spans="1:11" ht="13.5" customHeight="1">
      <c r="A20" s="108" t="s">
        <v>29</v>
      </c>
      <c r="B20" s="109" t="s">
        <v>991</v>
      </c>
      <c r="C20" s="403"/>
      <c r="D20" s="404"/>
      <c r="E20" s="404"/>
      <c r="F20" s="405"/>
      <c r="G20" s="989"/>
      <c r="H20" s="990"/>
      <c r="I20" s="990"/>
      <c r="J20" s="991"/>
      <c r="K20" s="88" t="str">
        <f t="shared" si="1"/>
        <v/>
      </c>
    </row>
    <row r="21" spans="1:11" ht="13.5" customHeight="1">
      <c r="A21" s="108" t="s">
        <v>30</v>
      </c>
      <c r="B21" s="109" t="s">
        <v>992</v>
      </c>
      <c r="C21" s="403"/>
      <c r="D21" s="404"/>
      <c r="E21" s="404"/>
      <c r="F21" s="405"/>
      <c r="G21" s="989"/>
      <c r="H21" s="990"/>
      <c r="I21" s="990"/>
      <c r="J21" s="991"/>
      <c r="K21" s="88" t="str">
        <f t="shared" si="1"/>
        <v/>
      </c>
    </row>
    <row r="22" spans="1:11" ht="13.5" customHeight="1">
      <c r="A22" s="108" t="s">
        <v>270</v>
      </c>
      <c r="B22" s="109" t="s">
        <v>993</v>
      </c>
      <c r="C22" s="403"/>
      <c r="D22" s="404"/>
      <c r="E22" s="404"/>
      <c r="F22" s="405"/>
      <c r="G22" s="989"/>
      <c r="H22" s="990"/>
      <c r="I22" s="990"/>
      <c r="J22" s="991"/>
      <c r="K22" s="88" t="str">
        <f t="shared" si="1"/>
        <v/>
      </c>
    </row>
    <row r="23" spans="1:11" ht="13.5" customHeight="1">
      <c r="A23" s="108" t="s">
        <v>271</v>
      </c>
      <c r="B23" s="109" t="s">
        <v>994</v>
      </c>
      <c r="C23" s="403"/>
      <c r="D23" s="404"/>
      <c r="E23" s="404"/>
      <c r="F23" s="405"/>
      <c r="G23" s="989"/>
      <c r="H23" s="990"/>
      <c r="I23" s="990"/>
      <c r="J23" s="991"/>
      <c r="K23" s="88" t="str">
        <f t="shared" si="1"/>
        <v/>
      </c>
    </row>
    <row r="24" spans="1:11" ht="13.5" customHeight="1">
      <c r="A24" s="108" t="s">
        <v>272</v>
      </c>
      <c r="B24" s="109" t="s">
        <v>994</v>
      </c>
      <c r="C24" s="403"/>
      <c r="D24" s="404"/>
      <c r="E24" s="404"/>
      <c r="F24" s="405"/>
      <c r="G24" s="989"/>
      <c r="H24" s="990"/>
      <c r="I24" s="990"/>
      <c r="J24" s="991"/>
      <c r="K24" s="88" t="str">
        <f t="shared" si="1"/>
        <v/>
      </c>
    </row>
    <row r="25" spans="1:11" ht="13.5" customHeight="1">
      <c r="A25" s="108" t="s">
        <v>273</v>
      </c>
      <c r="B25" s="210" t="s">
        <v>361</v>
      </c>
      <c r="C25" s="403"/>
      <c r="D25" s="404"/>
      <c r="E25" s="404"/>
      <c r="F25" s="405"/>
      <c r="G25" s="989"/>
      <c r="H25" s="990"/>
      <c r="I25" s="990"/>
      <c r="J25" s="991"/>
      <c r="K25" s="88" t="str">
        <f t="shared" si="1"/>
        <v/>
      </c>
    </row>
    <row r="26" spans="1:11" ht="13.5" customHeight="1">
      <c r="A26" s="108" t="s">
        <v>274</v>
      </c>
      <c r="B26" s="210" t="s">
        <v>361</v>
      </c>
      <c r="C26" s="403"/>
      <c r="D26" s="404"/>
      <c r="E26" s="404"/>
      <c r="F26" s="405"/>
      <c r="G26" s="989"/>
      <c r="H26" s="990"/>
      <c r="I26" s="990"/>
      <c r="J26" s="991"/>
      <c r="K26" s="88" t="str">
        <f t="shared" si="1"/>
        <v/>
      </c>
    </row>
    <row r="27" spans="1:11" ht="13.5" customHeight="1">
      <c r="A27" s="108" t="s">
        <v>275</v>
      </c>
      <c r="B27" s="210" t="s">
        <v>627</v>
      </c>
      <c r="C27" s="403"/>
      <c r="D27" s="404"/>
      <c r="E27" s="404"/>
      <c r="F27" s="405"/>
      <c r="G27" s="989"/>
      <c r="H27" s="990"/>
      <c r="I27" s="990"/>
      <c r="J27" s="991"/>
      <c r="K27" s="88" t="str">
        <f t="shared" si="1"/>
        <v/>
      </c>
    </row>
    <row r="28" spans="1:11" ht="13.5" customHeight="1">
      <c r="A28" s="108" t="s">
        <v>349</v>
      </c>
      <c r="B28" s="210" t="s">
        <v>627</v>
      </c>
      <c r="C28" s="403"/>
      <c r="D28" s="404"/>
      <c r="E28" s="404"/>
      <c r="F28" s="405"/>
      <c r="G28" s="989"/>
      <c r="H28" s="990"/>
      <c r="I28" s="990"/>
      <c r="J28" s="991"/>
      <c r="K28" s="88" t="str">
        <f t="shared" si="1"/>
        <v/>
      </c>
    </row>
    <row r="29" spans="1:11" ht="13.5" customHeight="1">
      <c r="A29" s="108" t="s">
        <v>350</v>
      </c>
      <c r="B29" s="109" t="s">
        <v>628</v>
      </c>
      <c r="C29" s="403"/>
      <c r="D29" s="404"/>
      <c r="E29" s="404"/>
      <c r="F29" s="405"/>
      <c r="G29" s="989"/>
      <c r="H29" s="990"/>
      <c r="I29" s="990"/>
      <c r="J29" s="991"/>
      <c r="K29" s="88" t="str">
        <f t="shared" si="1"/>
        <v/>
      </c>
    </row>
    <row r="30" spans="1:11" ht="13.5" customHeight="1">
      <c r="A30" s="108" t="s">
        <v>351</v>
      </c>
      <c r="B30" s="109" t="s">
        <v>629</v>
      </c>
      <c r="C30" s="403"/>
      <c r="D30" s="404"/>
      <c r="E30" s="404"/>
      <c r="F30" s="405"/>
      <c r="G30" s="989"/>
      <c r="H30" s="990"/>
      <c r="I30" s="990"/>
      <c r="J30" s="991"/>
      <c r="K30" s="88" t="str">
        <f t="shared" si="1"/>
        <v/>
      </c>
    </row>
    <row r="31" spans="1:11" ht="13.5" customHeight="1">
      <c r="A31" s="108" t="s">
        <v>352</v>
      </c>
      <c r="B31" s="109" t="s">
        <v>630</v>
      </c>
      <c r="C31" s="403"/>
      <c r="D31" s="404"/>
      <c r="E31" s="404"/>
      <c r="F31" s="405"/>
      <c r="G31" s="989"/>
      <c r="H31" s="990"/>
      <c r="I31" s="990"/>
      <c r="J31" s="991"/>
      <c r="K31" s="88" t="str">
        <f t="shared" si="1"/>
        <v/>
      </c>
    </row>
    <row r="32" spans="1:11" ht="13.5" customHeight="1">
      <c r="A32" s="108" t="s">
        <v>353</v>
      </c>
      <c r="B32" s="109" t="s">
        <v>630</v>
      </c>
      <c r="C32" s="403"/>
      <c r="D32" s="404"/>
      <c r="E32" s="404"/>
      <c r="F32" s="405"/>
      <c r="G32" s="989"/>
      <c r="H32" s="990"/>
      <c r="I32" s="990"/>
      <c r="J32" s="991"/>
      <c r="K32" s="88" t="str">
        <f t="shared" si="1"/>
        <v/>
      </c>
    </row>
    <row r="33" spans="1:11">
      <c r="A33" s="108" t="s">
        <v>354</v>
      </c>
      <c r="B33" s="210" t="s">
        <v>631</v>
      </c>
      <c r="C33" s="403"/>
      <c r="D33" s="404"/>
      <c r="E33" s="404"/>
      <c r="F33" s="405"/>
      <c r="G33" s="989"/>
      <c r="H33" s="990"/>
      <c r="I33" s="990"/>
      <c r="J33" s="991"/>
      <c r="K33" s="88" t="str">
        <f t="shared" si="1"/>
        <v/>
      </c>
    </row>
    <row r="34" spans="1:11" ht="13.5" customHeight="1">
      <c r="A34" s="108" t="s">
        <v>355</v>
      </c>
      <c r="B34" s="210" t="s">
        <v>995</v>
      </c>
      <c r="C34" s="403"/>
      <c r="D34" s="404"/>
      <c r="E34" s="404"/>
      <c r="F34" s="405"/>
      <c r="G34" s="989"/>
      <c r="H34" s="990"/>
      <c r="I34" s="990"/>
      <c r="J34" s="991"/>
      <c r="K34" s="88" t="str">
        <f t="shared" si="1"/>
        <v/>
      </c>
    </row>
    <row r="35" spans="1:11" ht="13.5" customHeight="1">
      <c r="A35" s="108" t="s">
        <v>356</v>
      </c>
      <c r="B35" s="210" t="s">
        <v>995</v>
      </c>
      <c r="C35" s="403"/>
      <c r="D35" s="404"/>
      <c r="E35" s="404"/>
      <c r="F35" s="405"/>
      <c r="G35" s="989"/>
      <c r="H35" s="990"/>
      <c r="I35" s="990"/>
      <c r="J35" s="991"/>
      <c r="K35" s="88" t="str">
        <f t="shared" si="1"/>
        <v/>
      </c>
    </row>
    <row r="36" spans="1:11" ht="13.5" customHeight="1">
      <c r="A36" s="108" t="s">
        <v>357</v>
      </c>
      <c r="B36" s="210" t="s">
        <v>996</v>
      </c>
      <c r="C36" s="403"/>
      <c r="D36" s="404"/>
      <c r="E36" s="404"/>
      <c r="F36" s="405"/>
      <c r="G36" s="989"/>
      <c r="H36" s="990"/>
      <c r="I36" s="990"/>
      <c r="J36" s="991"/>
      <c r="K36" s="88" t="str">
        <f t="shared" si="1"/>
        <v/>
      </c>
    </row>
    <row r="37" spans="1:11" ht="13.5" customHeight="1">
      <c r="A37" s="108" t="s">
        <v>358</v>
      </c>
      <c r="B37" s="210" t="s">
        <v>997</v>
      </c>
      <c r="C37" s="403"/>
      <c r="D37" s="404"/>
      <c r="E37" s="404"/>
      <c r="F37" s="405"/>
      <c r="G37" s="989"/>
      <c r="H37" s="990"/>
      <c r="I37" s="990"/>
      <c r="J37" s="991"/>
      <c r="K37" s="88" t="str">
        <f t="shared" si="1"/>
        <v/>
      </c>
    </row>
    <row r="38" spans="1:11" ht="13.5" customHeight="1">
      <c r="A38" s="108" t="s">
        <v>359</v>
      </c>
      <c r="B38" s="210" t="s">
        <v>998</v>
      </c>
      <c r="C38" s="403"/>
      <c r="D38" s="404"/>
      <c r="E38" s="404"/>
      <c r="F38" s="405"/>
      <c r="G38" s="989"/>
      <c r="H38" s="990"/>
      <c r="I38" s="990"/>
      <c r="J38" s="991"/>
      <c r="K38" s="88" t="str">
        <f t="shared" si="1"/>
        <v/>
      </c>
    </row>
    <row r="39" spans="1:11" ht="13.5" customHeight="1">
      <c r="A39" s="108" t="s">
        <v>360</v>
      </c>
      <c r="B39" s="210" t="s">
        <v>262</v>
      </c>
      <c r="C39" s="403"/>
      <c r="D39" s="404"/>
      <c r="E39" s="404"/>
      <c r="F39" s="405"/>
      <c r="G39" s="989"/>
      <c r="H39" s="990"/>
      <c r="I39" s="990"/>
      <c r="J39" s="991"/>
      <c r="K39" s="88" t="str">
        <f t="shared" si="1"/>
        <v/>
      </c>
    </row>
    <row r="40" spans="1:11">
      <c r="A40" s="108" t="s">
        <v>362</v>
      </c>
      <c r="B40" s="210" t="s">
        <v>259</v>
      </c>
      <c r="C40" s="403"/>
      <c r="D40" s="404"/>
      <c r="E40" s="404"/>
      <c r="F40" s="405"/>
      <c r="G40" s="989"/>
      <c r="H40" s="990"/>
      <c r="I40" s="990"/>
      <c r="J40" s="991"/>
      <c r="K40" s="88" t="str">
        <f t="shared" si="1"/>
        <v/>
      </c>
    </row>
    <row r="41" spans="1:11">
      <c r="A41" s="108" t="s">
        <v>363</v>
      </c>
      <c r="B41" s="210" t="s">
        <v>133</v>
      </c>
      <c r="C41" s="403"/>
      <c r="D41" s="404"/>
      <c r="E41" s="404"/>
      <c r="F41" s="405"/>
      <c r="G41" s="989"/>
      <c r="H41" s="990"/>
      <c r="I41" s="990"/>
      <c r="J41" s="991"/>
      <c r="K41" s="88" t="str">
        <f t="shared" si="1"/>
        <v/>
      </c>
    </row>
    <row r="42" spans="1:11">
      <c r="A42" s="108" t="s">
        <v>364</v>
      </c>
      <c r="B42" s="117" t="s">
        <v>729</v>
      </c>
      <c r="C42" s="406"/>
      <c r="D42" s="407"/>
      <c r="E42" s="407"/>
      <c r="F42" s="408"/>
      <c r="G42" s="992"/>
      <c r="H42" s="993"/>
      <c r="I42" s="993"/>
      <c r="J42" s="994"/>
      <c r="K42" s="88" t="str">
        <f t="shared" si="1"/>
        <v/>
      </c>
    </row>
    <row r="43" spans="1:11" ht="14.4" thickBot="1">
      <c r="A43" s="113" t="s">
        <v>365</v>
      </c>
      <c r="B43" s="148" t="s">
        <v>999</v>
      </c>
      <c r="C43" s="409"/>
      <c r="D43" s="410"/>
      <c r="E43" s="410"/>
      <c r="F43" s="411"/>
      <c r="G43" s="995"/>
      <c r="H43" s="996"/>
      <c r="I43" s="996"/>
      <c r="J43" s="997"/>
      <c r="K43" s="88" t="str">
        <f t="shared" si="1"/>
        <v/>
      </c>
    </row>
    <row r="44" spans="1:11" ht="15.6">
      <c r="A44" s="35"/>
      <c r="B44" s="258"/>
      <c r="C44" s="36"/>
      <c r="D44" s="36"/>
      <c r="E44" s="36"/>
      <c r="F44" s="36"/>
      <c r="G44" s="36"/>
      <c r="H44" s="36"/>
      <c r="I44" s="36"/>
      <c r="J44" s="36"/>
    </row>
    <row r="45" spans="1:11" ht="14.4" thickBot="1">
      <c r="A45" s="35"/>
      <c r="B45" s="35"/>
      <c r="C45" s="36"/>
      <c r="D45" s="36"/>
      <c r="E45" s="36"/>
      <c r="F45" s="36"/>
      <c r="G45" s="36"/>
      <c r="H45" s="36"/>
      <c r="I45" s="36"/>
      <c r="J45" s="36"/>
    </row>
    <row r="46" spans="1:11" ht="16.5" customHeight="1" thickBot="1">
      <c r="A46" s="1162" t="s">
        <v>752</v>
      </c>
      <c r="B46" s="1163"/>
      <c r="C46" s="122">
        <f>C6</f>
        <v>0</v>
      </c>
      <c r="D46" s="122">
        <f t="shared" ref="D46:J46" si="2">D6</f>
        <v>0</v>
      </c>
      <c r="E46" s="122">
        <f t="shared" si="2"/>
        <v>0</v>
      </c>
      <c r="F46" s="122">
        <f t="shared" si="2"/>
        <v>0</v>
      </c>
      <c r="G46" s="953">
        <f t="shared" si="2"/>
        <v>0</v>
      </c>
      <c r="H46" s="953">
        <f t="shared" si="2"/>
        <v>0</v>
      </c>
      <c r="I46" s="953">
        <f t="shared" si="2"/>
        <v>0</v>
      </c>
      <c r="J46" s="953">
        <f t="shared" si="2"/>
        <v>0</v>
      </c>
    </row>
    <row r="47" spans="1:11">
      <c r="A47" s="35"/>
      <c r="B47" s="35"/>
      <c r="C47" s="35"/>
      <c r="D47" s="35"/>
      <c r="E47" s="35"/>
      <c r="F47" s="35"/>
      <c r="G47" s="35"/>
      <c r="H47" s="35"/>
      <c r="I47" s="35"/>
      <c r="J47" s="219">
        <f>COUNTIFS(K8:K43,"ERROR")</f>
        <v>0</v>
      </c>
    </row>
    <row r="48" spans="1:11">
      <c r="A48" s="35"/>
      <c r="B48" s="35"/>
      <c r="C48" s="35"/>
      <c r="D48" s="35"/>
      <c r="E48" s="35"/>
      <c r="F48" s="35"/>
      <c r="G48" s="35"/>
      <c r="H48" s="35"/>
      <c r="I48" s="35"/>
      <c r="J48" s="35"/>
    </row>
    <row r="49" spans="1:10">
      <c r="A49" s="88" t="str">
        <f>IF(J47=0,"","    ERROR: Gasto en Navarra no puede ser superior a Gasto en España")</f>
        <v/>
      </c>
      <c r="B49" s="35"/>
      <c r="C49" s="35"/>
      <c r="D49" s="35"/>
      <c r="E49" s="35"/>
      <c r="F49" s="35"/>
      <c r="G49" s="35"/>
      <c r="H49" s="35"/>
      <c r="I49" s="35"/>
      <c r="J49" s="35"/>
    </row>
    <row r="50" spans="1:10">
      <c r="A50" s="128" t="s">
        <v>741</v>
      </c>
      <c r="B50" s="124" t="s">
        <v>770</v>
      </c>
      <c r="C50" s="124"/>
      <c r="D50" s="123"/>
      <c r="E50" s="125"/>
      <c r="F50" s="126"/>
      <c r="G50" s="123" t="s">
        <v>771</v>
      </c>
      <c r="H50" s="125"/>
      <c r="I50" s="35"/>
      <c r="J50" s="35"/>
    </row>
    <row r="51" spans="1:10">
      <c r="A51" s="128" t="s">
        <v>742</v>
      </c>
      <c r="B51" s="129" t="s">
        <v>743</v>
      </c>
      <c r="C51" s="124"/>
      <c r="D51" s="123"/>
      <c r="E51" s="125"/>
      <c r="F51" s="126"/>
      <c r="G51" s="125" t="s">
        <v>744</v>
      </c>
      <c r="H51" s="125"/>
      <c r="I51" s="35"/>
      <c r="J51" s="35"/>
    </row>
    <row r="52" spans="1:10">
      <c r="A52" s="128"/>
      <c r="B52" s="156"/>
      <c r="C52" s="124"/>
      <c r="D52" s="123"/>
      <c r="E52" s="125"/>
      <c r="F52" s="126"/>
      <c r="G52" s="125"/>
      <c r="H52" s="125"/>
      <c r="I52" s="35"/>
      <c r="J52" s="35"/>
    </row>
    <row r="53" spans="1:10" ht="14.4">
      <c r="A53" s="157"/>
      <c r="B53" s="156"/>
      <c r="C53" s="158"/>
      <c r="D53" s="125"/>
      <c r="E53" s="125"/>
      <c r="F53" s="126"/>
      <c r="G53" s="125" t="s">
        <v>881</v>
      </c>
      <c r="H53" s="125"/>
      <c r="I53" s="35"/>
      <c r="J53" s="35"/>
    </row>
    <row r="54" spans="1:10">
      <c r="A54" s="259"/>
      <c r="B54" s="260"/>
      <c r="C54" s="245"/>
      <c r="D54" s="172"/>
      <c r="E54" s="172"/>
      <c r="F54" s="36"/>
      <c r="G54" s="36"/>
      <c r="H54" s="172"/>
      <c r="I54" s="35"/>
      <c r="J54" s="35"/>
    </row>
  </sheetData>
  <sheetProtection algorithmName="SHA-512" hashValue="8a7nkdrPTJH2CuRktY37BEWYbLFXnBWMGcxDA4dcP3aw7nVv48xw4/Ade9MSXTkRc31Ptrex68h+UvIJD1h9Qw==" saltValue="H4LlmYyD4b3gPXkKM46Zkg==" spinCount="100000" sheet="1" objects="1" scenarios="1"/>
  <mergeCells count="11">
    <mergeCell ref="C1:F1"/>
    <mergeCell ref="G1:J1"/>
    <mergeCell ref="C2:C3"/>
    <mergeCell ref="G2:G3"/>
    <mergeCell ref="H2:I2"/>
    <mergeCell ref="J2:J3"/>
    <mergeCell ref="A46:B46"/>
    <mergeCell ref="F2:F3"/>
    <mergeCell ref="A3:B3"/>
    <mergeCell ref="B6:B7"/>
    <mergeCell ref="A5:B5"/>
  </mergeCells>
  <phoneticPr fontId="3" type="noConversion"/>
  <pageMargins left="0.59055118110236227" right="0.59055118110236227" top="0.78740157480314965" bottom="0.78740157480314965" header="0" footer="0"/>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4" tint="0.79998168889431442"/>
  </sheetPr>
  <dimension ref="A1:K70"/>
  <sheetViews>
    <sheetView showGridLines="0" zoomScaleNormal="100" workbookViewId="0">
      <pane ySplit="3" topLeftCell="A4" activePane="bottomLeft" state="frozen"/>
      <selection pane="bottomLeft" activeCell="C8" sqref="C8"/>
    </sheetView>
  </sheetViews>
  <sheetFormatPr baseColWidth="10" defaultColWidth="11.44140625" defaultRowHeight="13.8"/>
  <cols>
    <col min="1" max="1" width="11.6640625" style="3" customWidth="1"/>
    <col min="2" max="2" width="39.6640625" style="3" customWidth="1"/>
    <col min="3" max="3" width="16.6640625" style="3" customWidth="1"/>
    <col min="4" max="4" width="15.5546875" style="3" customWidth="1"/>
    <col min="5" max="5" width="15" style="3" customWidth="1"/>
    <col min="6" max="6" width="15.33203125" style="3" customWidth="1"/>
    <col min="7" max="7" width="14.44140625" style="3" customWidth="1"/>
    <col min="8" max="8" width="15.109375" style="3" customWidth="1"/>
    <col min="9" max="9" width="14.88671875" style="3" customWidth="1"/>
    <col min="10" max="10" width="14.109375" style="3" customWidth="1"/>
    <col min="11" max="11" width="11.44140625" style="29"/>
    <col min="12" max="16384" width="11.44140625" style="3"/>
  </cols>
  <sheetData>
    <row r="1" spans="1:11" ht="14.4" thickBot="1">
      <c r="A1" s="319" t="s">
        <v>1052</v>
      </c>
      <c r="B1" s="29"/>
      <c r="C1" s="1201" t="s">
        <v>745</v>
      </c>
      <c r="D1" s="1202"/>
      <c r="E1" s="1202"/>
      <c r="F1" s="1203"/>
      <c r="G1" s="1204" t="s">
        <v>690</v>
      </c>
      <c r="H1" s="1205"/>
      <c r="I1" s="1205"/>
      <c r="J1" s="1206"/>
    </row>
    <row r="2" spans="1:11" ht="13.5" customHeight="1" thickBot="1">
      <c r="A2" s="183"/>
      <c r="B2" s="184"/>
      <c r="C2" s="1207" t="s">
        <v>746</v>
      </c>
      <c r="D2" s="246" t="s">
        <v>2</v>
      </c>
      <c r="E2" s="247"/>
      <c r="F2" s="1219" t="s">
        <v>3</v>
      </c>
      <c r="G2" s="1209" t="s">
        <v>746</v>
      </c>
      <c r="H2" s="1211" t="s">
        <v>2</v>
      </c>
      <c r="I2" s="1212"/>
      <c r="J2" s="1217" t="s">
        <v>3</v>
      </c>
    </row>
    <row r="3" spans="1:11" ht="16.5" customHeight="1" thickBot="1">
      <c r="A3" s="1221" t="s">
        <v>753</v>
      </c>
      <c r="B3" s="1222"/>
      <c r="C3" s="1208"/>
      <c r="D3" s="248" t="s">
        <v>747</v>
      </c>
      <c r="E3" s="248" t="s">
        <v>5</v>
      </c>
      <c r="F3" s="1220"/>
      <c r="G3" s="1210"/>
      <c r="H3" s="998" t="s">
        <v>747</v>
      </c>
      <c r="I3" s="998" t="s">
        <v>5</v>
      </c>
      <c r="J3" s="1218"/>
    </row>
    <row r="4" spans="1:11">
      <c r="A4" s="185"/>
      <c r="B4" s="222" t="s">
        <v>750</v>
      </c>
      <c r="C4" s="21">
        <f>'CAP.5'!C46</f>
        <v>0</v>
      </c>
      <c r="D4" s="22">
        <f>'CAP.5'!D46</f>
        <v>0</v>
      </c>
      <c r="E4" s="22">
        <f>'CAP.5'!E46</f>
        <v>0</v>
      </c>
      <c r="F4" s="23">
        <f>'CAP.5'!F46</f>
        <v>0</v>
      </c>
      <c r="G4" s="1050">
        <f>'CAP.5'!G46</f>
        <v>0</v>
      </c>
      <c r="H4" s="1051">
        <f>'CAP.5'!H46</f>
        <v>0</v>
      </c>
      <c r="I4" s="1051">
        <f>'CAP.5'!I46</f>
        <v>0</v>
      </c>
      <c r="J4" s="1052">
        <f>'CAP.5'!J46</f>
        <v>0</v>
      </c>
    </row>
    <row r="5" spans="1:11">
      <c r="A5" s="1215"/>
      <c r="B5" s="1216"/>
      <c r="C5" s="188"/>
      <c r="D5" s="189"/>
      <c r="E5" s="189"/>
      <c r="F5" s="190"/>
      <c r="G5" s="999"/>
      <c r="H5" s="1000"/>
      <c r="I5" s="1000"/>
      <c r="J5" s="1001"/>
    </row>
    <row r="6" spans="1:11" ht="12.75" customHeight="1">
      <c r="A6" s="1213" t="s">
        <v>407</v>
      </c>
      <c r="B6" s="1214" t="s">
        <v>680</v>
      </c>
      <c r="C6" s="188">
        <f>SUM(C8:C21)</f>
        <v>0</v>
      </c>
      <c r="D6" s="189">
        <f>SUM(D8:D21)</f>
        <v>0</v>
      </c>
      <c r="E6" s="189">
        <f t="shared" ref="E6:J6" si="0">SUM(E8:E21)</f>
        <v>0</v>
      </c>
      <c r="F6" s="190">
        <f t="shared" si="0"/>
        <v>0</v>
      </c>
      <c r="G6" s="1053">
        <f t="shared" si="0"/>
        <v>0</v>
      </c>
      <c r="H6" s="1054">
        <f t="shared" si="0"/>
        <v>0</v>
      </c>
      <c r="I6" s="1054">
        <f t="shared" si="0"/>
        <v>0</v>
      </c>
      <c r="J6" s="1055">
        <f t="shared" si="0"/>
        <v>0</v>
      </c>
    </row>
    <row r="7" spans="1:11" ht="12.75" customHeight="1">
      <c r="A7" s="1213"/>
      <c r="B7" s="1214"/>
      <c r="C7" s="188"/>
      <c r="D7" s="189"/>
      <c r="E7" s="189"/>
      <c r="F7" s="190"/>
      <c r="G7" s="999"/>
      <c r="H7" s="1000"/>
      <c r="I7" s="1000"/>
      <c r="J7" s="1001"/>
    </row>
    <row r="8" spans="1:11" ht="12.75" customHeight="1">
      <c r="A8" s="191" t="s">
        <v>32</v>
      </c>
      <c r="B8" s="195" t="s">
        <v>1000</v>
      </c>
      <c r="C8" s="4"/>
      <c r="D8" s="5"/>
      <c r="E8" s="5"/>
      <c r="F8" s="6"/>
      <c r="G8" s="1002"/>
      <c r="H8" s="1003"/>
      <c r="I8" s="1003"/>
      <c r="J8" s="1004"/>
      <c r="K8" s="31" t="str">
        <f t="shared" ref="K8:K21" si="1">IF(G8&gt;C8,"ERROR","")</f>
        <v/>
      </c>
    </row>
    <row r="9" spans="1:11" ht="12.75" customHeight="1">
      <c r="A9" s="191" t="s">
        <v>33</v>
      </c>
      <c r="B9" s="195" t="s">
        <v>1001</v>
      </c>
      <c r="C9" s="4"/>
      <c r="D9" s="5"/>
      <c r="E9" s="5"/>
      <c r="F9" s="6"/>
      <c r="G9" s="1002"/>
      <c r="H9" s="1003"/>
      <c r="I9" s="1003"/>
      <c r="J9" s="1004"/>
      <c r="K9" s="31" t="str">
        <f t="shared" si="1"/>
        <v/>
      </c>
    </row>
    <row r="10" spans="1:11" ht="12.75" customHeight="1">
      <c r="A10" s="191" t="s">
        <v>34</v>
      </c>
      <c r="B10" s="195" t="s">
        <v>1002</v>
      </c>
      <c r="C10" s="4"/>
      <c r="D10" s="5"/>
      <c r="E10" s="5"/>
      <c r="F10" s="6"/>
      <c r="G10" s="1002"/>
      <c r="H10" s="1003"/>
      <c r="I10" s="1003"/>
      <c r="J10" s="1004"/>
      <c r="K10" s="31" t="str">
        <f t="shared" si="1"/>
        <v/>
      </c>
    </row>
    <row r="11" spans="1:11" ht="12.75" customHeight="1">
      <c r="A11" s="191" t="s">
        <v>35</v>
      </c>
      <c r="B11" s="195" t="s">
        <v>1002</v>
      </c>
      <c r="C11" s="4"/>
      <c r="D11" s="5"/>
      <c r="E11" s="5"/>
      <c r="F11" s="6"/>
      <c r="G11" s="1002"/>
      <c r="H11" s="1003"/>
      <c r="I11" s="1003"/>
      <c r="J11" s="1004"/>
      <c r="K11" s="31" t="str">
        <f t="shared" si="1"/>
        <v/>
      </c>
    </row>
    <row r="12" spans="1:11" ht="12.75" customHeight="1">
      <c r="A12" s="191" t="s">
        <v>36</v>
      </c>
      <c r="B12" s="195" t="s">
        <v>1003</v>
      </c>
      <c r="C12" s="4"/>
      <c r="D12" s="1057"/>
      <c r="E12" s="5"/>
      <c r="F12" s="6"/>
      <c r="G12" s="1002"/>
      <c r="H12" s="1003"/>
      <c r="I12" s="1003"/>
      <c r="J12" s="1004"/>
      <c r="K12" s="31" t="str">
        <f t="shared" si="1"/>
        <v/>
      </c>
    </row>
    <row r="13" spans="1:11" ht="12.75" customHeight="1">
      <c r="A13" s="191" t="s">
        <v>37</v>
      </c>
      <c r="B13" s="195" t="s">
        <v>632</v>
      </c>
      <c r="C13" s="4"/>
      <c r="D13" s="5"/>
      <c r="E13" s="5"/>
      <c r="F13" s="6"/>
      <c r="G13" s="1002"/>
      <c r="H13" s="1003"/>
      <c r="I13" s="1003"/>
      <c r="J13" s="1004"/>
      <c r="K13" s="31" t="str">
        <f t="shared" si="1"/>
        <v/>
      </c>
    </row>
    <row r="14" spans="1:11" ht="12.75" customHeight="1">
      <c r="A14" s="191" t="s">
        <v>369</v>
      </c>
      <c r="B14" s="195" t="s">
        <v>1004</v>
      </c>
      <c r="C14" s="4"/>
      <c r="D14" s="5"/>
      <c r="E14" s="5"/>
      <c r="F14" s="6"/>
      <c r="G14" s="1002"/>
      <c r="H14" s="1003"/>
      <c r="I14" s="1003"/>
      <c r="J14" s="1004"/>
      <c r="K14" s="31" t="str">
        <f t="shared" si="1"/>
        <v/>
      </c>
    </row>
    <row r="15" spans="1:11" ht="12.75" customHeight="1">
      <c r="A15" s="191" t="s">
        <v>370</v>
      </c>
      <c r="B15" s="195" t="s">
        <v>1005</v>
      </c>
      <c r="C15" s="4"/>
      <c r="D15" s="5"/>
      <c r="E15" s="5"/>
      <c r="F15" s="6"/>
      <c r="G15" s="1002"/>
      <c r="H15" s="1003"/>
      <c r="I15" s="1003"/>
      <c r="J15" s="1004"/>
      <c r="K15" s="31" t="str">
        <f t="shared" si="1"/>
        <v/>
      </c>
    </row>
    <row r="16" spans="1:11" ht="12.75" customHeight="1">
      <c r="A16" s="191" t="s">
        <v>371</v>
      </c>
      <c r="B16" s="195" t="s">
        <v>1006</v>
      </c>
      <c r="C16" s="4"/>
      <c r="D16" s="5"/>
      <c r="E16" s="5"/>
      <c r="F16" s="6"/>
      <c r="G16" s="1002"/>
      <c r="H16" s="1003"/>
      <c r="I16" s="1003"/>
      <c r="J16" s="1004"/>
      <c r="K16" s="31" t="str">
        <f t="shared" si="1"/>
        <v/>
      </c>
    </row>
    <row r="17" spans="1:11" ht="12.75" customHeight="1">
      <c r="A17" s="191" t="s">
        <v>372</v>
      </c>
      <c r="B17" s="195" t="s">
        <v>367</v>
      </c>
      <c r="C17" s="4"/>
      <c r="D17" s="5"/>
      <c r="E17" s="5"/>
      <c r="F17" s="6"/>
      <c r="G17" s="1002"/>
      <c r="H17" s="1003"/>
      <c r="I17" s="1003"/>
      <c r="J17" s="1004"/>
      <c r="K17" s="31" t="str">
        <f t="shared" si="1"/>
        <v/>
      </c>
    </row>
    <row r="18" spans="1:11" ht="12.75" customHeight="1">
      <c r="A18" s="191" t="s">
        <v>373</v>
      </c>
      <c r="B18" s="193" t="s">
        <v>259</v>
      </c>
      <c r="C18" s="4"/>
      <c r="D18" s="5"/>
      <c r="E18" s="5"/>
      <c r="F18" s="6"/>
      <c r="G18" s="1002"/>
      <c r="H18" s="1003"/>
      <c r="I18" s="1003"/>
      <c r="J18" s="1004"/>
      <c r="K18" s="31" t="str">
        <f t="shared" si="1"/>
        <v/>
      </c>
    </row>
    <row r="19" spans="1:11" ht="12.75" customHeight="1">
      <c r="A19" s="191" t="s">
        <v>374</v>
      </c>
      <c r="B19" s="193" t="s">
        <v>133</v>
      </c>
      <c r="C19" s="4"/>
      <c r="D19" s="5"/>
      <c r="E19" s="5"/>
      <c r="F19" s="6"/>
      <c r="G19" s="1002"/>
      <c r="H19" s="1003"/>
      <c r="I19" s="1003"/>
      <c r="J19" s="1004"/>
      <c r="K19" s="31" t="str">
        <f t="shared" si="1"/>
        <v/>
      </c>
    </row>
    <row r="20" spans="1:11" ht="12.75" customHeight="1">
      <c r="A20" s="191" t="s">
        <v>378</v>
      </c>
      <c r="B20" s="195" t="s">
        <v>681</v>
      </c>
      <c r="C20" s="4"/>
      <c r="D20" s="5"/>
      <c r="E20" s="5"/>
      <c r="F20" s="6"/>
      <c r="G20" s="1002"/>
      <c r="H20" s="1003"/>
      <c r="I20" s="1003"/>
      <c r="J20" s="1004"/>
      <c r="K20" s="31" t="str">
        <f t="shared" si="1"/>
        <v/>
      </c>
    </row>
    <row r="21" spans="1:11" ht="12.75" customHeight="1">
      <c r="A21" s="7" t="s">
        <v>379</v>
      </c>
      <c r="B21" s="8" t="s">
        <v>1007</v>
      </c>
      <c r="C21" s="4"/>
      <c r="D21" s="5"/>
      <c r="E21" s="5"/>
      <c r="F21" s="6"/>
      <c r="G21" s="1002"/>
      <c r="H21" s="1003"/>
      <c r="I21" s="1003"/>
      <c r="J21" s="1004"/>
      <c r="K21" s="31" t="str">
        <f t="shared" si="1"/>
        <v/>
      </c>
    </row>
    <row r="22" spans="1:11" ht="12.75" customHeight="1">
      <c r="A22" s="1213" t="s">
        <v>375</v>
      </c>
      <c r="B22" s="1214" t="s">
        <v>376</v>
      </c>
      <c r="C22" s="188">
        <f>SUM(C24:C32)</f>
        <v>0</v>
      </c>
      <c r="D22" s="189">
        <f>SUM(D24:D32)</f>
        <v>0</v>
      </c>
      <c r="E22" s="189">
        <f t="shared" ref="E22:J22" si="2">SUM(E24:E32)</f>
        <v>0</v>
      </c>
      <c r="F22" s="190">
        <f t="shared" si="2"/>
        <v>0</v>
      </c>
      <c r="G22" s="1005">
        <f t="shared" si="2"/>
        <v>0</v>
      </c>
      <c r="H22" s="1006">
        <f t="shared" si="2"/>
        <v>0</v>
      </c>
      <c r="I22" s="1006">
        <f t="shared" si="2"/>
        <v>0</v>
      </c>
      <c r="J22" s="1001">
        <f t="shared" si="2"/>
        <v>0</v>
      </c>
    </row>
    <row r="23" spans="1:11" ht="12.75" customHeight="1">
      <c r="A23" s="1213"/>
      <c r="B23" s="1214"/>
      <c r="C23" s="188"/>
      <c r="D23" s="189"/>
      <c r="E23" s="189"/>
      <c r="F23" s="190"/>
      <c r="G23" s="999"/>
      <c r="H23" s="1000"/>
      <c r="I23" s="1000"/>
      <c r="J23" s="1001"/>
    </row>
    <row r="24" spans="1:11" ht="13.5" customHeight="1">
      <c r="A24" s="191" t="s">
        <v>264</v>
      </c>
      <c r="B24" s="194" t="s">
        <v>1008</v>
      </c>
      <c r="C24" s="4"/>
      <c r="D24" s="5"/>
      <c r="E24" s="5"/>
      <c r="F24" s="6"/>
      <c r="G24" s="1002"/>
      <c r="H24" s="1003"/>
      <c r="I24" s="1003"/>
      <c r="J24" s="1004"/>
      <c r="K24" s="29" t="str">
        <f t="shared" ref="K24:K32" si="3">IF(G24&gt;C24,"ERROR","")</f>
        <v/>
      </c>
    </row>
    <row r="25" spans="1:11">
      <c r="A25" s="191" t="s">
        <v>265</v>
      </c>
      <c r="B25" s="194" t="s">
        <v>1009</v>
      </c>
      <c r="C25" s="4"/>
      <c r="D25" s="5"/>
      <c r="E25" s="5"/>
      <c r="F25" s="6"/>
      <c r="G25" s="1002"/>
      <c r="H25" s="1003"/>
      <c r="I25" s="1003"/>
      <c r="J25" s="1004"/>
      <c r="K25" s="29" t="str">
        <f t="shared" si="3"/>
        <v/>
      </c>
    </row>
    <row r="26" spans="1:11">
      <c r="A26" s="191" t="s">
        <v>69</v>
      </c>
      <c r="B26" s="195" t="s">
        <v>633</v>
      </c>
      <c r="C26" s="4"/>
      <c r="D26" s="5"/>
      <c r="E26" s="5"/>
      <c r="F26" s="6"/>
      <c r="G26" s="1002"/>
      <c r="H26" s="1003"/>
      <c r="I26" s="1003"/>
      <c r="J26" s="1004"/>
      <c r="K26" s="29" t="str">
        <f t="shared" si="3"/>
        <v/>
      </c>
    </row>
    <row r="27" spans="1:11">
      <c r="A27" s="191" t="s">
        <v>70</v>
      </c>
      <c r="B27" s="195" t="s">
        <v>1010</v>
      </c>
      <c r="C27" s="4"/>
      <c r="D27" s="5"/>
      <c r="E27" s="5"/>
      <c r="F27" s="6"/>
      <c r="G27" s="1002"/>
      <c r="H27" s="1003"/>
      <c r="I27" s="1003"/>
      <c r="J27" s="1004"/>
      <c r="K27" s="29" t="str">
        <f t="shared" si="3"/>
        <v/>
      </c>
    </row>
    <row r="28" spans="1:11">
      <c r="A28" s="191" t="s">
        <v>71</v>
      </c>
      <c r="B28" s="195" t="s">
        <v>1011</v>
      </c>
      <c r="C28" s="4"/>
      <c r="D28" s="5"/>
      <c r="E28" s="5"/>
      <c r="F28" s="6"/>
      <c r="G28" s="1002"/>
      <c r="H28" s="1003"/>
      <c r="I28" s="1003"/>
      <c r="J28" s="1004"/>
      <c r="K28" s="29" t="str">
        <f t="shared" si="3"/>
        <v/>
      </c>
    </row>
    <row r="29" spans="1:11">
      <c r="A29" s="191" t="s">
        <v>72</v>
      </c>
      <c r="B29" s="193" t="s">
        <v>259</v>
      </c>
      <c r="C29" s="4"/>
      <c r="D29" s="5"/>
      <c r="E29" s="5"/>
      <c r="F29" s="6"/>
      <c r="G29" s="1002"/>
      <c r="H29" s="1003"/>
      <c r="I29" s="1003"/>
      <c r="J29" s="1004"/>
      <c r="K29" s="29" t="str">
        <f t="shared" si="3"/>
        <v/>
      </c>
    </row>
    <row r="30" spans="1:11">
      <c r="A30" s="191" t="s">
        <v>73</v>
      </c>
      <c r="B30" s="193" t="s">
        <v>133</v>
      </c>
      <c r="C30" s="4"/>
      <c r="D30" s="5"/>
      <c r="E30" s="5"/>
      <c r="F30" s="6"/>
      <c r="G30" s="1002"/>
      <c r="H30" s="1003"/>
      <c r="I30" s="1003"/>
      <c r="J30" s="1004"/>
      <c r="K30" s="29" t="str">
        <f t="shared" si="3"/>
        <v/>
      </c>
    </row>
    <row r="31" spans="1:11">
      <c r="A31" s="191" t="s">
        <v>74</v>
      </c>
      <c r="B31" s="195" t="s">
        <v>380</v>
      </c>
      <c r="C31" s="4"/>
      <c r="D31" s="5"/>
      <c r="E31" s="5"/>
      <c r="F31" s="6"/>
      <c r="G31" s="1002"/>
      <c r="H31" s="1003"/>
      <c r="I31" s="1003"/>
      <c r="J31" s="1004"/>
      <c r="K31" s="29" t="str">
        <f t="shared" si="3"/>
        <v/>
      </c>
    </row>
    <row r="32" spans="1:11" ht="14.4" thickBot="1">
      <c r="A32" s="7" t="s">
        <v>75</v>
      </c>
      <c r="B32" s="8" t="s">
        <v>1007</v>
      </c>
      <c r="C32" s="9"/>
      <c r="D32" s="10"/>
      <c r="E32" s="10"/>
      <c r="F32" s="11"/>
      <c r="G32" s="1007"/>
      <c r="H32" s="1008"/>
      <c r="I32" s="1008"/>
      <c r="J32" s="1009"/>
      <c r="K32" s="29" t="str">
        <f t="shared" si="3"/>
        <v/>
      </c>
    </row>
    <row r="33" spans="1:10">
      <c r="A33" s="191"/>
      <c r="B33" s="193"/>
      <c r="C33" s="196"/>
      <c r="D33" s="196"/>
      <c r="E33" s="196"/>
      <c r="F33" s="196"/>
      <c r="G33" s="196"/>
      <c r="H33" s="196"/>
      <c r="I33" s="196"/>
      <c r="J33" s="196"/>
    </row>
    <row r="34" spans="1:10" ht="14.4" thickBot="1">
      <c r="A34" s="191"/>
      <c r="B34" s="193"/>
      <c r="C34" s="196"/>
      <c r="D34" s="196"/>
      <c r="E34" s="196"/>
      <c r="F34" s="196"/>
      <c r="G34" s="196"/>
      <c r="H34" s="196"/>
      <c r="I34" s="196"/>
      <c r="J34" s="196"/>
    </row>
    <row r="35" spans="1:10" ht="16.5" customHeight="1" thickBot="1">
      <c r="A35" s="1199" t="s">
        <v>752</v>
      </c>
      <c r="B35" s="1200"/>
      <c r="C35" s="261">
        <f>SUM(C4,C6,C22)</f>
        <v>0</v>
      </c>
      <c r="D35" s="261">
        <f t="shared" ref="D35:J35" si="4">SUM(D4,D6,D22)</f>
        <v>0</v>
      </c>
      <c r="E35" s="261">
        <f t="shared" si="4"/>
        <v>0</v>
      </c>
      <c r="F35" s="261">
        <f t="shared" si="4"/>
        <v>0</v>
      </c>
      <c r="G35" s="1056">
        <f t="shared" si="4"/>
        <v>0</v>
      </c>
      <c r="H35" s="1056">
        <f t="shared" si="4"/>
        <v>0</v>
      </c>
      <c r="I35" s="1056">
        <f t="shared" si="4"/>
        <v>0</v>
      </c>
      <c r="J35" s="1056">
        <f t="shared" si="4"/>
        <v>0</v>
      </c>
    </row>
    <row r="36" spans="1:10">
      <c r="A36" s="191"/>
      <c r="B36" s="262"/>
      <c r="C36" s="196"/>
      <c r="D36" s="196"/>
      <c r="E36" s="196"/>
      <c r="F36" s="196"/>
      <c r="G36" s="196"/>
      <c r="H36" s="196"/>
      <c r="I36" s="196"/>
      <c r="J36" s="197">
        <f>COUNTIFS(K8:K32,"ERROR")</f>
        <v>0</v>
      </c>
    </row>
    <row r="37" spans="1:10">
      <c r="A37" s="29"/>
      <c r="B37" s="29"/>
      <c r="C37" s="29"/>
      <c r="D37" s="29"/>
      <c r="E37" s="29"/>
      <c r="F37" s="29"/>
      <c r="G37" s="29"/>
      <c r="H37" s="198"/>
      <c r="I37" s="199"/>
      <c r="J37" s="29"/>
    </row>
    <row r="38" spans="1:10">
      <c r="A38" s="31" t="str">
        <f>IF(J36=0,"","    ERROR: Gasto en Navarra no puede ser superior a Gasto en España")</f>
        <v/>
      </c>
      <c r="B38" s="29"/>
      <c r="C38" s="29"/>
      <c r="D38" s="29"/>
      <c r="E38" s="29"/>
      <c r="F38" s="29"/>
      <c r="G38" s="29"/>
      <c r="H38" s="198"/>
      <c r="I38" s="199"/>
      <c r="J38" s="29"/>
    </row>
    <row r="39" spans="1:10">
      <c r="A39" s="200" t="s">
        <v>741</v>
      </c>
      <c r="B39" s="201" t="s">
        <v>770</v>
      </c>
      <c r="C39" s="201"/>
      <c r="D39" s="202"/>
      <c r="E39" s="198"/>
      <c r="F39" s="203"/>
      <c r="G39" s="202" t="s">
        <v>771</v>
      </c>
      <c r="H39" s="198"/>
      <c r="I39" s="199"/>
      <c r="J39" s="29"/>
    </row>
    <row r="40" spans="1:10">
      <c r="A40" s="200" t="s">
        <v>742</v>
      </c>
      <c r="B40" s="204" t="s">
        <v>743</v>
      </c>
      <c r="C40" s="201"/>
      <c r="D40" s="202"/>
      <c r="E40" s="198"/>
      <c r="F40" s="203"/>
      <c r="G40" s="198" t="s">
        <v>744</v>
      </c>
      <c r="H40" s="29"/>
      <c r="I40" s="29"/>
      <c r="J40" s="29"/>
    </row>
    <row r="41" spans="1:10">
      <c r="A41" s="200"/>
      <c r="B41" s="205"/>
      <c r="C41" s="201"/>
      <c r="D41" s="202"/>
      <c r="E41" s="198"/>
      <c r="F41" s="203"/>
      <c r="G41" s="198" t="s">
        <v>881</v>
      </c>
      <c r="H41" s="207"/>
      <c r="I41" s="29"/>
      <c r="J41" s="29"/>
    </row>
    <row r="42" spans="1:10">
      <c r="A42" s="15"/>
      <c r="B42" s="16"/>
      <c r="C42" s="14"/>
      <c r="D42" s="13"/>
      <c r="E42" s="13"/>
      <c r="F42" s="12"/>
      <c r="G42" s="12"/>
      <c r="H42" s="13"/>
    </row>
    <row r="43" spans="1:10">
      <c r="C43" s="12"/>
      <c r="D43" s="12"/>
      <c r="E43" s="12"/>
      <c r="F43" s="12"/>
      <c r="H43" s="12"/>
      <c r="I43" s="12"/>
      <c r="J43" s="12"/>
    </row>
    <row r="44" spans="1:10">
      <c r="C44" s="12"/>
      <c r="D44" s="12"/>
      <c r="E44" s="12"/>
      <c r="F44" s="12"/>
      <c r="H44" s="12"/>
      <c r="I44" s="12"/>
      <c r="J44" s="12"/>
    </row>
    <row r="45" spans="1:10">
      <c r="C45" s="12"/>
      <c r="D45" s="12"/>
      <c r="E45" s="12"/>
      <c r="F45" s="12"/>
      <c r="H45" s="12"/>
      <c r="I45" s="12"/>
      <c r="J45" s="12"/>
    </row>
    <row r="46" spans="1:10">
      <c r="C46" s="12"/>
      <c r="D46" s="12"/>
      <c r="E46" s="12"/>
      <c r="F46" s="12"/>
      <c r="G46" s="12"/>
      <c r="H46" s="12"/>
      <c r="I46" s="12"/>
      <c r="J46" s="12"/>
    </row>
    <row r="47" spans="1:10">
      <c r="C47" s="12"/>
      <c r="D47" s="12"/>
      <c r="E47" s="12"/>
      <c r="F47" s="12"/>
      <c r="G47" s="12"/>
      <c r="H47" s="12"/>
      <c r="I47" s="12"/>
      <c r="J47" s="12"/>
    </row>
    <row r="48" spans="1:10">
      <c r="C48" s="12"/>
      <c r="D48" s="12"/>
      <c r="E48" s="12"/>
      <c r="F48" s="12"/>
      <c r="G48" s="12"/>
      <c r="H48" s="12"/>
      <c r="I48" s="12"/>
      <c r="J48" s="12"/>
    </row>
    <row r="49" spans="3:10">
      <c r="C49" s="12"/>
      <c r="D49" s="12"/>
      <c r="E49" s="12"/>
      <c r="F49" s="12"/>
      <c r="G49" s="12"/>
      <c r="H49" s="12"/>
      <c r="I49" s="12"/>
      <c r="J49" s="12"/>
    </row>
    <row r="50" spans="3:10">
      <c r="C50" s="12"/>
      <c r="D50" s="12"/>
      <c r="E50" s="12"/>
      <c r="F50" s="12"/>
      <c r="G50" s="12"/>
      <c r="H50" s="12"/>
      <c r="I50" s="12"/>
      <c r="J50" s="12"/>
    </row>
    <row r="51" spans="3:10">
      <c r="C51" s="12"/>
      <c r="D51" s="12"/>
      <c r="E51" s="12"/>
      <c r="F51" s="12"/>
      <c r="G51" s="12"/>
      <c r="H51" s="12"/>
      <c r="I51" s="12"/>
      <c r="J51" s="12"/>
    </row>
    <row r="52" spans="3:10">
      <c r="C52" s="12"/>
      <c r="D52" s="12"/>
      <c r="E52" s="12"/>
      <c r="F52" s="12"/>
      <c r="G52" s="12"/>
      <c r="H52" s="12"/>
      <c r="I52" s="12"/>
      <c r="J52" s="12"/>
    </row>
    <row r="53" spans="3:10">
      <c r="C53" s="12"/>
      <c r="D53" s="12"/>
      <c r="E53" s="12"/>
      <c r="F53" s="12"/>
      <c r="G53" s="12"/>
      <c r="H53" s="12"/>
      <c r="I53" s="12"/>
      <c r="J53" s="12"/>
    </row>
    <row r="54" spans="3:10">
      <c r="C54" s="12"/>
      <c r="D54" s="12"/>
      <c r="E54" s="12"/>
      <c r="F54" s="12"/>
      <c r="G54" s="12"/>
      <c r="H54" s="12"/>
      <c r="I54" s="12"/>
      <c r="J54" s="12"/>
    </row>
    <row r="55" spans="3:10">
      <c r="C55" s="12"/>
      <c r="D55" s="12"/>
      <c r="E55" s="12"/>
      <c r="F55" s="12"/>
      <c r="G55" s="12"/>
      <c r="H55" s="12"/>
      <c r="I55" s="12"/>
      <c r="J55" s="12"/>
    </row>
    <row r="56" spans="3:10">
      <c r="C56" s="12"/>
      <c r="D56" s="12"/>
      <c r="E56" s="12"/>
      <c r="F56" s="12"/>
      <c r="G56" s="12"/>
      <c r="H56" s="12"/>
      <c r="I56" s="12"/>
      <c r="J56" s="12"/>
    </row>
    <row r="57" spans="3:10">
      <c r="C57" s="12"/>
      <c r="D57" s="12"/>
      <c r="E57" s="12"/>
      <c r="F57" s="12"/>
      <c r="G57" s="12"/>
      <c r="H57" s="12"/>
      <c r="I57" s="12"/>
      <c r="J57" s="12"/>
    </row>
    <row r="58" spans="3:10">
      <c r="C58" s="12"/>
      <c r="D58" s="12"/>
      <c r="E58" s="12"/>
      <c r="F58" s="12"/>
      <c r="G58" s="12"/>
      <c r="H58" s="12"/>
      <c r="I58" s="12"/>
      <c r="J58" s="12"/>
    </row>
    <row r="59" spans="3:10">
      <c r="C59" s="12"/>
      <c r="D59" s="12"/>
      <c r="E59" s="12"/>
      <c r="F59" s="12"/>
      <c r="G59" s="12"/>
      <c r="H59" s="12"/>
      <c r="I59" s="12"/>
      <c r="J59" s="12"/>
    </row>
    <row r="60" spans="3:10">
      <c r="C60" s="12"/>
      <c r="D60" s="12"/>
      <c r="E60" s="12"/>
      <c r="F60" s="12"/>
      <c r="G60" s="12"/>
      <c r="H60" s="12"/>
      <c r="I60" s="12"/>
      <c r="J60" s="12"/>
    </row>
    <row r="61" spans="3:10">
      <c r="C61" s="12"/>
      <c r="D61" s="12"/>
      <c r="E61" s="12"/>
      <c r="F61" s="12"/>
      <c r="G61" s="12"/>
      <c r="H61" s="12"/>
      <c r="I61" s="12"/>
      <c r="J61" s="12"/>
    </row>
    <row r="62" spans="3:10">
      <c r="C62" s="12"/>
      <c r="D62" s="12"/>
      <c r="E62" s="12"/>
      <c r="F62" s="12"/>
      <c r="G62" s="12"/>
      <c r="H62" s="12"/>
      <c r="I62" s="12"/>
      <c r="J62" s="12"/>
    </row>
    <row r="63" spans="3:10">
      <c r="C63" s="12"/>
      <c r="D63" s="12"/>
      <c r="E63" s="12"/>
      <c r="F63" s="12"/>
      <c r="G63" s="12"/>
      <c r="H63" s="12"/>
      <c r="I63" s="12"/>
      <c r="J63" s="12"/>
    </row>
    <row r="64" spans="3:10">
      <c r="C64" s="12"/>
      <c r="D64" s="12"/>
      <c r="E64" s="12"/>
      <c r="F64" s="12"/>
      <c r="G64" s="12"/>
      <c r="H64" s="12"/>
      <c r="I64" s="12"/>
      <c r="J64" s="12"/>
    </row>
    <row r="65" spans="3:10">
      <c r="C65" s="12"/>
      <c r="D65" s="12"/>
      <c r="E65" s="12"/>
      <c r="F65" s="12"/>
      <c r="G65" s="12"/>
      <c r="H65" s="12"/>
      <c r="I65" s="12"/>
      <c r="J65" s="12"/>
    </row>
    <row r="66" spans="3:10">
      <c r="C66" s="12"/>
      <c r="D66" s="12"/>
      <c r="E66" s="12"/>
      <c r="F66" s="12"/>
      <c r="G66" s="12"/>
      <c r="H66" s="12"/>
      <c r="I66" s="12"/>
      <c r="J66" s="12"/>
    </row>
    <row r="67" spans="3:10">
      <c r="C67" s="12"/>
      <c r="D67" s="12"/>
      <c r="E67" s="12"/>
      <c r="F67" s="12"/>
      <c r="G67" s="12"/>
      <c r="H67" s="12"/>
      <c r="I67" s="12"/>
      <c r="J67" s="12"/>
    </row>
    <row r="68" spans="3:10">
      <c r="C68" s="12"/>
      <c r="D68" s="12"/>
      <c r="E68" s="12"/>
      <c r="F68" s="12"/>
      <c r="G68" s="12"/>
      <c r="H68" s="12"/>
      <c r="I68" s="12"/>
      <c r="J68" s="12"/>
    </row>
    <row r="69" spans="3:10">
      <c r="C69" s="12"/>
      <c r="D69" s="12"/>
      <c r="E69" s="12"/>
      <c r="F69" s="12"/>
      <c r="G69" s="12"/>
      <c r="H69" s="12"/>
      <c r="I69" s="12"/>
      <c r="J69" s="12"/>
    </row>
    <row r="70" spans="3:10">
      <c r="C70" s="12"/>
      <c r="D70" s="12"/>
      <c r="E70" s="12"/>
      <c r="F70" s="12"/>
      <c r="G70" s="12"/>
      <c r="H70" s="12"/>
      <c r="I70" s="12"/>
      <c r="J70" s="12"/>
    </row>
  </sheetData>
  <sheetProtection algorithmName="SHA-512" hashValue="0/mdqZiBRUFofM+78ljBqUVnd+BqBFTE4IBJxiupWeIiHs5eY4OR1aGdzZXyTZ142QsDAhT4VorHqtykNi/umg==" saltValue="fV7UGajx4QGDWcxLqE3Xiw==" spinCount="100000" sheet="1" objects="1" scenarios="1"/>
  <mergeCells count="14">
    <mergeCell ref="A35:B35"/>
    <mergeCell ref="C1:F1"/>
    <mergeCell ref="G1:J1"/>
    <mergeCell ref="C2:C3"/>
    <mergeCell ref="G2:G3"/>
    <mergeCell ref="H2:I2"/>
    <mergeCell ref="A22:A23"/>
    <mergeCell ref="B22:B23"/>
    <mergeCell ref="A6:A7"/>
    <mergeCell ref="B6:B7"/>
    <mergeCell ref="A5:B5"/>
    <mergeCell ref="J2:J3"/>
    <mergeCell ref="F2:F3"/>
    <mergeCell ref="A3:B3"/>
  </mergeCells>
  <phoneticPr fontId="3" type="noConversion"/>
  <pageMargins left="0.59055118110236227" right="0.59055118110236227" top="0.78740157480314965" bottom="0.78740157480314965" header="0" footer="0"/>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4" tint="0.79998168889431442"/>
    <pageSetUpPr fitToPage="1"/>
  </sheetPr>
  <dimension ref="A1:K42"/>
  <sheetViews>
    <sheetView showGridLines="0" zoomScaleNormal="100" workbookViewId="0">
      <pane ySplit="3" topLeftCell="A4" activePane="bottomLeft" state="frozen"/>
      <selection pane="bottomLeft" activeCell="C8" sqref="C8"/>
    </sheetView>
  </sheetViews>
  <sheetFormatPr baseColWidth="10" defaultColWidth="11.44140625" defaultRowHeight="13.8"/>
  <cols>
    <col min="1" max="1" width="11.6640625" style="59" customWidth="1"/>
    <col min="2" max="2" width="41.44140625" style="59" customWidth="1"/>
    <col min="3" max="5" width="16.6640625" style="59" customWidth="1"/>
    <col min="6" max="6" width="13" style="59" customWidth="1"/>
    <col min="7" max="7" width="16.44140625" style="59" customWidth="1"/>
    <col min="8" max="9" width="15" style="59" customWidth="1"/>
    <col min="10" max="10" width="12.33203125" style="59" customWidth="1"/>
    <col min="11" max="11" width="11.44140625" style="35"/>
    <col min="12" max="16384" width="11.44140625" style="59"/>
  </cols>
  <sheetData>
    <row r="1" spans="1:11" ht="14.4" thickBot="1">
      <c r="A1" s="319" t="s">
        <v>1052</v>
      </c>
      <c r="B1" s="35"/>
      <c r="C1" s="1146" t="s">
        <v>745</v>
      </c>
      <c r="D1" s="1147"/>
      <c r="E1" s="1147"/>
      <c r="F1" s="1164"/>
      <c r="G1" s="1148" t="s">
        <v>690</v>
      </c>
      <c r="H1" s="1149"/>
      <c r="I1" s="1149"/>
      <c r="J1" s="1150"/>
    </row>
    <row r="2" spans="1:11" ht="13.5" customHeight="1" thickBot="1">
      <c r="A2" s="92"/>
      <c r="B2" s="138"/>
      <c r="C2" s="1197" t="s">
        <v>746</v>
      </c>
      <c r="D2" s="249" t="s">
        <v>2</v>
      </c>
      <c r="E2" s="250"/>
      <c r="F2" s="1195" t="s">
        <v>3</v>
      </c>
      <c r="G2" s="1151" t="s">
        <v>746</v>
      </c>
      <c r="H2" s="1153" t="s">
        <v>2</v>
      </c>
      <c r="I2" s="1154"/>
      <c r="J2" s="1155" t="s">
        <v>3</v>
      </c>
    </row>
    <row r="3" spans="1:11" ht="16.5" customHeight="1" thickBot="1">
      <c r="A3" s="1186" t="s">
        <v>753</v>
      </c>
      <c r="B3" s="1187"/>
      <c r="C3" s="1198"/>
      <c r="D3" s="251" t="s">
        <v>747</v>
      </c>
      <c r="E3" s="251" t="s">
        <v>5</v>
      </c>
      <c r="F3" s="1196"/>
      <c r="G3" s="1152"/>
      <c r="H3" s="931" t="s">
        <v>747</v>
      </c>
      <c r="I3" s="931" t="s">
        <v>5</v>
      </c>
      <c r="J3" s="1156"/>
    </row>
    <row r="4" spans="1:11" ht="14.4" thickBot="1">
      <c r="A4" s="143"/>
      <c r="B4" s="228" t="s">
        <v>750</v>
      </c>
      <c r="C4" s="229">
        <f>'CAP.5 Parte 2'!C35</f>
        <v>0</v>
      </c>
      <c r="D4" s="230">
        <f>'CAP.5 Parte 2'!D35</f>
        <v>0</v>
      </c>
      <c r="E4" s="230">
        <f>'CAP.5 Parte 2'!E35</f>
        <v>0</v>
      </c>
      <c r="F4" s="231">
        <f>'CAP.5 Parte 2'!F35</f>
        <v>0</v>
      </c>
      <c r="G4" s="1041">
        <f>'CAP.5 Parte 2'!G35</f>
        <v>0</v>
      </c>
      <c r="H4" s="1042">
        <f>'CAP.5 Parte 2'!H35</f>
        <v>0</v>
      </c>
      <c r="I4" s="1042">
        <f>'CAP.5 Parte 2'!I35</f>
        <v>0</v>
      </c>
      <c r="J4" s="1043">
        <f>'CAP.5 Parte 2'!J35</f>
        <v>0</v>
      </c>
    </row>
    <row r="5" spans="1:11">
      <c r="A5" s="1160"/>
      <c r="B5" s="1161"/>
      <c r="C5" s="99"/>
      <c r="D5" s="100"/>
      <c r="E5" s="100"/>
      <c r="F5" s="145"/>
      <c r="G5" s="965"/>
      <c r="H5" s="966"/>
      <c r="I5" s="966"/>
      <c r="J5" s="967"/>
    </row>
    <row r="6" spans="1:11" ht="12.75" customHeight="1">
      <c r="A6" s="1144" t="s">
        <v>382</v>
      </c>
      <c r="B6" s="1223" t="s">
        <v>377</v>
      </c>
      <c r="C6" s="102">
        <f>SUM(C8:C18)</f>
        <v>0</v>
      </c>
      <c r="D6" s="103">
        <f>SUM(D8:D18)</f>
        <v>0</v>
      </c>
      <c r="E6" s="103">
        <f t="shared" ref="E6:J6" si="0">SUM(E8:E18)</f>
        <v>0</v>
      </c>
      <c r="F6" s="146">
        <f t="shared" si="0"/>
        <v>0</v>
      </c>
      <c r="G6" s="950">
        <f t="shared" si="0"/>
        <v>0</v>
      </c>
      <c r="H6" s="951">
        <f t="shared" si="0"/>
        <v>0</v>
      </c>
      <c r="I6" s="951">
        <f t="shared" si="0"/>
        <v>0</v>
      </c>
      <c r="J6" s="952">
        <f t="shared" si="0"/>
        <v>0</v>
      </c>
    </row>
    <row r="7" spans="1:11" ht="12.75" customHeight="1">
      <c r="A7" s="1144"/>
      <c r="B7" s="1223"/>
      <c r="C7" s="102"/>
      <c r="D7" s="103"/>
      <c r="E7" s="103"/>
      <c r="F7" s="146"/>
      <c r="G7" s="968"/>
      <c r="H7" s="969"/>
      <c r="I7" s="969"/>
      <c r="J7" s="970"/>
    </row>
    <row r="8" spans="1:11" ht="12.75" customHeight="1">
      <c r="A8" s="108" t="s">
        <v>393</v>
      </c>
      <c r="B8" s="117" t="s">
        <v>1012</v>
      </c>
      <c r="C8" s="110"/>
      <c r="D8" s="111"/>
      <c r="E8" s="111"/>
      <c r="F8" s="147"/>
      <c r="G8" s="971"/>
      <c r="H8" s="972"/>
      <c r="I8" s="972"/>
      <c r="J8" s="973"/>
      <c r="K8" s="88" t="str">
        <f t="shared" ref="K8:K18" si="1">IF(G8&gt;C8,"ERROR","")</f>
        <v/>
      </c>
    </row>
    <row r="9" spans="1:11" ht="12.75" customHeight="1">
      <c r="A9" s="108" t="s">
        <v>394</v>
      </c>
      <c r="B9" s="117" t="s">
        <v>1013</v>
      </c>
      <c r="C9" s="110"/>
      <c r="D9" s="111"/>
      <c r="E9" s="111"/>
      <c r="F9" s="147"/>
      <c r="G9" s="971"/>
      <c r="H9" s="972"/>
      <c r="I9" s="972"/>
      <c r="J9" s="973"/>
      <c r="K9" s="88" t="str">
        <f t="shared" si="1"/>
        <v/>
      </c>
    </row>
    <row r="10" spans="1:11" ht="12.75" customHeight="1">
      <c r="A10" s="108" t="s">
        <v>395</v>
      </c>
      <c r="B10" s="117" t="s">
        <v>1014</v>
      </c>
      <c r="C10" s="110"/>
      <c r="D10" s="111"/>
      <c r="E10" s="111"/>
      <c r="F10" s="147"/>
      <c r="G10" s="971"/>
      <c r="H10" s="972"/>
      <c r="I10" s="972"/>
      <c r="J10" s="973"/>
      <c r="K10" s="88" t="str">
        <f t="shared" si="1"/>
        <v/>
      </c>
    </row>
    <row r="11" spans="1:11" ht="12.75" customHeight="1">
      <c r="A11" s="108" t="s">
        <v>396</v>
      </c>
      <c r="B11" s="117" t="s">
        <v>1014</v>
      </c>
      <c r="C11" s="110"/>
      <c r="D11" s="111"/>
      <c r="E11" s="111"/>
      <c r="F11" s="147"/>
      <c r="G11" s="971"/>
      <c r="H11" s="972"/>
      <c r="I11" s="972"/>
      <c r="J11" s="973"/>
      <c r="K11" s="88" t="str">
        <f t="shared" si="1"/>
        <v/>
      </c>
    </row>
    <row r="12" spans="1:11" ht="12.75" customHeight="1">
      <c r="A12" s="108" t="s">
        <v>397</v>
      </c>
      <c r="B12" s="117" t="s">
        <v>634</v>
      </c>
      <c r="C12" s="110"/>
      <c r="D12" s="111"/>
      <c r="E12" s="111"/>
      <c r="F12" s="147"/>
      <c r="G12" s="971"/>
      <c r="H12" s="972"/>
      <c r="I12" s="972"/>
      <c r="J12" s="973"/>
      <c r="K12" s="88" t="str">
        <f t="shared" si="1"/>
        <v/>
      </c>
    </row>
    <row r="13" spans="1:11" ht="12.75" customHeight="1">
      <c r="A13" s="108" t="s">
        <v>398</v>
      </c>
      <c r="B13" s="117" t="s">
        <v>1015</v>
      </c>
      <c r="C13" s="110"/>
      <c r="D13" s="111"/>
      <c r="E13" s="111"/>
      <c r="F13" s="147"/>
      <c r="G13" s="971"/>
      <c r="H13" s="972"/>
      <c r="I13" s="972"/>
      <c r="J13" s="973"/>
      <c r="K13" s="88" t="str">
        <f t="shared" si="1"/>
        <v/>
      </c>
    </row>
    <row r="14" spans="1:11" ht="12.75" customHeight="1">
      <c r="A14" s="108" t="s">
        <v>399</v>
      </c>
      <c r="B14" s="117" t="s">
        <v>1016</v>
      </c>
      <c r="C14" s="110"/>
      <c r="D14" s="111"/>
      <c r="E14" s="111"/>
      <c r="F14" s="147"/>
      <c r="G14" s="971"/>
      <c r="H14" s="972"/>
      <c r="I14" s="972"/>
      <c r="J14" s="973"/>
      <c r="K14" s="88" t="str">
        <f t="shared" si="1"/>
        <v/>
      </c>
    </row>
    <row r="15" spans="1:11" ht="12.75" customHeight="1">
      <c r="A15" s="108" t="s">
        <v>400</v>
      </c>
      <c r="B15" s="210" t="s">
        <v>259</v>
      </c>
      <c r="C15" s="110"/>
      <c r="D15" s="111"/>
      <c r="E15" s="111"/>
      <c r="F15" s="147"/>
      <c r="G15" s="971"/>
      <c r="H15" s="972"/>
      <c r="I15" s="972"/>
      <c r="J15" s="973"/>
      <c r="K15" s="88" t="str">
        <f t="shared" si="1"/>
        <v/>
      </c>
    </row>
    <row r="16" spans="1:11" ht="12.75" customHeight="1">
      <c r="A16" s="108" t="s">
        <v>401</v>
      </c>
      <c r="B16" s="210" t="s">
        <v>133</v>
      </c>
      <c r="C16" s="110"/>
      <c r="D16" s="111"/>
      <c r="E16" s="111"/>
      <c r="F16" s="147"/>
      <c r="G16" s="971"/>
      <c r="H16" s="972"/>
      <c r="I16" s="972"/>
      <c r="J16" s="973"/>
      <c r="K16" s="88" t="str">
        <f t="shared" si="1"/>
        <v/>
      </c>
    </row>
    <row r="17" spans="1:11" ht="12.75" customHeight="1">
      <c r="A17" s="108" t="s">
        <v>402</v>
      </c>
      <c r="B17" s="117" t="s">
        <v>381</v>
      </c>
      <c r="C17" s="110"/>
      <c r="D17" s="111"/>
      <c r="E17" s="111"/>
      <c r="F17" s="147"/>
      <c r="G17" s="971"/>
      <c r="H17" s="972"/>
      <c r="I17" s="972"/>
      <c r="J17" s="973"/>
      <c r="K17" s="88" t="str">
        <f t="shared" si="1"/>
        <v/>
      </c>
    </row>
    <row r="18" spans="1:11" ht="12.75" customHeight="1">
      <c r="A18" s="113" t="s">
        <v>403</v>
      </c>
      <c r="B18" s="148" t="s">
        <v>118</v>
      </c>
      <c r="C18" s="110"/>
      <c r="D18" s="111"/>
      <c r="E18" s="111"/>
      <c r="F18" s="147"/>
      <c r="G18" s="971"/>
      <c r="H18" s="972"/>
      <c r="I18" s="972"/>
      <c r="J18" s="973"/>
      <c r="K18" s="88" t="str">
        <f t="shared" si="1"/>
        <v/>
      </c>
    </row>
    <row r="19" spans="1:11" ht="12.75" customHeight="1">
      <c r="A19" s="1144" t="s">
        <v>383</v>
      </c>
      <c r="B19" s="1223" t="s">
        <v>480</v>
      </c>
      <c r="C19" s="102">
        <f>SUM(C21:C31)</f>
        <v>0</v>
      </c>
      <c r="D19" s="103">
        <f>SUM(D21:D31)</f>
        <v>0</v>
      </c>
      <c r="E19" s="103">
        <f t="shared" ref="E19:J19" si="2">SUM(E21:E31)</f>
        <v>0</v>
      </c>
      <c r="F19" s="146">
        <f t="shared" si="2"/>
        <v>0</v>
      </c>
      <c r="G19" s="950">
        <f t="shared" si="2"/>
        <v>0</v>
      </c>
      <c r="H19" s="951">
        <f t="shared" si="2"/>
        <v>0</v>
      </c>
      <c r="I19" s="951">
        <f t="shared" si="2"/>
        <v>0</v>
      </c>
      <c r="J19" s="952">
        <f t="shared" si="2"/>
        <v>0</v>
      </c>
      <c r="K19" s="88"/>
    </row>
    <row r="20" spans="1:11" ht="12.75" customHeight="1">
      <c r="A20" s="1144"/>
      <c r="B20" s="1223"/>
      <c r="C20" s="102"/>
      <c r="D20" s="103"/>
      <c r="E20" s="103"/>
      <c r="F20" s="146"/>
      <c r="G20" s="968"/>
      <c r="H20" s="969"/>
      <c r="I20" s="969"/>
      <c r="J20" s="970"/>
      <c r="K20" s="88"/>
    </row>
    <row r="21" spans="1:11" ht="13.5" customHeight="1">
      <c r="A21" s="108" t="s">
        <v>384</v>
      </c>
      <c r="B21" s="118" t="s">
        <v>1017</v>
      </c>
      <c r="C21" s="110"/>
      <c r="D21" s="111"/>
      <c r="E21" s="111"/>
      <c r="F21" s="147"/>
      <c r="G21" s="971"/>
      <c r="H21" s="972"/>
      <c r="I21" s="972"/>
      <c r="J21" s="973"/>
      <c r="K21" s="88" t="str">
        <f t="shared" ref="K21:K31" si="3">IF(G21&gt;C21,"ERROR","")</f>
        <v/>
      </c>
    </row>
    <row r="22" spans="1:11">
      <c r="A22" s="108" t="s">
        <v>385</v>
      </c>
      <c r="B22" s="118" t="s">
        <v>1017</v>
      </c>
      <c r="C22" s="110"/>
      <c r="D22" s="111"/>
      <c r="E22" s="111"/>
      <c r="F22" s="147"/>
      <c r="G22" s="971"/>
      <c r="H22" s="972"/>
      <c r="I22" s="972"/>
      <c r="J22" s="973"/>
      <c r="K22" s="88" t="str">
        <f t="shared" si="3"/>
        <v/>
      </c>
    </row>
    <row r="23" spans="1:11">
      <c r="A23" s="108" t="s">
        <v>386</v>
      </c>
      <c r="B23" s="118" t="s">
        <v>635</v>
      </c>
      <c r="C23" s="110"/>
      <c r="D23" s="111"/>
      <c r="E23" s="111"/>
      <c r="F23" s="147"/>
      <c r="G23" s="971"/>
      <c r="H23" s="972"/>
      <c r="I23" s="972"/>
      <c r="J23" s="973"/>
      <c r="K23" s="88" t="str">
        <f t="shared" si="3"/>
        <v/>
      </c>
    </row>
    <row r="24" spans="1:11" ht="27.6">
      <c r="A24" s="108" t="s">
        <v>387</v>
      </c>
      <c r="B24" s="118" t="s">
        <v>636</v>
      </c>
      <c r="C24" s="110"/>
      <c r="D24" s="111"/>
      <c r="E24" s="111"/>
      <c r="F24" s="147"/>
      <c r="G24" s="971"/>
      <c r="H24" s="972"/>
      <c r="I24" s="972"/>
      <c r="J24" s="973"/>
      <c r="K24" s="88" t="str">
        <f t="shared" si="3"/>
        <v/>
      </c>
    </row>
    <row r="25" spans="1:11">
      <c r="A25" s="108" t="s">
        <v>388</v>
      </c>
      <c r="B25" s="118" t="s">
        <v>723</v>
      </c>
      <c r="C25" s="110"/>
      <c r="D25" s="111"/>
      <c r="E25" s="111"/>
      <c r="F25" s="147"/>
      <c r="G25" s="971"/>
      <c r="H25" s="972"/>
      <c r="I25" s="972"/>
      <c r="J25" s="973"/>
      <c r="K25" s="88" t="str">
        <f t="shared" si="3"/>
        <v/>
      </c>
    </row>
    <row r="26" spans="1:11">
      <c r="A26" s="108" t="s">
        <v>389</v>
      </c>
      <c r="B26" s="118" t="s">
        <v>404</v>
      </c>
      <c r="C26" s="110"/>
      <c r="D26" s="111"/>
      <c r="E26" s="111"/>
      <c r="F26" s="147"/>
      <c r="G26" s="971"/>
      <c r="H26" s="972"/>
      <c r="I26" s="972"/>
      <c r="J26" s="973"/>
      <c r="K26" s="88" t="str">
        <f t="shared" si="3"/>
        <v/>
      </c>
    </row>
    <row r="27" spans="1:11">
      <c r="A27" s="108" t="s">
        <v>390</v>
      </c>
      <c r="B27" s="118" t="s">
        <v>730</v>
      </c>
      <c r="C27" s="110"/>
      <c r="D27" s="111"/>
      <c r="E27" s="111"/>
      <c r="F27" s="147"/>
      <c r="G27" s="971"/>
      <c r="H27" s="972"/>
      <c r="I27" s="972"/>
      <c r="J27" s="973"/>
      <c r="K27" s="88" t="str">
        <f t="shared" si="3"/>
        <v/>
      </c>
    </row>
    <row r="28" spans="1:11">
      <c r="A28" s="108" t="s">
        <v>391</v>
      </c>
      <c r="B28" s="118" t="s">
        <v>637</v>
      </c>
      <c r="C28" s="110"/>
      <c r="D28" s="111"/>
      <c r="E28" s="111"/>
      <c r="F28" s="147"/>
      <c r="G28" s="971"/>
      <c r="H28" s="972"/>
      <c r="I28" s="972"/>
      <c r="J28" s="973"/>
      <c r="K28" s="88" t="str">
        <f t="shared" si="3"/>
        <v/>
      </c>
    </row>
    <row r="29" spans="1:11">
      <c r="A29" s="108" t="s">
        <v>392</v>
      </c>
      <c r="B29" s="118" t="s">
        <v>1018</v>
      </c>
      <c r="C29" s="110"/>
      <c r="D29" s="111"/>
      <c r="E29" s="111"/>
      <c r="F29" s="147"/>
      <c r="G29" s="971"/>
      <c r="H29" s="972"/>
      <c r="I29" s="972"/>
      <c r="J29" s="973"/>
      <c r="K29" s="88" t="str">
        <f t="shared" si="3"/>
        <v/>
      </c>
    </row>
    <row r="30" spans="1:11">
      <c r="A30" s="108" t="s">
        <v>405</v>
      </c>
      <c r="B30" s="117" t="s">
        <v>368</v>
      </c>
      <c r="C30" s="110"/>
      <c r="D30" s="111"/>
      <c r="E30" s="111"/>
      <c r="F30" s="147"/>
      <c r="G30" s="971"/>
      <c r="H30" s="972"/>
      <c r="I30" s="972"/>
      <c r="J30" s="973"/>
      <c r="K30" s="88" t="str">
        <f t="shared" si="3"/>
        <v/>
      </c>
    </row>
    <row r="31" spans="1:11" ht="14.4" thickBot="1">
      <c r="A31" s="113" t="s">
        <v>406</v>
      </c>
      <c r="B31" s="148" t="s">
        <v>118</v>
      </c>
      <c r="C31" s="119"/>
      <c r="D31" s="120"/>
      <c r="E31" s="120"/>
      <c r="F31" s="155"/>
      <c r="G31" s="980"/>
      <c r="H31" s="981"/>
      <c r="I31" s="981"/>
      <c r="J31" s="982"/>
      <c r="K31" s="88" t="str">
        <f t="shared" si="3"/>
        <v/>
      </c>
    </row>
    <row r="32" spans="1:11">
      <c r="A32" s="108"/>
      <c r="B32" s="210"/>
      <c r="C32" s="36"/>
      <c r="D32" s="36"/>
      <c r="E32" s="36"/>
      <c r="F32" s="36"/>
      <c r="G32" s="36"/>
      <c r="H32" s="36"/>
      <c r="I32" s="36"/>
      <c r="J32" s="36"/>
    </row>
    <row r="33" spans="1:10" ht="14.4" thickBot="1">
      <c r="A33" s="108"/>
      <c r="B33" s="210"/>
      <c r="C33" s="36"/>
      <c r="D33" s="36"/>
      <c r="E33" s="36"/>
      <c r="F33" s="36"/>
      <c r="G33" s="36"/>
      <c r="H33" s="36"/>
      <c r="I33" s="36"/>
      <c r="J33" s="36"/>
    </row>
    <row r="34" spans="1:10" ht="16.2" thickBot="1">
      <c r="A34" s="35"/>
      <c r="B34" s="265" t="s">
        <v>754</v>
      </c>
      <c r="C34" s="122">
        <f>SUM(C4,C6,C19)</f>
        <v>0</v>
      </c>
      <c r="D34" s="122">
        <f t="shared" ref="D34:J34" si="4">SUM(D4,D6,D19)</f>
        <v>0</v>
      </c>
      <c r="E34" s="122">
        <f t="shared" si="4"/>
        <v>0</v>
      </c>
      <c r="F34" s="122">
        <f t="shared" si="4"/>
        <v>0</v>
      </c>
      <c r="G34" s="953">
        <f t="shared" si="4"/>
        <v>0</v>
      </c>
      <c r="H34" s="953">
        <f t="shared" si="4"/>
        <v>0</v>
      </c>
      <c r="I34" s="953">
        <f t="shared" si="4"/>
        <v>0</v>
      </c>
      <c r="J34" s="953">
        <f t="shared" si="4"/>
        <v>0</v>
      </c>
    </row>
    <row r="35" spans="1:10">
      <c r="A35" s="108"/>
      <c r="B35" s="263"/>
      <c r="C35" s="36"/>
      <c r="D35" s="36"/>
      <c r="E35" s="36"/>
      <c r="F35" s="36"/>
      <c r="G35" s="36"/>
      <c r="H35" s="36"/>
      <c r="I35" s="36"/>
      <c r="J35" s="266">
        <f>COUNTIFS(K8:K31,"ERROR")</f>
        <v>0</v>
      </c>
    </row>
    <row r="36" spans="1:10">
      <c r="A36" s="35"/>
      <c r="B36" s="35"/>
      <c r="C36" s="35"/>
      <c r="D36" s="35"/>
      <c r="E36" s="35"/>
      <c r="F36" s="35"/>
      <c r="G36" s="35"/>
      <c r="H36" s="172"/>
      <c r="I36" s="35"/>
      <c r="J36" s="35"/>
    </row>
    <row r="37" spans="1:10">
      <c r="A37" s="88" t="str">
        <f>IF(J35=0,"","    ERROR: Gasto en Navarra no puede ser superior a Gasto en España")</f>
        <v/>
      </c>
      <c r="B37" s="35"/>
      <c r="C37" s="35"/>
      <c r="D37" s="35"/>
      <c r="E37" s="35"/>
      <c r="F37" s="35"/>
      <c r="G37" s="35"/>
      <c r="H37" s="173"/>
      <c r="I37" s="35"/>
      <c r="J37" s="35"/>
    </row>
    <row r="38" spans="1:10">
      <c r="A38" s="128" t="s">
        <v>741</v>
      </c>
      <c r="B38" s="124" t="s">
        <v>770</v>
      </c>
      <c r="C38" s="124"/>
      <c r="D38" s="123"/>
      <c r="E38" s="125"/>
      <c r="F38" s="126"/>
      <c r="G38" s="123" t="s">
        <v>771</v>
      </c>
      <c r="H38" s="173"/>
      <c r="I38" s="35"/>
      <c r="J38" s="35"/>
    </row>
    <row r="39" spans="1:10">
      <c r="A39" s="128" t="s">
        <v>742</v>
      </c>
      <c r="B39" s="129" t="s">
        <v>743</v>
      </c>
      <c r="C39" s="124"/>
      <c r="D39" s="123"/>
      <c r="E39" s="125"/>
      <c r="F39" s="126"/>
      <c r="G39" s="125" t="s">
        <v>744</v>
      </c>
      <c r="H39" s="173"/>
      <c r="I39" s="35"/>
      <c r="J39" s="35"/>
    </row>
    <row r="40" spans="1:10">
      <c r="A40" s="128"/>
      <c r="B40" s="156"/>
      <c r="C40" s="124"/>
      <c r="D40" s="123"/>
      <c r="E40" s="125"/>
      <c r="F40" s="126"/>
      <c r="G40" s="125"/>
      <c r="H40" s="172"/>
      <c r="I40" s="35"/>
      <c r="J40" s="35"/>
    </row>
    <row r="41" spans="1:10" ht="14.4">
      <c r="A41" s="157"/>
      <c r="B41" s="156"/>
      <c r="C41" s="158"/>
      <c r="D41" s="125"/>
      <c r="E41" s="125"/>
      <c r="F41" s="126"/>
      <c r="G41" s="125" t="s">
        <v>881</v>
      </c>
      <c r="H41" s="172"/>
      <c r="I41" s="35"/>
      <c r="J41" s="35"/>
    </row>
    <row r="42" spans="1:10">
      <c r="A42" s="35"/>
      <c r="B42" s="35"/>
      <c r="C42" s="35"/>
      <c r="D42" s="35"/>
      <c r="E42" s="35"/>
      <c r="F42" s="35"/>
      <c r="G42" s="35"/>
      <c r="H42" s="35"/>
      <c r="I42" s="35"/>
      <c r="J42" s="35"/>
    </row>
  </sheetData>
  <sheetProtection algorithmName="SHA-512" hashValue="WacLIqFAmvAALGLtmzVSDAo1YcdbnSjBQqZ1apU5Yyeh1RwhSa5gvECYyVu/90oTxmWKJ8wzxdrcs1YWDv9l0Q==" saltValue="ktR4W1s7iMYAe9ncVGb8+A==" spinCount="100000" sheet="1" objects="1" scenarios="1"/>
  <mergeCells count="13">
    <mergeCell ref="C1:F1"/>
    <mergeCell ref="G1:J1"/>
    <mergeCell ref="C2:C3"/>
    <mergeCell ref="G2:G3"/>
    <mergeCell ref="H2:I2"/>
    <mergeCell ref="J2:J3"/>
    <mergeCell ref="F2:F3"/>
    <mergeCell ref="A3:B3"/>
    <mergeCell ref="A5:B5"/>
    <mergeCell ref="A6:A7"/>
    <mergeCell ref="B6:B7"/>
    <mergeCell ref="A19:A20"/>
    <mergeCell ref="B19:B20"/>
  </mergeCells>
  <phoneticPr fontId="4" type="noConversion"/>
  <pageMargins left="0.59055118110236227" right="0.59055118110236227" top="0.78740157480314965" bottom="0.78740157480314965" header="0" footer="0"/>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4" tint="0.79998168889431442"/>
  </sheetPr>
  <dimension ref="A1:K55"/>
  <sheetViews>
    <sheetView showGridLines="0" zoomScaleNormal="100" workbookViewId="0">
      <pane ySplit="3" topLeftCell="A4" activePane="bottomLeft" state="frozen"/>
      <selection pane="bottomLeft" activeCell="C8" sqref="C8"/>
    </sheetView>
  </sheetViews>
  <sheetFormatPr baseColWidth="10" defaultColWidth="11.44140625" defaultRowHeight="13.8"/>
  <cols>
    <col min="1" max="1" width="11.6640625" style="59" customWidth="1"/>
    <col min="2" max="2" width="39.6640625" style="59" customWidth="1"/>
    <col min="3" max="5" width="16.6640625" style="59" customWidth="1"/>
    <col min="6" max="6" width="13.109375" style="59" customWidth="1"/>
    <col min="7" max="10" width="16.6640625" style="59" customWidth="1"/>
    <col min="11" max="16384" width="11.44140625" style="59"/>
  </cols>
  <sheetData>
    <row r="1" spans="1:11" ht="14.4" thickBot="1">
      <c r="A1" s="319" t="s">
        <v>1052</v>
      </c>
      <c r="B1" s="35"/>
      <c r="C1" s="1146" t="s">
        <v>745</v>
      </c>
      <c r="D1" s="1147"/>
      <c r="E1" s="1147"/>
      <c r="F1" s="1164"/>
      <c r="G1" s="1148" t="s">
        <v>690</v>
      </c>
      <c r="H1" s="1149"/>
      <c r="I1" s="1149"/>
      <c r="J1" s="1150"/>
      <c r="K1" s="35"/>
    </row>
    <row r="2" spans="1:11" ht="13.5" customHeight="1" thickBot="1">
      <c r="A2" s="92"/>
      <c r="B2" s="138"/>
      <c r="C2" s="1197" t="s">
        <v>746</v>
      </c>
      <c r="D2" s="249" t="s">
        <v>2</v>
      </c>
      <c r="E2" s="250"/>
      <c r="F2" s="1195" t="s">
        <v>3</v>
      </c>
      <c r="G2" s="1151" t="s">
        <v>746</v>
      </c>
      <c r="H2" s="1153" t="s">
        <v>2</v>
      </c>
      <c r="I2" s="1154"/>
      <c r="J2" s="1155" t="s">
        <v>3</v>
      </c>
      <c r="K2" s="35"/>
    </row>
    <row r="3" spans="1:11" ht="16.2" thickBot="1">
      <c r="A3" s="1139" t="s">
        <v>424</v>
      </c>
      <c r="B3" s="1139"/>
      <c r="C3" s="1198"/>
      <c r="D3" s="251" t="s">
        <v>747</v>
      </c>
      <c r="E3" s="251" t="s">
        <v>5</v>
      </c>
      <c r="F3" s="1196"/>
      <c r="G3" s="1152"/>
      <c r="H3" s="931" t="s">
        <v>747</v>
      </c>
      <c r="I3" s="931" t="s">
        <v>5</v>
      </c>
      <c r="J3" s="1156"/>
      <c r="K3" s="35"/>
    </row>
    <row r="4" spans="1:11">
      <c r="A4" s="143"/>
      <c r="B4" s="144"/>
      <c r="C4" s="99"/>
      <c r="D4" s="100"/>
      <c r="E4" s="100"/>
      <c r="F4" s="101"/>
      <c r="G4" s="965"/>
      <c r="H4" s="966"/>
      <c r="I4" s="966"/>
      <c r="J4" s="967"/>
      <c r="K4" s="35"/>
    </row>
    <row r="5" spans="1:11">
      <c r="A5" s="1160"/>
      <c r="B5" s="1161"/>
      <c r="C5" s="102"/>
      <c r="D5" s="103"/>
      <c r="E5" s="103"/>
      <c r="F5" s="104"/>
      <c r="G5" s="968"/>
      <c r="H5" s="969"/>
      <c r="I5" s="969"/>
      <c r="J5" s="970"/>
      <c r="K5" s="35"/>
    </row>
    <row r="6" spans="1:11" ht="12.75" customHeight="1">
      <c r="A6" s="1144" t="s">
        <v>38</v>
      </c>
      <c r="B6" s="1145" t="s">
        <v>410</v>
      </c>
      <c r="C6" s="102">
        <f>SUM(C8:C22)</f>
        <v>0</v>
      </c>
      <c r="D6" s="103">
        <f>SUM(D8:D22)</f>
        <v>0</v>
      </c>
      <c r="E6" s="103">
        <f t="shared" ref="E6:J6" si="0">SUM(E8:E22)</f>
        <v>0</v>
      </c>
      <c r="F6" s="104">
        <f t="shared" si="0"/>
        <v>0</v>
      </c>
      <c r="G6" s="950">
        <f t="shared" si="0"/>
        <v>0</v>
      </c>
      <c r="H6" s="951">
        <f t="shared" si="0"/>
        <v>0</v>
      </c>
      <c r="I6" s="951">
        <f t="shared" si="0"/>
        <v>0</v>
      </c>
      <c r="J6" s="952">
        <f t="shared" si="0"/>
        <v>0</v>
      </c>
      <c r="K6" s="35"/>
    </row>
    <row r="7" spans="1:11" ht="12.75" customHeight="1">
      <c r="A7" s="1144"/>
      <c r="B7" s="1145"/>
      <c r="C7" s="102"/>
      <c r="D7" s="103"/>
      <c r="E7" s="103"/>
      <c r="F7" s="104"/>
      <c r="G7" s="968"/>
      <c r="H7" s="969"/>
      <c r="I7" s="969"/>
      <c r="J7" s="970"/>
      <c r="K7" s="35"/>
    </row>
    <row r="8" spans="1:11">
      <c r="A8" s="108" t="s">
        <v>411</v>
      </c>
      <c r="B8" s="117" t="s">
        <v>1019</v>
      </c>
      <c r="C8" s="110"/>
      <c r="D8" s="111"/>
      <c r="E8" s="111"/>
      <c r="F8" s="112"/>
      <c r="G8" s="971"/>
      <c r="H8" s="972"/>
      <c r="I8" s="972"/>
      <c r="J8" s="973"/>
      <c r="K8" s="88" t="str">
        <f t="shared" ref="K8:K22" si="1">IF(G8&gt;C8,"ERROR","")</f>
        <v/>
      </c>
    </row>
    <row r="9" spans="1:11">
      <c r="A9" s="108" t="s">
        <v>412</v>
      </c>
      <c r="B9" s="117" t="s">
        <v>1020</v>
      </c>
      <c r="C9" s="110"/>
      <c r="D9" s="111"/>
      <c r="E9" s="111"/>
      <c r="F9" s="112"/>
      <c r="G9" s="971"/>
      <c r="H9" s="972"/>
      <c r="I9" s="972"/>
      <c r="J9" s="973"/>
      <c r="K9" s="88" t="str">
        <f t="shared" si="1"/>
        <v/>
      </c>
    </row>
    <row r="10" spans="1:11">
      <c r="A10" s="108" t="s">
        <v>413</v>
      </c>
      <c r="B10" s="117" t="s">
        <v>1021</v>
      </c>
      <c r="C10" s="110"/>
      <c r="D10" s="111"/>
      <c r="E10" s="111"/>
      <c r="F10" s="112"/>
      <c r="G10" s="971"/>
      <c r="H10" s="972"/>
      <c r="I10" s="972"/>
      <c r="J10" s="973"/>
      <c r="K10" s="88" t="str">
        <f t="shared" si="1"/>
        <v/>
      </c>
    </row>
    <row r="11" spans="1:11">
      <c r="A11" s="108" t="s">
        <v>414</v>
      </c>
      <c r="B11" s="117" t="s">
        <v>914</v>
      </c>
      <c r="C11" s="110"/>
      <c r="D11" s="111"/>
      <c r="E11" s="111"/>
      <c r="F11" s="112"/>
      <c r="G11" s="971"/>
      <c r="H11" s="972"/>
      <c r="I11" s="972"/>
      <c r="J11" s="973"/>
      <c r="K11" s="88" t="str">
        <f t="shared" si="1"/>
        <v/>
      </c>
    </row>
    <row r="12" spans="1:11">
      <c r="A12" s="108" t="s">
        <v>39</v>
      </c>
      <c r="B12" s="117" t="s">
        <v>1022</v>
      </c>
      <c r="C12" s="110"/>
      <c r="D12" s="111"/>
      <c r="E12" s="111"/>
      <c r="F12" s="112"/>
      <c r="G12" s="971"/>
      <c r="H12" s="972"/>
      <c r="I12" s="972"/>
      <c r="J12" s="973"/>
      <c r="K12" s="88" t="str">
        <f t="shared" si="1"/>
        <v/>
      </c>
    </row>
    <row r="13" spans="1:11">
      <c r="A13" s="108" t="s">
        <v>40</v>
      </c>
      <c r="B13" s="117" t="s">
        <v>1023</v>
      </c>
      <c r="C13" s="110"/>
      <c r="D13" s="111"/>
      <c r="E13" s="111"/>
      <c r="F13" s="112"/>
      <c r="G13" s="971"/>
      <c r="H13" s="972"/>
      <c r="I13" s="972"/>
      <c r="J13" s="973"/>
      <c r="K13" s="88" t="str">
        <f t="shared" si="1"/>
        <v/>
      </c>
    </row>
    <row r="14" spans="1:11">
      <c r="A14" s="108" t="s">
        <v>41</v>
      </c>
      <c r="B14" s="117" t="s">
        <v>682</v>
      </c>
      <c r="C14" s="110"/>
      <c r="D14" s="111"/>
      <c r="E14" s="111"/>
      <c r="F14" s="112"/>
      <c r="G14" s="971"/>
      <c r="H14" s="972"/>
      <c r="I14" s="972"/>
      <c r="J14" s="973"/>
      <c r="K14" s="88" t="str">
        <f t="shared" si="1"/>
        <v/>
      </c>
    </row>
    <row r="15" spans="1:11">
      <c r="A15" s="108" t="s">
        <v>42</v>
      </c>
      <c r="B15" s="117" t="s">
        <v>1024</v>
      </c>
      <c r="C15" s="110"/>
      <c r="D15" s="111"/>
      <c r="E15" s="111"/>
      <c r="F15" s="112"/>
      <c r="G15" s="971"/>
      <c r="H15" s="972"/>
      <c r="I15" s="972"/>
      <c r="J15" s="973"/>
      <c r="K15" s="88" t="str">
        <f t="shared" si="1"/>
        <v/>
      </c>
    </row>
    <row r="16" spans="1:11">
      <c r="A16" s="108" t="s">
        <v>43</v>
      </c>
      <c r="B16" s="117" t="s">
        <v>1025</v>
      </c>
      <c r="C16" s="110"/>
      <c r="D16" s="111"/>
      <c r="E16" s="111"/>
      <c r="F16" s="112"/>
      <c r="G16" s="971"/>
      <c r="H16" s="972"/>
      <c r="I16" s="972"/>
      <c r="J16" s="973"/>
      <c r="K16" s="88" t="str">
        <f t="shared" si="1"/>
        <v/>
      </c>
    </row>
    <row r="17" spans="1:11">
      <c r="A17" s="108" t="s">
        <v>44</v>
      </c>
      <c r="B17" s="117" t="s">
        <v>640</v>
      </c>
      <c r="C17" s="110"/>
      <c r="D17" s="111"/>
      <c r="E17" s="111"/>
      <c r="F17" s="112"/>
      <c r="G17" s="971"/>
      <c r="H17" s="972"/>
      <c r="I17" s="972"/>
      <c r="J17" s="973"/>
      <c r="K17" s="88" t="str">
        <f t="shared" si="1"/>
        <v/>
      </c>
    </row>
    <row r="18" spans="1:11">
      <c r="A18" s="108" t="s">
        <v>45</v>
      </c>
      <c r="B18" s="275" t="s">
        <v>638</v>
      </c>
      <c r="C18" s="110"/>
      <c r="D18" s="111"/>
      <c r="E18" s="111"/>
      <c r="F18" s="112"/>
      <c r="G18" s="971"/>
      <c r="H18" s="972"/>
      <c r="I18" s="972"/>
      <c r="J18" s="973"/>
      <c r="K18" s="88" t="str">
        <f t="shared" si="1"/>
        <v/>
      </c>
    </row>
    <row r="19" spans="1:11">
      <c r="A19" s="108" t="s">
        <v>46</v>
      </c>
      <c r="B19" s="117" t="s">
        <v>420</v>
      </c>
      <c r="C19" s="110"/>
      <c r="D19" s="111"/>
      <c r="E19" s="111"/>
      <c r="F19" s="112"/>
      <c r="G19" s="971"/>
      <c r="H19" s="972"/>
      <c r="I19" s="972"/>
      <c r="J19" s="973"/>
      <c r="K19" s="88" t="str">
        <f t="shared" si="1"/>
        <v/>
      </c>
    </row>
    <row r="20" spans="1:11">
      <c r="A20" s="108" t="s">
        <v>47</v>
      </c>
      <c r="B20" s="117" t="s">
        <v>1026</v>
      </c>
      <c r="C20" s="110"/>
      <c r="D20" s="111"/>
      <c r="E20" s="111"/>
      <c r="F20" s="112"/>
      <c r="G20" s="971"/>
      <c r="H20" s="972"/>
      <c r="I20" s="972"/>
      <c r="J20" s="973"/>
      <c r="K20" s="88" t="str">
        <f t="shared" si="1"/>
        <v/>
      </c>
    </row>
    <row r="21" spans="1:11">
      <c r="A21" s="108" t="s">
        <v>415</v>
      </c>
      <c r="B21" s="117" t="s">
        <v>639</v>
      </c>
      <c r="C21" s="110"/>
      <c r="D21" s="111"/>
      <c r="E21" s="111"/>
      <c r="F21" s="112"/>
      <c r="G21" s="971"/>
      <c r="H21" s="972"/>
      <c r="I21" s="972"/>
      <c r="J21" s="973"/>
      <c r="K21" s="88" t="str">
        <f t="shared" si="1"/>
        <v/>
      </c>
    </row>
    <row r="22" spans="1:11">
      <c r="A22" s="113" t="s">
        <v>421</v>
      </c>
      <c r="B22" s="232" t="s">
        <v>999</v>
      </c>
      <c r="C22" s="211"/>
      <c r="D22" s="213"/>
      <c r="E22" s="213"/>
      <c r="F22" s="276"/>
      <c r="G22" s="974"/>
      <c r="H22" s="975"/>
      <c r="I22" s="975"/>
      <c r="J22" s="976"/>
      <c r="K22" s="88" t="str">
        <f t="shared" si="1"/>
        <v/>
      </c>
    </row>
    <row r="23" spans="1:11" ht="15.75" customHeight="1">
      <c r="A23" s="1144" t="s">
        <v>48</v>
      </c>
      <c r="B23" s="1170" t="s">
        <v>457</v>
      </c>
      <c r="C23" s="277">
        <f>SUM(C25:C39)</f>
        <v>0</v>
      </c>
      <c r="D23" s="278">
        <f>SUM(D25:D39)</f>
        <v>0</v>
      </c>
      <c r="E23" s="278">
        <f t="shared" ref="E23:J23" si="2">SUM(E25:E39)</f>
        <v>0</v>
      </c>
      <c r="F23" s="279">
        <f t="shared" si="2"/>
        <v>0</v>
      </c>
      <c r="G23" s="1058">
        <f t="shared" si="2"/>
        <v>0</v>
      </c>
      <c r="H23" s="1059">
        <f t="shared" si="2"/>
        <v>0</v>
      </c>
      <c r="I23" s="1059">
        <f t="shared" si="2"/>
        <v>0</v>
      </c>
      <c r="J23" s="1060">
        <f t="shared" si="2"/>
        <v>0</v>
      </c>
      <c r="K23" s="88"/>
    </row>
    <row r="24" spans="1:11" ht="15.75" customHeight="1">
      <c r="A24" s="1144"/>
      <c r="B24" s="1170"/>
      <c r="C24" s="277"/>
      <c r="D24" s="278"/>
      <c r="E24" s="280"/>
      <c r="F24" s="281"/>
      <c r="G24" s="1010"/>
      <c r="H24" s="1011"/>
      <c r="I24" s="1011"/>
      <c r="J24" s="1012"/>
      <c r="K24" s="88"/>
    </row>
    <row r="25" spans="1:11">
      <c r="A25" s="108" t="s">
        <v>49</v>
      </c>
      <c r="B25" s="117" t="s">
        <v>683</v>
      </c>
      <c r="C25" s="211"/>
      <c r="D25" s="212"/>
      <c r="E25" s="213"/>
      <c r="F25" s="276"/>
      <c r="G25" s="974"/>
      <c r="H25" s="975"/>
      <c r="I25" s="975"/>
      <c r="J25" s="976"/>
      <c r="K25" s="88" t="str">
        <f t="shared" ref="K25:K39" si="3">IF(G25&gt;C25,"ERROR","")</f>
        <v/>
      </c>
    </row>
    <row r="26" spans="1:11">
      <c r="A26" s="108" t="s">
        <v>50</v>
      </c>
      <c r="B26" s="117" t="s">
        <v>408</v>
      </c>
      <c r="C26" s="211"/>
      <c r="D26" s="212"/>
      <c r="E26" s="213"/>
      <c r="F26" s="276"/>
      <c r="G26" s="974"/>
      <c r="H26" s="975"/>
      <c r="I26" s="975"/>
      <c r="J26" s="976"/>
      <c r="K26" s="88" t="str">
        <f t="shared" si="3"/>
        <v/>
      </c>
    </row>
    <row r="27" spans="1:11">
      <c r="A27" s="108" t="s">
        <v>51</v>
      </c>
      <c r="B27" s="117" t="s">
        <v>409</v>
      </c>
      <c r="C27" s="211"/>
      <c r="D27" s="212"/>
      <c r="E27" s="213"/>
      <c r="F27" s="276"/>
      <c r="G27" s="974"/>
      <c r="H27" s="975"/>
      <c r="I27" s="975"/>
      <c r="J27" s="976"/>
      <c r="K27" s="88" t="str">
        <f t="shared" si="3"/>
        <v/>
      </c>
    </row>
    <row r="28" spans="1:11">
      <c r="A28" s="108" t="s">
        <v>52</v>
      </c>
      <c r="B28" s="117" t="s">
        <v>641</v>
      </c>
      <c r="C28" s="211"/>
      <c r="D28" s="212"/>
      <c r="E28" s="213"/>
      <c r="F28" s="276"/>
      <c r="G28" s="974"/>
      <c r="H28" s="975"/>
      <c r="I28" s="975"/>
      <c r="J28" s="976"/>
      <c r="K28" s="88" t="str">
        <f t="shared" si="3"/>
        <v/>
      </c>
    </row>
    <row r="29" spans="1:11">
      <c r="A29" s="108" t="s">
        <v>53</v>
      </c>
      <c r="B29" s="117" t="s">
        <v>123</v>
      </c>
      <c r="C29" s="211"/>
      <c r="D29" s="212"/>
      <c r="E29" s="213"/>
      <c r="F29" s="276"/>
      <c r="G29" s="974"/>
      <c r="H29" s="975"/>
      <c r="I29" s="975"/>
      <c r="J29" s="976"/>
      <c r="K29" s="88" t="str">
        <f t="shared" si="3"/>
        <v/>
      </c>
    </row>
    <row r="30" spans="1:11">
      <c r="A30" s="108" t="s">
        <v>416</v>
      </c>
      <c r="B30" s="117" t="s">
        <v>642</v>
      </c>
      <c r="C30" s="211"/>
      <c r="D30" s="212"/>
      <c r="E30" s="213"/>
      <c r="F30" s="276"/>
      <c r="G30" s="974"/>
      <c r="H30" s="975"/>
      <c r="I30" s="975"/>
      <c r="J30" s="976"/>
      <c r="K30" s="88" t="str">
        <f t="shared" si="3"/>
        <v/>
      </c>
    </row>
    <row r="31" spans="1:11">
      <c r="A31" s="108" t="s">
        <v>417</v>
      </c>
      <c r="B31" s="117" t="s">
        <v>124</v>
      </c>
      <c r="C31" s="211"/>
      <c r="D31" s="212"/>
      <c r="E31" s="213"/>
      <c r="F31" s="276"/>
      <c r="G31" s="974"/>
      <c r="H31" s="975"/>
      <c r="I31" s="975"/>
      <c r="J31" s="976"/>
      <c r="K31" s="88" t="str">
        <f t="shared" si="3"/>
        <v/>
      </c>
    </row>
    <row r="32" spans="1:11">
      <c r="A32" s="108" t="s">
        <v>418</v>
      </c>
      <c r="B32" s="117" t="s">
        <v>483</v>
      </c>
      <c r="C32" s="211"/>
      <c r="D32" s="212"/>
      <c r="E32" s="213"/>
      <c r="F32" s="276"/>
      <c r="G32" s="974"/>
      <c r="H32" s="975"/>
      <c r="I32" s="975"/>
      <c r="J32" s="976"/>
      <c r="K32" s="88" t="str">
        <f t="shared" si="3"/>
        <v/>
      </c>
    </row>
    <row r="33" spans="1:11">
      <c r="A33" s="108" t="s">
        <v>419</v>
      </c>
      <c r="B33" s="117" t="s">
        <v>484</v>
      </c>
      <c r="C33" s="211"/>
      <c r="D33" s="212"/>
      <c r="E33" s="213"/>
      <c r="F33" s="276"/>
      <c r="G33" s="974"/>
      <c r="H33" s="975"/>
      <c r="I33" s="975"/>
      <c r="J33" s="976"/>
      <c r="K33" s="88" t="str">
        <f t="shared" si="3"/>
        <v/>
      </c>
    </row>
    <row r="34" spans="1:11">
      <c r="A34" s="108" t="s">
        <v>422</v>
      </c>
      <c r="B34" s="117" t="s">
        <v>485</v>
      </c>
      <c r="C34" s="282"/>
      <c r="D34" s="283"/>
      <c r="E34" s="283"/>
      <c r="F34" s="284"/>
      <c r="G34" s="944"/>
      <c r="H34" s="945"/>
      <c r="I34" s="945"/>
      <c r="J34" s="946"/>
      <c r="K34" s="88" t="str">
        <f t="shared" si="3"/>
        <v/>
      </c>
    </row>
    <row r="35" spans="1:11">
      <c r="A35" s="108" t="s">
        <v>437</v>
      </c>
      <c r="B35" s="118" t="s">
        <v>432</v>
      </c>
      <c r="C35" s="282"/>
      <c r="D35" s="283"/>
      <c r="E35" s="283"/>
      <c r="F35" s="284"/>
      <c r="G35" s="944"/>
      <c r="H35" s="945"/>
      <c r="I35" s="945"/>
      <c r="J35" s="946"/>
      <c r="K35" s="88" t="str">
        <f t="shared" si="3"/>
        <v/>
      </c>
    </row>
    <row r="36" spans="1:11">
      <c r="A36" s="108" t="s">
        <v>438</v>
      </c>
      <c r="B36" s="117" t="s">
        <v>117</v>
      </c>
      <c r="C36" s="282"/>
      <c r="D36" s="283"/>
      <c r="E36" s="283"/>
      <c r="F36" s="284"/>
      <c r="G36" s="944"/>
      <c r="H36" s="945"/>
      <c r="I36" s="945"/>
      <c r="J36" s="946"/>
      <c r="K36" s="88" t="str">
        <f t="shared" si="3"/>
        <v/>
      </c>
    </row>
    <row r="37" spans="1:11">
      <c r="A37" s="108" t="s">
        <v>441</v>
      </c>
      <c r="B37" s="117" t="s">
        <v>456</v>
      </c>
      <c r="C37" s="282"/>
      <c r="D37" s="283"/>
      <c r="E37" s="283"/>
      <c r="F37" s="284"/>
      <c r="G37" s="944"/>
      <c r="H37" s="945"/>
      <c r="I37" s="945"/>
      <c r="J37" s="946"/>
      <c r="K37" s="88" t="str">
        <f t="shared" si="3"/>
        <v/>
      </c>
    </row>
    <row r="38" spans="1:11">
      <c r="A38" s="113" t="s">
        <v>447</v>
      </c>
      <c r="B38" s="232" t="s">
        <v>999</v>
      </c>
      <c r="C38" s="282"/>
      <c r="D38" s="283"/>
      <c r="E38" s="283"/>
      <c r="F38" s="284"/>
      <c r="G38" s="944"/>
      <c r="H38" s="945"/>
      <c r="I38" s="945"/>
      <c r="J38" s="946"/>
      <c r="K38" s="88" t="str">
        <f t="shared" si="3"/>
        <v/>
      </c>
    </row>
    <row r="39" spans="1:11" ht="14.4" thickBot="1">
      <c r="A39" s="113" t="s">
        <v>448</v>
      </c>
      <c r="B39" s="232" t="s">
        <v>999</v>
      </c>
      <c r="C39" s="285"/>
      <c r="D39" s="286"/>
      <c r="E39" s="286"/>
      <c r="F39" s="287"/>
      <c r="G39" s="947"/>
      <c r="H39" s="948"/>
      <c r="I39" s="948"/>
      <c r="J39" s="949"/>
      <c r="K39" s="88" t="str">
        <f t="shared" si="3"/>
        <v/>
      </c>
    </row>
    <row r="40" spans="1:11">
      <c r="A40" s="35"/>
      <c r="B40" s="35"/>
      <c r="C40" s="244"/>
      <c r="D40" s="244"/>
      <c r="E40" s="244"/>
      <c r="F40" s="244"/>
      <c r="G40" s="244"/>
      <c r="H40" s="244"/>
      <c r="I40" s="244"/>
      <c r="J40" s="244"/>
      <c r="K40" s="35"/>
    </row>
    <row r="41" spans="1:11" ht="14.4" thickBot="1">
      <c r="A41" s="35"/>
      <c r="B41" s="35"/>
      <c r="C41" s="244"/>
      <c r="D41" s="244"/>
      <c r="E41" s="244"/>
      <c r="F41" s="244"/>
      <c r="G41" s="244"/>
      <c r="H41" s="244"/>
      <c r="I41" s="244"/>
      <c r="J41" s="244"/>
      <c r="K41" s="35"/>
    </row>
    <row r="42" spans="1:11" ht="16.2" thickBot="1">
      <c r="A42" s="1162" t="s">
        <v>119</v>
      </c>
      <c r="B42" s="1163"/>
      <c r="C42" s="288">
        <f>SUM(C6,C23)</f>
        <v>0</v>
      </c>
      <c r="D42" s="288">
        <f t="shared" ref="D42:J42" si="4">SUM(D6,D23)</f>
        <v>0</v>
      </c>
      <c r="E42" s="288">
        <f t="shared" si="4"/>
        <v>0</v>
      </c>
      <c r="F42" s="288">
        <f t="shared" si="4"/>
        <v>0</v>
      </c>
      <c r="G42" s="953">
        <f t="shared" si="4"/>
        <v>0</v>
      </c>
      <c r="H42" s="953">
        <f t="shared" si="4"/>
        <v>0</v>
      </c>
      <c r="I42" s="953">
        <f t="shared" si="4"/>
        <v>0</v>
      </c>
      <c r="J42" s="953">
        <f t="shared" si="4"/>
        <v>0</v>
      </c>
      <c r="K42" s="35"/>
    </row>
    <row r="43" spans="1:11">
      <c r="A43" s="35"/>
      <c r="B43" s="35"/>
      <c r="C43" s="35"/>
      <c r="D43" s="35"/>
      <c r="E43" s="35"/>
      <c r="F43" s="35"/>
      <c r="G43" s="35"/>
      <c r="H43" s="35"/>
      <c r="I43" s="35"/>
      <c r="J43" s="219">
        <f>COUNTIFS(K8:K39,"ERROR")</f>
        <v>0</v>
      </c>
      <c r="K43" s="35"/>
    </row>
    <row r="44" spans="1:11">
      <c r="A44" s="35"/>
      <c r="B44" s="35"/>
      <c r="C44" s="35"/>
      <c r="D44" s="35"/>
      <c r="E44" s="35"/>
      <c r="F44" s="35"/>
      <c r="G44" s="35"/>
      <c r="H44" s="289"/>
      <c r="I44" s="289"/>
      <c r="J44" s="289"/>
      <c r="K44" s="35"/>
    </row>
    <row r="45" spans="1:11">
      <c r="A45" s="88" t="str">
        <f>IF(J43=0,"","    ERROR: Gasto en Navarra no puede ser superior a Gasto en España")</f>
        <v/>
      </c>
      <c r="B45" s="35"/>
      <c r="C45" s="35"/>
      <c r="D45" s="35"/>
      <c r="E45" s="35"/>
      <c r="F45" s="35"/>
      <c r="G45" s="35"/>
      <c r="H45" s="173"/>
      <c r="I45" s="173"/>
      <c r="J45" s="173"/>
      <c r="K45" s="35"/>
    </row>
    <row r="46" spans="1:11">
      <c r="A46" s="128" t="s">
        <v>741</v>
      </c>
      <c r="B46" s="124" t="s">
        <v>770</v>
      </c>
      <c r="C46" s="124"/>
      <c r="D46" s="123"/>
      <c r="E46" s="125"/>
      <c r="F46" s="126"/>
      <c r="G46" s="123" t="s">
        <v>771</v>
      </c>
      <c r="H46" s="125"/>
      <c r="I46" s="173"/>
      <c r="J46" s="173"/>
      <c r="K46" s="35"/>
    </row>
    <row r="47" spans="1:11">
      <c r="A47" s="128" t="s">
        <v>742</v>
      </c>
      <c r="B47" s="129" t="s">
        <v>743</v>
      </c>
      <c r="C47" s="124"/>
      <c r="D47" s="123"/>
      <c r="E47" s="125"/>
      <c r="F47" s="126"/>
      <c r="G47" s="125" t="s">
        <v>744</v>
      </c>
      <c r="H47" s="125"/>
      <c r="I47" s="173"/>
      <c r="J47" s="173"/>
      <c r="K47" s="35"/>
    </row>
    <row r="48" spans="1:11">
      <c r="A48" s="128"/>
      <c r="B48" s="156"/>
      <c r="C48" s="124"/>
      <c r="D48" s="123"/>
      <c r="E48" s="125"/>
      <c r="F48" s="126"/>
      <c r="G48" s="125"/>
      <c r="H48" s="125"/>
      <c r="I48" s="172"/>
      <c r="J48" s="172"/>
      <c r="K48" s="35"/>
    </row>
    <row r="49" spans="1:11" ht="14.4">
      <c r="A49" s="157"/>
      <c r="B49" s="156"/>
      <c r="C49" s="158"/>
      <c r="D49" s="125"/>
      <c r="E49" s="125"/>
      <c r="F49" s="126"/>
      <c r="G49" s="125" t="s">
        <v>881</v>
      </c>
      <c r="H49" s="123"/>
      <c r="I49" s="289"/>
      <c r="J49" s="289"/>
      <c r="K49" s="35"/>
    </row>
    <row r="50" spans="1:11">
      <c r="K50" s="35"/>
    </row>
    <row r="51" spans="1:11">
      <c r="K51" s="35"/>
    </row>
    <row r="52" spans="1:11">
      <c r="K52" s="35"/>
    </row>
    <row r="53" spans="1:11">
      <c r="K53" s="35"/>
    </row>
    <row r="54" spans="1:11">
      <c r="K54" s="35"/>
    </row>
    <row r="55" spans="1:11">
      <c r="K55" s="35"/>
    </row>
  </sheetData>
  <sheetProtection algorithmName="SHA-512" hashValue="xtJMhJaRbY6KH6Xv0iRxB7qQO7MyEMllxTdX3sz3eQ4p/x6vauYyHL/hsEEMxqCBHt9Rjia/bAn0FVQ8+JS0XA==" saltValue="MHVziEpUwnOrhy01o91NkQ==" spinCount="100000" sheet="1" objects="1" scenarios="1"/>
  <mergeCells count="14">
    <mergeCell ref="C1:F1"/>
    <mergeCell ref="G1:J1"/>
    <mergeCell ref="C2:C3"/>
    <mergeCell ref="H2:I2"/>
    <mergeCell ref="J2:J3"/>
    <mergeCell ref="G2:G3"/>
    <mergeCell ref="F2:F3"/>
    <mergeCell ref="A3:B3"/>
    <mergeCell ref="A42:B42"/>
    <mergeCell ref="A5:B5"/>
    <mergeCell ref="A6:A7"/>
    <mergeCell ref="B6:B7"/>
    <mergeCell ref="A23:A24"/>
    <mergeCell ref="B23:B24"/>
  </mergeCells>
  <phoneticPr fontId="3" type="noConversion"/>
  <pageMargins left="0.59055118110236227" right="0.59055118110236227" top="0.78740157480314965" bottom="0.78740157480314965" header="0" footer="0"/>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4" tint="0.79998168889431442"/>
  </sheetPr>
  <dimension ref="A1:K48"/>
  <sheetViews>
    <sheetView showGridLines="0" zoomScaleNormal="100" workbookViewId="0">
      <pane ySplit="3" topLeftCell="A4" activePane="bottomLeft" state="frozen"/>
      <selection pane="bottomLeft" activeCell="C7" sqref="C7"/>
    </sheetView>
  </sheetViews>
  <sheetFormatPr baseColWidth="10" defaultColWidth="11.44140625" defaultRowHeight="13.8"/>
  <cols>
    <col min="1" max="1" width="11.6640625" style="59" customWidth="1"/>
    <col min="2" max="2" width="36.6640625" style="59" customWidth="1"/>
    <col min="3" max="5" width="16.6640625" style="59" customWidth="1"/>
    <col min="6" max="6" width="13.109375" style="59" customWidth="1"/>
    <col min="7" max="7" width="17.109375" style="59" customWidth="1"/>
    <col min="8" max="8" width="14.44140625" style="59" customWidth="1"/>
    <col min="9" max="9" width="14.5546875" style="59" customWidth="1"/>
    <col min="10" max="10" width="13.109375" style="59" customWidth="1"/>
    <col min="11" max="16384" width="11.44140625" style="59"/>
  </cols>
  <sheetData>
    <row r="1" spans="1:11" ht="14.4" thickBot="1">
      <c r="A1" s="319" t="s">
        <v>1052</v>
      </c>
      <c r="B1" s="35"/>
      <c r="C1" s="1146" t="s">
        <v>745</v>
      </c>
      <c r="D1" s="1147"/>
      <c r="E1" s="1147"/>
      <c r="F1" s="1164"/>
      <c r="G1" s="1148" t="s">
        <v>690</v>
      </c>
      <c r="H1" s="1149"/>
      <c r="I1" s="1149"/>
      <c r="J1" s="1150"/>
      <c r="K1" s="35"/>
    </row>
    <row r="2" spans="1:11" ht="13.5" customHeight="1" thickBot="1">
      <c r="A2" s="92"/>
      <c r="B2" s="138"/>
      <c r="C2" s="1197" t="s">
        <v>746</v>
      </c>
      <c r="D2" s="249" t="s">
        <v>2</v>
      </c>
      <c r="E2" s="250"/>
      <c r="F2" s="1195" t="s">
        <v>3</v>
      </c>
      <c r="G2" s="1151" t="s">
        <v>746</v>
      </c>
      <c r="H2" s="1153" t="s">
        <v>2</v>
      </c>
      <c r="I2" s="1154"/>
      <c r="J2" s="1155" t="s">
        <v>3</v>
      </c>
      <c r="K2" s="35"/>
    </row>
    <row r="3" spans="1:11" ht="16.2" thickBot="1">
      <c r="A3" s="1139" t="s">
        <v>423</v>
      </c>
      <c r="B3" s="1139"/>
      <c r="C3" s="1198"/>
      <c r="D3" s="251" t="s">
        <v>747</v>
      </c>
      <c r="E3" s="251" t="s">
        <v>5</v>
      </c>
      <c r="F3" s="1196"/>
      <c r="G3" s="1152"/>
      <c r="H3" s="931" t="s">
        <v>747</v>
      </c>
      <c r="I3" s="931" t="s">
        <v>5</v>
      </c>
      <c r="J3" s="1156"/>
      <c r="K3" s="35"/>
    </row>
    <row r="4" spans="1:11">
      <c r="A4" s="143"/>
      <c r="B4" s="144"/>
      <c r="C4" s="99"/>
      <c r="D4" s="100"/>
      <c r="E4" s="100"/>
      <c r="F4" s="145"/>
      <c r="G4" s="965"/>
      <c r="H4" s="966"/>
      <c r="I4" s="966"/>
      <c r="J4" s="967"/>
      <c r="K4" s="35"/>
    </row>
    <row r="5" spans="1:11" ht="12.75" customHeight="1">
      <c r="A5" s="1160"/>
      <c r="B5" s="1224"/>
      <c r="C5" s="102"/>
      <c r="D5" s="103"/>
      <c r="E5" s="103"/>
      <c r="F5" s="146"/>
      <c r="G5" s="968"/>
      <c r="H5" s="969"/>
      <c r="I5" s="969"/>
      <c r="J5" s="970"/>
      <c r="K5" s="35"/>
    </row>
    <row r="6" spans="1:11" ht="12.75" customHeight="1">
      <c r="A6" s="1144" t="s">
        <v>54</v>
      </c>
      <c r="B6" s="1225" t="s">
        <v>426</v>
      </c>
      <c r="C6" s="102">
        <f>SUM(C8:C23)</f>
        <v>0</v>
      </c>
      <c r="D6" s="103">
        <f>SUM(D8:D23)</f>
        <v>0</v>
      </c>
      <c r="E6" s="103">
        <f t="shared" ref="E6:J6" si="0">SUM(E8:E23)</f>
        <v>0</v>
      </c>
      <c r="F6" s="146">
        <f t="shared" si="0"/>
        <v>0</v>
      </c>
      <c r="G6" s="950">
        <f t="shared" si="0"/>
        <v>0</v>
      </c>
      <c r="H6" s="951">
        <f t="shared" si="0"/>
        <v>0</v>
      </c>
      <c r="I6" s="951">
        <f t="shared" si="0"/>
        <v>0</v>
      </c>
      <c r="J6" s="952">
        <f t="shared" si="0"/>
        <v>0</v>
      </c>
      <c r="K6" s="35"/>
    </row>
    <row r="7" spans="1:11" ht="13.5" customHeight="1">
      <c r="A7" s="1144"/>
      <c r="B7" s="1225"/>
      <c r="C7" s="102"/>
      <c r="D7" s="103"/>
      <c r="E7" s="103"/>
      <c r="F7" s="146"/>
      <c r="G7" s="968"/>
      <c r="H7" s="969"/>
      <c r="I7" s="969"/>
      <c r="J7" s="970"/>
      <c r="K7" s="35"/>
    </row>
    <row r="8" spans="1:11">
      <c r="A8" s="108" t="s">
        <v>427</v>
      </c>
      <c r="B8" s="109" t="s">
        <v>1027</v>
      </c>
      <c r="C8" s="110"/>
      <c r="D8" s="111"/>
      <c r="E8" s="111"/>
      <c r="F8" s="147"/>
      <c r="G8" s="971"/>
      <c r="H8" s="972"/>
      <c r="I8" s="972"/>
      <c r="J8" s="973"/>
      <c r="K8" s="88" t="str">
        <f t="shared" ref="K8:K23" si="1">IF(G8&gt;C8,"ERROR","")</f>
        <v/>
      </c>
    </row>
    <row r="9" spans="1:11">
      <c r="A9" s="108" t="s">
        <v>428</v>
      </c>
      <c r="B9" s="109" t="s">
        <v>1028</v>
      </c>
      <c r="C9" s="110"/>
      <c r="D9" s="111"/>
      <c r="E9" s="111"/>
      <c r="F9" s="147"/>
      <c r="G9" s="971"/>
      <c r="H9" s="972"/>
      <c r="I9" s="972"/>
      <c r="J9" s="973"/>
      <c r="K9" s="88" t="str">
        <f t="shared" si="1"/>
        <v/>
      </c>
    </row>
    <row r="10" spans="1:11">
      <c r="A10" s="108" t="s">
        <v>429</v>
      </c>
      <c r="B10" s="109" t="s">
        <v>1029</v>
      </c>
      <c r="C10" s="110"/>
      <c r="D10" s="111"/>
      <c r="E10" s="111"/>
      <c r="F10" s="147"/>
      <c r="G10" s="971"/>
      <c r="H10" s="972"/>
      <c r="I10" s="972"/>
      <c r="J10" s="973"/>
      <c r="K10" s="88" t="str">
        <f t="shared" si="1"/>
        <v/>
      </c>
    </row>
    <row r="11" spans="1:11">
      <c r="A11" s="108" t="s">
        <v>430</v>
      </c>
      <c r="B11" s="210" t="s">
        <v>1030</v>
      </c>
      <c r="C11" s="110"/>
      <c r="D11" s="111"/>
      <c r="E11" s="111"/>
      <c r="F11" s="147"/>
      <c r="G11" s="971"/>
      <c r="H11" s="972"/>
      <c r="I11" s="972"/>
      <c r="J11" s="973"/>
      <c r="K11" s="88" t="str">
        <f t="shared" si="1"/>
        <v/>
      </c>
    </row>
    <row r="12" spans="1:11">
      <c r="A12" s="108" t="s">
        <v>55</v>
      </c>
      <c r="B12" s="210" t="s">
        <v>1031</v>
      </c>
      <c r="C12" s="110"/>
      <c r="D12" s="111"/>
      <c r="E12" s="111"/>
      <c r="F12" s="147"/>
      <c r="G12" s="971"/>
      <c r="H12" s="972"/>
      <c r="I12" s="972"/>
      <c r="J12" s="973"/>
      <c r="K12" s="88" t="str">
        <f t="shared" si="1"/>
        <v/>
      </c>
    </row>
    <row r="13" spans="1:11">
      <c r="A13" s="108" t="s">
        <v>56</v>
      </c>
      <c r="B13" s="210" t="s">
        <v>1032</v>
      </c>
      <c r="C13" s="110"/>
      <c r="D13" s="111"/>
      <c r="E13" s="111"/>
      <c r="F13" s="147"/>
      <c r="G13" s="971"/>
      <c r="H13" s="972"/>
      <c r="I13" s="972"/>
      <c r="J13" s="973"/>
      <c r="K13" s="88" t="str">
        <f t="shared" si="1"/>
        <v/>
      </c>
    </row>
    <row r="14" spans="1:11">
      <c r="A14" s="108" t="s">
        <v>57</v>
      </c>
      <c r="B14" s="210" t="s">
        <v>1032</v>
      </c>
      <c r="C14" s="110"/>
      <c r="D14" s="111"/>
      <c r="E14" s="111"/>
      <c r="F14" s="147"/>
      <c r="G14" s="971"/>
      <c r="H14" s="972"/>
      <c r="I14" s="972"/>
      <c r="J14" s="973"/>
      <c r="K14" s="88" t="str">
        <f t="shared" si="1"/>
        <v/>
      </c>
    </row>
    <row r="15" spans="1:11">
      <c r="A15" s="108" t="s">
        <v>58</v>
      </c>
      <c r="B15" s="210" t="s">
        <v>1032</v>
      </c>
      <c r="C15" s="110"/>
      <c r="D15" s="111"/>
      <c r="E15" s="111"/>
      <c r="F15" s="147"/>
      <c r="G15" s="971"/>
      <c r="H15" s="972"/>
      <c r="I15" s="972"/>
      <c r="J15" s="973"/>
      <c r="K15" s="88" t="str">
        <f t="shared" si="1"/>
        <v/>
      </c>
    </row>
    <row r="16" spans="1:11">
      <c r="A16" s="108" t="s">
        <v>59</v>
      </c>
      <c r="B16" s="210" t="s">
        <v>1032</v>
      </c>
      <c r="C16" s="110"/>
      <c r="D16" s="111"/>
      <c r="E16" s="111"/>
      <c r="F16" s="147"/>
      <c r="G16" s="971"/>
      <c r="H16" s="972"/>
      <c r="I16" s="972"/>
      <c r="J16" s="973"/>
      <c r="K16" s="88" t="str">
        <f t="shared" si="1"/>
        <v/>
      </c>
    </row>
    <row r="17" spans="1:11">
      <c r="A17" s="108" t="s">
        <v>60</v>
      </c>
      <c r="B17" s="210" t="s">
        <v>1032</v>
      </c>
      <c r="C17" s="110"/>
      <c r="D17" s="111"/>
      <c r="E17" s="111"/>
      <c r="F17" s="147"/>
      <c r="G17" s="971"/>
      <c r="H17" s="972"/>
      <c r="I17" s="972"/>
      <c r="J17" s="973"/>
      <c r="K17" s="88" t="str">
        <f t="shared" si="1"/>
        <v/>
      </c>
    </row>
    <row r="18" spans="1:11">
      <c r="A18" s="108" t="s">
        <v>61</v>
      </c>
      <c r="B18" s="210" t="s">
        <v>1032</v>
      </c>
      <c r="C18" s="110"/>
      <c r="D18" s="111"/>
      <c r="E18" s="111"/>
      <c r="F18" s="147"/>
      <c r="G18" s="971"/>
      <c r="H18" s="972"/>
      <c r="I18" s="972"/>
      <c r="J18" s="973"/>
      <c r="K18" s="88" t="str">
        <f t="shared" si="1"/>
        <v/>
      </c>
    </row>
    <row r="19" spans="1:11">
      <c r="A19" s="108" t="s">
        <v>62</v>
      </c>
      <c r="B19" s="210" t="s">
        <v>1032</v>
      </c>
      <c r="C19" s="110"/>
      <c r="D19" s="111"/>
      <c r="E19" s="111"/>
      <c r="F19" s="147"/>
      <c r="G19" s="971"/>
      <c r="H19" s="972"/>
      <c r="I19" s="972"/>
      <c r="J19" s="973"/>
      <c r="K19" s="88" t="str">
        <f t="shared" si="1"/>
        <v/>
      </c>
    </row>
    <row r="20" spans="1:11">
      <c r="A20" s="108" t="s">
        <v>431</v>
      </c>
      <c r="B20" s="210" t="s">
        <v>1032</v>
      </c>
      <c r="C20" s="110"/>
      <c r="D20" s="111"/>
      <c r="E20" s="111"/>
      <c r="F20" s="147"/>
      <c r="G20" s="971"/>
      <c r="H20" s="972"/>
      <c r="I20" s="972"/>
      <c r="J20" s="973"/>
      <c r="K20" s="88" t="str">
        <f t="shared" si="1"/>
        <v/>
      </c>
    </row>
    <row r="21" spans="1:11">
      <c r="A21" s="108" t="s">
        <v>63</v>
      </c>
      <c r="B21" s="210" t="s">
        <v>1032</v>
      </c>
      <c r="C21" s="110"/>
      <c r="D21" s="111"/>
      <c r="E21" s="111"/>
      <c r="F21" s="147"/>
      <c r="G21" s="971"/>
      <c r="H21" s="972"/>
      <c r="I21" s="972"/>
      <c r="J21" s="973"/>
      <c r="K21" s="88" t="str">
        <f t="shared" si="1"/>
        <v/>
      </c>
    </row>
    <row r="22" spans="1:11">
      <c r="A22" s="113" t="s">
        <v>64</v>
      </c>
      <c r="B22" s="148" t="s">
        <v>1033</v>
      </c>
      <c r="C22" s="110"/>
      <c r="D22" s="111"/>
      <c r="E22" s="111"/>
      <c r="F22" s="147"/>
      <c r="G22" s="971"/>
      <c r="H22" s="972"/>
      <c r="I22" s="972"/>
      <c r="J22" s="973"/>
      <c r="K22" s="88" t="str">
        <f t="shared" si="1"/>
        <v/>
      </c>
    </row>
    <row r="23" spans="1:11">
      <c r="A23" s="113" t="s">
        <v>65</v>
      </c>
      <c r="B23" s="148" t="s">
        <v>1033</v>
      </c>
      <c r="C23" s="110"/>
      <c r="D23" s="111"/>
      <c r="E23" s="111"/>
      <c r="F23" s="147"/>
      <c r="G23" s="971"/>
      <c r="H23" s="972"/>
      <c r="I23" s="972"/>
      <c r="J23" s="973"/>
      <c r="K23" s="88" t="str">
        <f t="shared" si="1"/>
        <v/>
      </c>
    </row>
    <row r="24" spans="1:11" ht="12.75" customHeight="1">
      <c r="A24" s="1144" t="s">
        <v>66</v>
      </c>
      <c r="B24" s="1223" t="s">
        <v>31</v>
      </c>
      <c r="C24" s="102">
        <f>SUM(C26:C38)</f>
        <v>0</v>
      </c>
      <c r="D24" s="103">
        <f>SUM(D26:D38)</f>
        <v>0</v>
      </c>
      <c r="E24" s="103">
        <f t="shared" ref="E24:J24" si="2">SUM(E26:E38)</f>
        <v>0</v>
      </c>
      <c r="F24" s="146">
        <f t="shared" si="2"/>
        <v>0</v>
      </c>
      <c r="G24" s="950">
        <f t="shared" si="2"/>
        <v>0</v>
      </c>
      <c r="H24" s="951">
        <f t="shared" si="2"/>
        <v>0</v>
      </c>
      <c r="I24" s="951">
        <f t="shared" si="2"/>
        <v>0</v>
      </c>
      <c r="J24" s="952">
        <f t="shared" si="2"/>
        <v>0</v>
      </c>
      <c r="K24" s="88"/>
    </row>
    <row r="25" spans="1:11" ht="14.25" customHeight="1">
      <c r="A25" s="1144"/>
      <c r="B25" s="1223"/>
      <c r="C25" s="277"/>
      <c r="D25" s="280"/>
      <c r="E25" s="280"/>
      <c r="F25" s="291"/>
      <c r="G25" s="1010"/>
      <c r="H25" s="1011"/>
      <c r="I25" s="1011"/>
      <c r="J25" s="1012"/>
      <c r="K25" s="88"/>
    </row>
    <row r="26" spans="1:11">
      <c r="A26" s="108" t="s">
        <v>67</v>
      </c>
      <c r="B26" s="117" t="s">
        <v>644</v>
      </c>
      <c r="C26" s="211"/>
      <c r="D26" s="213"/>
      <c r="E26" s="213"/>
      <c r="F26" s="214"/>
      <c r="G26" s="974"/>
      <c r="H26" s="975"/>
      <c r="I26" s="975"/>
      <c r="J26" s="976"/>
      <c r="K26" s="88" t="str">
        <f t="shared" ref="K26:K38" si="3">IF(G26&gt;C26,"ERROR","")</f>
        <v/>
      </c>
    </row>
    <row r="27" spans="1:11">
      <c r="A27" s="108" t="s">
        <v>68</v>
      </c>
      <c r="B27" s="117" t="s">
        <v>643</v>
      </c>
      <c r="C27" s="211"/>
      <c r="D27" s="212"/>
      <c r="E27" s="213"/>
      <c r="F27" s="214"/>
      <c r="G27" s="974"/>
      <c r="H27" s="975"/>
      <c r="I27" s="975"/>
      <c r="J27" s="976"/>
      <c r="K27" s="88" t="str">
        <f t="shared" si="3"/>
        <v/>
      </c>
    </row>
    <row r="28" spans="1:11">
      <c r="A28" s="108" t="s">
        <v>69</v>
      </c>
      <c r="B28" s="117" t="s">
        <v>684</v>
      </c>
      <c r="C28" s="211"/>
      <c r="D28" s="212"/>
      <c r="E28" s="213"/>
      <c r="F28" s="214"/>
      <c r="G28" s="974"/>
      <c r="H28" s="975"/>
      <c r="I28" s="975"/>
      <c r="J28" s="976"/>
      <c r="K28" s="88" t="str">
        <f t="shared" si="3"/>
        <v/>
      </c>
    </row>
    <row r="29" spans="1:11">
      <c r="A29" s="108" t="s">
        <v>70</v>
      </c>
      <c r="B29" s="117" t="s">
        <v>434</v>
      </c>
      <c r="C29" s="211"/>
      <c r="D29" s="212"/>
      <c r="E29" s="213"/>
      <c r="F29" s="214"/>
      <c r="G29" s="974"/>
      <c r="H29" s="975"/>
      <c r="I29" s="975"/>
      <c r="J29" s="976"/>
      <c r="K29" s="88" t="str">
        <f t="shared" si="3"/>
        <v/>
      </c>
    </row>
    <row r="30" spans="1:11">
      <c r="A30" s="108" t="s">
        <v>71</v>
      </c>
      <c r="B30" s="117" t="s">
        <v>439</v>
      </c>
      <c r="C30" s="211"/>
      <c r="D30" s="212"/>
      <c r="E30" s="213"/>
      <c r="F30" s="214"/>
      <c r="G30" s="974"/>
      <c r="H30" s="975"/>
      <c r="I30" s="975"/>
      <c r="J30" s="976"/>
      <c r="K30" s="88" t="str">
        <f t="shared" si="3"/>
        <v/>
      </c>
    </row>
    <row r="31" spans="1:11">
      <c r="A31" s="108" t="s">
        <v>72</v>
      </c>
      <c r="B31" s="118" t="s">
        <v>432</v>
      </c>
      <c r="C31" s="211"/>
      <c r="D31" s="212"/>
      <c r="E31" s="213"/>
      <c r="F31" s="214"/>
      <c r="G31" s="974"/>
      <c r="H31" s="975"/>
      <c r="I31" s="975"/>
      <c r="J31" s="976"/>
      <c r="K31" s="88" t="str">
        <f t="shared" si="3"/>
        <v/>
      </c>
    </row>
    <row r="32" spans="1:11">
      <c r="A32" s="108" t="s">
        <v>73</v>
      </c>
      <c r="B32" s="117" t="s">
        <v>645</v>
      </c>
      <c r="C32" s="211"/>
      <c r="D32" s="212"/>
      <c r="E32" s="213"/>
      <c r="F32" s="214"/>
      <c r="G32" s="974"/>
      <c r="H32" s="975"/>
      <c r="I32" s="975"/>
      <c r="J32" s="976"/>
      <c r="K32" s="88" t="str">
        <f t="shared" si="3"/>
        <v/>
      </c>
    </row>
    <row r="33" spans="1:11">
      <c r="A33" s="108" t="s">
        <v>74</v>
      </c>
      <c r="B33" s="117" t="s">
        <v>435</v>
      </c>
      <c r="C33" s="215"/>
      <c r="D33" s="216"/>
      <c r="E33" s="217"/>
      <c r="F33" s="218"/>
      <c r="G33" s="977"/>
      <c r="H33" s="978"/>
      <c r="I33" s="978"/>
      <c r="J33" s="979"/>
      <c r="K33" s="88" t="str">
        <f t="shared" si="3"/>
        <v/>
      </c>
    </row>
    <row r="34" spans="1:11">
      <c r="A34" s="108" t="s">
        <v>75</v>
      </c>
      <c r="B34" s="117" t="s">
        <v>440</v>
      </c>
      <c r="C34" s="215"/>
      <c r="D34" s="216"/>
      <c r="E34" s="217"/>
      <c r="F34" s="218"/>
      <c r="G34" s="977"/>
      <c r="H34" s="978"/>
      <c r="I34" s="978"/>
      <c r="J34" s="979"/>
      <c r="K34" s="88" t="str">
        <f t="shared" si="3"/>
        <v/>
      </c>
    </row>
    <row r="35" spans="1:11">
      <c r="A35" s="108" t="s">
        <v>76</v>
      </c>
      <c r="B35" s="117" t="s">
        <v>436</v>
      </c>
      <c r="C35" s="215"/>
      <c r="D35" s="216"/>
      <c r="E35" s="217"/>
      <c r="F35" s="218"/>
      <c r="G35" s="977"/>
      <c r="H35" s="978"/>
      <c r="I35" s="978"/>
      <c r="J35" s="979"/>
      <c r="K35" s="88" t="str">
        <f t="shared" si="3"/>
        <v/>
      </c>
    </row>
    <row r="36" spans="1:11">
      <c r="A36" s="108" t="s">
        <v>442</v>
      </c>
      <c r="B36" s="117" t="s">
        <v>133</v>
      </c>
      <c r="C36" s="215"/>
      <c r="D36" s="216"/>
      <c r="E36" s="217"/>
      <c r="F36" s="218"/>
      <c r="G36" s="977"/>
      <c r="H36" s="978"/>
      <c r="I36" s="978"/>
      <c r="J36" s="979"/>
      <c r="K36" s="88" t="str">
        <f t="shared" si="3"/>
        <v/>
      </c>
    </row>
    <row r="37" spans="1:11">
      <c r="A37" s="108" t="s">
        <v>443</v>
      </c>
      <c r="B37" s="117" t="s">
        <v>259</v>
      </c>
      <c r="C37" s="215"/>
      <c r="D37" s="216"/>
      <c r="E37" s="217"/>
      <c r="F37" s="218"/>
      <c r="G37" s="977"/>
      <c r="H37" s="978"/>
      <c r="I37" s="978"/>
      <c r="J37" s="979"/>
      <c r="K37" s="88" t="str">
        <f t="shared" si="3"/>
        <v/>
      </c>
    </row>
    <row r="38" spans="1:11" ht="14.4" thickBot="1">
      <c r="A38" s="113" t="s">
        <v>444</v>
      </c>
      <c r="B38" s="148" t="s">
        <v>1033</v>
      </c>
      <c r="C38" s="292"/>
      <c r="D38" s="293"/>
      <c r="E38" s="294"/>
      <c r="F38" s="295"/>
      <c r="G38" s="1013"/>
      <c r="H38" s="1014"/>
      <c r="I38" s="1014"/>
      <c r="J38" s="1015"/>
      <c r="K38" s="88" t="str">
        <f t="shared" si="3"/>
        <v/>
      </c>
    </row>
    <row r="39" spans="1:11">
      <c r="A39" s="35"/>
      <c r="B39" s="35"/>
      <c r="C39" s="36"/>
      <c r="D39" s="36"/>
      <c r="E39" s="36"/>
      <c r="F39" s="36"/>
      <c r="G39" s="36"/>
      <c r="H39" s="36"/>
      <c r="I39" s="36"/>
      <c r="J39" s="36"/>
      <c r="K39" s="35"/>
    </row>
    <row r="40" spans="1:11" ht="14.4" thickBot="1">
      <c r="A40" s="35"/>
      <c r="B40" s="35"/>
      <c r="C40" s="36"/>
      <c r="D40" s="36"/>
      <c r="E40" s="36"/>
      <c r="F40" s="36"/>
      <c r="G40" s="36"/>
      <c r="H40" s="36"/>
      <c r="I40" s="36"/>
      <c r="J40" s="36"/>
      <c r="K40" s="35"/>
    </row>
    <row r="41" spans="1:11" ht="16.5" customHeight="1" thickBot="1">
      <c r="A41" s="1162" t="s">
        <v>425</v>
      </c>
      <c r="B41" s="1163"/>
      <c r="C41" s="122">
        <f>SUM(C6,C24)</f>
        <v>0</v>
      </c>
      <c r="D41" s="122">
        <f t="shared" ref="D41:J41" si="4">SUM(D6,D24)</f>
        <v>0</v>
      </c>
      <c r="E41" s="122">
        <f t="shared" si="4"/>
        <v>0</v>
      </c>
      <c r="F41" s="122">
        <f t="shared" si="4"/>
        <v>0</v>
      </c>
      <c r="G41" s="953">
        <f t="shared" si="4"/>
        <v>0</v>
      </c>
      <c r="H41" s="953">
        <f t="shared" si="4"/>
        <v>0</v>
      </c>
      <c r="I41" s="953">
        <f t="shared" si="4"/>
        <v>0</v>
      </c>
      <c r="J41" s="953">
        <f t="shared" si="4"/>
        <v>0</v>
      </c>
      <c r="K41" s="35"/>
    </row>
    <row r="42" spans="1:11">
      <c r="A42" s="35"/>
      <c r="B42" s="35"/>
      <c r="C42" s="35"/>
      <c r="D42" s="35"/>
      <c r="E42" s="35"/>
      <c r="F42" s="35"/>
      <c r="G42" s="35"/>
      <c r="H42" s="35"/>
      <c r="I42" s="35"/>
      <c r="J42" s="219">
        <f>COUNTIFS(K7:K38,"ERROR")</f>
        <v>0</v>
      </c>
    </row>
    <row r="43" spans="1:11">
      <c r="A43" s="35"/>
      <c r="B43" s="35"/>
      <c r="C43" s="35"/>
      <c r="D43" s="35"/>
      <c r="E43" s="35"/>
      <c r="F43" s="35"/>
      <c r="G43" s="35"/>
      <c r="H43" s="289"/>
      <c r="I43" s="289"/>
      <c r="J43" s="289"/>
    </row>
    <row r="44" spans="1:11">
      <c r="A44" s="88" t="str">
        <f>IF(J42=0,"","    ERROR: Gasto en Navarra no puede ser superior a Gasto en España")</f>
        <v/>
      </c>
      <c r="B44" s="35"/>
      <c r="C44" s="35"/>
      <c r="D44" s="35"/>
      <c r="E44" s="35"/>
      <c r="F44" s="35"/>
      <c r="G44" s="35"/>
      <c r="H44" s="173"/>
      <c r="I44" s="173"/>
      <c r="J44" s="173"/>
    </row>
    <row r="45" spans="1:11">
      <c r="A45" s="128" t="s">
        <v>741</v>
      </c>
      <c r="B45" s="124" t="s">
        <v>770</v>
      </c>
      <c r="C45" s="124"/>
      <c r="D45" s="123"/>
      <c r="E45" s="125"/>
      <c r="F45" s="126"/>
      <c r="G45" s="123" t="s">
        <v>771</v>
      </c>
      <c r="H45" s="173"/>
      <c r="I45" s="173"/>
      <c r="J45" s="173"/>
    </row>
    <row r="46" spans="1:11">
      <c r="A46" s="128" t="s">
        <v>742</v>
      </c>
      <c r="B46" s="129" t="s">
        <v>743</v>
      </c>
      <c r="C46" s="124"/>
      <c r="D46" s="123"/>
      <c r="E46" s="125"/>
      <c r="F46" s="126"/>
      <c r="G46" s="125" t="s">
        <v>744</v>
      </c>
      <c r="H46" s="173"/>
      <c r="I46" s="173"/>
      <c r="J46" s="173"/>
    </row>
    <row r="47" spans="1:11">
      <c r="A47" s="128"/>
      <c r="B47" s="156"/>
      <c r="C47" s="124"/>
      <c r="D47" s="123"/>
      <c r="E47" s="125"/>
      <c r="F47" s="126"/>
      <c r="G47" s="125"/>
      <c r="H47" s="172"/>
      <c r="I47" s="172"/>
      <c r="J47" s="172"/>
    </row>
    <row r="48" spans="1:11" ht="14.4">
      <c r="A48" s="157"/>
      <c r="B48" s="156"/>
      <c r="C48" s="158"/>
      <c r="D48" s="125"/>
      <c r="E48" s="125"/>
      <c r="F48" s="126"/>
      <c r="G48" s="125" t="s">
        <v>881</v>
      </c>
      <c r="H48" s="289"/>
      <c r="I48" s="289"/>
      <c r="J48" s="289"/>
    </row>
  </sheetData>
  <sheetProtection algorithmName="SHA-512" hashValue="X90Od7hSaCeATmUuv+edn5YZ1FkflTdBXmEgAiBiMSZpaCPN6Brvb97yvjXQAWFmsC1t+3igaVj/AvrNK0qLUw==" saltValue="IsCFpl9wmWBrlZJpodBxng==" spinCount="100000" sheet="1" objects="1" scenarios="1"/>
  <mergeCells count="14">
    <mergeCell ref="C1:F1"/>
    <mergeCell ref="G1:J1"/>
    <mergeCell ref="C2:C3"/>
    <mergeCell ref="G2:G3"/>
    <mergeCell ref="H2:I2"/>
    <mergeCell ref="J2:J3"/>
    <mergeCell ref="F2:F3"/>
    <mergeCell ref="A3:B3"/>
    <mergeCell ref="A41:B41"/>
    <mergeCell ref="A5:B5"/>
    <mergeCell ref="A6:A7"/>
    <mergeCell ref="B6:B7"/>
    <mergeCell ref="A24:A25"/>
    <mergeCell ref="B24:B25"/>
  </mergeCells>
  <phoneticPr fontId="3" type="noConversion"/>
  <pageMargins left="0.59055118110236227" right="0.59055118110236227" top="0.78740157480314965" bottom="0.78740157480314965" header="0" footer="0"/>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4" tint="0.79998168889431442"/>
  </sheetPr>
  <dimension ref="A1:K52"/>
  <sheetViews>
    <sheetView showGridLines="0" zoomScaleNormal="100" workbookViewId="0">
      <pane ySplit="3" topLeftCell="A4" activePane="bottomLeft" state="frozen"/>
      <selection pane="bottomLeft" activeCell="C8" sqref="C8"/>
    </sheetView>
  </sheetViews>
  <sheetFormatPr baseColWidth="10" defaultColWidth="11.44140625" defaultRowHeight="13.8"/>
  <cols>
    <col min="1" max="1" width="11.6640625" style="3" customWidth="1"/>
    <col min="2" max="2" width="44.109375" style="3" customWidth="1"/>
    <col min="3" max="5" width="16.6640625" style="3" customWidth="1"/>
    <col min="6" max="6" width="14.109375" style="3" customWidth="1"/>
    <col min="7" max="7" width="15" style="3" customWidth="1"/>
    <col min="8" max="8" width="13.88671875" style="3" customWidth="1"/>
    <col min="9" max="9" width="14.33203125" style="3" customWidth="1"/>
    <col min="10" max="10" width="13.33203125" style="3" customWidth="1"/>
    <col min="11" max="16384" width="11.44140625" style="3"/>
  </cols>
  <sheetData>
    <row r="1" spans="1:11" ht="14.4" thickBot="1">
      <c r="A1" s="319" t="s">
        <v>1052</v>
      </c>
      <c r="B1" s="29"/>
      <c r="C1" s="1201" t="s">
        <v>745</v>
      </c>
      <c r="D1" s="1202"/>
      <c r="E1" s="1202"/>
      <c r="F1" s="1203"/>
      <c r="G1" s="1204" t="s">
        <v>690</v>
      </c>
      <c r="H1" s="1205"/>
      <c r="I1" s="1205"/>
      <c r="J1" s="1206"/>
      <c r="K1" s="29"/>
    </row>
    <row r="2" spans="1:11" ht="14.4" thickBot="1">
      <c r="A2" s="183"/>
      <c r="B2" s="184"/>
      <c r="C2" s="1207" t="s">
        <v>746</v>
      </c>
      <c r="D2" s="246" t="s">
        <v>2</v>
      </c>
      <c r="E2" s="247"/>
      <c r="F2" s="1219" t="s">
        <v>3</v>
      </c>
      <c r="G2" s="1209" t="s">
        <v>746</v>
      </c>
      <c r="H2" s="1211" t="s">
        <v>2</v>
      </c>
      <c r="I2" s="1212"/>
      <c r="J2" s="1217" t="s">
        <v>3</v>
      </c>
      <c r="K2" s="29"/>
    </row>
    <row r="3" spans="1:11" ht="16.2" thickBot="1">
      <c r="A3" s="1226" t="s">
        <v>445</v>
      </c>
      <c r="B3" s="1226"/>
      <c r="C3" s="1208"/>
      <c r="D3" s="248" t="s">
        <v>747</v>
      </c>
      <c r="E3" s="248" t="s">
        <v>5</v>
      </c>
      <c r="F3" s="1220"/>
      <c r="G3" s="1210"/>
      <c r="H3" s="998" t="s">
        <v>747</v>
      </c>
      <c r="I3" s="998" t="s">
        <v>5</v>
      </c>
      <c r="J3" s="1218"/>
      <c r="K3" s="29"/>
    </row>
    <row r="4" spans="1:11">
      <c r="A4" s="185"/>
      <c r="B4" s="268"/>
      <c r="C4" s="186"/>
      <c r="D4" s="187"/>
      <c r="E4" s="187"/>
      <c r="F4" s="269"/>
      <c r="G4" s="1016"/>
      <c r="H4" s="1017"/>
      <c r="I4" s="1017"/>
      <c r="J4" s="1018"/>
      <c r="K4" s="29"/>
    </row>
    <row r="5" spans="1:11">
      <c r="A5" s="1215"/>
      <c r="B5" s="1216"/>
      <c r="C5" s="188"/>
      <c r="D5" s="189"/>
      <c r="E5" s="189"/>
      <c r="F5" s="270"/>
      <c r="G5" s="999"/>
      <c r="H5" s="1000"/>
      <c r="I5" s="1000"/>
      <c r="J5" s="1001"/>
      <c r="K5" s="29"/>
    </row>
    <row r="6" spans="1:11">
      <c r="A6" s="1213" t="s">
        <v>77</v>
      </c>
      <c r="B6" s="1227" t="s">
        <v>433</v>
      </c>
      <c r="C6" s="188">
        <f>SUM(C8:C17)</f>
        <v>0</v>
      </c>
      <c r="D6" s="189">
        <f>SUM(D8:D17)</f>
        <v>0</v>
      </c>
      <c r="E6" s="189">
        <f t="shared" ref="E6:J6" si="0">SUM(E8:E17)</f>
        <v>0</v>
      </c>
      <c r="F6" s="270">
        <f t="shared" si="0"/>
        <v>0</v>
      </c>
      <c r="G6" s="1053">
        <f t="shared" si="0"/>
        <v>0</v>
      </c>
      <c r="H6" s="1054">
        <f t="shared" si="0"/>
        <v>0</v>
      </c>
      <c r="I6" s="1054">
        <f t="shared" si="0"/>
        <v>0</v>
      </c>
      <c r="J6" s="1055">
        <f t="shared" si="0"/>
        <v>0</v>
      </c>
      <c r="K6" s="29"/>
    </row>
    <row r="7" spans="1:11">
      <c r="A7" s="1213"/>
      <c r="B7" s="1227"/>
      <c r="C7" s="188"/>
      <c r="D7" s="189"/>
      <c r="E7" s="189"/>
      <c r="F7" s="270"/>
      <c r="G7" s="999"/>
      <c r="H7" s="1000"/>
      <c r="I7" s="1000"/>
      <c r="J7" s="1001"/>
      <c r="K7" s="29"/>
    </row>
    <row r="8" spans="1:11">
      <c r="A8" s="191" t="s">
        <v>411</v>
      </c>
      <c r="B8" s="192" t="s">
        <v>1034</v>
      </c>
      <c r="C8" s="4"/>
      <c r="D8" s="5"/>
      <c r="E8" s="5"/>
      <c r="F8" s="240"/>
      <c r="G8" s="1002"/>
      <c r="H8" s="1003"/>
      <c r="I8" s="1003"/>
      <c r="J8" s="1004"/>
      <c r="K8" s="31" t="str">
        <f t="shared" ref="K8:K17" si="1">IF(G8&gt;C8,"ERROR","")</f>
        <v/>
      </c>
    </row>
    <row r="9" spans="1:11">
      <c r="A9" s="191" t="s">
        <v>412</v>
      </c>
      <c r="B9" s="192" t="s">
        <v>1035</v>
      </c>
      <c r="C9" s="4"/>
      <c r="D9" s="5"/>
      <c r="E9" s="5"/>
      <c r="F9" s="240"/>
      <c r="G9" s="1002"/>
      <c r="H9" s="1003"/>
      <c r="I9" s="1003"/>
      <c r="J9" s="1004"/>
      <c r="K9" s="31" t="str">
        <f t="shared" si="1"/>
        <v/>
      </c>
    </row>
    <row r="10" spans="1:11">
      <c r="A10" s="191" t="s">
        <v>413</v>
      </c>
      <c r="B10" s="192" t="s">
        <v>1036</v>
      </c>
      <c r="C10" s="4"/>
      <c r="D10" s="5"/>
      <c r="E10" s="5"/>
      <c r="F10" s="240"/>
      <c r="G10" s="1002"/>
      <c r="H10" s="1003"/>
      <c r="I10" s="1003"/>
      <c r="J10" s="1004"/>
      <c r="K10" s="31" t="str">
        <f t="shared" si="1"/>
        <v/>
      </c>
    </row>
    <row r="11" spans="1:11">
      <c r="A11" s="191" t="s">
        <v>414</v>
      </c>
      <c r="B11" s="192" t="s">
        <v>646</v>
      </c>
      <c r="C11" s="4"/>
      <c r="D11" s="5"/>
      <c r="E11" s="5"/>
      <c r="F11" s="240"/>
      <c r="G11" s="1002"/>
      <c r="H11" s="1003"/>
      <c r="I11" s="1003"/>
      <c r="J11" s="1004"/>
      <c r="K11" s="31" t="str">
        <f t="shared" si="1"/>
        <v/>
      </c>
    </row>
    <row r="12" spans="1:11">
      <c r="A12" s="191" t="s">
        <v>39</v>
      </c>
      <c r="B12" s="193" t="s">
        <v>1030</v>
      </c>
      <c r="C12" s="4"/>
      <c r="D12" s="5"/>
      <c r="E12" s="5"/>
      <c r="F12" s="240"/>
      <c r="G12" s="1002"/>
      <c r="H12" s="1003"/>
      <c r="I12" s="1003"/>
      <c r="J12" s="1004"/>
      <c r="K12" s="31" t="str">
        <f t="shared" si="1"/>
        <v/>
      </c>
    </row>
    <row r="13" spans="1:11">
      <c r="A13" s="191" t="s">
        <v>40</v>
      </c>
      <c r="B13" s="193" t="s">
        <v>1037</v>
      </c>
      <c r="C13" s="4"/>
      <c r="D13" s="5"/>
      <c r="E13" s="5"/>
      <c r="F13" s="240"/>
      <c r="G13" s="1002"/>
      <c r="H13" s="1003"/>
      <c r="I13" s="1003"/>
      <c r="J13" s="1004"/>
      <c r="K13" s="31" t="str">
        <f t="shared" si="1"/>
        <v/>
      </c>
    </row>
    <row r="14" spans="1:11">
      <c r="A14" s="191" t="s">
        <v>41</v>
      </c>
      <c r="B14" s="193" t="s">
        <v>1038</v>
      </c>
      <c r="C14" s="4"/>
      <c r="D14" s="5"/>
      <c r="E14" s="5"/>
      <c r="F14" s="240"/>
      <c r="G14" s="1002"/>
      <c r="H14" s="1003"/>
      <c r="I14" s="1003"/>
      <c r="J14" s="1004"/>
      <c r="K14" s="31" t="str">
        <f t="shared" si="1"/>
        <v/>
      </c>
    </row>
    <row r="15" spans="1:11">
      <c r="A15" s="191" t="s">
        <v>42</v>
      </c>
      <c r="B15" s="193" t="s">
        <v>1039</v>
      </c>
      <c r="C15" s="4"/>
      <c r="D15" s="5"/>
      <c r="E15" s="5"/>
      <c r="F15" s="240"/>
      <c r="G15" s="1002"/>
      <c r="H15" s="1003"/>
      <c r="I15" s="1003"/>
      <c r="J15" s="1004"/>
      <c r="K15" s="31" t="str">
        <f t="shared" si="1"/>
        <v/>
      </c>
    </row>
    <row r="16" spans="1:11">
      <c r="A16" s="191" t="s">
        <v>43</v>
      </c>
      <c r="B16" s="193" t="s">
        <v>1040</v>
      </c>
      <c r="C16" s="4"/>
      <c r="D16" s="5"/>
      <c r="E16" s="5"/>
      <c r="F16" s="240"/>
      <c r="G16" s="1002"/>
      <c r="H16" s="1003"/>
      <c r="I16" s="1003"/>
      <c r="J16" s="1004"/>
      <c r="K16" s="31" t="str">
        <f t="shared" si="1"/>
        <v/>
      </c>
    </row>
    <row r="17" spans="1:11">
      <c r="A17" s="7" t="s">
        <v>44</v>
      </c>
      <c r="B17" s="17" t="s">
        <v>1041</v>
      </c>
      <c r="C17" s="4"/>
      <c r="D17" s="5"/>
      <c r="E17" s="5"/>
      <c r="F17" s="240"/>
      <c r="G17" s="1002"/>
      <c r="H17" s="1003"/>
      <c r="I17" s="1003"/>
      <c r="J17" s="1004"/>
      <c r="K17" s="31" t="str">
        <f t="shared" si="1"/>
        <v/>
      </c>
    </row>
    <row r="18" spans="1:11">
      <c r="A18" s="1213" t="s">
        <v>78</v>
      </c>
      <c r="B18" s="1228" t="s">
        <v>449</v>
      </c>
      <c r="C18" s="188">
        <f>SUM(C20:C34)</f>
        <v>0</v>
      </c>
      <c r="D18" s="189">
        <f>SUM(D20:D34)</f>
        <v>0</v>
      </c>
      <c r="E18" s="189">
        <f t="shared" ref="E18:J18" si="2">SUM(E20:E34)</f>
        <v>0</v>
      </c>
      <c r="F18" s="270">
        <f t="shared" si="2"/>
        <v>0</v>
      </c>
      <c r="G18" s="1053">
        <f t="shared" si="2"/>
        <v>0</v>
      </c>
      <c r="H18" s="1054">
        <f t="shared" si="2"/>
        <v>0</v>
      </c>
      <c r="I18" s="1054">
        <f t="shared" si="2"/>
        <v>0</v>
      </c>
      <c r="J18" s="1055">
        <f t="shared" si="2"/>
        <v>0</v>
      </c>
      <c r="K18" s="31"/>
    </row>
    <row r="19" spans="1:11" ht="13.5" customHeight="1">
      <c r="A19" s="1213"/>
      <c r="B19" s="1228"/>
      <c r="C19" s="271"/>
      <c r="D19" s="272"/>
      <c r="E19" s="272"/>
      <c r="F19" s="273"/>
      <c r="G19" s="1019"/>
      <c r="H19" s="1020"/>
      <c r="I19" s="1020"/>
      <c r="J19" s="1021"/>
      <c r="K19" s="31"/>
    </row>
    <row r="20" spans="1:11">
      <c r="A20" s="191" t="s">
        <v>79</v>
      </c>
      <c r="B20" s="195" t="s">
        <v>647</v>
      </c>
      <c r="C20" s="18"/>
      <c r="D20" s="20"/>
      <c r="E20" s="20"/>
      <c r="F20" s="267"/>
      <c r="G20" s="1022"/>
      <c r="H20" s="1023"/>
      <c r="I20" s="1023"/>
      <c r="J20" s="1024"/>
      <c r="K20" s="31" t="str">
        <f t="shared" ref="K20:K34" si="3">IF(G20&gt;C20,"ERROR","")</f>
        <v/>
      </c>
    </row>
    <row r="21" spans="1:11">
      <c r="A21" s="191" t="s">
        <v>80</v>
      </c>
      <c r="B21" s="195" t="s">
        <v>120</v>
      </c>
      <c r="C21" s="18"/>
      <c r="D21" s="19"/>
      <c r="E21" s="20"/>
      <c r="F21" s="267"/>
      <c r="G21" s="1022"/>
      <c r="H21" s="1023"/>
      <c r="I21" s="1023"/>
      <c r="J21" s="1024"/>
      <c r="K21" s="31" t="str">
        <f t="shared" si="3"/>
        <v/>
      </c>
    </row>
    <row r="22" spans="1:11">
      <c r="A22" s="191" t="s">
        <v>81</v>
      </c>
      <c r="B22" s="195" t="s">
        <v>121</v>
      </c>
      <c r="C22" s="18"/>
      <c r="D22" s="19"/>
      <c r="E22" s="20"/>
      <c r="F22" s="267"/>
      <c r="G22" s="1022"/>
      <c r="H22" s="1023"/>
      <c r="I22" s="1023"/>
      <c r="J22" s="1024"/>
      <c r="K22" s="31" t="str">
        <f t="shared" si="3"/>
        <v/>
      </c>
    </row>
    <row r="23" spans="1:11">
      <c r="A23" s="191" t="s">
        <v>82</v>
      </c>
      <c r="B23" s="195" t="s">
        <v>648</v>
      </c>
      <c r="C23" s="18"/>
      <c r="D23" s="19"/>
      <c r="E23" s="20"/>
      <c r="F23" s="267"/>
      <c r="G23" s="1022"/>
      <c r="H23" s="1023"/>
      <c r="I23" s="1023"/>
      <c r="J23" s="1024"/>
      <c r="K23" s="31" t="str">
        <f t="shared" si="3"/>
        <v/>
      </c>
    </row>
    <row r="24" spans="1:11">
      <c r="A24" s="191" t="s">
        <v>83</v>
      </c>
      <c r="B24" s="195" t="s">
        <v>649</v>
      </c>
      <c r="C24" s="18"/>
      <c r="D24" s="19"/>
      <c r="E24" s="20"/>
      <c r="F24" s="267"/>
      <c r="G24" s="1022"/>
      <c r="H24" s="1023"/>
      <c r="I24" s="1023"/>
      <c r="J24" s="1024"/>
      <c r="K24" s="31" t="str">
        <f t="shared" si="3"/>
        <v/>
      </c>
    </row>
    <row r="25" spans="1:11">
      <c r="A25" s="191" t="s">
        <v>84</v>
      </c>
      <c r="B25" s="195" t="s">
        <v>446</v>
      </c>
      <c r="C25" s="18"/>
      <c r="D25" s="19"/>
      <c r="E25" s="20"/>
      <c r="F25" s="267"/>
      <c r="G25" s="1022"/>
      <c r="H25" s="1023"/>
      <c r="I25" s="1023"/>
      <c r="J25" s="1024"/>
      <c r="K25" s="31" t="str">
        <f t="shared" si="3"/>
        <v/>
      </c>
    </row>
    <row r="26" spans="1:11">
      <c r="A26" s="191" t="s">
        <v>85</v>
      </c>
      <c r="B26" s="195" t="s">
        <v>439</v>
      </c>
      <c r="C26" s="18"/>
      <c r="D26" s="19"/>
      <c r="E26" s="20"/>
      <c r="F26" s="267"/>
      <c r="G26" s="1022"/>
      <c r="H26" s="1023"/>
      <c r="I26" s="1023"/>
      <c r="J26" s="1024"/>
      <c r="K26" s="31" t="str">
        <f t="shared" si="3"/>
        <v/>
      </c>
    </row>
    <row r="27" spans="1:11">
      <c r="A27" s="191" t="s">
        <v>86</v>
      </c>
      <c r="B27" s="194" t="s">
        <v>432</v>
      </c>
      <c r="C27" s="18"/>
      <c r="D27" s="19"/>
      <c r="E27" s="20"/>
      <c r="F27" s="267"/>
      <c r="G27" s="1022"/>
      <c r="H27" s="1023"/>
      <c r="I27" s="1023"/>
      <c r="J27" s="1024"/>
      <c r="K27" s="31" t="str">
        <f t="shared" si="3"/>
        <v/>
      </c>
    </row>
    <row r="28" spans="1:11">
      <c r="A28" s="191" t="s">
        <v>87</v>
      </c>
      <c r="B28" s="195" t="s">
        <v>435</v>
      </c>
      <c r="C28" s="18"/>
      <c r="D28" s="19"/>
      <c r="E28" s="20"/>
      <c r="F28" s="267"/>
      <c r="G28" s="1022"/>
      <c r="H28" s="1023"/>
      <c r="I28" s="1023"/>
      <c r="J28" s="1024"/>
      <c r="K28" s="31" t="str">
        <f t="shared" si="3"/>
        <v/>
      </c>
    </row>
    <row r="29" spans="1:11">
      <c r="A29" s="191" t="s">
        <v>450</v>
      </c>
      <c r="B29" s="195" t="s">
        <v>650</v>
      </c>
      <c r="C29" s="18"/>
      <c r="D29" s="19"/>
      <c r="E29" s="20"/>
      <c r="F29" s="267"/>
      <c r="G29" s="1022"/>
      <c r="H29" s="1023"/>
      <c r="I29" s="1023"/>
      <c r="J29" s="1024"/>
      <c r="K29" s="31" t="str">
        <f t="shared" si="3"/>
        <v/>
      </c>
    </row>
    <row r="30" spans="1:11">
      <c r="A30" s="191" t="s">
        <v>451</v>
      </c>
      <c r="B30" s="195" t="s">
        <v>436</v>
      </c>
      <c r="C30" s="18"/>
      <c r="D30" s="19"/>
      <c r="E30" s="20"/>
      <c r="F30" s="267"/>
      <c r="G30" s="1022"/>
      <c r="H30" s="1023"/>
      <c r="I30" s="1023"/>
      <c r="J30" s="1024"/>
      <c r="K30" s="31" t="str">
        <f t="shared" si="3"/>
        <v/>
      </c>
    </row>
    <row r="31" spans="1:11">
      <c r="A31" s="191" t="s">
        <v>452</v>
      </c>
      <c r="B31" s="195" t="s">
        <v>133</v>
      </c>
      <c r="C31" s="18"/>
      <c r="D31" s="19"/>
      <c r="E31" s="20"/>
      <c r="F31" s="267"/>
      <c r="G31" s="1022"/>
      <c r="H31" s="1023"/>
      <c r="I31" s="1023"/>
      <c r="J31" s="1024"/>
      <c r="K31" s="31" t="str">
        <f t="shared" si="3"/>
        <v/>
      </c>
    </row>
    <row r="32" spans="1:11">
      <c r="A32" s="191" t="s">
        <v>453</v>
      </c>
      <c r="B32" s="195" t="s">
        <v>259</v>
      </c>
      <c r="C32" s="18"/>
      <c r="D32" s="19"/>
      <c r="E32" s="20"/>
      <c r="F32" s="267"/>
      <c r="G32" s="1022"/>
      <c r="H32" s="1023"/>
      <c r="I32" s="1023"/>
      <c r="J32" s="1024"/>
      <c r="K32" s="31" t="str">
        <f t="shared" si="3"/>
        <v/>
      </c>
    </row>
    <row r="33" spans="1:11">
      <c r="A33" s="7" t="s">
        <v>454</v>
      </c>
      <c r="B33" s="17" t="s">
        <v>1041</v>
      </c>
      <c r="C33" s="18"/>
      <c r="D33" s="19"/>
      <c r="E33" s="20"/>
      <c r="F33" s="267"/>
      <c r="G33" s="1022"/>
      <c r="H33" s="1023"/>
      <c r="I33" s="1023"/>
      <c r="J33" s="1024"/>
      <c r="K33" s="31" t="str">
        <f t="shared" si="3"/>
        <v/>
      </c>
    </row>
    <row r="34" spans="1:11" ht="14.4" thickBot="1">
      <c r="A34" s="7" t="s">
        <v>455</v>
      </c>
      <c r="B34" s="17" t="s">
        <v>1041</v>
      </c>
      <c r="C34" s="24"/>
      <c r="D34" s="25"/>
      <c r="E34" s="26"/>
      <c r="F34" s="290"/>
      <c r="G34" s="1025"/>
      <c r="H34" s="1026"/>
      <c r="I34" s="1026"/>
      <c r="J34" s="1027"/>
      <c r="K34" s="31" t="str">
        <f t="shared" si="3"/>
        <v/>
      </c>
    </row>
    <row r="35" spans="1:11">
      <c r="A35" s="29"/>
      <c r="B35" s="29"/>
      <c r="C35" s="196"/>
      <c r="D35" s="196"/>
      <c r="E35" s="196"/>
      <c r="F35" s="196"/>
      <c r="G35" s="196"/>
      <c r="H35" s="196"/>
      <c r="I35" s="196"/>
      <c r="J35" s="196"/>
      <c r="K35" s="29"/>
    </row>
    <row r="36" spans="1:11" ht="14.4" thickBot="1">
      <c r="A36" s="29"/>
      <c r="B36" s="29"/>
      <c r="C36" s="196"/>
      <c r="D36" s="196"/>
      <c r="E36" s="196"/>
      <c r="F36" s="196"/>
      <c r="G36" s="196"/>
      <c r="H36" s="196"/>
      <c r="I36" s="196"/>
      <c r="J36" s="196"/>
      <c r="K36" s="29"/>
    </row>
    <row r="37" spans="1:11" ht="16.2" thickBot="1">
      <c r="A37" s="1199" t="s">
        <v>125</v>
      </c>
      <c r="B37" s="1200"/>
      <c r="C37" s="122">
        <f>SUM(C6,C18)</f>
        <v>0</v>
      </c>
      <c r="D37" s="122">
        <f t="shared" ref="D37:J37" si="4">SUM(D6,D18)</f>
        <v>0</v>
      </c>
      <c r="E37" s="122">
        <f t="shared" si="4"/>
        <v>0</v>
      </c>
      <c r="F37" s="122">
        <f t="shared" si="4"/>
        <v>0</v>
      </c>
      <c r="G37" s="953">
        <f t="shared" si="4"/>
        <v>0</v>
      </c>
      <c r="H37" s="953">
        <f t="shared" si="4"/>
        <v>0</v>
      </c>
      <c r="I37" s="953">
        <f t="shared" si="4"/>
        <v>0</v>
      </c>
      <c r="J37" s="953">
        <f t="shared" si="4"/>
        <v>0</v>
      </c>
      <c r="K37" s="29"/>
    </row>
    <row r="38" spans="1:11">
      <c r="A38" s="29"/>
      <c r="B38" s="29"/>
      <c r="C38" s="29"/>
      <c r="D38" s="29"/>
      <c r="E38" s="29"/>
      <c r="F38" s="29"/>
      <c r="G38" s="29"/>
      <c r="H38" s="29"/>
      <c r="I38" s="29"/>
      <c r="J38" s="197">
        <f>COUNTIFS(K8:K34,"ERROR")</f>
        <v>0</v>
      </c>
      <c r="K38" s="29"/>
    </row>
    <row r="39" spans="1:11">
      <c r="A39" s="29"/>
      <c r="B39" s="29"/>
      <c r="C39" s="29"/>
      <c r="D39" s="29"/>
      <c r="E39" s="29"/>
      <c r="F39" s="29"/>
      <c r="G39" s="29"/>
      <c r="H39" s="274"/>
      <c r="I39" s="274"/>
      <c r="J39" s="274"/>
      <c r="K39" s="29"/>
    </row>
    <row r="40" spans="1:11">
      <c r="A40" s="31" t="str">
        <f>IF(J38=0,"","    ERROR: Gasto en Navarra no puede ser superior a Gasto en España")</f>
        <v/>
      </c>
      <c r="B40" s="29"/>
      <c r="C40" s="29"/>
      <c r="D40" s="29"/>
      <c r="E40" s="29"/>
      <c r="F40" s="29"/>
      <c r="G40" s="29"/>
      <c r="H40" s="264"/>
      <c r="I40" s="264"/>
      <c r="J40" s="264"/>
      <c r="K40" s="29"/>
    </row>
    <row r="41" spans="1:11">
      <c r="A41" s="200" t="s">
        <v>741</v>
      </c>
      <c r="B41" s="201" t="s">
        <v>770</v>
      </c>
      <c r="C41" s="201"/>
      <c r="D41" s="202"/>
      <c r="E41" s="198"/>
      <c r="F41" s="203"/>
      <c r="G41" s="202" t="s">
        <v>771</v>
      </c>
      <c r="H41" s="264"/>
      <c r="I41" s="264"/>
      <c r="J41" s="264"/>
      <c r="K41" s="29"/>
    </row>
    <row r="42" spans="1:11">
      <c r="A42" s="200" t="s">
        <v>742</v>
      </c>
      <c r="B42" s="204" t="s">
        <v>743</v>
      </c>
      <c r="C42" s="201"/>
      <c r="D42" s="202"/>
      <c r="E42" s="198"/>
      <c r="F42" s="203"/>
      <c r="G42" s="198" t="s">
        <v>744</v>
      </c>
      <c r="H42" s="264"/>
      <c r="I42" s="264"/>
      <c r="J42" s="264"/>
      <c r="K42" s="29"/>
    </row>
    <row r="43" spans="1:11">
      <c r="A43" s="200"/>
      <c r="B43" s="205"/>
      <c r="C43" s="201"/>
      <c r="D43" s="202"/>
      <c r="E43" s="198"/>
      <c r="F43" s="203"/>
      <c r="G43" s="198"/>
      <c r="H43" s="207"/>
      <c r="I43" s="207"/>
      <c r="J43" s="207"/>
      <c r="K43" s="29"/>
    </row>
    <row r="44" spans="1:11" ht="14.4">
      <c r="A44" s="223"/>
      <c r="B44" s="205"/>
      <c r="C44" s="206"/>
      <c r="D44" s="198"/>
      <c r="E44" s="198"/>
      <c r="F44" s="203"/>
      <c r="G44" s="198" t="s">
        <v>881</v>
      </c>
      <c r="H44" s="274"/>
      <c r="I44" s="274"/>
      <c r="J44" s="274"/>
      <c r="K44" s="29"/>
    </row>
    <row r="45" spans="1:11">
      <c r="K45" s="29"/>
    </row>
    <row r="46" spans="1:11">
      <c r="K46" s="29"/>
    </row>
    <row r="47" spans="1:11">
      <c r="K47" s="29"/>
    </row>
    <row r="48" spans="1:11">
      <c r="K48" s="29"/>
    </row>
    <row r="49" spans="11:11">
      <c r="K49" s="29"/>
    </row>
    <row r="50" spans="11:11">
      <c r="K50" s="29"/>
    </row>
    <row r="51" spans="11:11">
      <c r="K51" s="29"/>
    </row>
    <row r="52" spans="11:11">
      <c r="K52" s="29"/>
    </row>
  </sheetData>
  <sheetProtection algorithmName="SHA-512" hashValue="7wWIPAOLint7urlhuD6uC5IEYrdwEUSYnqKTRW1o68BUM+D/Q7Hnn352qS1P6KOP8gQQ/AGYuwYUjdw0TJNVXg==" saltValue="E1WMkIudyARa4A5Q+zHC6w==" spinCount="100000" sheet="1" objects="1" scenarios="1"/>
  <mergeCells count="14">
    <mergeCell ref="C1:F1"/>
    <mergeCell ref="G1:J1"/>
    <mergeCell ref="C2:C3"/>
    <mergeCell ref="G2:G3"/>
    <mergeCell ref="H2:I2"/>
    <mergeCell ref="J2:J3"/>
    <mergeCell ref="F2:F3"/>
    <mergeCell ref="A3:B3"/>
    <mergeCell ref="A37:B37"/>
    <mergeCell ref="A5:B5"/>
    <mergeCell ref="A6:A7"/>
    <mergeCell ref="B6:B7"/>
    <mergeCell ref="A18:A19"/>
    <mergeCell ref="B18:B19"/>
  </mergeCells>
  <phoneticPr fontId="3" type="noConversion"/>
  <pageMargins left="0.59055118110236227" right="0.59055118110236227" top="0.78740157480314965" bottom="0.78740157480314965" header="0" footer="0"/>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4" tint="0.79998168889431442"/>
  </sheetPr>
  <dimension ref="A1:M43"/>
  <sheetViews>
    <sheetView showGridLines="0" zoomScaleNormal="100" workbookViewId="0">
      <pane ySplit="3" topLeftCell="A4" activePane="bottomLeft" state="frozen"/>
      <selection pane="bottomLeft" activeCell="C8" sqref="C8"/>
    </sheetView>
  </sheetViews>
  <sheetFormatPr baseColWidth="10" defaultColWidth="11.44140625" defaultRowHeight="13.8"/>
  <cols>
    <col min="1" max="1" width="11.6640625" style="59" customWidth="1"/>
    <col min="2" max="2" width="39.6640625" style="59" customWidth="1"/>
    <col min="3" max="10" width="16.6640625" style="59" customWidth="1"/>
    <col min="11" max="11" width="11.44140625" style="35"/>
    <col min="12" max="16384" width="11.44140625" style="59"/>
  </cols>
  <sheetData>
    <row r="1" spans="1:11" ht="14.4" thickBot="1">
      <c r="A1" s="319" t="s">
        <v>1052</v>
      </c>
      <c r="B1" s="35"/>
      <c r="C1" s="1146" t="s">
        <v>745</v>
      </c>
      <c r="D1" s="1147"/>
      <c r="E1" s="1147"/>
      <c r="F1" s="1164"/>
      <c r="G1" s="1148" t="s">
        <v>690</v>
      </c>
      <c r="H1" s="1149"/>
      <c r="I1" s="1149"/>
      <c r="J1" s="1150"/>
    </row>
    <row r="2" spans="1:11" ht="14.4" thickBot="1">
      <c r="A2" s="92"/>
      <c r="B2" s="138"/>
      <c r="C2" s="1197" t="s">
        <v>746</v>
      </c>
      <c r="D2" s="249" t="s">
        <v>2</v>
      </c>
      <c r="E2" s="250"/>
      <c r="F2" s="1195" t="s">
        <v>3</v>
      </c>
      <c r="G2" s="1151" t="s">
        <v>746</v>
      </c>
      <c r="H2" s="1153" t="s">
        <v>2</v>
      </c>
      <c r="I2" s="1154"/>
      <c r="J2" s="1155" t="s">
        <v>3</v>
      </c>
    </row>
    <row r="3" spans="1:11" ht="16.2" thickBot="1">
      <c r="A3" s="1139" t="s">
        <v>506</v>
      </c>
      <c r="B3" s="1139"/>
      <c r="C3" s="1198"/>
      <c r="D3" s="251" t="s">
        <v>747</v>
      </c>
      <c r="E3" s="251" t="s">
        <v>5</v>
      </c>
      <c r="F3" s="1196"/>
      <c r="G3" s="1152"/>
      <c r="H3" s="931" t="s">
        <v>747</v>
      </c>
      <c r="I3" s="931" t="s">
        <v>5</v>
      </c>
      <c r="J3" s="1156"/>
    </row>
    <row r="4" spans="1:11">
      <c r="A4" s="143"/>
      <c r="B4" s="144"/>
      <c r="C4" s="99"/>
      <c r="D4" s="100"/>
      <c r="E4" s="100"/>
      <c r="F4" s="101"/>
      <c r="G4" s="965"/>
      <c r="H4" s="966"/>
      <c r="I4" s="966"/>
      <c r="J4" s="967"/>
    </row>
    <row r="5" spans="1:11">
      <c r="A5" s="1160"/>
      <c r="B5" s="1161"/>
      <c r="C5" s="102"/>
      <c r="D5" s="103"/>
      <c r="E5" s="103"/>
      <c r="F5" s="104"/>
      <c r="G5" s="968"/>
      <c r="H5" s="969"/>
      <c r="I5" s="969"/>
      <c r="J5" s="970"/>
    </row>
    <row r="6" spans="1:11" ht="12.75" customHeight="1">
      <c r="A6" s="1144" t="s">
        <v>126</v>
      </c>
      <c r="B6" s="1145" t="s">
        <v>496</v>
      </c>
      <c r="C6" s="102">
        <f>SUM(C8:C22)</f>
        <v>0</v>
      </c>
      <c r="D6" s="103">
        <f>SUM(D8:D22)</f>
        <v>0</v>
      </c>
      <c r="E6" s="103">
        <f t="shared" ref="E6:J6" si="0">SUM(E8:E22)</f>
        <v>0</v>
      </c>
      <c r="F6" s="104">
        <f t="shared" si="0"/>
        <v>0</v>
      </c>
      <c r="G6" s="950">
        <f t="shared" si="0"/>
        <v>0</v>
      </c>
      <c r="H6" s="951">
        <f t="shared" si="0"/>
        <v>0</v>
      </c>
      <c r="I6" s="951">
        <f t="shared" si="0"/>
        <v>0</v>
      </c>
      <c r="J6" s="952">
        <f t="shared" si="0"/>
        <v>0</v>
      </c>
    </row>
    <row r="7" spans="1:11" ht="12.75" customHeight="1">
      <c r="A7" s="1144"/>
      <c r="B7" s="1145"/>
      <c r="C7" s="102"/>
      <c r="D7" s="103"/>
      <c r="E7" s="103"/>
      <c r="F7" s="104"/>
      <c r="G7" s="968"/>
      <c r="H7" s="969"/>
      <c r="I7" s="969"/>
      <c r="J7" s="970"/>
    </row>
    <row r="8" spans="1:11" ht="12.75" customHeight="1">
      <c r="A8" s="108" t="s">
        <v>467</v>
      </c>
      <c r="B8" s="117" t="s">
        <v>1042</v>
      </c>
      <c r="C8" s="110"/>
      <c r="D8" s="111"/>
      <c r="E8" s="111"/>
      <c r="F8" s="112"/>
      <c r="G8" s="971"/>
      <c r="H8" s="972"/>
      <c r="I8" s="972"/>
      <c r="J8" s="973"/>
      <c r="K8" s="88" t="str">
        <f t="shared" ref="K8:K22" si="1">IF(G8&gt;C8,"ERROR","")</f>
        <v/>
      </c>
    </row>
    <row r="9" spans="1:11" ht="12.75" customHeight="1">
      <c r="A9" s="108" t="s">
        <v>468</v>
      </c>
      <c r="B9" s="117" t="s">
        <v>1043</v>
      </c>
      <c r="C9" s="110"/>
      <c r="D9" s="111"/>
      <c r="E9" s="111"/>
      <c r="F9" s="112"/>
      <c r="G9" s="971"/>
      <c r="H9" s="972"/>
      <c r="I9" s="972"/>
      <c r="J9" s="973"/>
      <c r="K9" s="88" t="str">
        <f t="shared" si="1"/>
        <v/>
      </c>
    </row>
    <row r="10" spans="1:11" ht="12.75" customHeight="1">
      <c r="A10" s="108" t="s">
        <v>469</v>
      </c>
      <c r="B10" s="117" t="s">
        <v>489</v>
      </c>
      <c r="C10" s="110"/>
      <c r="D10" s="111"/>
      <c r="E10" s="111"/>
      <c r="F10" s="112"/>
      <c r="G10" s="971"/>
      <c r="H10" s="972"/>
      <c r="I10" s="972"/>
      <c r="J10" s="973"/>
      <c r="K10" s="88" t="str">
        <f t="shared" si="1"/>
        <v/>
      </c>
    </row>
    <row r="11" spans="1:11">
      <c r="A11" s="108" t="s">
        <v>470</v>
      </c>
      <c r="B11" s="117" t="s">
        <v>459</v>
      </c>
      <c r="C11" s="110"/>
      <c r="D11" s="111"/>
      <c r="E11" s="111"/>
      <c r="F11" s="112"/>
      <c r="G11" s="971"/>
      <c r="H11" s="972"/>
      <c r="I11" s="972"/>
      <c r="J11" s="973"/>
      <c r="K11" s="88" t="str">
        <f t="shared" si="1"/>
        <v/>
      </c>
    </row>
    <row r="12" spans="1:11">
      <c r="A12" s="108" t="s">
        <v>471</v>
      </c>
      <c r="B12" s="117" t="s">
        <v>460</v>
      </c>
      <c r="C12" s="110"/>
      <c r="D12" s="111"/>
      <c r="E12" s="111"/>
      <c r="F12" s="112"/>
      <c r="G12" s="971"/>
      <c r="H12" s="972"/>
      <c r="I12" s="972"/>
      <c r="J12" s="973"/>
      <c r="K12" s="88" t="str">
        <f t="shared" si="1"/>
        <v/>
      </c>
    </row>
    <row r="13" spans="1:11">
      <c r="A13" s="108" t="s">
        <v>472</v>
      </c>
      <c r="B13" s="117" t="s">
        <v>685</v>
      </c>
      <c r="C13" s="110"/>
      <c r="D13" s="111"/>
      <c r="E13" s="111"/>
      <c r="F13" s="112"/>
      <c r="G13" s="971"/>
      <c r="H13" s="972"/>
      <c r="I13" s="972"/>
      <c r="J13" s="973"/>
      <c r="K13" s="88" t="str">
        <f t="shared" si="1"/>
        <v/>
      </c>
    </row>
    <row r="14" spans="1:11">
      <c r="A14" s="108" t="s">
        <v>473</v>
      </c>
      <c r="B14" s="117" t="s">
        <v>461</v>
      </c>
      <c r="C14" s="110"/>
      <c r="D14" s="111"/>
      <c r="E14" s="111"/>
      <c r="F14" s="112"/>
      <c r="G14" s="971"/>
      <c r="H14" s="972"/>
      <c r="I14" s="972"/>
      <c r="J14" s="973"/>
      <c r="K14" s="88" t="str">
        <f t="shared" si="1"/>
        <v/>
      </c>
    </row>
    <row r="15" spans="1:11">
      <c r="A15" s="108" t="s">
        <v>474</v>
      </c>
      <c r="B15" s="117" t="s">
        <v>463</v>
      </c>
      <c r="C15" s="110"/>
      <c r="D15" s="111"/>
      <c r="E15" s="111"/>
      <c r="F15" s="112"/>
      <c r="G15" s="971"/>
      <c r="H15" s="972"/>
      <c r="I15" s="972"/>
      <c r="J15" s="973"/>
      <c r="K15" s="88" t="str">
        <f t="shared" si="1"/>
        <v/>
      </c>
    </row>
    <row r="16" spans="1:11">
      <c r="A16" s="108" t="s">
        <v>475</v>
      </c>
      <c r="B16" s="117" t="s">
        <v>462</v>
      </c>
      <c r="C16" s="110"/>
      <c r="D16" s="111"/>
      <c r="E16" s="111"/>
      <c r="F16" s="112"/>
      <c r="G16" s="971"/>
      <c r="H16" s="972"/>
      <c r="I16" s="972"/>
      <c r="J16" s="973"/>
      <c r="K16" s="88" t="str">
        <f t="shared" si="1"/>
        <v/>
      </c>
    </row>
    <row r="17" spans="1:11">
      <c r="A17" s="108" t="s">
        <v>476</v>
      </c>
      <c r="B17" s="117" t="s">
        <v>464</v>
      </c>
      <c r="C17" s="110"/>
      <c r="D17" s="111"/>
      <c r="E17" s="111"/>
      <c r="F17" s="112"/>
      <c r="G17" s="971"/>
      <c r="H17" s="972"/>
      <c r="I17" s="972"/>
      <c r="J17" s="973"/>
      <c r="K17" s="88" t="str">
        <f t="shared" si="1"/>
        <v/>
      </c>
    </row>
    <row r="18" spans="1:11">
      <c r="A18" s="108" t="s">
        <v>477</v>
      </c>
      <c r="B18" s="117" t="s">
        <v>465</v>
      </c>
      <c r="C18" s="110"/>
      <c r="D18" s="111"/>
      <c r="E18" s="111"/>
      <c r="F18" s="112"/>
      <c r="G18" s="971"/>
      <c r="H18" s="972"/>
      <c r="I18" s="972"/>
      <c r="J18" s="973"/>
      <c r="K18" s="88" t="str">
        <f t="shared" si="1"/>
        <v/>
      </c>
    </row>
    <row r="19" spans="1:11">
      <c r="A19" s="108" t="s">
        <v>486</v>
      </c>
      <c r="B19" s="117" t="s">
        <v>686</v>
      </c>
      <c r="C19" s="110"/>
      <c r="D19" s="111"/>
      <c r="E19" s="111"/>
      <c r="F19" s="112"/>
      <c r="G19" s="971"/>
      <c r="H19" s="972"/>
      <c r="I19" s="972"/>
      <c r="J19" s="973"/>
      <c r="K19" s="88" t="str">
        <f t="shared" si="1"/>
        <v/>
      </c>
    </row>
    <row r="20" spans="1:11">
      <c r="A20" s="108" t="s">
        <v>487</v>
      </c>
      <c r="B20" s="117" t="s">
        <v>466</v>
      </c>
      <c r="C20" s="110"/>
      <c r="D20" s="111"/>
      <c r="E20" s="111"/>
      <c r="F20" s="112"/>
      <c r="G20" s="971"/>
      <c r="H20" s="972"/>
      <c r="I20" s="972"/>
      <c r="J20" s="973"/>
      <c r="K20" s="88" t="str">
        <f t="shared" si="1"/>
        <v/>
      </c>
    </row>
    <row r="21" spans="1:11">
      <c r="A21" s="108" t="s">
        <v>488</v>
      </c>
      <c r="B21" s="117" t="s">
        <v>458</v>
      </c>
      <c r="C21" s="110"/>
      <c r="D21" s="111"/>
      <c r="E21" s="111"/>
      <c r="F21" s="112"/>
      <c r="G21" s="971"/>
      <c r="H21" s="972"/>
      <c r="I21" s="972"/>
      <c r="J21" s="973"/>
      <c r="K21" s="88" t="str">
        <f t="shared" si="1"/>
        <v/>
      </c>
    </row>
    <row r="22" spans="1:11">
      <c r="A22" s="113" t="s">
        <v>490</v>
      </c>
      <c r="B22" s="148" t="s">
        <v>1044</v>
      </c>
      <c r="C22" s="110"/>
      <c r="D22" s="111"/>
      <c r="E22" s="111"/>
      <c r="F22" s="112"/>
      <c r="G22" s="971"/>
      <c r="H22" s="972"/>
      <c r="I22" s="972"/>
      <c r="J22" s="973"/>
      <c r="K22" s="88" t="str">
        <f t="shared" si="1"/>
        <v/>
      </c>
    </row>
    <row r="23" spans="1:11" ht="12.75" customHeight="1">
      <c r="A23" s="1144" t="s">
        <v>127</v>
      </c>
      <c r="B23" s="1145" t="s">
        <v>31</v>
      </c>
      <c r="C23" s="102">
        <f>SUM(C25:C32)</f>
        <v>0</v>
      </c>
      <c r="D23" s="103">
        <f>SUM(D25:D32)</f>
        <v>0</v>
      </c>
      <c r="E23" s="103">
        <f t="shared" ref="E23:J23" si="2">SUM(E25:E32)</f>
        <v>0</v>
      </c>
      <c r="F23" s="104">
        <f t="shared" si="2"/>
        <v>0</v>
      </c>
      <c r="G23" s="950">
        <f t="shared" si="2"/>
        <v>0</v>
      </c>
      <c r="H23" s="951">
        <f t="shared" si="2"/>
        <v>0</v>
      </c>
      <c r="I23" s="951">
        <f t="shared" si="2"/>
        <v>0</v>
      </c>
      <c r="J23" s="952">
        <f t="shared" si="2"/>
        <v>0</v>
      </c>
    </row>
    <row r="24" spans="1:11" ht="13.5" customHeight="1">
      <c r="A24" s="1144"/>
      <c r="B24" s="1145"/>
      <c r="C24" s="102"/>
      <c r="D24" s="103"/>
      <c r="E24" s="103"/>
      <c r="F24" s="104"/>
      <c r="G24" s="968"/>
      <c r="H24" s="969"/>
      <c r="I24" s="969"/>
      <c r="J24" s="970"/>
    </row>
    <row r="25" spans="1:11">
      <c r="A25" s="108" t="s">
        <v>478</v>
      </c>
      <c r="B25" s="109" t="s">
        <v>481</v>
      </c>
      <c r="C25" s="110"/>
      <c r="D25" s="111"/>
      <c r="E25" s="111"/>
      <c r="F25" s="112"/>
      <c r="G25" s="971"/>
      <c r="H25" s="972"/>
      <c r="I25" s="972"/>
      <c r="J25" s="973"/>
      <c r="K25" s="35" t="str">
        <f t="shared" ref="K25:K32" si="3">IF(G25&gt;C25,"ERROR","")</f>
        <v/>
      </c>
    </row>
    <row r="26" spans="1:11">
      <c r="A26" s="108" t="s">
        <v>479</v>
      </c>
      <c r="B26" s="109" t="s">
        <v>651</v>
      </c>
      <c r="C26" s="110"/>
      <c r="D26" s="111"/>
      <c r="E26" s="111"/>
      <c r="F26" s="112"/>
      <c r="G26" s="971"/>
      <c r="H26" s="972"/>
      <c r="I26" s="972"/>
      <c r="J26" s="973"/>
      <c r="K26" s="35" t="str">
        <f t="shared" si="3"/>
        <v/>
      </c>
    </row>
    <row r="27" spans="1:11">
      <c r="A27" s="108" t="s">
        <v>491</v>
      </c>
      <c r="B27" s="109" t="s">
        <v>482</v>
      </c>
      <c r="C27" s="110"/>
      <c r="D27" s="111"/>
      <c r="E27" s="111"/>
      <c r="F27" s="112"/>
      <c r="G27" s="971"/>
      <c r="H27" s="972"/>
      <c r="I27" s="972"/>
      <c r="J27" s="973"/>
      <c r="K27" s="35" t="str">
        <f t="shared" si="3"/>
        <v/>
      </c>
    </row>
    <row r="28" spans="1:11">
      <c r="A28" s="108" t="s">
        <v>492</v>
      </c>
      <c r="B28" s="109" t="s">
        <v>731</v>
      </c>
      <c r="C28" s="110"/>
      <c r="D28" s="111"/>
      <c r="E28" s="111"/>
      <c r="F28" s="112"/>
      <c r="G28" s="971"/>
      <c r="H28" s="972"/>
      <c r="I28" s="972"/>
      <c r="J28" s="973"/>
      <c r="K28" s="35" t="str">
        <f t="shared" si="3"/>
        <v/>
      </c>
    </row>
    <row r="29" spans="1:11">
      <c r="A29" s="108" t="s">
        <v>493</v>
      </c>
      <c r="B29" s="117" t="s">
        <v>117</v>
      </c>
      <c r="C29" s="110"/>
      <c r="D29" s="111"/>
      <c r="E29" s="111"/>
      <c r="F29" s="112"/>
      <c r="G29" s="971"/>
      <c r="H29" s="972"/>
      <c r="I29" s="972"/>
      <c r="J29" s="973"/>
      <c r="K29" s="35" t="str">
        <f t="shared" si="3"/>
        <v/>
      </c>
    </row>
    <row r="30" spans="1:11">
      <c r="A30" s="108" t="s">
        <v>494</v>
      </c>
      <c r="B30" s="117" t="s">
        <v>456</v>
      </c>
      <c r="C30" s="110"/>
      <c r="D30" s="111"/>
      <c r="E30" s="111"/>
      <c r="F30" s="112"/>
      <c r="G30" s="971"/>
      <c r="H30" s="972"/>
      <c r="I30" s="972"/>
      <c r="J30" s="973"/>
      <c r="K30" s="35" t="str">
        <f t="shared" si="3"/>
        <v/>
      </c>
    </row>
    <row r="31" spans="1:11">
      <c r="A31" s="113" t="s">
        <v>497</v>
      </c>
      <c r="B31" s="148" t="s">
        <v>1044</v>
      </c>
      <c r="C31" s="282"/>
      <c r="D31" s="283"/>
      <c r="E31" s="283"/>
      <c r="F31" s="284"/>
      <c r="G31" s="944"/>
      <c r="H31" s="945"/>
      <c r="I31" s="945"/>
      <c r="J31" s="946"/>
      <c r="K31" s="35" t="str">
        <f t="shared" si="3"/>
        <v/>
      </c>
    </row>
    <row r="32" spans="1:11" ht="14.4" thickBot="1">
      <c r="A32" s="113" t="s">
        <v>652</v>
      </c>
      <c r="B32" s="148" t="s">
        <v>1044</v>
      </c>
      <c r="C32" s="285"/>
      <c r="D32" s="286"/>
      <c r="E32" s="286"/>
      <c r="F32" s="287"/>
      <c r="G32" s="947"/>
      <c r="H32" s="948"/>
      <c r="I32" s="948"/>
      <c r="J32" s="949"/>
      <c r="K32" s="35" t="str">
        <f t="shared" si="3"/>
        <v/>
      </c>
    </row>
    <row r="33" spans="1:13">
      <c r="A33" s="35"/>
      <c r="B33" s="35"/>
      <c r="C33" s="36"/>
      <c r="D33" s="36"/>
      <c r="E33" s="36"/>
      <c r="F33" s="36"/>
      <c r="G33" s="36"/>
      <c r="H33" s="36"/>
      <c r="I33" s="36"/>
      <c r="J33" s="36"/>
    </row>
    <row r="34" spans="1:13" ht="14.4" thickBot="1">
      <c r="A34" s="35"/>
      <c r="B34" s="35"/>
      <c r="C34" s="36"/>
      <c r="D34" s="36"/>
      <c r="E34" s="36"/>
      <c r="F34" s="36"/>
      <c r="G34" s="36"/>
      <c r="H34" s="36"/>
      <c r="I34" s="36"/>
      <c r="J34" s="36"/>
    </row>
    <row r="35" spans="1:13" ht="16.2" thickBot="1">
      <c r="A35" s="1162" t="s">
        <v>495</v>
      </c>
      <c r="B35" s="1163"/>
      <c r="C35" s="122">
        <f>SUM(C6,C23)</f>
        <v>0</v>
      </c>
      <c r="D35" s="122">
        <f t="shared" ref="D35:J35" si="4">SUM(D6,D23)</f>
        <v>0</v>
      </c>
      <c r="E35" s="122">
        <f t="shared" si="4"/>
        <v>0</v>
      </c>
      <c r="F35" s="122">
        <f t="shared" si="4"/>
        <v>0</v>
      </c>
      <c r="G35" s="953">
        <f t="shared" si="4"/>
        <v>0</v>
      </c>
      <c r="H35" s="953">
        <f t="shared" si="4"/>
        <v>0</v>
      </c>
      <c r="I35" s="953">
        <f t="shared" si="4"/>
        <v>0</v>
      </c>
      <c r="J35" s="953">
        <f t="shared" si="4"/>
        <v>0</v>
      </c>
    </row>
    <row r="36" spans="1:13">
      <c r="A36" s="35"/>
      <c r="B36" s="35"/>
      <c r="C36" s="35"/>
      <c r="D36" s="35"/>
      <c r="E36" s="35"/>
      <c r="F36" s="35"/>
      <c r="G36" s="35"/>
      <c r="H36" s="35"/>
      <c r="I36" s="35"/>
      <c r="J36" s="219">
        <f>COUNTIFS(K8:K32,"ERROR")</f>
        <v>0</v>
      </c>
    </row>
    <row r="37" spans="1:13">
      <c r="A37" s="35"/>
      <c r="B37" s="35"/>
      <c r="C37" s="35"/>
      <c r="D37" s="35"/>
      <c r="E37" s="35"/>
      <c r="F37" s="35"/>
      <c r="G37" s="35"/>
      <c r="H37" s="35"/>
      <c r="I37" s="35"/>
      <c r="J37" s="35"/>
    </row>
    <row r="38" spans="1:13">
      <c r="A38" s="88" t="str">
        <f>IF(J36=0,"","    ERROR: Gasto en Navarra no puede ser superior a Gasto en España")</f>
        <v/>
      </c>
      <c r="B38" s="35"/>
      <c r="C38" s="35"/>
      <c r="D38" s="35"/>
      <c r="E38" s="35"/>
      <c r="F38" s="35"/>
      <c r="G38" s="35"/>
      <c r="H38" s="289"/>
      <c r="I38" s="289"/>
      <c r="J38" s="289"/>
      <c r="K38" s="289"/>
      <c r="L38" s="137"/>
      <c r="M38" s="162"/>
    </row>
    <row r="39" spans="1:13">
      <c r="A39" s="128" t="s">
        <v>741</v>
      </c>
      <c r="B39" s="124" t="s">
        <v>770</v>
      </c>
      <c r="C39" s="124"/>
      <c r="D39" s="123"/>
      <c r="E39" s="125"/>
      <c r="F39" s="126"/>
      <c r="G39" s="123" t="s">
        <v>771</v>
      </c>
      <c r="H39" s="173"/>
      <c r="I39" s="173"/>
      <c r="J39" s="173"/>
      <c r="K39" s="173"/>
      <c r="L39" s="296"/>
      <c r="M39" s="296"/>
    </row>
    <row r="40" spans="1:13">
      <c r="A40" s="128" t="s">
        <v>742</v>
      </c>
      <c r="B40" s="129" t="s">
        <v>743</v>
      </c>
      <c r="C40" s="124"/>
      <c r="D40" s="123"/>
      <c r="E40" s="125"/>
      <c r="F40" s="126"/>
      <c r="G40" s="125" t="s">
        <v>744</v>
      </c>
      <c r="H40" s="173"/>
      <c r="I40" s="173"/>
      <c r="J40" s="173"/>
      <c r="K40" s="173"/>
      <c r="L40" s="296"/>
      <c r="M40" s="296"/>
    </row>
    <row r="41" spans="1:13">
      <c r="A41" s="127"/>
      <c r="B41" s="127"/>
      <c r="C41" s="124"/>
      <c r="D41" s="123"/>
      <c r="E41" s="125"/>
      <c r="F41" s="126"/>
      <c r="G41" s="125"/>
      <c r="H41" s="173"/>
      <c r="I41" s="173"/>
      <c r="J41" s="173"/>
      <c r="K41" s="173"/>
      <c r="L41" s="296"/>
      <c r="M41" s="296"/>
    </row>
    <row r="42" spans="1:13">
      <c r="A42" s="128"/>
      <c r="B42" s="156"/>
      <c r="C42" s="158"/>
      <c r="D42" s="125"/>
      <c r="E42" s="125"/>
      <c r="F42" s="126"/>
      <c r="G42" s="125" t="s">
        <v>881</v>
      </c>
      <c r="H42" s="172"/>
      <c r="I42" s="172"/>
      <c r="J42" s="172"/>
      <c r="K42" s="172"/>
      <c r="L42" s="162"/>
      <c r="M42" s="162"/>
    </row>
    <row r="43" spans="1:13">
      <c r="A43" s="259"/>
      <c r="B43" s="260"/>
      <c r="C43" s="245"/>
      <c r="D43" s="172"/>
      <c r="E43" s="172"/>
      <c r="F43" s="36"/>
      <c r="G43" s="36"/>
      <c r="H43" s="289"/>
      <c r="I43" s="289"/>
      <c r="J43" s="289"/>
      <c r="K43" s="289"/>
      <c r="L43" s="137"/>
      <c r="M43" s="162"/>
    </row>
  </sheetData>
  <sheetProtection algorithmName="SHA-512" hashValue="l1ozPUS91NVZTOm/SdYGv0rf0/uH0bY6ANjRIwNmorwVug9vhzMUAFwAzhVt5+WOkccAlQDQqyfNFFWaakyxJA==" saltValue="R0uPgWFSzM7Xp8wVFsWykQ==" spinCount="100000" sheet="1" objects="1" scenarios="1"/>
  <mergeCells count="14">
    <mergeCell ref="C1:F1"/>
    <mergeCell ref="G1:J1"/>
    <mergeCell ref="C2:C3"/>
    <mergeCell ref="H2:I2"/>
    <mergeCell ref="J2:J3"/>
    <mergeCell ref="G2:G3"/>
    <mergeCell ref="F2:F3"/>
    <mergeCell ref="A3:B3"/>
    <mergeCell ref="A35:B35"/>
    <mergeCell ref="A5:B5"/>
    <mergeCell ref="A6:A7"/>
    <mergeCell ref="B6:B7"/>
    <mergeCell ref="A23:A24"/>
    <mergeCell ref="B23:B24"/>
  </mergeCells>
  <phoneticPr fontId="3" type="noConversion"/>
  <pageMargins left="0.59055118110236227" right="0.59055118110236227" top="0.78740157480314965" bottom="0.78740157480314965" header="0" footer="0"/>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4" tint="0.79998168889431442"/>
  </sheetPr>
  <dimension ref="A1:E44"/>
  <sheetViews>
    <sheetView showGridLines="0" zoomScaleNormal="100" workbookViewId="0">
      <pane ySplit="3" topLeftCell="A4" activePane="bottomLeft" state="frozen"/>
      <selection pane="bottomLeft" activeCell="C6" sqref="C6"/>
    </sheetView>
  </sheetViews>
  <sheetFormatPr baseColWidth="10" defaultColWidth="11.44140625" defaultRowHeight="13.8"/>
  <cols>
    <col min="1" max="1" width="11.6640625" style="59" customWidth="1"/>
    <col min="2" max="2" width="51" style="59" customWidth="1"/>
    <col min="3" max="4" width="16.6640625" style="59" customWidth="1"/>
    <col min="5" max="5" width="11.44140625" style="35"/>
    <col min="6" max="16384" width="11.44140625" style="59"/>
  </cols>
  <sheetData>
    <row r="1" spans="1:5" ht="14.4" thickBot="1">
      <c r="A1" s="319" t="s">
        <v>1052</v>
      </c>
      <c r="B1" s="35"/>
      <c r="C1" s="36"/>
      <c r="D1" s="36"/>
    </row>
    <row r="2" spans="1:5" ht="28.2" thickBot="1">
      <c r="A2" s="1139" t="s">
        <v>774</v>
      </c>
      <c r="B2" s="1139"/>
      <c r="C2" s="297" t="s">
        <v>745</v>
      </c>
      <c r="D2" s="1028" t="s">
        <v>690</v>
      </c>
    </row>
    <row r="3" spans="1:5" ht="15.6">
      <c r="A3" s="143"/>
      <c r="B3" s="617" t="s">
        <v>801</v>
      </c>
      <c r="C3" s="298"/>
      <c r="D3" s="1029"/>
    </row>
    <row r="4" spans="1:5">
      <c r="A4" s="1160"/>
      <c r="B4" s="1161"/>
      <c r="C4" s="299"/>
      <c r="D4" s="1030"/>
    </row>
    <row r="5" spans="1:5" ht="12.75" customHeight="1">
      <c r="A5" s="1144" t="s">
        <v>88</v>
      </c>
      <c r="B5" s="1145" t="s">
        <v>778</v>
      </c>
      <c r="C5" s="299">
        <f>SUM(C7:C21)</f>
        <v>0</v>
      </c>
      <c r="D5" s="1061">
        <f>SUM(D7:D21)</f>
        <v>0</v>
      </c>
    </row>
    <row r="6" spans="1:5" ht="12.75" customHeight="1">
      <c r="A6" s="1144"/>
      <c r="B6" s="1145"/>
      <c r="C6" s="299"/>
      <c r="D6" s="1030"/>
    </row>
    <row r="7" spans="1:5">
      <c r="A7" s="108" t="s">
        <v>572</v>
      </c>
      <c r="B7" s="109" t="s">
        <v>501</v>
      </c>
      <c r="C7" s="300"/>
      <c r="D7" s="1031"/>
      <c r="E7" s="88" t="str">
        <f>IF(D7&gt;C7,"ERROR","")</f>
        <v/>
      </c>
    </row>
    <row r="8" spans="1:5">
      <c r="A8" s="108" t="s">
        <v>573</v>
      </c>
      <c r="B8" s="109" t="s">
        <v>502</v>
      </c>
      <c r="C8" s="300"/>
      <c r="D8" s="1031"/>
      <c r="E8" s="88" t="str">
        <f t="shared" ref="E8:E21" si="0">IF(D8&gt;C8,"ERROR","")</f>
        <v/>
      </c>
    </row>
    <row r="9" spans="1:5">
      <c r="A9" s="108" t="s">
        <v>574</v>
      </c>
      <c r="B9" s="109" t="s">
        <v>89</v>
      </c>
      <c r="C9" s="300"/>
      <c r="D9" s="1031"/>
      <c r="E9" s="88" t="str">
        <f t="shared" si="0"/>
        <v/>
      </c>
    </row>
    <row r="10" spans="1:5">
      <c r="A10" s="108" t="s">
        <v>575</v>
      </c>
      <c r="B10" s="109" t="s">
        <v>90</v>
      </c>
      <c r="C10" s="300"/>
      <c r="D10" s="1031"/>
      <c r="E10" s="88" t="str">
        <f t="shared" si="0"/>
        <v/>
      </c>
    </row>
    <row r="11" spans="1:5">
      <c r="A11" s="108" t="s">
        <v>576</v>
      </c>
      <c r="B11" s="109" t="s">
        <v>91</v>
      </c>
      <c r="C11" s="300"/>
      <c r="D11" s="1031"/>
      <c r="E11" s="88" t="str">
        <f t="shared" si="0"/>
        <v/>
      </c>
    </row>
    <row r="12" spans="1:5">
      <c r="A12" s="108" t="s">
        <v>577</v>
      </c>
      <c r="B12" s="109" t="s">
        <v>92</v>
      </c>
      <c r="C12" s="300"/>
      <c r="D12" s="1031"/>
      <c r="E12" s="88" t="str">
        <f t="shared" si="0"/>
        <v/>
      </c>
    </row>
    <row r="13" spans="1:5">
      <c r="A13" s="108" t="s">
        <v>578</v>
      </c>
      <c r="B13" s="109" t="s">
        <v>503</v>
      </c>
      <c r="C13" s="300"/>
      <c r="D13" s="1031"/>
      <c r="E13" s="88" t="str">
        <f t="shared" si="0"/>
        <v/>
      </c>
    </row>
    <row r="14" spans="1:5">
      <c r="A14" s="108" t="s">
        <v>579</v>
      </c>
      <c r="B14" s="109" t="s">
        <v>498</v>
      </c>
      <c r="C14" s="300"/>
      <c r="D14" s="1031"/>
      <c r="E14" s="88" t="str">
        <f t="shared" si="0"/>
        <v/>
      </c>
    </row>
    <row r="15" spans="1:5">
      <c r="A15" s="108" t="s">
        <v>580</v>
      </c>
      <c r="B15" s="109" t="s">
        <v>687</v>
      </c>
      <c r="C15" s="300"/>
      <c r="D15" s="1031"/>
      <c r="E15" s="88" t="str">
        <f t="shared" si="0"/>
        <v/>
      </c>
    </row>
    <row r="16" spans="1:5">
      <c r="A16" s="108" t="s">
        <v>581</v>
      </c>
      <c r="B16" s="109" t="s">
        <v>499</v>
      </c>
      <c r="C16" s="300"/>
      <c r="D16" s="1031"/>
      <c r="E16" s="88" t="str">
        <f t="shared" si="0"/>
        <v/>
      </c>
    </row>
    <row r="17" spans="1:5">
      <c r="A17" s="108" t="s">
        <v>582</v>
      </c>
      <c r="B17" s="109" t="s">
        <v>504</v>
      </c>
      <c r="C17" s="300"/>
      <c r="D17" s="1031"/>
      <c r="E17" s="88" t="str">
        <f t="shared" si="0"/>
        <v/>
      </c>
    </row>
    <row r="18" spans="1:5">
      <c r="A18" s="108" t="s">
        <v>583</v>
      </c>
      <c r="B18" s="109" t="s">
        <v>500</v>
      </c>
      <c r="C18" s="300"/>
      <c r="D18" s="1031"/>
      <c r="E18" s="88" t="str">
        <f t="shared" si="0"/>
        <v/>
      </c>
    </row>
    <row r="19" spans="1:5">
      <c r="A19" s="108" t="s">
        <v>584</v>
      </c>
      <c r="B19" s="109" t="s">
        <v>93</v>
      </c>
      <c r="C19" s="301"/>
      <c r="D19" s="1032"/>
      <c r="E19" s="88" t="str">
        <f t="shared" si="0"/>
        <v/>
      </c>
    </row>
    <row r="20" spans="1:5">
      <c r="A20" s="108" t="s">
        <v>585</v>
      </c>
      <c r="B20" s="109" t="s">
        <v>94</v>
      </c>
      <c r="C20" s="301"/>
      <c r="D20" s="1032"/>
      <c r="E20" s="88" t="str">
        <f t="shared" si="0"/>
        <v/>
      </c>
    </row>
    <row r="21" spans="1:5">
      <c r="A21" s="113" t="s">
        <v>586</v>
      </c>
      <c r="B21" s="232" t="s">
        <v>1045</v>
      </c>
      <c r="C21" s="301"/>
      <c r="D21" s="1032"/>
      <c r="E21" s="88" t="str">
        <f t="shared" si="0"/>
        <v/>
      </c>
    </row>
    <row r="22" spans="1:5" ht="13.5" customHeight="1">
      <c r="A22" s="108"/>
      <c r="B22" s="210"/>
      <c r="C22" s="302"/>
      <c r="D22" s="1033"/>
      <c r="E22" s="88"/>
    </row>
    <row r="23" spans="1:5" ht="31.5" customHeight="1">
      <c r="A23" s="115" t="s">
        <v>128</v>
      </c>
      <c r="B23" s="303" t="s">
        <v>798</v>
      </c>
      <c r="C23" s="302">
        <f>SUM(C25:C35)</f>
        <v>0</v>
      </c>
      <c r="D23" s="1062">
        <f>SUM(D25:D35)</f>
        <v>0</v>
      </c>
      <c r="E23" s="88"/>
    </row>
    <row r="24" spans="1:5" ht="15.75" customHeight="1">
      <c r="A24" s="115"/>
      <c r="B24" s="304"/>
      <c r="C24" s="302"/>
      <c r="D24" s="1033"/>
      <c r="E24" s="88"/>
    </row>
    <row r="25" spans="1:5">
      <c r="A25" s="108" t="s">
        <v>587</v>
      </c>
      <c r="B25" s="109" t="s">
        <v>95</v>
      </c>
      <c r="C25" s="305"/>
      <c r="D25" s="1034"/>
      <c r="E25" s="88" t="str">
        <f>IF(D25&gt;C25,"ERROR","")</f>
        <v/>
      </c>
    </row>
    <row r="26" spans="1:5">
      <c r="A26" s="108" t="s">
        <v>588</v>
      </c>
      <c r="B26" s="109" t="s">
        <v>95</v>
      </c>
      <c r="C26" s="301"/>
      <c r="D26" s="1035"/>
      <c r="E26" s="88" t="str">
        <f t="shared" ref="E26:E35" si="1">IF(D26&gt;C26,"ERROR","")</f>
        <v/>
      </c>
    </row>
    <row r="27" spans="1:5">
      <c r="A27" s="108" t="s">
        <v>589</v>
      </c>
      <c r="B27" s="109" t="s">
        <v>95</v>
      </c>
      <c r="C27" s="301"/>
      <c r="D27" s="1035"/>
      <c r="E27" s="88" t="str">
        <f t="shared" si="1"/>
        <v/>
      </c>
    </row>
    <row r="28" spans="1:5">
      <c r="A28" s="108" t="s">
        <v>590</v>
      </c>
      <c r="B28" s="109" t="s">
        <v>95</v>
      </c>
      <c r="C28" s="301"/>
      <c r="D28" s="1035"/>
      <c r="E28" s="88" t="str">
        <f t="shared" si="1"/>
        <v/>
      </c>
    </row>
    <row r="29" spans="1:5">
      <c r="A29" s="108" t="s">
        <v>591</v>
      </c>
      <c r="B29" s="109" t="s">
        <v>95</v>
      </c>
      <c r="C29" s="301"/>
      <c r="D29" s="1035"/>
      <c r="E29" s="88" t="str">
        <f t="shared" si="1"/>
        <v/>
      </c>
    </row>
    <row r="30" spans="1:5">
      <c r="A30" s="108" t="s">
        <v>592</v>
      </c>
      <c r="B30" s="109" t="s">
        <v>96</v>
      </c>
      <c r="C30" s="301"/>
      <c r="D30" s="1035"/>
      <c r="E30" s="88" t="str">
        <f t="shared" si="1"/>
        <v/>
      </c>
    </row>
    <row r="31" spans="1:5">
      <c r="A31" s="108" t="s">
        <v>593</v>
      </c>
      <c r="B31" s="109" t="s">
        <v>96</v>
      </c>
      <c r="C31" s="306"/>
      <c r="D31" s="1036"/>
      <c r="E31" s="88" t="str">
        <f t="shared" si="1"/>
        <v/>
      </c>
    </row>
    <row r="32" spans="1:5">
      <c r="A32" s="108" t="s">
        <v>594</v>
      </c>
      <c r="B32" s="109" t="s">
        <v>96</v>
      </c>
      <c r="C32" s="306"/>
      <c r="D32" s="1036"/>
      <c r="E32" s="88" t="str">
        <f t="shared" si="1"/>
        <v/>
      </c>
    </row>
    <row r="33" spans="1:5">
      <c r="A33" s="108" t="s">
        <v>595</v>
      </c>
      <c r="B33" s="109" t="s">
        <v>97</v>
      </c>
      <c r="C33" s="306"/>
      <c r="D33" s="1036"/>
      <c r="E33" s="88" t="str">
        <f t="shared" si="1"/>
        <v/>
      </c>
    </row>
    <row r="34" spans="1:5">
      <c r="A34" s="113" t="s">
        <v>596</v>
      </c>
      <c r="B34" s="114" t="s">
        <v>797</v>
      </c>
      <c r="C34" s="306"/>
      <c r="D34" s="1036"/>
      <c r="E34" s="88" t="str">
        <f t="shared" si="1"/>
        <v/>
      </c>
    </row>
    <row r="35" spans="1:5" ht="14.4" thickBot="1">
      <c r="A35" s="108" t="s">
        <v>597</v>
      </c>
      <c r="B35" s="109" t="s">
        <v>773</v>
      </c>
      <c r="C35" s="307"/>
      <c r="D35" s="1037"/>
      <c r="E35" s="88" t="str">
        <f t="shared" si="1"/>
        <v/>
      </c>
    </row>
    <row r="36" spans="1:5">
      <c r="A36" s="108"/>
      <c r="B36" s="109"/>
      <c r="C36" s="308"/>
      <c r="D36" s="308"/>
    </row>
    <row r="37" spans="1:5" ht="14.4" thickBot="1">
      <c r="A37" s="35"/>
      <c r="B37" s="35"/>
      <c r="C37" s="36"/>
      <c r="D37" s="36"/>
    </row>
    <row r="38" spans="1:5" ht="16.2" thickBot="1">
      <c r="A38" s="1229" t="s">
        <v>755</v>
      </c>
      <c r="B38" s="1229"/>
      <c r="C38" s="309">
        <f>SUM(C5,C23)</f>
        <v>0</v>
      </c>
      <c r="D38" s="1063">
        <f>SUM(D5,D23)</f>
        <v>0</v>
      </c>
    </row>
    <row r="39" spans="1:5">
      <c r="A39" s="35"/>
      <c r="B39" s="35"/>
      <c r="C39" s="35"/>
      <c r="D39" s="219">
        <f>COUNTIFS(E7:E35,"ERROR")</f>
        <v>0</v>
      </c>
    </row>
    <row r="40" spans="1:5">
      <c r="A40" s="88" t="str">
        <f>IF(D39=0,"","    ERROR: Gasto en Navarra no puede ser superior a Gasto en España")</f>
        <v/>
      </c>
      <c r="B40" s="35"/>
      <c r="C40" s="35"/>
      <c r="D40" s="35"/>
    </row>
    <row r="41" spans="1:5" ht="14.4">
      <c r="A41" s="132" t="s">
        <v>779</v>
      </c>
      <c r="B41" s="310"/>
      <c r="C41" s="35"/>
      <c r="D41" s="36"/>
    </row>
    <row r="42" spans="1:5" ht="14.4">
      <c r="A42" s="132" t="s">
        <v>853</v>
      </c>
      <c r="B42" s="35"/>
      <c r="C42" s="35"/>
      <c r="D42" s="35"/>
    </row>
    <row r="43" spans="1:5">
      <c r="A43" s="35" t="s">
        <v>765</v>
      </c>
      <c r="B43" s="35"/>
      <c r="C43" s="35"/>
      <c r="D43" s="35"/>
    </row>
    <row r="44" spans="1:5">
      <c r="A44" s="35"/>
      <c r="B44" s="35"/>
      <c r="C44" s="35"/>
      <c r="D44" s="35"/>
    </row>
  </sheetData>
  <sheetProtection algorithmName="SHA-512" hashValue="u80A5GrB41LjeKFnWyUjvHMzzGUQmuOBJshCWtl2n78ipjJLKI3OC/XB3Y+U5UpXNSsA8jI8dowyrJEcgYiUKw==" saltValue="rv6bTUtEeJ8Crwl7t3lisA==" spinCount="100000" sheet="1" objects="1" scenarios="1"/>
  <mergeCells count="5">
    <mergeCell ref="A38:B38"/>
    <mergeCell ref="A4:B4"/>
    <mergeCell ref="A5:A6"/>
    <mergeCell ref="B5:B6"/>
    <mergeCell ref="A2:B2"/>
  </mergeCells>
  <phoneticPr fontId="3" type="noConversion"/>
  <pageMargins left="0.59055118110236227" right="0.59055118110236227" top="0.78740157480314965" bottom="0.78740157480314965" header="0" footer="0"/>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4" tint="0.79998168889431442"/>
  </sheetPr>
  <dimension ref="A1:F54"/>
  <sheetViews>
    <sheetView showGridLines="0" zoomScaleNormal="100" workbookViewId="0">
      <pane ySplit="4" topLeftCell="A5" activePane="bottomLeft" state="frozen"/>
      <selection pane="bottomLeft" activeCell="D7" sqref="D7"/>
    </sheetView>
  </sheetViews>
  <sheetFormatPr baseColWidth="10" defaultColWidth="11.44140625" defaultRowHeight="13.8"/>
  <cols>
    <col min="1" max="1" width="11.6640625" style="59" customWidth="1"/>
    <col min="2" max="2" width="43.6640625" style="59" customWidth="1"/>
    <col min="3" max="3" width="20.33203125" style="59" customWidth="1"/>
    <col min="4" max="5" width="16.6640625" style="59" customWidth="1"/>
    <col min="6" max="6" width="11.44140625" style="35"/>
    <col min="7" max="16384" width="11.44140625" style="59"/>
  </cols>
  <sheetData>
    <row r="1" spans="1:6">
      <c r="A1" s="319" t="s">
        <v>1052</v>
      </c>
      <c r="B1" s="35"/>
      <c r="C1" s="35"/>
      <c r="D1" s="35"/>
      <c r="E1" s="35"/>
    </row>
    <row r="2" spans="1:6" ht="14.4" thickBot="1">
      <c r="A2" s="35"/>
      <c r="B2" s="35"/>
      <c r="C2" s="35"/>
      <c r="D2" s="35"/>
      <c r="E2" s="35"/>
    </row>
    <row r="3" spans="1:6" ht="16.5" customHeight="1">
      <c r="A3" s="35"/>
      <c r="B3" s="35"/>
      <c r="C3" s="35"/>
      <c r="D3" s="1232" t="s">
        <v>745</v>
      </c>
      <c r="E3" s="1155" t="s">
        <v>690</v>
      </c>
    </row>
    <row r="4" spans="1:6" ht="16.2" thickBot="1">
      <c r="A4" s="1139" t="s">
        <v>98</v>
      </c>
      <c r="B4" s="1139"/>
      <c r="C4" s="163"/>
      <c r="D4" s="1233"/>
      <c r="E4" s="1156"/>
    </row>
    <row r="5" spans="1:6" ht="12.75" customHeight="1">
      <c r="A5" s="1160"/>
      <c r="B5" s="1161"/>
      <c r="C5" s="164"/>
      <c r="D5" s="311"/>
      <c r="E5" s="1029"/>
    </row>
    <row r="6" spans="1:6" ht="12.75" customHeight="1">
      <c r="A6" s="1144" t="s">
        <v>99</v>
      </c>
      <c r="B6" s="1145" t="s">
        <v>507</v>
      </c>
      <c r="C6" s="116"/>
      <c r="D6" s="312">
        <f>SUM(D8:D39)</f>
        <v>0</v>
      </c>
      <c r="E6" s="1061">
        <f>SUM(E8:E39)</f>
        <v>0</v>
      </c>
    </row>
    <row r="7" spans="1:6" ht="13.5" customHeight="1">
      <c r="A7" s="1144"/>
      <c r="B7" s="1145"/>
      <c r="C7" s="116"/>
      <c r="D7" s="312"/>
      <c r="E7" s="1030"/>
    </row>
    <row r="8" spans="1:6">
      <c r="A8" s="108" t="s">
        <v>508</v>
      </c>
      <c r="B8" s="109" t="s">
        <v>104</v>
      </c>
      <c r="C8" s="109"/>
      <c r="D8" s="313"/>
      <c r="E8" s="1031"/>
      <c r="F8" s="88" t="str">
        <f>IF(E8&gt;D8,"ERROR","")</f>
        <v/>
      </c>
    </row>
    <row r="9" spans="1:6">
      <c r="A9" s="108" t="s">
        <v>509</v>
      </c>
      <c r="B9" s="109" t="s">
        <v>102</v>
      </c>
      <c r="C9" s="109"/>
      <c r="D9" s="313"/>
      <c r="E9" s="1031"/>
      <c r="F9" s="88" t="str">
        <f t="shared" ref="F9:F39" si="0">IF(E9&gt;D9,"ERROR","")</f>
        <v/>
      </c>
    </row>
    <row r="10" spans="1:6">
      <c r="A10" s="108" t="s">
        <v>510</v>
      </c>
      <c r="B10" s="109" t="s">
        <v>103</v>
      </c>
      <c r="C10" s="109"/>
      <c r="D10" s="313"/>
      <c r="E10" s="1031"/>
      <c r="F10" s="88" t="str">
        <f t="shared" si="0"/>
        <v/>
      </c>
    </row>
    <row r="11" spans="1:6">
      <c r="A11" s="108" t="s">
        <v>511</v>
      </c>
      <c r="B11" s="109" t="s">
        <v>100</v>
      </c>
      <c r="C11" s="109"/>
      <c r="D11" s="313"/>
      <c r="E11" s="1031"/>
      <c r="F11" s="88" t="str">
        <f t="shared" si="0"/>
        <v/>
      </c>
    </row>
    <row r="12" spans="1:6">
      <c r="A12" s="108" t="s">
        <v>512</v>
      </c>
      <c r="B12" s="109" t="s">
        <v>653</v>
      </c>
      <c r="C12" s="109"/>
      <c r="D12" s="313"/>
      <c r="E12" s="1031"/>
      <c r="F12" s="88" t="str">
        <f t="shared" si="0"/>
        <v/>
      </c>
    </row>
    <row r="13" spans="1:6">
      <c r="A13" s="108" t="s">
        <v>513</v>
      </c>
      <c r="B13" s="109" t="s">
        <v>514</v>
      </c>
      <c r="C13" s="109"/>
      <c r="D13" s="313"/>
      <c r="E13" s="1031"/>
      <c r="F13" s="88" t="str">
        <f t="shared" si="0"/>
        <v/>
      </c>
    </row>
    <row r="14" spans="1:6">
      <c r="A14" s="108" t="s">
        <v>515</v>
      </c>
      <c r="B14" s="109" t="s">
        <v>519</v>
      </c>
      <c r="C14" s="109"/>
      <c r="D14" s="313"/>
      <c r="E14" s="1031"/>
      <c r="F14" s="88" t="str">
        <f t="shared" si="0"/>
        <v/>
      </c>
    </row>
    <row r="15" spans="1:6">
      <c r="A15" s="108" t="s">
        <v>516</v>
      </c>
      <c r="B15" s="109" t="s">
        <v>521</v>
      </c>
      <c r="C15" s="109"/>
      <c r="D15" s="313"/>
      <c r="E15" s="1031"/>
      <c r="F15" s="88" t="str">
        <f t="shared" si="0"/>
        <v/>
      </c>
    </row>
    <row r="16" spans="1:6">
      <c r="A16" s="108" t="s">
        <v>517</v>
      </c>
      <c r="B16" s="109" t="s">
        <v>523</v>
      </c>
      <c r="C16" s="109"/>
      <c r="D16" s="313"/>
      <c r="E16" s="1031"/>
      <c r="F16" s="88" t="str">
        <f t="shared" si="0"/>
        <v/>
      </c>
    </row>
    <row r="17" spans="1:6">
      <c r="A17" s="108" t="s">
        <v>518</v>
      </c>
      <c r="B17" s="109" t="s">
        <v>525</v>
      </c>
      <c r="C17" s="109"/>
      <c r="D17" s="313"/>
      <c r="E17" s="1031"/>
      <c r="F17" s="88" t="str">
        <f t="shared" si="0"/>
        <v/>
      </c>
    </row>
    <row r="18" spans="1:6">
      <c r="A18" s="108" t="s">
        <v>520</v>
      </c>
      <c r="B18" s="48" t="s">
        <v>768</v>
      </c>
      <c r="C18" s="48"/>
      <c r="D18" s="313"/>
      <c r="E18" s="1031"/>
      <c r="F18" s="88" t="str">
        <f t="shared" si="0"/>
        <v/>
      </c>
    </row>
    <row r="19" spans="1:6">
      <c r="A19" s="108" t="s">
        <v>522</v>
      </c>
      <c r="B19" s="109" t="s">
        <v>528</v>
      </c>
      <c r="C19" s="109"/>
      <c r="D19" s="313"/>
      <c r="E19" s="1031"/>
      <c r="F19" s="88" t="str">
        <f t="shared" si="0"/>
        <v/>
      </c>
    </row>
    <row r="20" spans="1:6">
      <c r="A20" s="108" t="s">
        <v>524</v>
      </c>
      <c r="B20" s="109" t="s">
        <v>654</v>
      </c>
      <c r="C20" s="109"/>
      <c r="D20" s="313"/>
      <c r="E20" s="1031"/>
      <c r="F20" s="88" t="str">
        <f t="shared" si="0"/>
        <v/>
      </c>
    </row>
    <row r="21" spans="1:6">
      <c r="A21" s="108" t="s">
        <v>526</v>
      </c>
      <c r="B21" s="109" t="s">
        <v>532</v>
      </c>
      <c r="C21" s="109"/>
      <c r="D21" s="313"/>
      <c r="E21" s="1031"/>
      <c r="F21" s="88" t="str">
        <f t="shared" si="0"/>
        <v/>
      </c>
    </row>
    <row r="22" spans="1:6">
      <c r="A22" s="108" t="s">
        <v>527</v>
      </c>
      <c r="B22" s="109" t="s">
        <v>101</v>
      </c>
      <c r="C22" s="109"/>
      <c r="D22" s="313"/>
      <c r="E22" s="1031"/>
      <c r="F22" s="88" t="str">
        <f t="shared" si="0"/>
        <v/>
      </c>
    </row>
    <row r="23" spans="1:6">
      <c r="A23" s="108" t="s">
        <v>529</v>
      </c>
      <c r="B23" s="109" t="s">
        <v>1046</v>
      </c>
      <c r="C23" s="109"/>
      <c r="D23" s="313"/>
      <c r="E23" s="1031"/>
      <c r="F23" s="88" t="str">
        <f t="shared" si="0"/>
        <v/>
      </c>
    </row>
    <row r="24" spans="1:6">
      <c r="A24" s="108" t="s">
        <v>530</v>
      </c>
      <c r="B24" s="109" t="s">
        <v>536</v>
      </c>
      <c r="C24" s="109"/>
      <c r="D24" s="313"/>
      <c r="E24" s="1031"/>
      <c r="F24" s="88" t="str">
        <f t="shared" si="0"/>
        <v/>
      </c>
    </row>
    <row r="25" spans="1:6">
      <c r="A25" s="108" t="s">
        <v>531</v>
      </c>
      <c r="B25" s="109" t="s">
        <v>538</v>
      </c>
      <c r="C25" s="109"/>
      <c r="D25" s="313"/>
      <c r="E25" s="1031"/>
      <c r="F25" s="88" t="str">
        <f t="shared" si="0"/>
        <v/>
      </c>
    </row>
    <row r="26" spans="1:6" ht="15" customHeight="1">
      <c r="A26" s="108" t="s">
        <v>533</v>
      </c>
      <c r="B26" s="109" t="s">
        <v>105</v>
      </c>
      <c r="C26" s="109"/>
      <c r="D26" s="313"/>
      <c r="E26" s="1031"/>
      <c r="F26" s="88" t="str">
        <f t="shared" si="0"/>
        <v/>
      </c>
    </row>
    <row r="27" spans="1:6">
      <c r="A27" s="108" t="s">
        <v>534</v>
      </c>
      <c r="B27" s="109" t="s">
        <v>542</v>
      </c>
      <c r="C27" s="109"/>
      <c r="D27" s="313"/>
      <c r="E27" s="1031"/>
      <c r="F27" s="88" t="str">
        <f t="shared" si="0"/>
        <v/>
      </c>
    </row>
    <row r="28" spans="1:6">
      <c r="A28" s="108" t="s">
        <v>535</v>
      </c>
      <c r="B28" s="109" t="s">
        <v>544</v>
      </c>
      <c r="C28" s="109"/>
      <c r="D28" s="313"/>
      <c r="E28" s="1031"/>
      <c r="F28" s="88" t="str">
        <f t="shared" si="0"/>
        <v/>
      </c>
    </row>
    <row r="29" spans="1:6">
      <c r="A29" s="108" t="s">
        <v>537</v>
      </c>
      <c r="B29" s="48" t="s">
        <v>769</v>
      </c>
      <c r="C29" s="48"/>
      <c r="D29" s="313"/>
      <c r="E29" s="1031"/>
      <c r="F29" s="88" t="str">
        <f t="shared" si="0"/>
        <v/>
      </c>
    </row>
    <row r="30" spans="1:6">
      <c r="A30" s="108" t="s">
        <v>539</v>
      </c>
      <c r="B30" s="109" t="s">
        <v>106</v>
      </c>
      <c r="C30" s="109"/>
      <c r="D30" s="313"/>
      <c r="E30" s="1031"/>
      <c r="F30" s="88" t="str">
        <f t="shared" si="0"/>
        <v/>
      </c>
    </row>
    <row r="31" spans="1:6">
      <c r="A31" s="108" t="s">
        <v>540</v>
      </c>
      <c r="B31" s="109" t="s">
        <v>132</v>
      </c>
      <c r="C31" s="109"/>
      <c r="D31" s="313"/>
      <c r="E31" s="1031"/>
      <c r="F31" s="88" t="str">
        <f t="shared" si="0"/>
        <v/>
      </c>
    </row>
    <row r="32" spans="1:6">
      <c r="A32" s="108" t="s">
        <v>541</v>
      </c>
      <c r="B32" s="109" t="s">
        <v>569</v>
      </c>
      <c r="C32" s="109"/>
      <c r="D32" s="313"/>
      <c r="E32" s="1031"/>
      <c r="F32" s="88" t="str">
        <f t="shared" si="0"/>
        <v/>
      </c>
    </row>
    <row r="33" spans="1:6">
      <c r="A33" s="108" t="s">
        <v>543</v>
      </c>
      <c r="B33" s="109" t="s">
        <v>688</v>
      </c>
      <c r="C33" s="109"/>
      <c r="D33" s="313"/>
      <c r="E33" s="1031"/>
      <c r="F33" s="88" t="str">
        <f t="shared" si="0"/>
        <v/>
      </c>
    </row>
    <row r="34" spans="1:6">
      <c r="A34" s="108" t="s">
        <v>545</v>
      </c>
      <c r="B34" s="117" t="s">
        <v>772</v>
      </c>
      <c r="C34" s="117"/>
      <c r="D34" s="313"/>
      <c r="E34" s="1031"/>
      <c r="F34" s="88" t="str">
        <f t="shared" si="0"/>
        <v/>
      </c>
    </row>
    <row r="35" spans="1:6">
      <c r="A35" s="113" t="s">
        <v>546</v>
      </c>
      <c r="B35" s="148" t="s">
        <v>129</v>
      </c>
      <c r="C35" s="148"/>
      <c r="D35" s="313"/>
      <c r="E35" s="1031"/>
      <c r="F35" s="88" t="str">
        <f t="shared" si="0"/>
        <v/>
      </c>
    </row>
    <row r="36" spans="1:6">
      <c r="A36" s="113" t="s">
        <v>547</v>
      </c>
      <c r="B36" s="148" t="s">
        <v>129</v>
      </c>
      <c r="C36" s="148"/>
      <c r="D36" s="313"/>
      <c r="E36" s="1031"/>
      <c r="F36" s="88" t="str">
        <f t="shared" si="0"/>
        <v/>
      </c>
    </row>
    <row r="37" spans="1:6">
      <c r="A37" s="113" t="s">
        <v>548</v>
      </c>
      <c r="B37" s="148" t="s">
        <v>129</v>
      </c>
      <c r="C37" s="148"/>
      <c r="D37" s="313"/>
      <c r="E37" s="1031"/>
      <c r="F37" s="88" t="str">
        <f t="shared" si="0"/>
        <v/>
      </c>
    </row>
    <row r="38" spans="1:6">
      <c r="A38" s="113" t="s">
        <v>570</v>
      </c>
      <c r="B38" s="148" t="s">
        <v>129</v>
      </c>
      <c r="C38" s="148"/>
      <c r="D38" s="313"/>
      <c r="E38" s="1031"/>
      <c r="F38" s="88" t="str">
        <f t="shared" si="0"/>
        <v/>
      </c>
    </row>
    <row r="39" spans="1:6" ht="14.4" thickBot="1">
      <c r="A39" s="113" t="s">
        <v>571</v>
      </c>
      <c r="B39" s="148" t="s">
        <v>129</v>
      </c>
      <c r="C39" s="148"/>
      <c r="D39" s="314"/>
      <c r="E39" s="1038"/>
      <c r="F39" s="88" t="str">
        <f t="shared" si="0"/>
        <v/>
      </c>
    </row>
    <row r="40" spans="1:6" ht="15.6">
      <c r="A40" s="35"/>
      <c r="B40" s="258"/>
      <c r="C40" s="258"/>
      <c r="D40" s="244"/>
      <c r="E40" s="244"/>
    </row>
    <row r="41" spans="1:6" ht="14.4" thickBot="1">
      <c r="A41" s="35"/>
      <c r="B41" s="35"/>
      <c r="C41" s="35"/>
      <c r="D41" s="244"/>
      <c r="E41" s="244"/>
    </row>
    <row r="42" spans="1:6" ht="16.5" customHeight="1" thickBot="1">
      <c r="A42" s="35"/>
      <c r="B42" s="315"/>
      <c r="C42" s="316" t="s">
        <v>784</v>
      </c>
      <c r="D42" s="317">
        <f>D6</f>
        <v>0</v>
      </c>
      <c r="E42" s="953">
        <f>E6</f>
        <v>0</v>
      </c>
    </row>
    <row r="43" spans="1:6" ht="3.75" customHeight="1">
      <c r="A43" s="35"/>
      <c r="B43" s="35"/>
      <c r="C43" s="35"/>
      <c r="D43" s="35"/>
      <c r="E43" s="35"/>
    </row>
    <row r="44" spans="1:6" ht="15.6">
      <c r="A44" s="35"/>
      <c r="B44" s="318"/>
      <c r="C44" s="35"/>
      <c r="D44" s="470"/>
      <c r="E44" s="470"/>
    </row>
    <row r="45" spans="1:6">
      <c r="A45" s="35"/>
      <c r="B45" s="35"/>
      <c r="C45" s="35"/>
      <c r="D45" s="35"/>
      <c r="E45" s="219">
        <f>COUNTIFS(F8:F39,"ERROR")</f>
        <v>0</v>
      </c>
    </row>
    <row r="46" spans="1:6">
      <c r="A46" s="35"/>
      <c r="B46" s="319"/>
      <c r="C46" s="35"/>
      <c r="D46" s="320"/>
      <c r="E46" s="319"/>
    </row>
    <row r="47" spans="1:6">
      <c r="A47" s="35"/>
      <c r="B47" s="319"/>
      <c r="C47" s="35"/>
      <c r="D47" s="35"/>
      <c r="E47" s="35"/>
    </row>
    <row r="48" spans="1:6">
      <c r="A48" s="35"/>
      <c r="B48" s="88" t="str">
        <f>IF(E45=0,"","    ERROR: Gasto en Navarra no puede ser superior a Gasto en España")</f>
        <v/>
      </c>
      <c r="C48" s="35"/>
      <c r="D48" s="35"/>
      <c r="E48" s="35"/>
    </row>
    <row r="49" spans="1:6" ht="14.4">
      <c r="A49" s="132" t="s">
        <v>783</v>
      </c>
      <c r="B49" s="35"/>
      <c r="C49" s="35"/>
      <c r="D49" s="35"/>
      <c r="E49" s="35"/>
    </row>
    <row r="50" spans="1:6">
      <c r="A50" s="35" t="s">
        <v>765</v>
      </c>
      <c r="B50" s="35"/>
      <c r="C50" s="35"/>
      <c r="D50" s="35"/>
      <c r="E50" s="35"/>
    </row>
    <row r="51" spans="1:6" ht="14.4">
      <c r="A51" s="321"/>
      <c r="B51" s="322"/>
      <c r="C51" s="322"/>
      <c r="D51" s="91"/>
      <c r="E51" s="91"/>
    </row>
    <row r="52" spans="1:6" ht="14.4">
      <c r="A52" s="1230"/>
      <c r="B52" s="1230"/>
      <c r="C52" s="323"/>
      <c r="D52" s="324"/>
      <c r="E52" s="325"/>
    </row>
    <row r="53" spans="1:6" ht="16.5" customHeight="1">
      <c r="A53" s="1231"/>
      <c r="B53" s="1231"/>
      <c r="C53" s="326"/>
      <c r="D53" s="327"/>
      <c r="E53" s="328"/>
    </row>
    <row r="54" spans="1:6" ht="24" customHeight="1">
      <c r="A54" s="1231"/>
      <c r="B54" s="1231"/>
      <c r="C54" s="326"/>
      <c r="D54" s="328"/>
      <c r="E54" s="327"/>
      <c r="F54" s="88"/>
    </row>
  </sheetData>
  <sheetProtection algorithmName="SHA-512" hashValue="Y3Q7vE7/Zm6tJW4NPxKSW+JFxKCahJa0HEBacvIqWZHTQm6C73ZoFOspWv2CX//iSvP15MF7SfeDlXJzQhHZlA==" saltValue="ZM64ynMAT+0K1OHs7Z8LrQ==" spinCount="100000" sheet="1" objects="1" scenarios="1"/>
  <mergeCells count="8">
    <mergeCell ref="A52:B52"/>
    <mergeCell ref="A53:B54"/>
    <mergeCell ref="D3:D4"/>
    <mergeCell ref="E3:E4"/>
    <mergeCell ref="A4:B4"/>
    <mergeCell ref="A5:B5"/>
    <mergeCell ref="A6:A7"/>
    <mergeCell ref="B6:B7"/>
  </mergeCells>
  <phoneticPr fontId="3" type="noConversion"/>
  <pageMargins left="0.59055118110236227" right="0.59055118110236227" top="0.78740157480314965" bottom="0.78740157480314965" header="0" footer="0"/>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4" tint="0.79998168889431442"/>
  </sheetPr>
  <dimension ref="A1:F40"/>
  <sheetViews>
    <sheetView showGridLines="0" zoomScaleNormal="100" workbookViewId="0">
      <pane ySplit="3" topLeftCell="A4" activePane="bottomLeft" state="frozen"/>
      <selection pane="bottomLeft" activeCell="D8" sqref="D8"/>
    </sheetView>
  </sheetViews>
  <sheetFormatPr baseColWidth="10" defaultColWidth="11.44140625" defaultRowHeight="13.8"/>
  <cols>
    <col min="1" max="1" width="11.6640625" style="59" customWidth="1"/>
    <col min="2" max="2" width="42.88671875" style="59" customWidth="1"/>
    <col min="3" max="3" width="20.33203125" style="59" customWidth="1"/>
    <col min="4" max="5" width="16.6640625" style="59" customWidth="1"/>
    <col min="6" max="6" width="11.44140625" style="35"/>
    <col min="7" max="16384" width="11.44140625" style="59"/>
  </cols>
  <sheetData>
    <row r="1" spans="1:6" ht="14.4" thickBot="1">
      <c r="A1" s="319" t="s">
        <v>1052</v>
      </c>
      <c r="B1" s="35"/>
      <c r="C1" s="35"/>
      <c r="D1" s="35"/>
      <c r="E1" s="35"/>
    </row>
    <row r="2" spans="1:6" ht="13.5" customHeight="1">
      <c r="A2" s="1139" t="s">
        <v>758</v>
      </c>
      <c r="B2" s="1139"/>
      <c r="C2" s="1235"/>
      <c r="D2" s="1232" t="s">
        <v>745</v>
      </c>
      <c r="E2" s="1155" t="s">
        <v>690</v>
      </c>
    </row>
    <row r="3" spans="1:6" ht="16.5" customHeight="1" thickBot="1">
      <c r="A3" s="1139"/>
      <c r="B3" s="1139"/>
      <c r="C3" s="1235"/>
      <c r="D3" s="1233"/>
      <c r="E3" s="1156"/>
    </row>
    <row r="4" spans="1:6">
      <c r="A4" s="143"/>
      <c r="B4" s="144"/>
      <c r="C4" s="144"/>
      <c r="D4" s="329"/>
      <c r="E4" s="1029"/>
      <c r="F4" s="88"/>
    </row>
    <row r="5" spans="1:6">
      <c r="A5" s="1160"/>
      <c r="B5" s="1161"/>
      <c r="C5" s="164"/>
      <c r="D5" s="330"/>
      <c r="E5" s="1030"/>
      <c r="F5" s="88"/>
    </row>
    <row r="6" spans="1:6" ht="12.75" customHeight="1">
      <c r="A6" s="1236" t="s">
        <v>107</v>
      </c>
      <c r="B6" s="1145" t="s">
        <v>732</v>
      </c>
      <c r="C6" s="116"/>
      <c r="D6" s="330">
        <f>SUM(D8:D9)</f>
        <v>0</v>
      </c>
      <c r="E6" s="1061">
        <f>SUM(E8:E9)</f>
        <v>0</v>
      </c>
      <c r="F6" s="88"/>
    </row>
    <row r="7" spans="1:6">
      <c r="A7" s="1236"/>
      <c r="B7" s="1145"/>
      <c r="C7" s="116"/>
      <c r="D7" s="330"/>
      <c r="E7" s="1030"/>
      <c r="F7" s="88"/>
    </row>
    <row r="8" spans="1:6">
      <c r="A8" s="108" t="s">
        <v>555</v>
      </c>
      <c r="B8" s="109" t="s">
        <v>108</v>
      </c>
      <c r="C8" s="109"/>
      <c r="D8" s="331"/>
      <c r="E8" s="1031"/>
      <c r="F8" s="88" t="str">
        <f>IF(E8&gt;D8,"ERROR","")</f>
        <v/>
      </c>
    </row>
    <row r="9" spans="1:6">
      <c r="A9" s="108" t="s">
        <v>556</v>
      </c>
      <c r="B9" s="109" t="s">
        <v>109</v>
      </c>
      <c r="C9" s="109"/>
      <c r="D9" s="331"/>
      <c r="E9" s="1031"/>
      <c r="F9" s="88" t="str">
        <f>IF(E9&gt;D9,"ERROR","")</f>
        <v/>
      </c>
    </row>
    <row r="10" spans="1:6">
      <c r="A10" s="108"/>
      <c r="B10" s="109"/>
      <c r="C10" s="109"/>
      <c r="D10" s="330"/>
      <c r="E10" s="1030"/>
      <c r="F10" s="88"/>
    </row>
    <row r="11" spans="1:6">
      <c r="A11" s="92"/>
      <c r="B11" s="117"/>
      <c r="C11" s="117"/>
      <c r="D11" s="330"/>
      <c r="E11" s="1030"/>
      <c r="F11" s="88"/>
    </row>
    <row r="12" spans="1:6" ht="12.75" customHeight="1">
      <c r="A12" s="1234" t="s">
        <v>110</v>
      </c>
      <c r="B12" s="1145" t="s">
        <v>757</v>
      </c>
      <c r="C12" s="116"/>
      <c r="D12" s="332">
        <f>SUM(D15:D28)</f>
        <v>0</v>
      </c>
      <c r="E12" s="1062">
        <f>SUM(E15:E28)</f>
        <v>0</v>
      </c>
      <c r="F12" s="88"/>
    </row>
    <row r="13" spans="1:6" ht="9" customHeight="1">
      <c r="A13" s="1234"/>
      <c r="B13" s="1145"/>
      <c r="C13" s="116"/>
      <c r="D13" s="332"/>
      <c r="E13" s="1039"/>
      <c r="F13" s="88"/>
    </row>
    <row r="14" spans="1:6" ht="15.75" customHeight="1">
      <c r="A14" s="333"/>
      <c r="B14" s="334"/>
      <c r="C14" s="116"/>
      <c r="D14" s="332"/>
      <c r="E14" s="1039"/>
      <c r="F14" s="88"/>
    </row>
    <row r="15" spans="1:6">
      <c r="A15" s="108" t="s">
        <v>554</v>
      </c>
      <c r="B15" s="117" t="s">
        <v>130</v>
      </c>
      <c r="C15" s="117"/>
      <c r="D15" s="335"/>
      <c r="E15" s="1035"/>
      <c r="F15" s="88" t="str">
        <f t="shared" ref="F15:F28" si="0">IF(E15&gt;D15,"ERROR","")</f>
        <v/>
      </c>
    </row>
    <row r="16" spans="1:6">
      <c r="A16" s="108" t="s">
        <v>557</v>
      </c>
      <c r="B16" s="117" t="s">
        <v>549</v>
      </c>
      <c r="C16" s="117"/>
      <c r="D16" s="335"/>
      <c r="E16" s="1035"/>
      <c r="F16" s="88" t="str">
        <f t="shared" si="0"/>
        <v/>
      </c>
    </row>
    <row r="17" spans="1:6">
      <c r="A17" s="108" t="s">
        <v>558</v>
      </c>
      <c r="B17" s="117" t="s">
        <v>505</v>
      </c>
      <c r="C17" s="117"/>
      <c r="D17" s="335"/>
      <c r="E17" s="1035"/>
      <c r="F17" s="88" t="str">
        <f t="shared" si="0"/>
        <v/>
      </c>
    </row>
    <row r="18" spans="1:6">
      <c r="A18" s="108" t="s">
        <v>559</v>
      </c>
      <c r="B18" s="117" t="s">
        <v>553</v>
      </c>
      <c r="C18" s="117"/>
      <c r="D18" s="335"/>
      <c r="E18" s="1035"/>
      <c r="F18" s="88" t="str">
        <f t="shared" si="0"/>
        <v/>
      </c>
    </row>
    <row r="19" spans="1:6">
      <c r="A19" s="108" t="s">
        <v>560</v>
      </c>
      <c r="B19" s="117" t="s">
        <v>655</v>
      </c>
      <c r="C19" s="117"/>
      <c r="D19" s="331"/>
      <c r="E19" s="1031"/>
      <c r="F19" s="88" t="str">
        <f t="shared" si="0"/>
        <v/>
      </c>
    </row>
    <row r="20" spans="1:6">
      <c r="A20" s="108" t="s">
        <v>111</v>
      </c>
      <c r="B20" s="117" t="s">
        <v>112</v>
      </c>
      <c r="C20" s="117"/>
      <c r="D20" s="331"/>
      <c r="E20" s="1031"/>
      <c r="F20" s="88" t="str">
        <f t="shared" si="0"/>
        <v/>
      </c>
    </row>
    <row r="21" spans="1:6" ht="12.75" customHeight="1">
      <c r="A21" s="108" t="s">
        <v>561</v>
      </c>
      <c r="B21" s="117" t="s">
        <v>131</v>
      </c>
      <c r="C21" s="117"/>
      <c r="D21" s="336"/>
      <c r="E21" s="1036"/>
      <c r="F21" s="88" t="str">
        <f t="shared" si="0"/>
        <v/>
      </c>
    </row>
    <row r="22" spans="1:6" ht="13.5" customHeight="1">
      <c r="A22" s="108" t="s">
        <v>562</v>
      </c>
      <c r="B22" s="109" t="s">
        <v>656</v>
      </c>
      <c r="C22" s="109"/>
      <c r="D22" s="336"/>
      <c r="E22" s="1036"/>
      <c r="F22" s="88" t="str">
        <f t="shared" si="0"/>
        <v/>
      </c>
    </row>
    <row r="23" spans="1:6" ht="13.5" customHeight="1">
      <c r="A23" s="108" t="s">
        <v>563</v>
      </c>
      <c r="B23" s="109" t="s">
        <v>550</v>
      </c>
      <c r="C23" s="109"/>
      <c r="D23" s="336"/>
      <c r="E23" s="1036"/>
      <c r="F23" s="88" t="str">
        <f t="shared" si="0"/>
        <v/>
      </c>
    </row>
    <row r="24" spans="1:6" ht="13.5" customHeight="1">
      <c r="A24" s="108" t="s">
        <v>564</v>
      </c>
      <c r="B24" s="109" t="s">
        <v>551</v>
      </c>
      <c r="C24" s="109"/>
      <c r="D24" s="336"/>
      <c r="E24" s="1036"/>
      <c r="F24" s="88" t="str">
        <f t="shared" si="0"/>
        <v/>
      </c>
    </row>
    <row r="25" spans="1:6" ht="13.5" customHeight="1">
      <c r="A25" s="108" t="s">
        <v>565</v>
      </c>
      <c r="B25" s="109" t="s">
        <v>552</v>
      </c>
      <c r="C25" s="109"/>
      <c r="D25" s="336"/>
      <c r="E25" s="1036"/>
      <c r="F25" s="88" t="str">
        <f t="shared" si="0"/>
        <v/>
      </c>
    </row>
    <row r="26" spans="1:6">
      <c r="A26" s="108" t="s">
        <v>566</v>
      </c>
      <c r="B26" s="109" t="s">
        <v>689</v>
      </c>
      <c r="C26" s="109"/>
      <c r="D26" s="336"/>
      <c r="E26" s="1036"/>
      <c r="F26" s="88" t="str">
        <f t="shared" si="0"/>
        <v/>
      </c>
    </row>
    <row r="27" spans="1:6">
      <c r="A27" s="108" t="s">
        <v>567</v>
      </c>
      <c r="B27" s="109" t="s">
        <v>112</v>
      </c>
      <c r="C27" s="109"/>
      <c r="D27" s="336"/>
      <c r="E27" s="1036"/>
      <c r="F27" s="88" t="str">
        <f t="shared" si="0"/>
        <v/>
      </c>
    </row>
    <row r="28" spans="1:6">
      <c r="A28" s="108" t="s">
        <v>568</v>
      </c>
      <c r="B28" s="109" t="s">
        <v>764</v>
      </c>
      <c r="C28" s="109"/>
      <c r="D28" s="336"/>
      <c r="E28" s="1036"/>
      <c r="F28" s="88" t="str">
        <f t="shared" si="0"/>
        <v/>
      </c>
    </row>
    <row r="29" spans="1:6" ht="14.4" thickBot="1">
      <c r="A29" s="92"/>
      <c r="B29" s="98" t="s">
        <v>113</v>
      </c>
      <c r="C29" s="98"/>
      <c r="D29" s="412"/>
      <c r="E29" s="1040"/>
      <c r="F29" s="88"/>
    </row>
    <row r="30" spans="1:6" ht="13.5" customHeight="1">
      <c r="A30" s="108"/>
      <c r="B30" s="109"/>
      <c r="C30" s="109"/>
      <c r="D30" s="244"/>
      <c r="E30" s="244"/>
    </row>
    <row r="31" spans="1:6" ht="13.5" customHeight="1" thickBot="1">
      <c r="A31" s="108"/>
      <c r="B31" s="35"/>
      <c r="C31" s="35"/>
      <c r="D31" s="337"/>
      <c r="E31" s="337"/>
    </row>
    <row r="32" spans="1:6" ht="16.5" customHeight="1" thickBot="1">
      <c r="A32" s="35"/>
      <c r="B32" s="338"/>
      <c r="C32" s="339" t="s">
        <v>785</v>
      </c>
      <c r="D32" s="317">
        <f>SUM(D6,D12)</f>
        <v>0</v>
      </c>
      <c r="E32" s="1064">
        <f>SUM(E6,E12)</f>
        <v>0</v>
      </c>
    </row>
    <row r="33" spans="1:5" ht="14.4">
      <c r="A33" s="35"/>
      <c r="B33" s="340"/>
      <c r="C33" s="35"/>
      <c r="D33" s="471"/>
      <c r="E33" s="471"/>
    </row>
    <row r="34" spans="1:5" ht="14.4">
      <c r="A34" s="35"/>
      <c r="B34" s="35"/>
      <c r="C34" s="341"/>
      <c r="D34" s="472"/>
      <c r="E34" s="473"/>
    </row>
    <row r="35" spans="1:5" ht="15.6">
      <c r="A35" s="35"/>
      <c r="B35" s="341" t="str">
        <f>IF(E36=0,"","ERROR: Gasto en Navarra no puede ser superior a Gasto en España")</f>
        <v/>
      </c>
      <c r="C35" s="342"/>
      <c r="D35" s="473"/>
      <c r="E35" s="473"/>
    </row>
    <row r="36" spans="1:5" ht="15.6">
      <c r="A36" s="318"/>
      <c r="B36" s="310"/>
      <c r="C36" s="90"/>
      <c r="D36" s="343"/>
      <c r="E36" s="344">
        <f>COUNTIFS(F8:F29,"ERROR")</f>
        <v>0</v>
      </c>
    </row>
    <row r="37" spans="1:5" ht="15.6">
      <c r="A37" s="341"/>
      <c r="B37" s="310"/>
      <c r="C37" s="35"/>
      <c r="D37" s="345" t="str">
        <f>IF(A31="    LIMITE SOBREPASADO","10% del COSTE DE PRODUCCIÓN","")</f>
        <v/>
      </c>
      <c r="E37" s="36"/>
    </row>
    <row r="38" spans="1:5" ht="15.6">
      <c r="A38" s="346"/>
      <c r="B38" s="318" t="str">
        <f>IF(B14="LIMITE SOBREPASADO","Máximo importe deducible","")</f>
        <v/>
      </c>
      <c r="C38" s="347" t="str">
        <f>IF(B14="LIMITE SOBREPASADO",0.4*'GASTO REAL TOTAL'!C46,"")</f>
        <v/>
      </c>
      <c r="D38" s="345" t="str">
        <f>IF(B14="LIMITE SOBREPASADO","40% del COSTE DE PRODUCCIÓN","")</f>
        <v/>
      </c>
      <c r="E38" s="36"/>
    </row>
    <row r="39" spans="1:5" ht="14.4">
      <c r="A39" s="35"/>
      <c r="B39" s="341" t="str">
        <f>IF(E12&gt;C38,"¡ATENCIÓN! El gasto en Navarra se ha corregido automáticamente porque no puede superar el máximo importe deducible","")</f>
        <v/>
      </c>
      <c r="C39" s="35"/>
      <c r="D39" s="35"/>
      <c r="E39" s="35"/>
    </row>
    <row r="40" spans="1:5">
      <c r="A40" s="35"/>
      <c r="C40" s="35"/>
      <c r="D40" s="35"/>
      <c r="E40" s="35"/>
    </row>
  </sheetData>
  <sheetProtection algorithmName="SHA-512" hashValue="LqFe8EdXfrMZEytGfaGH08Pj8q+DU/BOeGqKAYi6zIAFaxwHGtIM5/0uSXQt3TeV1BsLR6yog4zA1YYnQeG3gg==" saltValue="DibQsAL202aXnevmBlXyHA==" spinCount="100000" sheet="1" objects="1" scenarios="1"/>
  <mergeCells count="8">
    <mergeCell ref="B12:B13"/>
    <mergeCell ref="A12:A13"/>
    <mergeCell ref="E2:E3"/>
    <mergeCell ref="D2:D3"/>
    <mergeCell ref="A2:C3"/>
    <mergeCell ref="A5:B5"/>
    <mergeCell ref="A6:A7"/>
    <mergeCell ref="B6:B7"/>
  </mergeCells>
  <phoneticPr fontId="3" type="noConversion"/>
  <pageMargins left="0.59055118110236227" right="0.59055118110236227" top="0.78740157480314965" bottom="0.78740157480314965"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rgb="FF009242"/>
  </sheetPr>
  <dimension ref="A1:BX364"/>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1.44140625" defaultRowHeight="13.8"/>
  <cols>
    <col min="1" max="1" width="2.44140625" style="59" customWidth="1"/>
    <col min="2" max="2" width="68.33203125" style="59" customWidth="1"/>
    <col min="3" max="3" width="22.6640625" style="91" customWidth="1"/>
    <col min="4" max="4" width="19.109375" style="91" hidden="1" customWidth="1"/>
    <col min="5" max="5" width="22.6640625" style="59" customWidth="1"/>
    <col min="6" max="6" width="19.109375" style="59" hidden="1" customWidth="1"/>
    <col min="7" max="7" width="22.6640625" style="59" customWidth="1"/>
    <col min="8" max="8" width="2.6640625" style="59" customWidth="1"/>
    <col min="9" max="9" width="3" style="59" customWidth="1"/>
    <col min="10" max="11" width="16" style="59" hidden="1" customWidth="1"/>
    <col min="12" max="12" width="14.44140625" style="59" hidden="1" customWidth="1"/>
    <col min="13" max="13" width="18.5546875" style="59" hidden="1" customWidth="1"/>
    <col min="14" max="14" width="15.109375" style="59" hidden="1" customWidth="1"/>
    <col min="15" max="15" width="14.88671875" style="59" hidden="1" customWidth="1"/>
    <col min="16" max="16" width="14.6640625" style="59" hidden="1" customWidth="1"/>
    <col min="17" max="17" width="17.6640625" style="59" hidden="1" customWidth="1"/>
    <col min="18" max="18" width="14.33203125" style="59" hidden="1" customWidth="1"/>
    <col min="19" max="19" width="16" style="59" hidden="1" customWidth="1"/>
    <col min="20" max="20" width="14.6640625" style="59" hidden="1" customWidth="1"/>
    <col min="21" max="21" width="14.88671875" style="59" hidden="1" customWidth="1"/>
    <col min="22" max="22" width="14.44140625" style="59" hidden="1" customWidth="1"/>
    <col min="23" max="23" width="16.44140625" style="59" hidden="1" customWidth="1"/>
    <col min="24" max="24" width="17" style="59" hidden="1" customWidth="1"/>
    <col min="25" max="26" width="14.5546875" style="59" hidden="1" customWidth="1"/>
    <col min="27" max="27" width="14.88671875" style="59" hidden="1" customWidth="1"/>
    <col min="28" max="28" width="16" style="59" hidden="1" customWidth="1"/>
    <col min="29" max="29" width="16.88671875" style="59" hidden="1" customWidth="1"/>
    <col min="30" max="31" width="3.33203125" style="59" hidden="1" customWidth="1"/>
    <col min="32" max="16384" width="11.44140625" style="59"/>
  </cols>
  <sheetData>
    <row r="1" spans="1:76" s="66" customFormat="1">
      <c r="C1" s="466" t="s">
        <v>1218</v>
      </c>
      <c r="D1" s="466"/>
    </row>
    <row r="2" spans="1:76" ht="14.4" thickBot="1">
      <c r="A2" s="66"/>
      <c r="B2" s="66"/>
      <c r="C2" s="436" t="s">
        <v>864</v>
      </c>
      <c r="D2" s="4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row>
    <row r="3" spans="1:76" s="35" customFormat="1" ht="16.5" customHeight="1" thickBot="1">
      <c r="A3" s="63"/>
      <c r="C3" s="35" t="s">
        <v>1244</v>
      </c>
      <c r="D3" s="436"/>
      <c r="E3" s="63"/>
      <c r="F3" s="63"/>
      <c r="G3" s="63"/>
      <c r="H3" s="63"/>
      <c r="I3" s="63"/>
      <c r="J3" s="1133" t="s">
        <v>721</v>
      </c>
      <c r="K3" s="1134"/>
      <c r="L3" s="1134"/>
      <c r="M3" s="1135"/>
      <c r="N3" s="1133" t="s">
        <v>721</v>
      </c>
      <c r="O3" s="1134"/>
      <c r="P3" s="1134"/>
      <c r="Q3" s="1135"/>
      <c r="R3" s="1133" t="s">
        <v>721</v>
      </c>
      <c r="S3" s="1134"/>
      <c r="T3" s="1134"/>
      <c r="U3" s="1135"/>
      <c r="V3" s="1133" t="s">
        <v>721</v>
      </c>
      <c r="W3" s="1134"/>
      <c r="X3" s="1134"/>
      <c r="Y3" s="1135"/>
      <c r="Z3" s="1133" t="s">
        <v>721</v>
      </c>
      <c r="AA3" s="1134"/>
      <c r="AB3" s="1134"/>
      <c r="AC3" s="1135"/>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row>
    <row r="4" spans="1:76" s="35" customFormat="1" ht="71.25" customHeight="1" thickBot="1">
      <c r="A4" s="63"/>
      <c r="B4" s="1097" t="s">
        <v>869</v>
      </c>
      <c r="C4" s="569" t="s">
        <v>1215</v>
      </c>
      <c r="D4" s="37" t="s">
        <v>691</v>
      </c>
      <c r="E4" s="912" t="s">
        <v>1216</v>
      </c>
      <c r="F4" s="38" t="s">
        <v>763</v>
      </c>
      <c r="G4" s="919" t="s">
        <v>1217</v>
      </c>
      <c r="H4" s="413"/>
      <c r="I4" s="414"/>
      <c r="J4" s="618" t="s">
        <v>1049</v>
      </c>
      <c r="K4" s="39" t="s">
        <v>1050</v>
      </c>
      <c r="L4" s="38" t="s">
        <v>762</v>
      </c>
      <c r="M4" s="38" t="s">
        <v>763</v>
      </c>
      <c r="N4" s="618" t="s">
        <v>1049</v>
      </c>
      <c r="O4" s="39" t="s">
        <v>1050</v>
      </c>
      <c r="P4" s="38" t="s">
        <v>762</v>
      </c>
      <c r="Q4" s="38" t="s">
        <v>763</v>
      </c>
      <c r="R4" s="618" t="s">
        <v>1049</v>
      </c>
      <c r="S4" s="39" t="s">
        <v>1050</v>
      </c>
      <c r="T4" s="38" t="s">
        <v>762</v>
      </c>
      <c r="U4" s="38" t="s">
        <v>763</v>
      </c>
      <c r="V4" s="618" t="s">
        <v>1049</v>
      </c>
      <c r="W4" s="39" t="s">
        <v>1050</v>
      </c>
      <c r="X4" s="38" t="s">
        <v>762</v>
      </c>
      <c r="Y4" s="38" t="s">
        <v>763</v>
      </c>
      <c r="Z4" s="618" t="s">
        <v>1049</v>
      </c>
      <c r="AA4" s="39" t="s">
        <v>1050</v>
      </c>
      <c r="AB4" s="38" t="s">
        <v>762</v>
      </c>
      <c r="AC4" s="38" t="s">
        <v>763</v>
      </c>
      <c r="AD4" s="443"/>
      <c r="AE4" s="444"/>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row>
    <row r="5" spans="1:76" s="35" customFormat="1" ht="7.5" customHeight="1" thickBot="1">
      <c r="A5" s="63"/>
      <c r="B5" s="63"/>
      <c r="C5" s="43"/>
      <c r="D5" s="43"/>
      <c r="E5" s="913"/>
      <c r="F5" s="44"/>
      <c r="G5" s="922"/>
      <c r="H5" s="429"/>
      <c r="I5" s="430"/>
      <c r="J5" s="416"/>
      <c r="K5" s="45"/>
      <c r="L5" s="46"/>
      <c r="M5" s="47"/>
      <c r="N5" s="45"/>
      <c r="O5" s="45"/>
      <c r="P5" s="46"/>
      <c r="Q5" s="47"/>
      <c r="R5" s="45"/>
      <c r="S5" s="45"/>
      <c r="T5" s="46"/>
      <c r="U5" s="47"/>
      <c r="V5" s="45"/>
      <c r="W5" s="45"/>
      <c r="X5" s="46"/>
      <c r="Y5" s="47"/>
      <c r="Z5" s="45"/>
      <c r="AA5" s="45"/>
      <c r="AB5" s="46"/>
      <c r="AC5" s="47"/>
      <c r="AD5" s="427"/>
      <c r="AE5" s="428"/>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c r="BT5" s="63"/>
      <c r="BU5" s="63"/>
      <c r="BV5" s="63"/>
      <c r="BW5" s="63"/>
      <c r="BX5" s="63"/>
    </row>
    <row r="6" spans="1:76" s="53" customFormat="1" ht="30" customHeight="1">
      <c r="A6" s="465"/>
      <c r="B6" s="449" t="s">
        <v>733</v>
      </c>
      <c r="C6" s="445">
        <f>SUM(C7:C9)</f>
        <v>0</v>
      </c>
      <c r="D6" s="50" t="str">
        <f>IFERROR(C6/$C$52,"")</f>
        <v/>
      </c>
      <c r="E6" s="917">
        <f>SUM(E7:E9)</f>
        <v>0</v>
      </c>
      <c r="F6" s="51" t="str">
        <f>IFERROR(E6/$C$52,"")</f>
        <v/>
      </c>
      <c r="G6" s="929">
        <f>SUM(G7:G9)</f>
        <v>0</v>
      </c>
      <c r="H6" s="431"/>
      <c r="I6" s="432"/>
      <c r="J6" s="416">
        <f>SUM(J7:J9)</f>
        <v>0</v>
      </c>
      <c r="K6" s="45">
        <f>SUM(K7:K9)</f>
        <v>0</v>
      </c>
      <c r="L6" s="52" t="str">
        <f>IFERROR(K6/J6,"")</f>
        <v/>
      </c>
      <c r="M6" s="52" t="str">
        <f>IFERROR(K6/$J$52,"")</f>
        <v/>
      </c>
      <c r="N6" s="45">
        <f>SUM(N7:N9)</f>
        <v>0</v>
      </c>
      <c r="O6" s="45">
        <f>SUM(O7:O9)</f>
        <v>0</v>
      </c>
      <c r="P6" s="52" t="str">
        <f>IFERROR(O6/N6,"")</f>
        <v/>
      </c>
      <c r="Q6" s="52" t="str">
        <f>IFERROR(O6/$N$52,"")</f>
        <v/>
      </c>
      <c r="R6" s="45">
        <f>SUM(R7:R9)</f>
        <v>0</v>
      </c>
      <c r="S6" s="45">
        <f>SUM(S7:S9)</f>
        <v>0</v>
      </c>
      <c r="T6" s="52" t="str">
        <f>IFERROR(S6/R6,"")</f>
        <v/>
      </c>
      <c r="U6" s="52" t="str">
        <f>IFERROR(S6/$R$52,"")</f>
        <v/>
      </c>
      <c r="V6" s="45">
        <f>SUM(V7:V9)</f>
        <v>0</v>
      </c>
      <c r="W6" s="45">
        <f>SUM(W7:W9)</f>
        <v>0</v>
      </c>
      <c r="X6" s="52" t="str">
        <f>IFERROR(W6/V6,"")</f>
        <v/>
      </c>
      <c r="Y6" s="52" t="str">
        <f>IFERROR(W6/$V$52,"")</f>
        <v/>
      </c>
      <c r="Z6" s="45">
        <f>SUM(Z7:Z9)</f>
        <v>0</v>
      </c>
      <c r="AA6" s="45">
        <f>SUM(AA7:AA9)</f>
        <v>0</v>
      </c>
      <c r="AB6" s="52" t="str">
        <f>IFERROR(AA6/Z6,"")</f>
        <v/>
      </c>
      <c r="AC6" s="52" t="str">
        <f>IFERROR(AA6/$Z$52,"")</f>
        <v/>
      </c>
      <c r="AD6" s="437"/>
      <c r="AE6" s="438"/>
      <c r="AF6" s="467"/>
      <c r="AG6" s="467"/>
      <c r="AH6" s="467"/>
      <c r="AI6" s="467"/>
      <c r="AJ6" s="467"/>
      <c r="AK6" s="467"/>
      <c r="AL6" s="467"/>
      <c r="AM6" s="467"/>
      <c r="AN6" s="467"/>
      <c r="AO6" s="467"/>
      <c r="AP6" s="467"/>
      <c r="AQ6" s="467"/>
      <c r="AR6" s="467"/>
      <c r="AS6" s="467"/>
      <c r="AT6" s="467"/>
      <c r="AU6" s="467"/>
      <c r="AV6" s="467"/>
      <c r="AW6" s="467"/>
      <c r="AX6" s="467"/>
      <c r="AY6" s="467"/>
      <c r="AZ6" s="467"/>
      <c r="BA6" s="467"/>
      <c r="BB6" s="467"/>
      <c r="BC6" s="467"/>
      <c r="BD6" s="467"/>
      <c r="BE6" s="467"/>
      <c r="BF6" s="467"/>
      <c r="BG6" s="467"/>
      <c r="BH6" s="467"/>
      <c r="BI6" s="467"/>
      <c r="BJ6" s="467"/>
      <c r="BK6" s="467"/>
      <c r="BL6" s="467"/>
      <c r="BM6" s="467"/>
      <c r="BN6" s="467"/>
      <c r="BO6" s="467"/>
      <c r="BP6" s="467"/>
      <c r="BQ6" s="467"/>
      <c r="BR6" s="467"/>
      <c r="BS6" s="467"/>
      <c r="BT6" s="467"/>
      <c r="BU6" s="467"/>
      <c r="BV6" s="467"/>
      <c r="BW6" s="467"/>
      <c r="BX6" s="467"/>
    </row>
    <row r="7" spans="1:76" ht="12.9" customHeight="1">
      <c r="A7" s="63"/>
      <c r="B7" s="450" t="s">
        <v>697</v>
      </c>
      <c r="C7" s="446"/>
      <c r="D7" s="55"/>
      <c r="E7" s="914"/>
      <c r="F7" s="56"/>
      <c r="G7" s="923"/>
      <c r="H7" s="422" t="str">
        <f>IF(E7&gt;C7,"E","")</f>
        <v/>
      </c>
      <c r="I7" s="423" t="str">
        <f>IF(C7&gt;G7,"E´","")</f>
        <v/>
      </c>
      <c r="J7" s="417"/>
      <c r="K7" s="58"/>
      <c r="L7" s="52" t="str">
        <f t="shared" ref="L7:L50" si="0">IFERROR(K7/J7,"")</f>
        <v/>
      </c>
      <c r="M7" s="47"/>
      <c r="N7" s="57"/>
      <c r="O7" s="58"/>
      <c r="P7" s="52" t="str">
        <f t="shared" ref="P7:P51" si="1">IFERROR(O7/N7,"")</f>
        <v/>
      </c>
      <c r="Q7" s="47"/>
      <c r="R7" s="57"/>
      <c r="S7" s="58"/>
      <c r="T7" s="52" t="str">
        <f t="shared" ref="T7:T51" si="2">IFERROR(S7/R7,"")</f>
        <v/>
      </c>
      <c r="U7" s="47"/>
      <c r="V7" s="57"/>
      <c r="W7" s="58"/>
      <c r="X7" s="52" t="str">
        <f t="shared" ref="X7:X51" si="3">IFERROR(W7/V7,"")</f>
        <v/>
      </c>
      <c r="Y7" s="47"/>
      <c r="Z7" s="57"/>
      <c r="AA7" s="58"/>
      <c r="AB7" s="52" t="str">
        <f t="shared" ref="AB7:AB51" si="4">IFERROR(AA7/Z7,"")</f>
        <v/>
      </c>
      <c r="AC7" s="47"/>
      <c r="AD7" s="422" t="str">
        <f>IF(SUM(Z7,V7,R7,N7,J7)&gt;C7,"S","")</f>
        <v/>
      </c>
      <c r="AE7" s="423" t="str">
        <f>IF(SUM(AA7,W7,S7,O7,K7)&gt;E7,"S´","")</f>
        <v/>
      </c>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76" ht="12.9" customHeight="1">
      <c r="A8" s="63"/>
      <c r="B8" s="450" t="s">
        <v>698</v>
      </c>
      <c r="C8" s="446"/>
      <c r="D8" s="55"/>
      <c r="E8" s="914"/>
      <c r="F8" s="56"/>
      <c r="G8" s="923"/>
      <c r="H8" s="422" t="str">
        <f>IF(E8&gt;C8,"E","")</f>
        <v/>
      </c>
      <c r="I8" s="423" t="str">
        <f>IF(C8&gt;G8,"E´","")</f>
        <v/>
      </c>
      <c r="J8" s="417"/>
      <c r="K8" s="58"/>
      <c r="L8" s="52" t="str">
        <f t="shared" si="0"/>
        <v/>
      </c>
      <c r="M8" s="47"/>
      <c r="N8" s="57"/>
      <c r="O8" s="58"/>
      <c r="P8" s="52" t="str">
        <f t="shared" si="1"/>
        <v/>
      </c>
      <c r="Q8" s="47"/>
      <c r="R8" s="57"/>
      <c r="S8" s="58"/>
      <c r="T8" s="52" t="str">
        <f t="shared" si="2"/>
        <v/>
      </c>
      <c r="U8" s="47"/>
      <c r="V8" s="57"/>
      <c r="W8" s="58"/>
      <c r="X8" s="52" t="str">
        <f t="shared" si="3"/>
        <v/>
      </c>
      <c r="Y8" s="47"/>
      <c r="Z8" s="57"/>
      <c r="AA8" s="58"/>
      <c r="AB8" s="52" t="str">
        <f t="shared" si="4"/>
        <v/>
      </c>
      <c r="AC8" s="47"/>
      <c r="AD8" s="422" t="str">
        <f>IF(SUM(Z8,V8,R8,N8,J8)&gt;C8,"S","")</f>
        <v/>
      </c>
      <c r="AE8" s="423" t="str">
        <f>IF(SUM(AA8,W8,S8,O8,K8)&gt;E8,"S´","")</f>
        <v/>
      </c>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76" ht="12.75" customHeight="1">
      <c r="A9" s="63"/>
      <c r="B9" s="451" t="s">
        <v>699</v>
      </c>
      <c r="C9" s="446"/>
      <c r="D9" s="55"/>
      <c r="E9" s="914"/>
      <c r="F9" s="56"/>
      <c r="G9" s="923"/>
      <c r="H9" s="422" t="str">
        <f>IF(E9&gt;C9,"E","")</f>
        <v/>
      </c>
      <c r="I9" s="423" t="str">
        <f>IF(C9&gt;G9,"E´","")</f>
        <v/>
      </c>
      <c r="J9" s="417"/>
      <c r="K9" s="58"/>
      <c r="L9" s="52" t="str">
        <f t="shared" si="0"/>
        <v/>
      </c>
      <c r="M9" s="47"/>
      <c r="N9" s="57"/>
      <c r="O9" s="58"/>
      <c r="P9" s="52" t="str">
        <f t="shared" si="1"/>
        <v/>
      </c>
      <c r="Q9" s="47"/>
      <c r="R9" s="57"/>
      <c r="S9" s="58"/>
      <c r="T9" s="52" t="str">
        <f t="shared" si="2"/>
        <v/>
      </c>
      <c r="U9" s="47"/>
      <c r="V9" s="57"/>
      <c r="W9" s="58"/>
      <c r="X9" s="52" t="str">
        <f t="shared" si="3"/>
        <v/>
      </c>
      <c r="Y9" s="47"/>
      <c r="Z9" s="57"/>
      <c r="AA9" s="58"/>
      <c r="AB9" s="52" t="str">
        <f t="shared" si="4"/>
        <v/>
      </c>
      <c r="AC9" s="47"/>
      <c r="AD9" s="422" t="str">
        <f>IF(SUM(Z9,V9,R9,N9,J9)&gt;C9,"S","")</f>
        <v/>
      </c>
      <c r="AE9" s="423" t="str">
        <f>IF(SUM(AA9,W9,S9,O9,K9)&gt;E9,"S´","")</f>
        <v/>
      </c>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76" s="53" customFormat="1" ht="30" customHeight="1">
      <c r="A10" s="465"/>
      <c r="B10" s="452" t="s">
        <v>734</v>
      </c>
      <c r="C10" s="445">
        <f>SUM(C11:C12)</f>
        <v>0</v>
      </c>
      <c r="D10" s="61" t="str">
        <f>IFERROR(C10/$C$52,"")</f>
        <v/>
      </c>
      <c r="E10" s="917">
        <f>SUM(E11:E12)</f>
        <v>0</v>
      </c>
      <c r="F10" s="51" t="str">
        <f>IFERROR(E10/$C$52,"")</f>
        <v/>
      </c>
      <c r="G10" s="929">
        <f>SUM(G11:G12)</f>
        <v>0</v>
      </c>
      <c r="H10" s="431"/>
      <c r="I10" s="432"/>
      <c r="J10" s="416">
        <f>SUM(J11:J12)</f>
        <v>0</v>
      </c>
      <c r="K10" s="45">
        <f>SUM(K11:K12)</f>
        <v>0</v>
      </c>
      <c r="L10" s="52" t="str">
        <f t="shared" si="0"/>
        <v/>
      </c>
      <c r="M10" s="52" t="str">
        <f>IFERROR(K10/$J$52,"")</f>
        <v/>
      </c>
      <c r="N10" s="45">
        <f>SUM(N11:N12)</f>
        <v>0</v>
      </c>
      <c r="O10" s="45">
        <f>SUM(O11:O12)</f>
        <v>0</v>
      </c>
      <c r="P10" s="52" t="str">
        <f t="shared" si="1"/>
        <v/>
      </c>
      <c r="Q10" s="52" t="str">
        <f>IFERROR(O10/$N$52,"")</f>
        <v/>
      </c>
      <c r="R10" s="45">
        <f>SUM(R11:R12)</f>
        <v>0</v>
      </c>
      <c r="S10" s="45">
        <f>SUM(S11:S12)</f>
        <v>0</v>
      </c>
      <c r="T10" s="52" t="str">
        <f t="shared" si="2"/>
        <v/>
      </c>
      <c r="U10" s="52" t="str">
        <f>IFERROR(S10/$R$52,"")</f>
        <v/>
      </c>
      <c r="V10" s="45">
        <f>SUM(V11:V12)</f>
        <v>0</v>
      </c>
      <c r="W10" s="45">
        <f>SUM(W11:W12)</f>
        <v>0</v>
      </c>
      <c r="X10" s="52" t="str">
        <f t="shared" si="3"/>
        <v/>
      </c>
      <c r="Y10" s="52" t="str">
        <f>IFERROR(W10/$V$52,"")</f>
        <v/>
      </c>
      <c r="Z10" s="45">
        <f>SUM(Z11:Z12)</f>
        <v>0</v>
      </c>
      <c r="AA10" s="45">
        <f>SUM(AA11:AA12)</f>
        <v>0</v>
      </c>
      <c r="AB10" s="52" t="str">
        <f t="shared" si="4"/>
        <v/>
      </c>
      <c r="AC10" s="52" t="str">
        <f>IFERROR(AA10/$Z$52,"")</f>
        <v/>
      </c>
      <c r="AD10" s="437"/>
      <c r="AE10" s="438"/>
      <c r="AF10" s="467"/>
      <c r="AG10" s="467"/>
      <c r="AH10" s="467"/>
      <c r="AI10" s="467"/>
      <c r="AJ10" s="467"/>
      <c r="AK10" s="467"/>
      <c r="AL10" s="467"/>
      <c r="AM10" s="467"/>
      <c r="AN10" s="467"/>
      <c r="AO10" s="467"/>
      <c r="AP10" s="467"/>
      <c r="AQ10" s="467"/>
      <c r="AR10" s="467"/>
      <c r="AS10" s="467"/>
      <c r="AT10" s="467"/>
      <c r="AU10" s="467"/>
      <c r="AV10" s="467"/>
      <c r="AW10" s="467"/>
      <c r="AX10" s="467"/>
      <c r="AY10" s="467"/>
      <c r="AZ10" s="467"/>
      <c r="BA10" s="467"/>
      <c r="BB10" s="467"/>
      <c r="BC10" s="467"/>
      <c r="BD10" s="467"/>
      <c r="BE10" s="467"/>
      <c r="BF10" s="467"/>
      <c r="BG10" s="467"/>
      <c r="BH10" s="467"/>
      <c r="BI10" s="467"/>
      <c r="BJ10" s="467"/>
      <c r="BK10" s="467"/>
      <c r="BL10" s="467"/>
      <c r="BM10" s="467"/>
      <c r="BN10" s="467"/>
      <c r="BO10" s="467"/>
      <c r="BP10" s="467"/>
      <c r="BQ10" s="467"/>
      <c r="BR10" s="467"/>
      <c r="BS10" s="467"/>
      <c r="BT10" s="467"/>
      <c r="BU10" s="467"/>
      <c r="BV10" s="467"/>
      <c r="BW10" s="467"/>
      <c r="BX10" s="467"/>
    </row>
    <row r="11" spans="1:76" ht="12.9" customHeight="1">
      <c r="A11" s="63"/>
      <c r="B11" s="451" t="s">
        <v>700</v>
      </c>
      <c r="C11" s="446"/>
      <c r="D11" s="55"/>
      <c r="E11" s="914"/>
      <c r="F11" s="56"/>
      <c r="G11" s="923"/>
      <c r="H11" s="422" t="str">
        <f>IF(E11&gt;C11,"E","")</f>
        <v/>
      </c>
      <c r="I11" s="423" t="str">
        <f>IF(C11&gt;G11,"E´","")</f>
        <v/>
      </c>
      <c r="J11" s="417"/>
      <c r="K11" s="58"/>
      <c r="L11" s="52" t="str">
        <f t="shared" si="0"/>
        <v/>
      </c>
      <c r="M11" s="47"/>
      <c r="N11" s="57"/>
      <c r="O11" s="58"/>
      <c r="P11" s="52" t="str">
        <f t="shared" si="1"/>
        <v/>
      </c>
      <c r="Q11" s="47"/>
      <c r="R11" s="57"/>
      <c r="S11" s="58"/>
      <c r="T11" s="52" t="str">
        <f t="shared" si="2"/>
        <v/>
      </c>
      <c r="U11" s="47"/>
      <c r="V11" s="57"/>
      <c r="W11" s="58"/>
      <c r="X11" s="52" t="str">
        <f t="shared" si="3"/>
        <v/>
      </c>
      <c r="Y11" s="47"/>
      <c r="Z11" s="57"/>
      <c r="AA11" s="58"/>
      <c r="AB11" s="52" t="str">
        <f t="shared" si="4"/>
        <v/>
      </c>
      <c r="AC11" s="47"/>
      <c r="AD11" s="422" t="str">
        <f>IF(SUM(Z11,V11,R11,N11,J11)&gt;C11,"S","")</f>
        <v/>
      </c>
      <c r="AE11" s="423" t="str">
        <f>IF(SUM(AA11,W11,S11,O11,K11)&gt;E11,"S´","")</f>
        <v/>
      </c>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76" ht="12.9" customHeight="1">
      <c r="A12" s="63"/>
      <c r="B12" s="451" t="s">
        <v>701</v>
      </c>
      <c r="C12" s="446"/>
      <c r="D12" s="55"/>
      <c r="E12" s="914"/>
      <c r="F12" s="56"/>
      <c r="G12" s="923"/>
      <c r="H12" s="422" t="str">
        <f>IF(E12&gt;C12,"E","")</f>
        <v/>
      </c>
      <c r="I12" s="423" t="str">
        <f>IF(C12&gt;G12,"E´","")</f>
        <v/>
      </c>
      <c r="J12" s="417"/>
      <c r="K12" s="58"/>
      <c r="L12" s="52" t="str">
        <f t="shared" si="0"/>
        <v/>
      </c>
      <c r="M12" s="47"/>
      <c r="N12" s="57"/>
      <c r="O12" s="58"/>
      <c r="P12" s="52" t="str">
        <f t="shared" si="1"/>
        <v/>
      </c>
      <c r="Q12" s="47"/>
      <c r="R12" s="57"/>
      <c r="S12" s="58"/>
      <c r="T12" s="52" t="str">
        <f t="shared" si="2"/>
        <v/>
      </c>
      <c r="U12" s="47"/>
      <c r="V12" s="57"/>
      <c r="W12" s="58"/>
      <c r="X12" s="52" t="str">
        <f t="shared" si="3"/>
        <v/>
      </c>
      <c r="Y12" s="47"/>
      <c r="Z12" s="57"/>
      <c r="AA12" s="58"/>
      <c r="AB12" s="52" t="str">
        <f t="shared" si="4"/>
        <v/>
      </c>
      <c r="AC12" s="47"/>
      <c r="AD12" s="422" t="str">
        <f>IF(SUM(Z12,V12,R12,N12,J12)&gt;C12,"S","")</f>
        <v/>
      </c>
      <c r="AE12" s="423" t="str">
        <f>IF(SUM(AA12,W12,S12,O12,K12)&gt;E12,"S´","")</f>
        <v/>
      </c>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76" s="53" customFormat="1" ht="30" customHeight="1">
      <c r="A13" s="465"/>
      <c r="B13" s="452" t="s">
        <v>735</v>
      </c>
      <c r="C13" s="445">
        <f>SUM(C14:C16)</f>
        <v>0</v>
      </c>
      <c r="D13" s="61" t="str">
        <f>IFERROR(C13/$C$52,"")</f>
        <v/>
      </c>
      <c r="E13" s="917">
        <f>SUM(E14:E16)</f>
        <v>0</v>
      </c>
      <c r="F13" s="51" t="str">
        <f>IFERROR(E13/$C$52,"")</f>
        <v/>
      </c>
      <c r="G13" s="929">
        <f>SUM(G14:G16)</f>
        <v>0</v>
      </c>
      <c r="H13" s="431"/>
      <c r="I13" s="432"/>
      <c r="J13" s="416">
        <f>SUM(J14:J16)</f>
        <v>0</v>
      </c>
      <c r="K13" s="45">
        <f>SUM(K14:K16)</f>
        <v>0</v>
      </c>
      <c r="L13" s="52" t="str">
        <f t="shared" si="0"/>
        <v/>
      </c>
      <c r="M13" s="52" t="str">
        <f>IFERROR(K13/$J$52,"")</f>
        <v/>
      </c>
      <c r="N13" s="45">
        <f>SUM(N14:N16)</f>
        <v>0</v>
      </c>
      <c r="O13" s="45">
        <f>SUM(O14:O16)</f>
        <v>0</v>
      </c>
      <c r="P13" s="52" t="str">
        <f t="shared" si="1"/>
        <v/>
      </c>
      <c r="Q13" s="52" t="str">
        <f>IFERROR(O13/$N$52,"")</f>
        <v/>
      </c>
      <c r="R13" s="45">
        <f>SUM(R14:R16)</f>
        <v>0</v>
      </c>
      <c r="S13" s="45">
        <f>SUM(S14:S16)</f>
        <v>0</v>
      </c>
      <c r="T13" s="52" t="str">
        <f t="shared" si="2"/>
        <v/>
      </c>
      <c r="U13" s="52" t="str">
        <f>IFERROR(S13/$R$52,"")</f>
        <v/>
      </c>
      <c r="V13" s="45">
        <f>SUM(V14:V16)</f>
        <v>0</v>
      </c>
      <c r="W13" s="45">
        <f>SUM(W14:W16)</f>
        <v>0</v>
      </c>
      <c r="X13" s="52" t="str">
        <f t="shared" si="3"/>
        <v/>
      </c>
      <c r="Y13" s="52" t="str">
        <f>IFERROR(W13/$V$52,"")</f>
        <v/>
      </c>
      <c r="Z13" s="45">
        <f>SUM(Z14:Z16)</f>
        <v>0</v>
      </c>
      <c r="AA13" s="45">
        <f>SUM(AA14:AA16)</f>
        <v>0</v>
      </c>
      <c r="AB13" s="52" t="str">
        <f t="shared" si="4"/>
        <v/>
      </c>
      <c r="AC13" s="52" t="str">
        <f>IFERROR(AA13/$Z$52,"")</f>
        <v/>
      </c>
      <c r="AD13" s="437"/>
      <c r="AE13" s="438"/>
      <c r="AF13" s="467"/>
      <c r="AG13" s="467"/>
      <c r="AH13" s="467"/>
      <c r="AI13" s="467"/>
      <c r="AJ13" s="467"/>
      <c r="AK13" s="467"/>
      <c r="AL13" s="467"/>
      <c r="AM13" s="467"/>
      <c r="AN13" s="467"/>
      <c r="AO13" s="467"/>
      <c r="AP13" s="467"/>
      <c r="AQ13" s="467"/>
      <c r="AR13" s="467"/>
      <c r="AS13" s="467"/>
      <c r="AT13" s="467"/>
      <c r="AU13" s="467"/>
      <c r="AV13" s="467"/>
      <c r="AW13" s="467"/>
      <c r="AX13" s="467"/>
      <c r="AY13" s="467"/>
      <c r="AZ13" s="467"/>
      <c r="BA13" s="467"/>
      <c r="BB13" s="467"/>
      <c r="BC13" s="467"/>
      <c r="BD13" s="467"/>
      <c r="BE13" s="467"/>
      <c r="BF13" s="467"/>
      <c r="BG13" s="467"/>
      <c r="BH13" s="467"/>
      <c r="BI13" s="467"/>
      <c r="BJ13" s="467"/>
      <c r="BK13" s="467"/>
      <c r="BL13" s="467"/>
      <c r="BM13" s="467"/>
      <c r="BN13" s="467"/>
      <c r="BO13" s="467"/>
      <c r="BP13" s="467"/>
      <c r="BQ13" s="467"/>
      <c r="BR13" s="467"/>
      <c r="BS13" s="467"/>
      <c r="BT13" s="467"/>
      <c r="BU13" s="467"/>
      <c r="BV13" s="467"/>
      <c r="BW13" s="467"/>
      <c r="BX13" s="467"/>
    </row>
    <row r="14" spans="1:76" ht="12.9" customHeight="1">
      <c r="A14" s="63"/>
      <c r="B14" s="451" t="s">
        <v>692</v>
      </c>
      <c r="C14" s="446"/>
      <c r="D14" s="62"/>
      <c r="E14" s="914"/>
      <c r="F14" s="56"/>
      <c r="G14" s="923"/>
      <c r="H14" s="422" t="str">
        <f>IF(E14&gt;C14,"E","")</f>
        <v/>
      </c>
      <c r="I14" s="423" t="str">
        <f>IF(C14&gt;G14,"E´","")</f>
        <v/>
      </c>
      <c r="J14" s="417"/>
      <c r="K14" s="58"/>
      <c r="L14" s="52" t="str">
        <f t="shared" si="0"/>
        <v/>
      </c>
      <c r="M14" s="47"/>
      <c r="N14" s="57"/>
      <c r="O14" s="58"/>
      <c r="P14" s="52" t="str">
        <f t="shared" si="1"/>
        <v/>
      </c>
      <c r="Q14" s="47"/>
      <c r="R14" s="57"/>
      <c r="S14" s="58"/>
      <c r="T14" s="52" t="str">
        <f t="shared" si="2"/>
        <v/>
      </c>
      <c r="U14" s="47"/>
      <c r="V14" s="57"/>
      <c r="W14" s="58"/>
      <c r="X14" s="52" t="str">
        <f t="shared" si="3"/>
        <v/>
      </c>
      <c r="Y14" s="47"/>
      <c r="Z14" s="57"/>
      <c r="AA14" s="58"/>
      <c r="AB14" s="52" t="str">
        <f t="shared" si="4"/>
        <v/>
      </c>
      <c r="AC14" s="47"/>
      <c r="AD14" s="422" t="str">
        <f>IF(SUM(Z14,V14,R14,N14,J14)&gt;C14,"S","")</f>
        <v/>
      </c>
      <c r="AE14" s="423" t="str">
        <f>IF(SUM(AA14,W14,S14,O14,K14)&gt;E14,"S´","")</f>
        <v/>
      </c>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76" s="66" customFormat="1" ht="12.9" customHeight="1">
      <c r="A15" s="63"/>
      <c r="B15" s="453" t="s">
        <v>693</v>
      </c>
      <c r="C15" s="446"/>
      <c r="D15" s="62"/>
      <c r="E15" s="914"/>
      <c r="F15" s="65"/>
      <c r="G15" s="923"/>
      <c r="H15" s="422" t="str">
        <f>IF(E15&gt;C15,"E","")</f>
        <v/>
      </c>
      <c r="I15" s="423" t="str">
        <f>IF(C15&gt;G15,"E´","")</f>
        <v/>
      </c>
      <c r="J15" s="417"/>
      <c r="K15" s="58"/>
      <c r="L15" s="52" t="str">
        <f t="shared" si="0"/>
        <v/>
      </c>
      <c r="M15" s="47"/>
      <c r="N15" s="57"/>
      <c r="O15" s="58"/>
      <c r="P15" s="52" t="str">
        <f t="shared" si="1"/>
        <v/>
      </c>
      <c r="Q15" s="47"/>
      <c r="R15" s="57"/>
      <c r="S15" s="58"/>
      <c r="T15" s="52" t="str">
        <f t="shared" si="2"/>
        <v/>
      </c>
      <c r="U15" s="47"/>
      <c r="V15" s="57"/>
      <c r="W15" s="58"/>
      <c r="X15" s="52" t="str">
        <f t="shared" si="3"/>
        <v/>
      </c>
      <c r="Y15" s="47"/>
      <c r="Z15" s="57"/>
      <c r="AA15" s="58"/>
      <c r="AB15" s="52" t="str">
        <f t="shared" si="4"/>
        <v/>
      </c>
      <c r="AC15" s="47"/>
      <c r="AD15" s="422" t="str">
        <f>IF(SUM(Z15,V15,R15,N15,J15)&gt;C15,"S","")</f>
        <v/>
      </c>
      <c r="AE15" s="423" t="str">
        <f>IF(SUM(AA15,W15,S15,O15,K15)&gt;E15,"S´","")</f>
        <v/>
      </c>
    </row>
    <row r="16" spans="1:76" s="66" customFormat="1" ht="12.9" customHeight="1">
      <c r="A16" s="63"/>
      <c r="B16" s="454" t="s">
        <v>775</v>
      </c>
      <c r="C16" s="446"/>
      <c r="D16" s="62"/>
      <c r="E16" s="914"/>
      <c r="F16" s="65"/>
      <c r="G16" s="923"/>
      <c r="H16" s="422" t="str">
        <f>IF(E16&gt;C16,"E","")</f>
        <v/>
      </c>
      <c r="I16" s="423" t="str">
        <f>IF(C16&gt;G16,"E´","")</f>
        <v/>
      </c>
      <c r="J16" s="417"/>
      <c r="K16" s="58"/>
      <c r="L16" s="52" t="str">
        <f t="shared" si="0"/>
        <v/>
      </c>
      <c r="M16" s="47"/>
      <c r="N16" s="57"/>
      <c r="O16" s="58"/>
      <c r="P16" s="52" t="str">
        <f t="shared" si="1"/>
        <v/>
      </c>
      <c r="Q16" s="47"/>
      <c r="R16" s="57"/>
      <c r="S16" s="58"/>
      <c r="T16" s="52" t="str">
        <f t="shared" si="2"/>
        <v/>
      </c>
      <c r="U16" s="47"/>
      <c r="V16" s="57"/>
      <c r="W16" s="58"/>
      <c r="X16" s="52" t="str">
        <f t="shared" si="3"/>
        <v/>
      </c>
      <c r="Y16" s="47"/>
      <c r="Z16" s="57"/>
      <c r="AA16" s="58"/>
      <c r="AB16" s="52" t="str">
        <f t="shared" si="4"/>
        <v/>
      </c>
      <c r="AC16" s="47"/>
      <c r="AD16" s="422" t="str">
        <f>IF(SUM(Z16,V16,R16,N16,J16)&gt;C16,"S","")</f>
        <v/>
      </c>
      <c r="AE16" s="423" t="str">
        <f>IF(SUM(AA16,W16,S16,O16,K16)&gt;E16,"S´","")</f>
        <v/>
      </c>
    </row>
    <row r="17" spans="1:76" s="53" customFormat="1" ht="30" customHeight="1">
      <c r="A17" s="465"/>
      <c r="B17" s="452" t="s">
        <v>736</v>
      </c>
      <c r="C17" s="445">
        <f>SUM(C18:C21)</f>
        <v>0</v>
      </c>
      <c r="D17" s="61" t="str">
        <f>IFERROR(C17/$C$52,"")</f>
        <v/>
      </c>
      <c r="E17" s="917">
        <f>SUM(E18:E21)</f>
        <v>0</v>
      </c>
      <c r="F17" s="51" t="str">
        <f>IFERROR(E17/$C$52,"")</f>
        <v/>
      </c>
      <c r="G17" s="929">
        <f>SUM(G18:G21)</f>
        <v>0</v>
      </c>
      <c r="H17" s="431"/>
      <c r="I17" s="432"/>
      <c r="J17" s="416">
        <f>SUM(J18:J21)</f>
        <v>0</v>
      </c>
      <c r="K17" s="45">
        <f>SUM(K18:K21)</f>
        <v>0</v>
      </c>
      <c r="L17" s="52" t="str">
        <f t="shared" si="0"/>
        <v/>
      </c>
      <c r="M17" s="52" t="str">
        <f>IFERROR(K17/$J$52,"")</f>
        <v/>
      </c>
      <c r="N17" s="45">
        <f>SUM(N18:N21)</f>
        <v>0</v>
      </c>
      <c r="O17" s="45">
        <f>SUM(O18:O21)</f>
        <v>0</v>
      </c>
      <c r="P17" s="52" t="str">
        <f t="shared" si="1"/>
        <v/>
      </c>
      <c r="Q17" s="52" t="str">
        <f>IFERROR(O17/$N$52,"")</f>
        <v/>
      </c>
      <c r="R17" s="45">
        <f>SUM(R18:R21)</f>
        <v>0</v>
      </c>
      <c r="S17" s="45">
        <f>SUM(S18:S21)</f>
        <v>0</v>
      </c>
      <c r="T17" s="52" t="str">
        <f t="shared" si="2"/>
        <v/>
      </c>
      <c r="U17" s="52" t="str">
        <f>IFERROR(S17/$R$52,"")</f>
        <v/>
      </c>
      <c r="V17" s="45">
        <f>SUM(V18:V21)</f>
        <v>0</v>
      </c>
      <c r="W17" s="45">
        <f>SUM(W18:W21)</f>
        <v>0</v>
      </c>
      <c r="X17" s="52" t="str">
        <f t="shared" si="3"/>
        <v/>
      </c>
      <c r="Y17" s="52" t="str">
        <f>IFERROR(W17/$V$52,"")</f>
        <v/>
      </c>
      <c r="Z17" s="45">
        <f>SUM(Z18:Z21)</f>
        <v>0</v>
      </c>
      <c r="AA17" s="45">
        <f>SUM(AA18:AA21)</f>
        <v>0</v>
      </c>
      <c r="AB17" s="52" t="str">
        <f t="shared" si="4"/>
        <v/>
      </c>
      <c r="AC17" s="52" t="str">
        <f>IFERROR(AA17/$Z$52,"")</f>
        <v/>
      </c>
      <c r="AD17" s="437"/>
      <c r="AE17" s="438"/>
      <c r="AF17" s="467"/>
      <c r="AG17" s="467"/>
      <c r="AH17" s="467"/>
      <c r="AI17" s="467"/>
      <c r="AJ17" s="467"/>
      <c r="AK17" s="467"/>
      <c r="AL17" s="467"/>
      <c r="AM17" s="467"/>
      <c r="AN17" s="467"/>
      <c r="AO17" s="467"/>
      <c r="AP17" s="467"/>
      <c r="AQ17" s="467"/>
      <c r="AR17" s="467"/>
      <c r="AS17" s="467"/>
      <c r="AT17" s="467"/>
      <c r="AU17" s="467"/>
      <c r="AV17" s="467"/>
      <c r="AW17" s="467"/>
      <c r="AX17" s="467"/>
      <c r="AY17" s="467"/>
      <c r="AZ17" s="467"/>
      <c r="BA17" s="467"/>
      <c r="BB17" s="467"/>
      <c r="BC17" s="467"/>
      <c r="BD17" s="467"/>
      <c r="BE17" s="467"/>
      <c r="BF17" s="467"/>
      <c r="BG17" s="467"/>
      <c r="BH17" s="467"/>
      <c r="BI17" s="467"/>
      <c r="BJ17" s="467"/>
      <c r="BK17" s="467"/>
      <c r="BL17" s="467"/>
      <c r="BM17" s="467"/>
      <c r="BN17" s="467"/>
      <c r="BO17" s="467"/>
      <c r="BP17" s="467"/>
      <c r="BQ17" s="467"/>
      <c r="BR17" s="467"/>
      <c r="BS17" s="467"/>
      <c r="BT17" s="467"/>
      <c r="BU17" s="467"/>
      <c r="BV17" s="467"/>
      <c r="BW17" s="467"/>
      <c r="BX17" s="467"/>
    </row>
    <row r="18" spans="1:76" ht="12.9" customHeight="1">
      <c r="A18" s="63"/>
      <c r="B18" s="451" t="s">
        <v>702</v>
      </c>
      <c r="C18" s="446"/>
      <c r="D18" s="62"/>
      <c r="E18" s="914"/>
      <c r="F18" s="56"/>
      <c r="G18" s="923"/>
      <c r="H18" s="422" t="str">
        <f>IF(E18&gt;C18,"E","")</f>
        <v/>
      </c>
      <c r="I18" s="423" t="str">
        <f>IF(C18&gt;G18,"E´","")</f>
        <v/>
      </c>
      <c r="J18" s="417"/>
      <c r="K18" s="58"/>
      <c r="L18" s="52" t="str">
        <f>IFERROR(K18/J18,"")</f>
        <v/>
      </c>
      <c r="M18" s="47"/>
      <c r="N18" s="57"/>
      <c r="O18" s="58"/>
      <c r="P18" s="52" t="str">
        <f t="shared" si="1"/>
        <v/>
      </c>
      <c r="Q18" s="47"/>
      <c r="R18" s="57"/>
      <c r="S18" s="58"/>
      <c r="T18" s="52" t="str">
        <f t="shared" si="2"/>
        <v/>
      </c>
      <c r="U18" s="47"/>
      <c r="V18" s="57"/>
      <c r="W18" s="58"/>
      <c r="X18" s="52" t="str">
        <f t="shared" si="3"/>
        <v/>
      </c>
      <c r="Y18" s="47"/>
      <c r="Z18" s="57"/>
      <c r="AA18" s="58"/>
      <c r="AB18" s="52" t="str">
        <f t="shared" si="4"/>
        <v/>
      </c>
      <c r="AC18" s="47"/>
      <c r="AD18" s="422" t="str">
        <f>IF(SUM(Z18,V18,R18,N18,J18)&gt;C18,"S","")</f>
        <v/>
      </c>
      <c r="AE18" s="423" t="str">
        <f>IF(SUM(AA18,W18,S18,O18,K18)&gt;E18,"S´","")</f>
        <v/>
      </c>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2.9" customHeight="1">
      <c r="A19" s="63"/>
      <c r="B19" s="451" t="s">
        <v>703</v>
      </c>
      <c r="C19" s="446"/>
      <c r="D19" s="62"/>
      <c r="E19" s="914"/>
      <c r="F19" s="56"/>
      <c r="G19" s="923"/>
      <c r="H19" s="422" t="str">
        <f>IF(E19&gt;C19,"E","")</f>
        <v/>
      </c>
      <c r="I19" s="423" t="str">
        <f>IF(C19&gt;G19,"E´","")</f>
        <v/>
      </c>
      <c r="J19" s="417"/>
      <c r="K19" s="58"/>
      <c r="L19" s="52" t="str">
        <f t="shared" si="0"/>
        <v/>
      </c>
      <c r="M19" s="47"/>
      <c r="N19" s="57"/>
      <c r="O19" s="58"/>
      <c r="P19" s="52" t="str">
        <f t="shared" si="1"/>
        <v/>
      </c>
      <c r="Q19" s="47"/>
      <c r="R19" s="57"/>
      <c r="S19" s="58"/>
      <c r="T19" s="52" t="str">
        <f t="shared" si="2"/>
        <v/>
      </c>
      <c r="U19" s="47"/>
      <c r="V19" s="57"/>
      <c r="W19" s="58"/>
      <c r="X19" s="52" t="str">
        <f t="shared" si="3"/>
        <v/>
      </c>
      <c r="Y19" s="47"/>
      <c r="Z19" s="57"/>
      <c r="AA19" s="58"/>
      <c r="AB19" s="52" t="str">
        <f t="shared" si="4"/>
        <v/>
      </c>
      <c r="AC19" s="47"/>
      <c r="AD19" s="422" t="str">
        <f>IF(SUM(Z19,V19,R19,N19,J19)&gt;C19,"S","")</f>
        <v/>
      </c>
      <c r="AE19" s="423" t="str">
        <f>IF(SUM(AA19,W19,S19,O19,K19)&gt;E19,"S´","")</f>
        <v/>
      </c>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2.9" customHeight="1">
      <c r="A20" s="63"/>
      <c r="B20" s="451" t="s">
        <v>705</v>
      </c>
      <c r="C20" s="446"/>
      <c r="D20" s="62"/>
      <c r="E20" s="914"/>
      <c r="F20" s="56"/>
      <c r="G20" s="923"/>
      <c r="H20" s="422" t="str">
        <f>IF(E20&gt;C20,"E","")</f>
        <v/>
      </c>
      <c r="I20" s="423" t="str">
        <f>IF(C20&gt;G20,"E´","")</f>
        <v/>
      </c>
      <c r="J20" s="417"/>
      <c r="K20" s="58"/>
      <c r="L20" s="52" t="str">
        <f t="shared" si="0"/>
        <v/>
      </c>
      <c r="M20" s="47"/>
      <c r="N20" s="57"/>
      <c r="O20" s="58"/>
      <c r="P20" s="52" t="str">
        <f t="shared" si="1"/>
        <v/>
      </c>
      <c r="Q20" s="47"/>
      <c r="R20" s="57"/>
      <c r="S20" s="58"/>
      <c r="T20" s="52" t="str">
        <f t="shared" si="2"/>
        <v/>
      </c>
      <c r="U20" s="47"/>
      <c r="V20" s="57"/>
      <c r="W20" s="58"/>
      <c r="X20" s="52" t="str">
        <f t="shared" si="3"/>
        <v/>
      </c>
      <c r="Y20" s="47"/>
      <c r="Z20" s="57"/>
      <c r="AA20" s="58"/>
      <c r="AB20" s="52" t="str">
        <f t="shared" si="4"/>
        <v/>
      </c>
      <c r="AC20" s="47"/>
      <c r="AD20" s="422" t="str">
        <f>IF(SUM(Z20,V20,R20,N20,J20)&gt;C20,"S","")</f>
        <v/>
      </c>
      <c r="AE20" s="423" t="str">
        <f>IF(SUM(AA20,W20,S20,O20,K20)&gt;E20,"S´","")</f>
        <v/>
      </c>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2.9" customHeight="1">
      <c r="A21" s="63"/>
      <c r="B21" s="451" t="s">
        <v>718</v>
      </c>
      <c r="C21" s="446"/>
      <c r="D21" s="62"/>
      <c r="E21" s="914"/>
      <c r="F21" s="56"/>
      <c r="G21" s="923"/>
      <c r="H21" s="422" t="str">
        <f>IF(E21&gt;C21,"E","")</f>
        <v/>
      </c>
      <c r="I21" s="423" t="str">
        <f>IF(C21&gt;G21,"E´","")</f>
        <v/>
      </c>
      <c r="J21" s="417"/>
      <c r="K21" s="58"/>
      <c r="L21" s="52" t="str">
        <f t="shared" si="0"/>
        <v/>
      </c>
      <c r="M21" s="47"/>
      <c r="N21" s="57"/>
      <c r="O21" s="58"/>
      <c r="P21" s="52" t="str">
        <f t="shared" si="1"/>
        <v/>
      </c>
      <c r="Q21" s="47"/>
      <c r="R21" s="57"/>
      <c r="S21" s="58"/>
      <c r="T21" s="52" t="str">
        <f t="shared" si="2"/>
        <v/>
      </c>
      <c r="U21" s="47"/>
      <c r="V21" s="57"/>
      <c r="W21" s="58"/>
      <c r="X21" s="52" t="str">
        <f t="shared" si="3"/>
        <v/>
      </c>
      <c r="Y21" s="47"/>
      <c r="Z21" s="57"/>
      <c r="AA21" s="58"/>
      <c r="AB21" s="52" t="str">
        <f t="shared" si="4"/>
        <v/>
      </c>
      <c r="AC21" s="47"/>
      <c r="AD21" s="422" t="str">
        <f>IF(SUM(Z21,V21,R21,N21,J21)&gt;C21,"S","")</f>
        <v/>
      </c>
      <c r="AE21" s="423" t="str">
        <f>IF(SUM(AA21,W21,S21,O21,K21)&gt;E21,"S´","")</f>
        <v/>
      </c>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s="53" customFormat="1" ht="30" customHeight="1">
      <c r="A22" s="465"/>
      <c r="B22" s="452" t="s">
        <v>737</v>
      </c>
      <c r="C22" s="445">
        <f>SUM(C23:C27)</f>
        <v>0</v>
      </c>
      <c r="D22" s="61" t="str">
        <f>IFERROR(C22/$C$52,"")</f>
        <v/>
      </c>
      <c r="E22" s="917">
        <f>SUM(E23:E27)</f>
        <v>0</v>
      </c>
      <c r="F22" s="51" t="str">
        <f>IFERROR(E22/$C$52,"")</f>
        <v/>
      </c>
      <c r="G22" s="929">
        <f>SUM(G23:G27)</f>
        <v>0</v>
      </c>
      <c r="H22" s="431"/>
      <c r="I22" s="432"/>
      <c r="J22" s="416">
        <f>SUM(J23:J27)</f>
        <v>0</v>
      </c>
      <c r="K22" s="45">
        <f>SUM(K23:K27)</f>
        <v>0</v>
      </c>
      <c r="L22" s="52" t="str">
        <f t="shared" si="0"/>
        <v/>
      </c>
      <c r="M22" s="52" t="str">
        <f>IFERROR(K22/$J$52,"")</f>
        <v/>
      </c>
      <c r="N22" s="45">
        <f>SUM(N23:N27)</f>
        <v>0</v>
      </c>
      <c r="O22" s="45">
        <f>SUM(O23:O27)</f>
        <v>0</v>
      </c>
      <c r="P22" s="52" t="str">
        <f t="shared" si="1"/>
        <v/>
      </c>
      <c r="Q22" s="52" t="str">
        <f>IFERROR(O22/$N$52,"")</f>
        <v/>
      </c>
      <c r="R22" s="45">
        <f>SUM(R23:R27)</f>
        <v>0</v>
      </c>
      <c r="S22" s="45">
        <f>SUM(S23:S27)</f>
        <v>0</v>
      </c>
      <c r="T22" s="52" t="str">
        <f t="shared" si="2"/>
        <v/>
      </c>
      <c r="U22" s="52" t="str">
        <f>IFERROR(S22/$R$52,"")</f>
        <v/>
      </c>
      <c r="V22" s="45">
        <f>SUM(V23:V27)</f>
        <v>0</v>
      </c>
      <c r="W22" s="45">
        <f>SUM(W23:W27)</f>
        <v>0</v>
      </c>
      <c r="X22" s="52" t="str">
        <f t="shared" si="3"/>
        <v/>
      </c>
      <c r="Y22" s="52" t="str">
        <f>IFERROR(W22/$V$52,"")</f>
        <v/>
      </c>
      <c r="Z22" s="45">
        <f>SUM(Z23:Z27)</f>
        <v>0</v>
      </c>
      <c r="AA22" s="45">
        <f>SUM(AA23:AA27)</f>
        <v>0</v>
      </c>
      <c r="AB22" s="52" t="str">
        <f t="shared" si="4"/>
        <v/>
      </c>
      <c r="AC22" s="52" t="str">
        <f>IFERROR(AA22/$Z$52,"")</f>
        <v/>
      </c>
      <c r="AD22" s="437"/>
      <c r="AE22" s="438"/>
      <c r="AF22" s="467"/>
      <c r="AG22" s="467"/>
      <c r="AH22" s="467"/>
      <c r="AI22" s="467"/>
      <c r="AJ22" s="467"/>
      <c r="AK22" s="467"/>
      <c r="AL22" s="467"/>
      <c r="AM22" s="467"/>
      <c r="AN22" s="467"/>
      <c r="AO22" s="467"/>
      <c r="AP22" s="467"/>
      <c r="AQ22" s="467"/>
      <c r="AR22" s="467"/>
      <c r="AS22" s="467"/>
      <c r="AT22" s="467"/>
      <c r="AU22" s="467"/>
      <c r="AV22" s="467"/>
      <c r="AW22" s="467"/>
      <c r="AX22" s="467"/>
      <c r="AY22" s="467"/>
      <c r="AZ22" s="467"/>
      <c r="BA22" s="467"/>
      <c r="BB22" s="467"/>
      <c r="BC22" s="467"/>
      <c r="BD22" s="467"/>
      <c r="BE22" s="467"/>
      <c r="BF22" s="467"/>
      <c r="BG22" s="467"/>
      <c r="BH22" s="467"/>
      <c r="BI22" s="467"/>
      <c r="BJ22" s="467"/>
      <c r="BK22" s="467"/>
      <c r="BL22" s="467"/>
      <c r="BM22" s="467"/>
      <c r="BN22" s="467"/>
      <c r="BO22" s="467"/>
      <c r="BP22" s="467"/>
      <c r="BQ22" s="467"/>
      <c r="BR22" s="467"/>
      <c r="BS22" s="467"/>
      <c r="BT22" s="467"/>
      <c r="BU22" s="467"/>
      <c r="BV22" s="467"/>
      <c r="BW22" s="467"/>
      <c r="BX22" s="467"/>
    </row>
    <row r="23" spans="1:76" ht="12.9" customHeight="1">
      <c r="A23" s="63"/>
      <c r="B23" s="451" t="s">
        <v>704</v>
      </c>
      <c r="C23" s="446"/>
      <c r="D23" s="62"/>
      <c r="E23" s="914"/>
      <c r="F23" s="56"/>
      <c r="G23" s="923"/>
      <c r="H23" s="422" t="str">
        <f>IF(E23&gt;C23,"E","")</f>
        <v/>
      </c>
      <c r="I23" s="423" t="str">
        <f>IF(C23&gt;G23,"E´","")</f>
        <v/>
      </c>
      <c r="J23" s="417"/>
      <c r="K23" s="58"/>
      <c r="L23" s="52" t="str">
        <f t="shared" si="0"/>
        <v/>
      </c>
      <c r="M23" s="47"/>
      <c r="N23" s="57"/>
      <c r="O23" s="58"/>
      <c r="P23" s="52" t="str">
        <f t="shared" si="1"/>
        <v/>
      </c>
      <c r="Q23" s="47"/>
      <c r="R23" s="57"/>
      <c r="S23" s="58"/>
      <c r="T23" s="52" t="str">
        <f t="shared" si="2"/>
        <v/>
      </c>
      <c r="U23" s="47"/>
      <c r="V23" s="57"/>
      <c r="W23" s="58"/>
      <c r="X23" s="52" t="str">
        <f t="shared" si="3"/>
        <v/>
      </c>
      <c r="Y23" s="47"/>
      <c r="Z23" s="57"/>
      <c r="AA23" s="58"/>
      <c r="AB23" s="52" t="str">
        <f t="shared" si="4"/>
        <v/>
      </c>
      <c r="AC23" s="47"/>
      <c r="AD23" s="422" t="str">
        <f>IF(SUM(Z23,V23,R23,N23,J23)&gt;C23,"S","")</f>
        <v/>
      </c>
      <c r="AE23" s="423" t="str">
        <f>IF(SUM(AA23,W23,S23,O23,K23)&gt;E23,"S´","")</f>
        <v/>
      </c>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2.9" customHeight="1">
      <c r="A24" s="63"/>
      <c r="B24" s="451" t="s">
        <v>719</v>
      </c>
      <c r="C24" s="446"/>
      <c r="D24" s="62"/>
      <c r="E24" s="914"/>
      <c r="F24" s="56"/>
      <c r="G24" s="923"/>
      <c r="H24" s="422" t="str">
        <f>IF(E24&gt;C24,"E","")</f>
        <v/>
      </c>
      <c r="I24" s="423" t="str">
        <f>IF(C24&gt;G24,"E´","")</f>
        <v/>
      </c>
      <c r="J24" s="417"/>
      <c r="K24" s="58"/>
      <c r="L24" s="52" t="str">
        <f t="shared" si="0"/>
        <v/>
      </c>
      <c r="M24" s="47"/>
      <c r="N24" s="57"/>
      <c r="O24" s="58"/>
      <c r="P24" s="52" t="str">
        <f t="shared" si="1"/>
        <v/>
      </c>
      <c r="Q24" s="47"/>
      <c r="R24" s="57"/>
      <c r="S24" s="58"/>
      <c r="T24" s="52" t="str">
        <f t="shared" si="2"/>
        <v/>
      </c>
      <c r="U24" s="47"/>
      <c r="V24" s="57"/>
      <c r="W24" s="58"/>
      <c r="X24" s="52" t="str">
        <f t="shared" si="3"/>
        <v/>
      </c>
      <c r="Y24" s="47"/>
      <c r="Z24" s="57"/>
      <c r="AA24" s="58"/>
      <c r="AB24" s="52" t="str">
        <f t="shared" si="4"/>
        <v/>
      </c>
      <c r="AC24" s="47"/>
      <c r="AD24" s="422" t="str">
        <f>IF(SUM(Z24,V24,R24,N24,J24)&gt;C24,"S","")</f>
        <v/>
      </c>
      <c r="AE24" s="423" t="str">
        <f>IF(SUM(AA24,W24,S24,O24,K24)&gt;E24,"S´","")</f>
        <v/>
      </c>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2.9" customHeight="1">
      <c r="A25" s="63"/>
      <c r="B25" s="451" t="s">
        <v>706</v>
      </c>
      <c r="C25" s="446"/>
      <c r="D25" s="62"/>
      <c r="E25" s="914"/>
      <c r="F25" s="56"/>
      <c r="G25" s="923"/>
      <c r="H25" s="422" t="str">
        <f>IF(E25&gt;C25,"E","")</f>
        <v/>
      </c>
      <c r="I25" s="423" t="str">
        <f>IF(C25&gt;G25,"E´","")</f>
        <v/>
      </c>
      <c r="J25" s="417"/>
      <c r="K25" s="58"/>
      <c r="L25" s="52" t="str">
        <f t="shared" si="0"/>
        <v/>
      </c>
      <c r="M25" s="47"/>
      <c r="N25" s="57"/>
      <c r="O25" s="58"/>
      <c r="P25" s="52" t="str">
        <f t="shared" si="1"/>
        <v/>
      </c>
      <c r="Q25" s="47"/>
      <c r="R25" s="57"/>
      <c r="S25" s="58"/>
      <c r="T25" s="52" t="str">
        <f t="shared" si="2"/>
        <v/>
      </c>
      <c r="U25" s="47"/>
      <c r="V25" s="57"/>
      <c r="W25" s="58"/>
      <c r="X25" s="52" t="str">
        <f t="shared" si="3"/>
        <v/>
      </c>
      <c r="Y25" s="47"/>
      <c r="Z25" s="57"/>
      <c r="AA25" s="58"/>
      <c r="AB25" s="52" t="str">
        <f t="shared" si="4"/>
        <v/>
      </c>
      <c r="AC25" s="47"/>
      <c r="AD25" s="422" t="str">
        <f>IF(SUM(Z25,V25,R25,N25,J25)&gt;C25,"S","")</f>
        <v/>
      </c>
      <c r="AE25" s="423" t="str">
        <f>IF(SUM(AA25,W25,S25,O25,K25)&gt;E25,"S´","")</f>
        <v/>
      </c>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2.9" customHeight="1">
      <c r="A26" s="63"/>
      <c r="B26" s="451" t="s">
        <v>707</v>
      </c>
      <c r="C26" s="446"/>
      <c r="D26" s="62"/>
      <c r="E26" s="914"/>
      <c r="F26" s="56"/>
      <c r="G26" s="923"/>
      <c r="H26" s="422" t="str">
        <f>IF(E26&gt;C26,"E","")</f>
        <v/>
      </c>
      <c r="I26" s="423" t="str">
        <f>IF(C26&gt;G26,"E´","")</f>
        <v/>
      </c>
      <c r="J26" s="417"/>
      <c r="K26" s="58"/>
      <c r="L26" s="52" t="str">
        <f t="shared" si="0"/>
        <v/>
      </c>
      <c r="M26" s="47"/>
      <c r="N26" s="57"/>
      <c r="O26" s="58"/>
      <c r="P26" s="52" t="str">
        <f t="shared" si="1"/>
        <v/>
      </c>
      <c r="Q26" s="47"/>
      <c r="R26" s="57"/>
      <c r="S26" s="58"/>
      <c r="T26" s="52" t="str">
        <f t="shared" si="2"/>
        <v/>
      </c>
      <c r="U26" s="47"/>
      <c r="V26" s="57"/>
      <c r="W26" s="58"/>
      <c r="X26" s="52" t="str">
        <f t="shared" si="3"/>
        <v/>
      </c>
      <c r="Y26" s="47"/>
      <c r="Z26" s="57"/>
      <c r="AA26" s="58"/>
      <c r="AB26" s="52" t="str">
        <f t="shared" si="4"/>
        <v/>
      </c>
      <c r="AC26" s="47"/>
      <c r="AD26" s="422" t="str">
        <f>IF(SUM(Z26,V26,R26,N26,J26)&gt;C26,"S","")</f>
        <v/>
      </c>
      <c r="AE26" s="423" t="str">
        <f>IF(SUM(AA26,W26,S26,O26,K26)&gt;E26,"S´","")</f>
        <v/>
      </c>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2.9" customHeight="1">
      <c r="A27" s="63"/>
      <c r="B27" s="451" t="s">
        <v>708</v>
      </c>
      <c r="C27" s="446"/>
      <c r="D27" s="62"/>
      <c r="E27" s="914"/>
      <c r="F27" s="56"/>
      <c r="G27" s="923"/>
      <c r="H27" s="422" t="str">
        <f>IF(E27&gt;C27,"E","")</f>
        <v/>
      </c>
      <c r="I27" s="423" t="str">
        <f>IF(C27&gt;G27,"E´","")</f>
        <v/>
      </c>
      <c r="J27" s="417"/>
      <c r="K27" s="58"/>
      <c r="L27" s="52" t="str">
        <f t="shared" si="0"/>
        <v/>
      </c>
      <c r="M27" s="47"/>
      <c r="N27" s="57"/>
      <c r="O27" s="58"/>
      <c r="P27" s="52" t="str">
        <f t="shared" si="1"/>
        <v/>
      </c>
      <c r="Q27" s="47"/>
      <c r="R27" s="57"/>
      <c r="S27" s="58"/>
      <c r="T27" s="52" t="str">
        <f t="shared" si="2"/>
        <v/>
      </c>
      <c r="U27" s="47"/>
      <c r="V27" s="57"/>
      <c r="W27" s="58"/>
      <c r="X27" s="52" t="str">
        <f t="shared" si="3"/>
        <v/>
      </c>
      <c r="Y27" s="47"/>
      <c r="Z27" s="57"/>
      <c r="AA27" s="58"/>
      <c r="AB27" s="52" t="str">
        <f t="shared" si="4"/>
        <v/>
      </c>
      <c r="AC27" s="47"/>
      <c r="AD27" s="422" t="str">
        <f>IF(SUM(Z27,V27,R27,N27,J27)&gt;C27,"S","")</f>
        <v/>
      </c>
      <c r="AE27" s="423" t="str">
        <f>IF(SUM(AA27,W27,S27,O27,K27)&gt;E27,"S´","")</f>
        <v/>
      </c>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s="53" customFormat="1" ht="30" customHeight="1">
      <c r="A28" s="465"/>
      <c r="B28" s="452" t="s">
        <v>738</v>
      </c>
      <c r="C28" s="445">
        <f>SUM(C29:C30)</f>
        <v>0</v>
      </c>
      <c r="D28" s="61" t="str">
        <f>IFERROR(C28/$C$52,"")</f>
        <v/>
      </c>
      <c r="E28" s="917">
        <f>SUM(E29:E30)</f>
        <v>0</v>
      </c>
      <c r="F28" s="51" t="str">
        <f>IFERROR(E28/$C$52,"")</f>
        <v/>
      </c>
      <c r="G28" s="929">
        <f>SUM(G29:G30)</f>
        <v>0</v>
      </c>
      <c r="H28" s="431"/>
      <c r="I28" s="432"/>
      <c r="J28" s="416">
        <f>SUM(J29:J30)</f>
        <v>0</v>
      </c>
      <c r="K28" s="45">
        <f>SUM(K29:K30)</f>
        <v>0</v>
      </c>
      <c r="L28" s="52" t="str">
        <f t="shared" si="0"/>
        <v/>
      </c>
      <c r="M28" s="52" t="str">
        <f>IFERROR(K28/$J$52,"")</f>
        <v/>
      </c>
      <c r="N28" s="45">
        <f>SUM(N29:N30)</f>
        <v>0</v>
      </c>
      <c r="O28" s="45">
        <f>SUM(O29:O30)</f>
        <v>0</v>
      </c>
      <c r="P28" s="52" t="str">
        <f t="shared" si="1"/>
        <v/>
      </c>
      <c r="Q28" s="52" t="str">
        <f>IFERROR(O28/$N$52,"")</f>
        <v/>
      </c>
      <c r="R28" s="45">
        <f>SUM(R29:R30)</f>
        <v>0</v>
      </c>
      <c r="S28" s="45">
        <f>SUM(S29:S30)</f>
        <v>0</v>
      </c>
      <c r="T28" s="52" t="str">
        <f t="shared" si="2"/>
        <v/>
      </c>
      <c r="U28" s="52" t="str">
        <f>IFERROR(S28/$R$52,"")</f>
        <v/>
      </c>
      <c r="V28" s="45">
        <f>SUM(V29:V30)</f>
        <v>0</v>
      </c>
      <c r="W28" s="45">
        <f>SUM(W29:W30)</f>
        <v>0</v>
      </c>
      <c r="X28" s="52" t="str">
        <f t="shared" si="3"/>
        <v/>
      </c>
      <c r="Y28" s="52" t="str">
        <f>IFERROR(W28/$V$52,"")</f>
        <v/>
      </c>
      <c r="Z28" s="45">
        <f>SUM(Z29:Z30)</f>
        <v>0</v>
      </c>
      <c r="AA28" s="45">
        <f>SUM(AA29:AA30)</f>
        <v>0</v>
      </c>
      <c r="AB28" s="52" t="str">
        <f t="shared" si="4"/>
        <v/>
      </c>
      <c r="AC28" s="52" t="str">
        <f>IFERROR(AA28/$Z$52,"")</f>
        <v/>
      </c>
      <c r="AD28" s="437"/>
      <c r="AE28" s="438"/>
      <c r="AF28" s="467"/>
      <c r="AG28" s="467"/>
      <c r="AH28" s="467"/>
      <c r="AI28" s="467"/>
      <c r="AJ28" s="467"/>
      <c r="AK28" s="467"/>
      <c r="AL28" s="467"/>
      <c r="AM28" s="467"/>
      <c r="AN28" s="467"/>
      <c r="AO28" s="467"/>
      <c r="AP28" s="467"/>
      <c r="AQ28" s="467"/>
      <c r="AR28" s="467"/>
      <c r="AS28" s="467"/>
      <c r="AT28" s="467"/>
      <c r="AU28" s="467"/>
      <c r="AV28" s="467"/>
      <c r="AW28" s="467"/>
      <c r="AX28" s="467"/>
      <c r="AY28" s="467"/>
      <c r="AZ28" s="467"/>
      <c r="BA28" s="467"/>
      <c r="BB28" s="467"/>
      <c r="BC28" s="467"/>
      <c r="BD28" s="467"/>
      <c r="BE28" s="467"/>
      <c r="BF28" s="467"/>
      <c r="BG28" s="467"/>
      <c r="BH28" s="467"/>
      <c r="BI28" s="467"/>
      <c r="BJ28" s="467"/>
      <c r="BK28" s="467"/>
      <c r="BL28" s="467"/>
      <c r="BM28" s="467"/>
      <c r="BN28" s="467"/>
      <c r="BO28" s="467"/>
      <c r="BP28" s="467"/>
      <c r="BQ28" s="467"/>
      <c r="BR28" s="467"/>
      <c r="BS28" s="467"/>
      <c r="BT28" s="467"/>
      <c r="BU28" s="467"/>
      <c r="BV28" s="467"/>
      <c r="BW28" s="467"/>
      <c r="BX28" s="467"/>
    </row>
    <row r="29" spans="1:76" ht="12.9" customHeight="1">
      <c r="A29" s="63"/>
      <c r="B29" s="455" t="s">
        <v>720</v>
      </c>
      <c r="C29" s="446"/>
      <c r="D29" s="62"/>
      <c r="E29" s="915"/>
      <c r="F29" s="56"/>
      <c r="G29" s="924"/>
      <c r="H29" s="422" t="str">
        <f>IF(E29&gt;C29,"E","")</f>
        <v/>
      </c>
      <c r="I29" s="423" t="str">
        <f>IF(C29&gt;G29,"E´","")</f>
        <v/>
      </c>
      <c r="J29" s="418"/>
      <c r="K29" s="400"/>
      <c r="L29" s="52" t="str">
        <f t="shared" si="0"/>
        <v/>
      </c>
      <c r="M29" s="47"/>
      <c r="N29" s="30"/>
      <c r="O29" s="400"/>
      <c r="P29" s="52" t="str">
        <f t="shared" si="1"/>
        <v/>
      </c>
      <c r="Q29" s="47"/>
      <c r="R29" s="30"/>
      <c r="S29" s="400"/>
      <c r="T29" s="52" t="str">
        <f t="shared" si="2"/>
        <v/>
      </c>
      <c r="U29" s="47"/>
      <c r="V29" s="30"/>
      <c r="W29" s="400"/>
      <c r="X29" s="52" t="str">
        <f t="shared" si="3"/>
        <v/>
      </c>
      <c r="Y29" s="47"/>
      <c r="Z29" s="30"/>
      <c r="AA29" s="400"/>
      <c r="AB29" s="52" t="str">
        <f t="shared" si="4"/>
        <v/>
      </c>
      <c r="AC29" s="47"/>
      <c r="AD29" s="422" t="str">
        <f>IF(SUM(Z29,V29,R29,N29,J29)&gt;C29,"S","")</f>
        <v/>
      </c>
      <c r="AE29" s="423" t="str">
        <f>IF(SUM(AA29,W29,S29,O29,K29)&gt;E29,"S´","")</f>
        <v/>
      </c>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2.9" customHeight="1">
      <c r="A30" s="63"/>
      <c r="B30" s="455" t="s">
        <v>709</v>
      </c>
      <c r="C30" s="446"/>
      <c r="D30" s="62"/>
      <c r="E30" s="915"/>
      <c r="F30" s="56"/>
      <c r="G30" s="924"/>
      <c r="H30" s="422" t="str">
        <f>IF(E30&gt;C30,"E","")</f>
        <v/>
      </c>
      <c r="I30" s="423" t="str">
        <f>IF(C30&gt;G30,"E´","")</f>
        <v/>
      </c>
      <c r="J30" s="417"/>
      <c r="K30" s="58"/>
      <c r="L30" s="52" t="str">
        <f t="shared" si="0"/>
        <v/>
      </c>
      <c r="M30" s="47"/>
      <c r="N30" s="57"/>
      <c r="O30" s="58"/>
      <c r="P30" s="52" t="str">
        <f t="shared" si="1"/>
        <v/>
      </c>
      <c r="Q30" s="47"/>
      <c r="R30" s="57"/>
      <c r="S30" s="58"/>
      <c r="T30" s="52" t="str">
        <f t="shared" si="2"/>
        <v/>
      </c>
      <c r="U30" s="47"/>
      <c r="V30" s="57"/>
      <c r="W30" s="58"/>
      <c r="X30" s="52" t="str">
        <f t="shared" si="3"/>
        <v/>
      </c>
      <c r="Y30" s="47"/>
      <c r="Z30" s="57"/>
      <c r="AA30" s="58"/>
      <c r="AB30" s="52" t="str">
        <f t="shared" si="4"/>
        <v/>
      </c>
      <c r="AC30" s="47"/>
      <c r="AD30" s="422" t="str">
        <f>IF(SUM(Z30,V30,R30,N30,J30)&gt;C30,"S","")</f>
        <v/>
      </c>
      <c r="AE30" s="423" t="str">
        <f>IF(SUM(AA30,W30,S30,O30,K30)&gt;E30,"S´","")</f>
        <v/>
      </c>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s="53" customFormat="1" ht="30" customHeight="1">
      <c r="A31" s="465"/>
      <c r="B31" s="452" t="s">
        <v>710</v>
      </c>
      <c r="C31" s="445">
        <f>SUM(C32:C33)</f>
        <v>0</v>
      </c>
      <c r="D31" s="61" t="str">
        <f>IFERROR(C31/$C$52,"")</f>
        <v/>
      </c>
      <c r="E31" s="917">
        <f>SUM(E32:E33)</f>
        <v>0</v>
      </c>
      <c r="F31" s="51" t="str">
        <f>IFERROR(E31/$C$52,"")</f>
        <v/>
      </c>
      <c r="G31" s="929">
        <f>SUM(G32:G33)</f>
        <v>0</v>
      </c>
      <c r="H31" s="431"/>
      <c r="I31" s="432"/>
      <c r="J31" s="416">
        <f>SUM(J32:J33)</f>
        <v>0</v>
      </c>
      <c r="K31" s="45">
        <f>SUM(K32:K33)</f>
        <v>0</v>
      </c>
      <c r="L31" s="52" t="str">
        <f t="shared" si="0"/>
        <v/>
      </c>
      <c r="M31" s="52" t="str">
        <f>IFERROR(K31/$J$52,"")</f>
        <v/>
      </c>
      <c r="N31" s="45">
        <f>SUM(N32:N33)</f>
        <v>0</v>
      </c>
      <c r="O31" s="45">
        <f>SUM(O32:O33)</f>
        <v>0</v>
      </c>
      <c r="P31" s="52" t="str">
        <f t="shared" si="1"/>
        <v/>
      </c>
      <c r="Q31" s="52" t="str">
        <f>IFERROR(O31/$N$52,"")</f>
        <v/>
      </c>
      <c r="R31" s="45">
        <f>SUM(R32:R33)</f>
        <v>0</v>
      </c>
      <c r="S31" s="45">
        <f>SUM(S32:S33)</f>
        <v>0</v>
      </c>
      <c r="T31" s="52" t="str">
        <f t="shared" si="2"/>
        <v/>
      </c>
      <c r="U31" s="52" t="str">
        <f>IFERROR(S31/$R$52,"")</f>
        <v/>
      </c>
      <c r="V31" s="45">
        <f>SUM(V32:V33)</f>
        <v>0</v>
      </c>
      <c r="W31" s="45">
        <f>SUM(W32:W33)</f>
        <v>0</v>
      </c>
      <c r="X31" s="52" t="str">
        <f t="shared" si="3"/>
        <v/>
      </c>
      <c r="Y31" s="52" t="str">
        <f>IFERROR(W31/$V$52,"")</f>
        <v/>
      </c>
      <c r="Z31" s="45">
        <f>SUM(Z32:Z33)</f>
        <v>0</v>
      </c>
      <c r="AA31" s="45">
        <f>SUM(AA32:AA33)</f>
        <v>0</v>
      </c>
      <c r="AB31" s="52" t="str">
        <f t="shared" si="4"/>
        <v/>
      </c>
      <c r="AC31" s="52" t="str">
        <f>IFERROR(AA31/$Z$52,"")</f>
        <v/>
      </c>
      <c r="AD31" s="437"/>
      <c r="AE31" s="438"/>
      <c r="AF31" s="467"/>
      <c r="AG31" s="467"/>
      <c r="AH31" s="467"/>
      <c r="AI31" s="467"/>
      <c r="AJ31" s="467"/>
      <c r="AK31" s="467"/>
      <c r="AL31" s="467"/>
      <c r="AM31" s="467"/>
      <c r="AN31" s="467"/>
      <c r="AO31" s="467"/>
      <c r="AP31" s="467"/>
      <c r="AQ31" s="467"/>
      <c r="AR31" s="467"/>
      <c r="AS31" s="467"/>
      <c r="AT31" s="467"/>
      <c r="AU31" s="467"/>
      <c r="AV31" s="467"/>
      <c r="AW31" s="467"/>
      <c r="AX31" s="467"/>
      <c r="AY31" s="467"/>
      <c r="AZ31" s="467"/>
      <c r="BA31" s="467"/>
      <c r="BB31" s="467"/>
      <c r="BC31" s="467"/>
      <c r="BD31" s="467"/>
      <c r="BE31" s="467"/>
      <c r="BF31" s="467"/>
      <c r="BG31" s="467"/>
      <c r="BH31" s="467"/>
      <c r="BI31" s="467"/>
      <c r="BJ31" s="467"/>
      <c r="BK31" s="467"/>
      <c r="BL31" s="467"/>
      <c r="BM31" s="467"/>
      <c r="BN31" s="467"/>
      <c r="BO31" s="467"/>
      <c r="BP31" s="467"/>
      <c r="BQ31" s="467"/>
      <c r="BR31" s="467"/>
      <c r="BS31" s="467"/>
      <c r="BT31" s="467"/>
      <c r="BU31" s="467"/>
      <c r="BV31" s="467"/>
      <c r="BW31" s="467"/>
      <c r="BX31" s="467"/>
    </row>
    <row r="32" spans="1:76" ht="13.5" customHeight="1">
      <c r="A32" s="63"/>
      <c r="B32" s="455" t="s">
        <v>711</v>
      </c>
      <c r="C32" s="446"/>
      <c r="D32" s="62"/>
      <c r="E32" s="914"/>
      <c r="F32" s="56"/>
      <c r="G32" s="923"/>
      <c r="H32" s="422" t="str">
        <f>IF(E32&gt;C32,"E","")</f>
        <v/>
      </c>
      <c r="I32" s="423" t="str">
        <f>IF(C32&gt;G32,"E´","")</f>
        <v/>
      </c>
      <c r="J32" s="417"/>
      <c r="K32" s="58"/>
      <c r="L32" s="52" t="str">
        <f t="shared" si="0"/>
        <v/>
      </c>
      <c r="M32" s="47"/>
      <c r="N32" s="57"/>
      <c r="O32" s="58"/>
      <c r="P32" s="52" t="str">
        <f t="shared" si="1"/>
        <v/>
      </c>
      <c r="Q32" s="47"/>
      <c r="R32" s="57"/>
      <c r="S32" s="58"/>
      <c r="T32" s="52" t="str">
        <f t="shared" si="2"/>
        <v/>
      </c>
      <c r="U32" s="47"/>
      <c r="V32" s="57"/>
      <c r="W32" s="58"/>
      <c r="X32" s="52" t="str">
        <f t="shared" si="3"/>
        <v/>
      </c>
      <c r="Y32" s="47"/>
      <c r="Z32" s="57"/>
      <c r="AA32" s="58"/>
      <c r="AB32" s="52" t="str">
        <f t="shared" si="4"/>
        <v/>
      </c>
      <c r="AC32" s="47"/>
      <c r="AD32" s="422" t="str">
        <f>IF(SUM(Z32,V32,R32,N32,J32)&gt;C32,"S","")</f>
        <v/>
      </c>
      <c r="AE32" s="423" t="str">
        <f>IF(SUM(AA32,W32,S32,O32,K32)&gt;E32,"S´","")</f>
        <v/>
      </c>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76" ht="13.5" customHeight="1">
      <c r="A33" s="63"/>
      <c r="B33" s="455" t="s">
        <v>712</v>
      </c>
      <c r="C33" s="446"/>
      <c r="D33" s="62"/>
      <c r="E33" s="914"/>
      <c r="F33" s="56"/>
      <c r="G33" s="923"/>
      <c r="H33" s="422" t="str">
        <f>IF(E33&gt;C33,"E","")</f>
        <v/>
      </c>
      <c r="I33" s="423" t="str">
        <f>IF(C33&gt;G33,"E´","")</f>
        <v/>
      </c>
      <c r="J33" s="417"/>
      <c r="K33" s="58"/>
      <c r="L33" s="52" t="str">
        <f t="shared" si="0"/>
        <v/>
      </c>
      <c r="M33" s="47"/>
      <c r="N33" s="57"/>
      <c r="O33" s="58"/>
      <c r="P33" s="52" t="str">
        <f t="shared" si="1"/>
        <v/>
      </c>
      <c r="Q33" s="47"/>
      <c r="R33" s="57"/>
      <c r="S33" s="58"/>
      <c r="T33" s="52" t="str">
        <f t="shared" si="2"/>
        <v/>
      </c>
      <c r="U33" s="47"/>
      <c r="V33" s="57"/>
      <c r="W33" s="58"/>
      <c r="X33" s="52" t="str">
        <f t="shared" si="3"/>
        <v/>
      </c>
      <c r="Y33" s="47"/>
      <c r="Z33" s="57"/>
      <c r="AA33" s="58"/>
      <c r="AB33" s="52" t="str">
        <f t="shared" si="4"/>
        <v/>
      </c>
      <c r="AC33" s="47"/>
      <c r="AD33" s="422" t="str">
        <f>IF(SUM(Z33,V33,R33,N33,J33)&gt;C33,"S","")</f>
        <v/>
      </c>
      <c r="AE33" s="423" t="str">
        <f>IF(SUM(AA33,W33,S33,O33,K33)&gt;E33,"S´","")</f>
        <v/>
      </c>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76" s="53" customFormat="1" ht="30" customHeight="1">
      <c r="A34" s="465"/>
      <c r="B34" s="452" t="s">
        <v>739</v>
      </c>
      <c r="C34" s="445">
        <f>SUM(C35:C36)</f>
        <v>0</v>
      </c>
      <c r="D34" s="61" t="str">
        <f>IFERROR(C34/$C$52,"")</f>
        <v/>
      </c>
      <c r="E34" s="917">
        <f>SUM(E35:E36)</f>
        <v>0</v>
      </c>
      <c r="F34" s="51" t="str">
        <f>IFERROR(E34/$C$52,"")</f>
        <v/>
      </c>
      <c r="G34" s="929">
        <f>SUM(G35:G36)</f>
        <v>0</v>
      </c>
      <c r="H34" s="431"/>
      <c r="I34" s="432"/>
      <c r="J34" s="416">
        <f>SUM(J35:J36)</f>
        <v>0</v>
      </c>
      <c r="K34" s="45">
        <f>SUM(K35:K36)</f>
        <v>0</v>
      </c>
      <c r="L34" s="52" t="str">
        <f t="shared" si="0"/>
        <v/>
      </c>
      <c r="M34" s="52" t="str">
        <f>IFERROR(K34/$J$52,"")</f>
        <v/>
      </c>
      <c r="N34" s="45">
        <f>SUM(N35:N36)</f>
        <v>0</v>
      </c>
      <c r="O34" s="45">
        <f>SUM(O35:O36)</f>
        <v>0</v>
      </c>
      <c r="P34" s="52" t="str">
        <f t="shared" si="1"/>
        <v/>
      </c>
      <c r="Q34" s="52" t="str">
        <f>IFERROR(O34/$N$52,"")</f>
        <v/>
      </c>
      <c r="R34" s="45">
        <f>SUM(R35:R36)</f>
        <v>0</v>
      </c>
      <c r="S34" s="45">
        <f>SUM(S35:S36)</f>
        <v>0</v>
      </c>
      <c r="T34" s="52" t="str">
        <f t="shared" si="2"/>
        <v/>
      </c>
      <c r="U34" s="52" t="str">
        <f>IFERROR(S34/$R$52,"")</f>
        <v/>
      </c>
      <c r="V34" s="45">
        <f>SUM(V35:V36)</f>
        <v>0</v>
      </c>
      <c r="W34" s="45">
        <f>SUM(W35:W36)</f>
        <v>0</v>
      </c>
      <c r="X34" s="52" t="str">
        <f t="shared" si="3"/>
        <v/>
      </c>
      <c r="Y34" s="52" t="str">
        <f>IFERROR(W34/$V$52,"")</f>
        <v/>
      </c>
      <c r="Z34" s="45">
        <f>SUM(Z35:Z36)</f>
        <v>0</v>
      </c>
      <c r="AA34" s="45">
        <f>SUM(AA35:AA36)</f>
        <v>0</v>
      </c>
      <c r="AB34" s="52" t="str">
        <f t="shared" si="4"/>
        <v/>
      </c>
      <c r="AC34" s="52" t="str">
        <f>IFERROR(AA34/$Z$52,"")</f>
        <v/>
      </c>
      <c r="AD34" s="437"/>
      <c r="AE34" s="438"/>
      <c r="AF34" s="467"/>
      <c r="AG34" s="467"/>
      <c r="AH34" s="467"/>
      <c r="AI34" s="467"/>
      <c r="AJ34" s="467"/>
      <c r="AK34" s="467"/>
      <c r="AL34" s="467"/>
      <c r="AM34" s="467"/>
      <c r="AN34" s="467"/>
      <c r="AO34" s="467"/>
      <c r="AP34" s="467"/>
      <c r="AQ34" s="467"/>
      <c r="AR34" s="467"/>
      <c r="AS34" s="467"/>
      <c r="AT34" s="467"/>
      <c r="AU34" s="467"/>
      <c r="AV34" s="467"/>
      <c r="AW34" s="467"/>
      <c r="AX34" s="467"/>
      <c r="AY34" s="467"/>
      <c r="AZ34" s="467"/>
      <c r="BA34" s="467"/>
      <c r="BB34" s="467"/>
      <c r="BC34" s="467"/>
      <c r="BD34" s="467"/>
      <c r="BE34" s="467"/>
      <c r="BF34" s="467"/>
      <c r="BG34" s="467"/>
      <c r="BH34" s="467"/>
      <c r="BI34" s="467"/>
      <c r="BJ34" s="467"/>
      <c r="BK34" s="467"/>
      <c r="BL34" s="467"/>
      <c r="BM34" s="467"/>
      <c r="BN34" s="467"/>
      <c r="BO34" s="467"/>
      <c r="BP34" s="467"/>
      <c r="BQ34" s="467"/>
      <c r="BR34" s="467"/>
      <c r="BS34" s="467"/>
      <c r="BT34" s="467"/>
      <c r="BU34" s="467"/>
      <c r="BV34" s="467"/>
      <c r="BW34" s="467"/>
      <c r="BX34" s="467"/>
    </row>
    <row r="35" spans="1:76" ht="12.9" customHeight="1">
      <c r="A35" s="63"/>
      <c r="B35" s="455" t="s">
        <v>713</v>
      </c>
      <c r="C35" s="446"/>
      <c r="D35" s="62"/>
      <c r="E35" s="914"/>
      <c r="F35" s="56"/>
      <c r="G35" s="923"/>
      <c r="H35" s="422" t="str">
        <f>IF(E35&gt;C35,"E","")</f>
        <v/>
      </c>
      <c r="I35" s="423" t="str">
        <f>IF(C35&gt;G35,"E´","")</f>
        <v/>
      </c>
      <c r="J35" s="417"/>
      <c r="K35" s="58"/>
      <c r="L35" s="52" t="str">
        <f t="shared" si="0"/>
        <v/>
      </c>
      <c r="M35" s="47"/>
      <c r="N35" s="57"/>
      <c r="O35" s="58"/>
      <c r="P35" s="52" t="str">
        <f t="shared" si="1"/>
        <v/>
      </c>
      <c r="Q35" s="47"/>
      <c r="R35" s="57"/>
      <c r="S35" s="58"/>
      <c r="T35" s="52" t="str">
        <f t="shared" si="2"/>
        <v/>
      </c>
      <c r="U35" s="47"/>
      <c r="V35" s="57"/>
      <c r="W35" s="58"/>
      <c r="X35" s="52" t="str">
        <f t="shared" si="3"/>
        <v/>
      </c>
      <c r="Y35" s="47"/>
      <c r="Z35" s="57"/>
      <c r="AA35" s="58"/>
      <c r="AB35" s="52" t="str">
        <f t="shared" si="4"/>
        <v/>
      </c>
      <c r="AC35" s="47"/>
      <c r="AD35" s="422" t="str">
        <f>IF(SUM(Z35,V35,R35,N35,J35)&gt;C35,"S","")</f>
        <v/>
      </c>
      <c r="AE35" s="423" t="str">
        <f>IF(SUM(AA35,W35,S35,O35,K35)&gt;E35,"S´","")</f>
        <v/>
      </c>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76" ht="12.9" customHeight="1">
      <c r="A36" s="63"/>
      <c r="B36" s="455" t="s">
        <v>714</v>
      </c>
      <c r="C36" s="446"/>
      <c r="D36" s="62"/>
      <c r="E36" s="914"/>
      <c r="F36" s="56"/>
      <c r="G36" s="923"/>
      <c r="H36" s="422" t="str">
        <f>IF(E36&gt;C36,"E","")</f>
        <v/>
      </c>
      <c r="I36" s="423" t="str">
        <f>IF(C36&gt;G36,"E´","")</f>
        <v/>
      </c>
      <c r="J36" s="417"/>
      <c r="K36" s="58"/>
      <c r="L36" s="52" t="str">
        <f t="shared" si="0"/>
        <v/>
      </c>
      <c r="M36" s="47"/>
      <c r="N36" s="57"/>
      <c r="O36" s="58"/>
      <c r="P36" s="52" t="str">
        <f t="shared" si="1"/>
        <v/>
      </c>
      <c r="Q36" s="47"/>
      <c r="R36" s="57"/>
      <c r="S36" s="58"/>
      <c r="T36" s="52" t="str">
        <f t="shared" si="2"/>
        <v/>
      </c>
      <c r="U36" s="47"/>
      <c r="V36" s="57"/>
      <c r="W36" s="58"/>
      <c r="X36" s="52" t="str">
        <f t="shared" si="3"/>
        <v/>
      </c>
      <c r="Y36" s="47"/>
      <c r="Z36" s="57"/>
      <c r="AA36" s="58"/>
      <c r="AB36" s="52" t="str">
        <f t="shared" si="4"/>
        <v/>
      </c>
      <c r="AC36" s="47"/>
      <c r="AD36" s="422" t="str">
        <f>IF(SUM(Z36,V36,R36,N36,J36)&gt;C36,"S","")</f>
        <v/>
      </c>
      <c r="AE36" s="423" t="str">
        <f>IF(SUM(AA36,W36,S36,O36,K36)&gt;E36,"S´","")</f>
        <v/>
      </c>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76" s="53" customFormat="1" ht="30" customHeight="1">
      <c r="A37" s="465"/>
      <c r="B37" s="452" t="s">
        <v>740</v>
      </c>
      <c r="C37" s="445">
        <f>SUM(C38:C39)</f>
        <v>0</v>
      </c>
      <c r="D37" s="61" t="str">
        <f>IFERROR(C37/$C$52,"")</f>
        <v/>
      </c>
      <c r="E37" s="917">
        <f>SUM(E38:E39)</f>
        <v>0</v>
      </c>
      <c r="F37" s="51" t="str">
        <f>IFERROR(E37/$C$52,"")</f>
        <v/>
      </c>
      <c r="G37" s="929">
        <f>SUM(G38:G39)</f>
        <v>0</v>
      </c>
      <c r="H37" s="431"/>
      <c r="I37" s="432"/>
      <c r="J37" s="416">
        <f>SUM(J38:J39)</f>
        <v>0</v>
      </c>
      <c r="K37" s="45">
        <f>SUM(K38:K39)</f>
        <v>0</v>
      </c>
      <c r="L37" s="52" t="str">
        <f t="shared" si="0"/>
        <v/>
      </c>
      <c r="M37" s="52" t="str">
        <f>IFERROR(K37/$J$52,"")</f>
        <v/>
      </c>
      <c r="N37" s="45">
        <f>SUM(N38:N39)</f>
        <v>0</v>
      </c>
      <c r="O37" s="45">
        <f>SUM(O38:O39)</f>
        <v>0</v>
      </c>
      <c r="P37" s="52" t="str">
        <f t="shared" si="1"/>
        <v/>
      </c>
      <c r="Q37" s="52" t="str">
        <f>IFERROR(O37/$N$52,"")</f>
        <v/>
      </c>
      <c r="R37" s="45">
        <f>SUM(R38:R39)</f>
        <v>0</v>
      </c>
      <c r="S37" s="45">
        <f>SUM(S38:S39)</f>
        <v>0</v>
      </c>
      <c r="T37" s="52" t="str">
        <f t="shared" si="2"/>
        <v/>
      </c>
      <c r="U37" s="52" t="str">
        <f>IFERROR(S37/$R$52,"")</f>
        <v/>
      </c>
      <c r="V37" s="45">
        <f>SUM(V38:V39)</f>
        <v>0</v>
      </c>
      <c r="W37" s="45">
        <f>SUM(W38:W39)</f>
        <v>0</v>
      </c>
      <c r="X37" s="52" t="str">
        <f t="shared" si="3"/>
        <v/>
      </c>
      <c r="Y37" s="52" t="str">
        <f>IFERROR(W37/$V$52,"")</f>
        <v/>
      </c>
      <c r="Z37" s="45">
        <f>SUM(Z38:Z39)</f>
        <v>0</v>
      </c>
      <c r="AA37" s="45">
        <f>SUM(AA38:AA39)</f>
        <v>0</v>
      </c>
      <c r="AB37" s="52" t="str">
        <f t="shared" si="4"/>
        <v/>
      </c>
      <c r="AC37" s="52" t="str">
        <f>IFERROR(AA37/$Z$52,"")</f>
        <v/>
      </c>
      <c r="AD37" s="437"/>
      <c r="AE37" s="438"/>
      <c r="AF37" s="467"/>
      <c r="AG37" s="467"/>
      <c r="AH37" s="467"/>
      <c r="AI37" s="467"/>
      <c r="AJ37" s="467"/>
      <c r="AK37" s="467"/>
      <c r="AL37" s="467"/>
      <c r="AM37" s="467"/>
      <c r="AN37" s="467"/>
      <c r="AO37" s="467"/>
      <c r="AP37" s="467"/>
      <c r="AQ37" s="467"/>
      <c r="AR37" s="467"/>
      <c r="AS37" s="467"/>
      <c r="AT37" s="467"/>
      <c r="AU37" s="467"/>
      <c r="AV37" s="467"/>
      <c r="AW37" s="467"/>
      <c r="AX37" s="467"/>
      <c r="AY37" s="467"/>
      <c r="AZ37" s="467"/>
      <c r="BA37" s="467"/>
      <c r="BB37" s="467"/>
      <c r="BC37" s="467"/>
      <c r="BD37" s="467"/>
      <c r="BE37" s="467"/>
      <c r="BF37" s="467"/>
      <c r="BG37" s="467"/>
      <c r="BH37" s="467"/>
      <c r="BI37" s="467"/>
      <c r="BJ37" s="467"/>
      <c r="BK37" s="467"/>
      <c r="BL37" s="467"/>
      <c r="BM37" s="467"/>
      <c r="BN37" s="467"/>
      <c r="BO37" s="467"/>
      <c r="BP37" s="467"/>
      <c r="BQ37" s="467"/>
      <c r="BR37" s="467"/>
      <c r="BS37" s="467"/>
      <c r="BT37" s="467"/>
      <c r="BU37" s="467"/>
      <c r="BV37" s="467"/>
      <c r="BW37" s="467"/>
      <c r="BX37" s="467"/>
    </row>
    <row r="38" spans="1:76" ht="12.9" customHeight="1">
      <c r="A38" s="63"/>
      <c r="B38" s="455" t="s">
        <v>715</v>
      </c>
      <c r="C38" s="446"/>
      <c r="D38" s="62"/>
      <c r="E38" s="914"/>
      <c r="F38" s="56"/>
      <c r="G38" s="923"/>
      <c r="H38" s="422" t="str">
        <f>IF(E38&gt;C38,"E","")</f>
        <v/>
      </c>
      <c r="I38" s="423" t="str">
        <f>IF(C38&gt;G38,"E´","")</f>
        <v/>
      </c>
      <c r="J38" s="417"/>
      <c r="K38" s="58"/>
      <c r="L38" s="52" t="str">
        <f t="shared" si="0"/>
        <v/>
      </c>
      <c r="M38" s="47"/>
      <c r="N38" s="57"/>
      <c r="O38" s="58"/>
      <c r="P38" s="52" t="str">
        <f t="shared" si="1"/>
        <v/>
      </c>
      <c r="Q38" s="47"/>
      <c r="R38" s="57"/>
      <c r="S38" s="58"/>
      <c r="T38" s="52" t="str">
        <f t="shared" si="2"/>
        <v/>
      </c>
      <c r="U38" s="47"/>
      <c r="V38" s="57"/>
      <c r="W38" s="58"/>
      <c r="X38" s="52" t="str">
        <f t="shared" si="3"/>
        <v/>
      </c>
      <c r="Y38" s="47"/>
      <c r="Z38" s="57"/>
      <c r="AA38" s="58"/>
      <c r="AB38" s="52" t="str">
        <f t="shared" si="4"/>
        <v/>
      </c>
      <c r="AC38" s="47"/>
      <c r="AD38" s="422" t="str">
        <f>IF(SUM(Z38,V38,R38,N38,J38)&gt;C38,"S","")</f>
        <v/>
      </c>
      <c r="AE38" s="423" t="str">
        <f>IF(SUM(AA38,W38,S38,O38,K38)&gt;E38,"S´","")</f>
        <v/>
      </c>
      <c r="AF38" s="66"/>
      <c r="AG38" s="66"/>
      <c r="AH38" s="66"/>
      <c r="AI38" s="66"/>
      <c r="AJ38" s="66"/>
      <c r="AK38" s="66"/>
      <c r="AL38" s="66"/>
      <c r="AM38" s="66"/>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76" ht="12.9" customHeight="1">
      <c r="A39" s="63"/>
      <c r="B39" s="455" t="s">
        <v>716</v>
      </c>
      <c r="C39" s="446"/>
      <c r="D39" s="62"/>
      <c r="E39" s="914"/>
      <c r="F39" s="56"/>
      <c r="G39" s="923"/>
      <c r="H39" s="422" t="str">
        <f>IF(E39&gt;C39,"E","")</f>
        <v/>
      </c>
      <c r="I39" s="423" t="str">
        <f>IF(C39&gt;G39,"E´","")</f>
        <v/>
      </c>
      <c r="J39" s="417"/>
      <c r="K39" s="58"/>
      <c r="L39" s="52" t="str">
        <f t="shared" si="0"/>
        <v/>
      </c>
      <c r="M39" s="47"/>
      <c r="N39" s="57"/>
      <c r="O39" s="58"/>
      <c r="P39" s="52" t="str">
        <f t="shared" si="1"/>
        <v/>
      </c>
      <c r="Q39" s="47"/>
      <c r="R39" s="57"/>
      <c r="S39" s="58"/>
      <c r="T39" s="52" t="str">
        <f t="shared" si="2"/>
        <v/>
      </c>
      <c r="U39" s="47"/>
      <c r="V39" s="57"/>
      <c r="W39" s="58"/>
      <c r="X39" s="52" t="str">
        <f t="shared" si="3"/>
        <v/>
      </c>
      <c r="Y39" s="47"/>
      <c r="Z39" s="57"/>
      <c r="AA39" s="58"/>
      <c r="AB39" s="52" t="str">
        <f t="shared" si="4"/>
        <v/>
      </c>
      <c r="AC39" s="47"/>
      <c r="AD39" s="422" t="str">
        <f>IF(SUM(Z39,V39,R39,N39,J39)&gt;C39,"S","")</f>
        <v/>
      </c>
      <c r="AE39" s="423" t="str">
        <f>IF(SUM(AA39,W39,S39,O39,K39)&gt;E39,"S´","")</f>
        <v/>
      </c>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76" s="53" customFormat="1" ht="39" customHeight="1">
      <c r="A40" s="465"/>
      <c r="B40" s="456" t="s">
        <v>800</v>
      </c>
      <c r="C40" s="445">
        <f>SUM(C41:C42)</f>
        <v>0</v>
      </c>
      <c r="D40" s="61" t="str">
        <f>IFERROR(C40/$C$52,"")</f>
        <v/>
      </c>
      <c r="E40" s="917">
        <f>SUM(E41:E42)</f>
        <v>0</v>
      </c>
      <c r="F40" s="51" t="str">
        <f>IFERROR(E40/$C$52,"")</f>
        <v/>
      </c>
      <c r="G40" s="929">
        <f>SUM(G41:G42)</f>
        <v>0</v>
      </c>
      <c r="H40" s="431"/>
      <c r="I40" s="432"/>
      <c r="J40" s="416">
        <f>SUM(J41:J42)</f>
        <v>0</v>
      </c>
      <c r="K40" s="45">
        <f>SUM(K41:K42)</f>
        <v>0</v>
      </c>
      <c r="L40" s="52" t="str">
        <f t="shared" si="0"/>
        <v/>
      </c>
      <c r="M40" s="52" t="str">
        <f>IFERROR(K40/$J$52,"")</f>
        <v/>
      </c>
      <c r="N40" s="45">
        <f>SUM(N41:N42)</f>
        <v>0</v>
      </c>
      <c r="O40" s="45">
        <f>SUM(O41:O42)</f>
        <v>0</v>
      </c>
      <c r="P40" s="52" t="str">
        <f t="shared" si="1"/>
        <v/>
      </c>
      <c r="Q40" s="52" t="str">
        <f>IFERROR(O40/$N$52,"")</f>
        <v/>
      </c>
      <c r="R40" s="45">
        <f>SUM(R41:R42)</f>
        <v>0</v>
      </c>
      <c r="S40" s="45">
        <f>SUM(S41:S42)</f>
        <v>0</v>
      </c>
      <c r="T40" s="52" t="str">
        <f t="shared" si="2"/>
        <v/>
      </c>
      <c r="U40" s="52" t="str">
        <f>IFERROR(S40/$R$52,"")</f>
        <v/>
      </c>
      <c r="V40" s="45">
        <f>SUM(V41:V42)</f>
        <v>0</v>
      </c>
      <c r="W40" s="45">
        <f>SUM(W41:W42)</f>
        <v>0</v>
      </c>
      <c r="X40" s="52" t="str">
        <f t="shared" si="3"/>
        <v/>
      </c>
      <c r="Y40" s="52" t="str">
        <f>IFERROR(W40/$V$52,"")</f>
        <v/>
      </c>
      <c r="Z40" s="45">
        <f>SUM(Z41:Z42)</f>
        <v>0</v>
      </c>
      <c r="AA40" s="45">
        <f>SUM(AA41:AA42)</f>
        <v>0</v>
      </c>
      <c r="AB40" s="52" t="str">
        <f t="shared" si="4"/>
        <v/>
      </c>
      <c r="AC40" s="52" t="str">
        <f>IFERROR(AA40/$Z$52,"")</f>
        <v/>
      </c>
      <c r="AD40" s="437"/>
      <c r="AE40" s="438"/>
      <c r="AF40" s="467"/>
      <c r="AG40" s="467"/>
      <c r="AH40" s="467"/>
      <c r="AI40" s="467"/>
      <c r="AJ40" s="467"/>
      <c r="AK40" s="467"/>
      <c r="AL40" s="467"/>
      <c r="AM40" s="467"/>
      <c r="AN40" s="467"/>
      <c r="AO40" s="467"/>
      <c r="AP40" s="467"/>
      <c r="AQ40" s="467"/>
      <c r="AR40" s="467"/>
      <c r="AS40" s="467"/>
      <c r="AT40" s="467"/>
      <c r="AU40" s="467"/>
      <c r="AV40" s="467"/>
      <c r="AW40" s="467"/>
      <c r="AX40" s="467"/>
      <c r="AY40" s="467"/>
      <c r="AZ40" s="467"/>
      <c r="BA40" s="467"/>
      <c r="BB40" s="467"/>
      <c r="BC40" s="467"/>
      <c r="BD40" s="467"/>
      <c r="BE40" s="467"/>
      <c r="BF40" s="467"/>
      <c r="BG40" s="467"/>
      <c r="BH40" s="467"/>
      <c r="BI40" s="467"/>
      <c r="BJ40" s="467"/>
      <c r="BK40" s="467"/>
      <c r="BL40" s="467"/>
      <c r="BM40" s="467"/>
      <c r="BN40" s="467"/>
      <c r="BO40" s="467"/>
      <c r="BP40" s="467"/>
      <c r="BQ40" s="467"/>
      <c r="BR40" s="467"/>
      <c r="BS40" s="467"/>
      <c r="BT40" s="467"/>
      <c r="BU40" s="467"/>
      <c r="BV40" s="467"/>
      <c r="BW40" s="467"/>
      <c r="BX40" s="467"/>
    </row>
    <row r="41" spans="1:76" ht="12.9" customHeight="1">
      <c r="A41" s="63"/>
      <c r="B41" s="455" t="s">
        <v>694</v>
      </c>
      <c r="C41" s="446"/>
      <c r="D41" s="62"/>
      <c r="E41" s="914"/>
      <c r="F41" s="56"/>
      <c r="G41" s="923"/>
      <c r="H41" s="422" t="str">
        <f>IF(E41&gt;C41,"E","")</f>
        <v/>
      </c>
      <c r="I41" s="423" t="str">
        <f>IF(C41&gt;G41,"E´","")</f>
        <v/>
      </c>
      <c r="J41" s="417"/>
      <c r="K41" s="58"/>
      <c r="L41" s="52" t="str">
        <f t="shared" si="0"/>
        <v/>
      </c>
      <c r="M41" s="47"/>
      <c r="N41" s="57"/>
      <c r="O41" s="58"/>
      <c r="P41" s="52" t="str">
        <f t="shared" si="1"/>
        <v/>
      </c>
      <c r="Q41" s="47"/>
      <c r="R41" s="57"/>
      <c r="S41" s="58"/>
      <c r="T41" s="52" t="str">
        <f t="shared" si="2"/>
        <v/>
      </c>
      <c r="U41" s="47"/>
      <c r="V41" s="57"/>
      <c r="W41" s="58"/>
      <c r="X41" s="52" t="str">
        <f t="shared" si="3"/>
        <v/>
      </c>
      <c r="Y41" s="47"/>
      <c r="Z41" s="57"/>
      <c r="AA41" s="58"/>
      <c r="AB41" s="52" t="str">
        <f t="shared" si="4"/>
        <v/>
      </c>
      <c r="AC41" s="47"/>
      <c r="AD41" s="422" t="str">
        <f>IF(SUM(Z41,V41,R41,N41,J41)&gt;C41,"S","")</f>
        <v/>
      </c>
      <c r="AE41" s="423" t="str">
        <f>IF(SUM(AA41,W41,S41,O41,K41)&gt;E41,"S´","")</f>
        <v/>
      </c>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76" ht="35.25" customHeight="1">
      <c r="A42" s="63"/>
      <c r="B42" s="457" t="s">
        <v>799</v>
      </c>
      <c r="C42" s="446"/>
      <c r="D42" s="62"/>
      <c r="E42" s="914"/>
      <c r="F42" s="56"/>
      <c r="G42" s="923"/>
      <c r="H42" s="422" t="str">
        <f>IF(E42&gt;C42,"E","")</f>
        <v/>
      </c>
      <c r="I42" s="423" t="str">
        <f>IF(C42&gt;G42,"E´","")</f>
        <v/>
      </c>
      <c r="J42" s="417"/>
      <c r="K42" s="58"/>
      <c r="L42" s="52" t="str">
        <f t="shared" si="0"/>
        <v/>
      </c>
      <c r="M42" s="47"/>
      <c r="N42" s="57"/>
      <c r="O42" s="58"/>
      <c r="P42" s="52" t="str">
        <f t="shared" si="1"/>
        <v/>
      </c>
      <c r="Q42" s="47"/>
      <c r="R42" s="57"/>
      <c r="S42" s="58"/>
      <c r="T42" s="52" t="str">
        <f t="shared" si="2"/>
        <v/>
      </c>
      <c r="U42" s="47"/>
      <c r="V42" s="57"/>
      <c r="W42" s="58"/>
      <c r="X42" s="52" t="str">
        <f t="shared" si="3"/>
        <v/>
      </c>
      <c r="Y42" s="47"/>
      <c r="Z42" s="57"/>
      <c r="AA42" s="58"/>
      <c r="AB42" s="52" t="str">
        <f t="shared" si="4"/>
        <v/>
      </c>
      <c r="AC42" s="47"/>
      <c r="AD42" s="422" t="str">
        <f>IF(SUM(Z42,V42,R42,N42,J42)&gt;C42,"S","")</f>
        <v/>
      </c>
      <c r="AE42" s="423" t="str">
        <f>IF(SUM(AA42,W42,S42,O42,K42)&gt;E42,"S´","")</f>
        <v/>
      </c>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76" s="53" customFormat="1" ht="30" customHeight="1">
      <c r="A43" s="465"/>
      <c r="B43" s="458" t="s">
        <v>695</v>
      </c>
      <c r="C43" s="445">
        <f>SUM(C44)</f>
        <v>0</v>
      </c>
      <c r="D43" s="61" t="str">
        <f>IFERROR(C43/$C$52,"")</f>
        <v/>
      </c>
      <c r="E43" s="917">
        <f>SUM(E44)</f>
        <v>0</v>
      </c>
      <c r="F43" s="51" t="str">
        <f>IFERROR(E43/$C$52,"")</f>
        <v/>
      </c>
      <c r="G43" s="929">
        <f>SUM(G44)</f>
        <v>0</v>
      </c>
      <c r="H43" s="431"/>
      <c r="I43" s="432"/>
      <c r="J43" s="416">
        <f>SUM(J44)</f>
        <v>0</v>
      </c>
      <c r="K43" s="45">
        <f>SUM(K44)</f>
        <v>0</v>
      </c>
      <c r="L43" s="52" t="str">
        <f t="shared" si="0"/>
        <v/>
      </c>
      <c r="M43" s="52" t="str">
        <f>IFERROR(K43/$J$52,"")</f>
        <v/>
      </c>
      <c r="N43" s="45">
        <f>SUM(N44)</f>
        <v>0</v>
      </c>
      <c r="O43" s="45">
        <f>SUM(O44)</f>
        <v>0</v>
      </c>
      <c r="P43" s="52" t="str">
        <f t="shared" si="1"/>
        <v/>
      </c>
      <c r="Q43" s="52" t="str">
        <f>IFERROR(O43/$N$52,"")</f>
        <v/>
      </c>
      <c r="R43" s="45">
        <f>SUM(R44)</f>
        <v>0</v>
      </c>
      <c r="S43" s="45">
        <f>SUM(S44)</f>
        <v>0</v>
      </c>
      <c r="T43" s="52" t="str">
        <f t="shared" si="2"/>
        <v/>
      </c>
      <c r="U43" s="52" t="str">
        <f>IFERROR(S43/$R$52,"")</f>
        <v/>
      </c>
      <c r="V43" s="45">
        <f>SUM(V44)</f>
        <v>0</v>
      </c>
      <c r="W43" s="45">
        <f>SUM(W44)</f>
        <v>0</v>
      </c>
      <c r="X43" s="52" t="str">
        <f t="shared" si="3"/>
        <v/>
      </c>
      <c r="Y43" s="52" t="str">
        <f>IFERROR(W43/$V$52,"")</f>
        <v/>
      </c>
      <c r="Z43" s="45">
        <f>SUM(Z44)</f>
        <v>0</v>
      </c>
      <c r="AA43" s="45">
        <f>SUM(AA44)</f>
        <v>0</v>
      </c>
      <c r="AB43" s="52" t="str">
        <f t="shared" si="4"/>
        <v/>
      </c>
      <c r="AC43" s="52" t="str">
        <f>IFERROR(AA43/$Z$52,"")</f>
        <v/>
      </c>
      <c r="AD43" s="437"/>
      <c r="AE43" s="438"/>
      <c r="AF43" s="467"/>
      <c r="AG43" s="467"/>
      <c r="AH43" s="467"/>
      <c r="AI43" s="467"/>
      <c r="AJ43" s="467"/>
      <c r="AK43" s="467"/>
      <c r="AL43" s="467"/>
      <c r="AM43" s="467"/>
      <c r="AN43" s="467"/>
      <c r="AO43" s="467"/>
      <c r="AP43" s="467"/>
      <c r="AQ43" s="467"/>
      <c r="AR43" s="467"/>
      <c r="AS43" s="467"/>
      <c r="AT43" s="467"/>
      <c r="AU43" s="467"/>
      <c r="AV43" s="467"/>
      <c r="AW43" s="467"/>
      <c r="AX43" s="467"/>
      <c r="AY43" s="467"/>
      <c r="AZ43" s="467"/>
      <c r="BA43" s="467"/>
      <c r="BB43" s="467"/>
      <c r="BC43" s="467"/>
      <c r="BD43" s="467"/>
      <c r="BE43" s="467"/>
      <c r="BF43" s="467"/>
      <c r="BG43" s="467"/>
      <c r="BH43" s="467"/>
      <c r="BI43" s="467"/>
      <c r="BJ43" s="467"/>
      <c r="BK43" s="467"/>
      <c r="BL43" s="467"/>
      <c r="BM43" s="467"/>
      <c r="BN43" s="467"/>
      <c r="BO43" s="467"/>
      <c r="BP43" s="467"/>
      <c r="BQ43" s="467"/>
      <c r="BR43" s="467"/>
      <c r="BS43" s="467"/>
      <c r="BT43" s="467"/>
      <c r="BU43" s="467"/>
      <c r="BV43" s="467"/>
      <c r="BW43" s="467"/>
      <c r="BX43" s="467"/>
    </row>
    <row r="44" spans="1:76" ht="15.6">
      <c r="A44" s="63"/>
      <c r="B44" s="459" t="s">
        <v>776</v>
      </c>
      <c r="C44" s="446"/>
      <c r="D44" s="62"/>
      <c r="E44" s="914"/>
      <c r="F44" s="56"/>
      <c r="G44" s="923"/>
      <c r="H44" s="422" t="str">
        <f>IF(E44&gt;C44,"E","")</f>
        <v/>
      </c>
      <c r="I44" s="423" t="str">
        <f>IF(C44&gt;G44,"E´","")</f>
        <v/>
      </c>
      <c r="J44" s="417"/>
      <c r="K44" s="58"/>
      <c r="L44" s="52" t="str">
        <f t="shared" si="0"/>
        <v/>
      </c>
      <c r="M44" s="47"/>
      <c r="N44" s="57"/>
      <c r="O44" s="58"/>
      <c r="P44" s="52" t="str">
        <f t="shared" si="1"/>
        <v/>
      </c>
      <c r="Q44" s="47"/>
      <c r="R44" s="57"/>
      <c r="S44" s="58"/>
      <c r="T44" s="52" t="str">
        <f t="shared" si="2"/>
        <v/>
      </c>
      <c r="U44" s="47"/>
      <c r="V44" s="57"/>
      <c r="W44" s="58"/>
      <c r="X44" s="52" t="str">
        <f t="shared" si="3"/>
        <v/>
      </c>
      <c r="Y44" s="47"/>
      <c r="Z44" s="57"/>
      <c r="AA44" s="58"/>
      <c r="AB44" s="52" t="str">
        <f t="shared" si="4"/>
        <v/>
      </c>
      <c r="AC44" s="47"/>
      <c r="AD44" s="422" t="str">
        <f>IF(SUM(Z44,V44,R44,N44,J44)&gt;C44,"S","")</f>
        <v/>
      </c>
      <c r="AE44" s="423" t="str">
        <f>IF(SUM(AA44,W44,S44,O44,K44)&gt;E44,"S´","")</f>
        <v/>
      </c>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76" s="35" customFormat="1" ht="24.75" customHeight="1" thickBot="1">
      <c r="A45" s="63"/>
      <c r="B45" s="460"/>
      <c r="C45" s="447"/>
      <c r="D45" s="72"/>
      <c r="E45" s="80"/>
      <c r="F45" s="72"/>
      <c r="G45" s="424"/>
      <c r="H45" s="431"/>
      <c r="I45" s="432"/>
      <c r="J45" s="425"/>
      <c r="K45" s="364"/>
      <c r="L45" s="73"/>
      <c r="M45" s="73"/>
      <c r="N45" s="41"/>
      <c r="O45" s="41"/>
      <c r="P45" s="73"/>
      <c r="Q45" s="42"/>
      <c r="R45" s="41"/>
      <c r="S45" s="41"/>
      <c r="T45" s="73"/>
      <c r="U45" s="42"/>
      <c r="V45" s="41"/>
      <c r="W45" s="41"/>
      <c r="X45" s="73"/>
      <c r="Y45" s="42"/>
      <c r="Z45" s="41"/>
      <c r="AA45" s="41"/>
      <c r="AB45" s="73"/>
      <c r="AC45" s="42"/>
      <c r="AD45" s="427"/>
      <c r="AE45" s="428"/>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row>
    <row r="46" spans="1:76" ht="28.5" customHeight="1" thickBot="1">
      <c r="A46" s="63"/>
      <c r="B46" s="1100" t="s">
        <v>780</v>
      </c>
      <c r="C46" s="1101">
        <f>SUM(C43,C40,C37,C34,C31,C28,C22,C17,C13,C10,C6,C45)</f>
        <v>0</v>
      </c>
      <c r="D46" s="74" t="str">
        <f>IFERROR(C46/$C$52,"")</f>
        <v/>
      </c>
      <c r="E46" s="918">
        <f>SUM(E43,E40,E37,E34,E31,E28,E22,E17,E13,E10,E6,E45)</f>
        <v>0</v>
      </c>
      <c r="F46" s="75" t="str">
        <f>IFERROR(E46/$C$52,"")</f>
        <v/>
      </c>
      <c r="G46" s="927">
        <f>SUM(G43,G40,G37,G34,G31,G28,G22,G17,G13,G10,G6,G45)</f>
        <v>0</v>
      </c>
      <c r="H46" s="431"/>
      <c r="I46" s="432"/>
      <c r="J46" s="419">
        <f>SUM(J43,J40,J37,J34,J31,J28,J22,J17,J13,J10,J6,J45)</f>
        <v>0</v>
      </c>
      <c r="K46" s="76">
        <f>SUM(K43,K40,K37,K34,K31,K28,K22,K17,K13,K10,K6,K45)</f>
        <v>0</v>
      </c>
      <c r="L46" s="77" t="str">
        <f t="shared" si="0"/>
        <v/>
      </c>
      <c r="M46" s="77" t="str">
        <f>IFERROR(K46/$J$52,"")</f>
        <v/>
      </c>
      <c r="N46" s="76">
        <f>SUM(N43,N40,N37,N34,N31,N28,N22,N17,N13,N10,N6,N45)</f>
        <v>0</v>
      </c>
      <c r="O46" s="76">
        <f>SUM(O43,O40,O37,O34,O31,O28,O22,O17,O13,O10,O6,O45)</f>
        <v>0</v>
      </c>
      <c r="P46" s="77" t="str">
        <f t="shared" si="1"/>
        <v/>
      </c>
      <c r="Q46" s="77" t="str">
        <f>IFERROR(O46/$N$52,"")</f>
        <v/>
      </c>
      <c r="R46" s="76">
        <f>SUM(R43,R40,R37,R34,R31,R28,R22,R17,R13,R10,R6,R45)</f>
        <v>0</v>
      </c>
      <c r="S46" s="76">
        <f>SUM(S43,S40,S37,S34,S31,S28,S22,S17,S13,S10,S6,S45)</f>
        <v>0</v>
      </c>
      <c r="T46" s="77" t="str">
        <f t="shared" si="2"/>
        <v/>
      </c>
      <c r="U46" s="77" t="str">
        <f>IFERROR(S46/$R$52,"")</f>
        <v/>
      </c>
      <c r="V46" s="76">
        <f>SUM(V43,V40,V37,V34,V31,V28,V22,V17,V13,V10,V6,V45)</f>
        <v>0</v>
      </c>
      <c r="W46" s="76">
        <f>SUM(W43,W40,W37,W34,W31,W28,W22,W17,W13,W10,W6,W45)</f>
        <v>0</v>
      </c>
      <c r="X46" s="77" t="str">
        <f t="shared" si="3"/>
        <v/>
      </c>
      <c r="Y46" s="77" t="str">
        <f>IFERROR(W46/$V$52,"")</f>
        <v/>
      </c>
      <c r="Z46" s="76">
        <f>SUM(Z43,Z40,Z37,Z34,Z31,Z28,Z22,Z17,Z13,Z10,Z6,Z45)</f>
        <v>0</v>
      </c>
      <c r="AA46" s="76">
        <f>SUM(AA43,AA40,AA37,AA34,AA31,AA28,AA22,AA17,AA13,AA10,AA6,AA45)</f>
        <v>0</v>
      </c>
      <c r="AB46" s="77" t="str">
        <f t="shared" si="4"/>
        <v/>
      </c>
      <c r="AC46" s="77" t="str">
        <f>IFERROR(AA46/$Z$52,"")</f>
        <v/>
      </c>
      <c r="AD46" s="439"/>
      <c r="AE46" s="440"/>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row>
    <row r="47" spans="1:76" ht="19.5" customHeight="1">
      <c r="A47" s="63"/>
      <c r="B47" s="458" t="s">
        <v>756</v>
      </c>
      <c r="C47" s="445">
        <f>SUM(C48:C49)</f>
        <v>0</v>
      </c>
      <c r="D47" s="61" t="str">
        <f>IFERROR(C47/$C$52,"")</f>
        <v/>
      </c>
      <c r="E47" s="917">
        <f>SUM(E48:E49)</f>
        <v>0</v>
      </c>
      <c r="F47" s="51" t="str">
        <f>IFERROR(E47/$C$52,"")</f>
        <v/>
      </c>
      <c r="G47" s="415">
        <f>SUM(G48:G49)</f>
        <v>0</v>
      </c>
      <c r="H47" s="431"/>
      <c r="I47" s="432"/>
      <c r="J47" s="416">
        <f>SUM(J48:J49)</f>
        <v>0</v>
      </c>
      <c r="K47" s="45">
        <f>SUM(K48:K49)</f>
        <v>0</v>
      </c>
      <c r="L47" s="52" t="str">
        <f t="shared" si="0"/>
        <v/>
      </c>
      <c r="M47" s="52" t="str">
        <f>IFERROR(K47/$J$52,"")</f>
        <v/>
      </c>
      <c r="N47" s="45">
        <f>SUM(N48:N49)</f>
        <v>0</v>
      </c>
      <c r="O47" s="45">
        <f>SUM(O48:O49)</f>
        <v>0</v>
      </c>
      <c r="P47" s="52" t="str">
        <f t="shared" si="1"/>
        <v/>
      </c>
      <c r="Q47" s="52" t="str">
        <f>IFERROR(O47/$N$52,"")</f>
        <v/>
      </c>
      <c r="R47" s="45">
        <f>SUM(R48:R49)</f>
        <v>0</v>
      </c>
      <c r="S47" s="45">
        <f>SUM(S48:S49)</f>
        <v>0</v>
      </c>
      <c r="T47" s="52" t="str">
        <f>IFERROR(S47/R47,"")</f>
        <v/>
      </c>
      <c r="U47" s="52" t="str">
        <f>IFERROR(S47/$R$52,"")</f>
        <v/>
      </c>
      <c r="V47" s="45">
        <f>SUM(V48:V49)</f>
        <v>0</v>
      </c>
      <c r="W47" s="45">
        <f>SUM(W48:W49)</f>
        <v>0</v>
      </c>
      <c r="X47" s="52" t="str">
        <f t="shared" si="3"/>
        <v/>
      </c>
      <c r="Y47" s="52" t="str">
        <f>IFERROR(W47/$V$52,"")</f>
        <v/>
      </c>
      <c r="Z47" s="45">
        <f>SUM(Z48:Z49)</f>
        <v>0</v>
      </c>
      <c r="AA47" s="45">
        <f>SUM(AA48:AA49)</f>
        <v>0</v>
      </c>
      <c r="AB47" s="52" t="str">
        <f t="shared" si="4"/>
        <v/>
      </c>
      <c r="AC47" s="52" t="str">
        <f>IFERROR(AA47/$Z$52,"")</f>
        <v/>
      </c>
      <c r="AD47" s="439"/>
      <c r="AE47" s="440"/>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row>
    <row r="48" spans="1:76" ht="16.5" customHeight="1">
      <c r="A48" s="63"/>
      <c r="B48" s="462" t="s">
        <v>717</v>
      </c>
      <c r="C48" s="446"/>
      <c r="D48" s="62"/>
      <c r="E48" s="914"/>
      <c r="F48" s="56"/>
      <c r="G48" s="923"/>
      <c r="H48" s="422" t="str">
        <f>IF(E48&gt;C48,"E","")</f>
        <v/>
      </c>
      <c r="I48" s="423" t="str">
        <f>IF(C48&gt;G48,"E´","")</f>
        <v/>
      </c>
      <c r="J48" s="417"/>
      <c r="K48" s="58"/>
      <c r="L48" s="52" t="str">
        <f t="shared" si="0"/>
        <v/>
      </c>
      <c r="M48" s="47"/>
      <c r="N48" s="57"/>
      <c r="O48" s="58"/>
      <c r="P48" s="52" t="str">
        <f t="shared" si="1"/>
        <v/>
      </c>
      <c r="Q48" s="47"/>
      <c r="R48" s="57"/>
      <c r="S48" s="58"/>
      <c r="T48" s="52" t="str">
        <f>IFERROR(S48/R48,"")</f>
        <v/>
      </c>
      <c r="U48" s="47"/>
      <c r="V48" s="57"/>
      <c r="W48" s="58"/>
      <c r="X48" s="52" t="str">
        <f t="shared" si="3"/>
        <v/>
      </c>
      <c r="Y48" s="47"/>
      <c r="Z48" s="57"/>
      <c r="AA48" s="58"/>
      <c r="AB48" s="52" t="str">
        <f t="shared" si="4"/>
        <v/>
      </c>
      <c r="AC48" s="47"/>
      <c r="AD48" s="422" t="str">
        <f>IF(SUM(Z48,V48,R48,N48,J48)&gt;C48,"S","")</f>
        <v/>
      </c>
      <c r="AE48" s="423" t="str">
        <f>IF(SUM(AA48,W48,S48,O48,K48)&gt;E48,"S´","")</f>
        <v/>
      </c>
      <c r="AF48" s="66"/>
      <c r="AG48" s="66"/>
      <c r="AH48" s="66"/>
      <c r="AI48" s="66"/>
      <c r="AJ48" s="66"/>
      <c r="AK48" s="66"/>
      <c r="AL48" s="66"/>
      <c r="AM48" s="66"/>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row>
    <row r="49" spans="1:76" ht="15.75" customHeight="1">
      <c r="A49" s="63"/>
      <c r="B49" s="463" t="s">
        <v>777</v>
      </c>
      <c r="C49" s="446"/>
      <c r="D49" s="62"/>
      <c r="E49" s="914"/>
      <c r="F49" s="56"/>
      <c r="G49" s="923"/>
      <c r="H49" s="422" t="str">
        <f>IF(E49&gt;C49,"E","")</f>
        <v/>
      </c>
      <c r="I49" s="423" t="str">
        <f>IF(C49&gt;G49,"E´","")</f>
        <v/>
      </c>
      <c r="J49" s="417"/>
      <c r="K49" s="58"/>
      <c r="L49" s="52" t="str">
        <f t="shared" si="0"/>
        <v/>
      </c>
      <c r="M49" s="47"/>
      <c r="N49" s="57"/>
      <c r="O49" s="58"/>
      <c r="P49" s="52" t="str">
        <f t="shared" si="1"/>
        <v/>
      </c>
      <c r="Q49" s="47"/>
      <c r="R49" s="57"/>
      <c r="S49" s="58"/>
      <c r="T49" s="52" t="str">
        <f>IFERROR(S49/R49,"")</f>
        <v/>
      </c>
      <c r="U49" s="47"/>
      <c r="V49" s="57"/>
      <c r="W49" s="58"/>
      <c r="X49" s="52" t="str">
        <f t="shared" si="3"/>
        <v/>
      </c>
      <c r="Y49" s="47"/>
      <c r="Z49" s="57"/>
      <c r="AA49" s="58"/>
      <c r="AB49" s="52" t="str">
        <f t="shared" si="4"/>
        <v/>
      </c>
      <c r="AC49" s="47"/>
      <c r="AD49" s="422" t="str">
        <f>IF(SUM(Z49,V49,R49,N49,J49)&gt;C49,"S","")</f>
        <v/>
      </c>
      <c r="AE49" s="423" t="str">
        <f>IF(SUM(AA49,W49,S49,O49,K49)&gt;E49,"S´","")</f>
        <v/>
      </c>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row>
    <row r="50" spans="1:76" ht="21" customHeight="1">
      <c r="A50" s="63"/>
      <c r="B50" s="458" t="s">
        <v>781</v>
      </c>
      <c r="C50" s="446"/>
      <c r="D50" s="61" t="str">
        <f>IFERROR(C50/$C$52,"")</f>
        <v/>
      </c>
      <c r="E50" s="914"/>
      <c r="F50" s="51" t="str">
        <f>IFERROR(E50/$C$52,"")</f>
        <v/>
      </c>
      <c r="G50" s="923"/>
      <c r="H50" s="422" t="str">
        <f>IF(E50&gt;C50,"E","")</f>
        <v/>
      </c>
      <c r="I50" s="423" t="str">
        <f>IF(C50&gt;G50,"E´","")</f>
        <v/>
      </c>
      <c r="J50" s="420"/>
      <c r="K50" s="402"/>
      <c r="L50" s="52" t="str">
        <f t="shared" si="0"/>
        <v/>
      </c>
      <c r="M50" s="52" t="str">
        <f>IFERROR(K50/$J$52,"")</f>
        <v/>
      </c>
      <c r="N50" s="401"/>
      <c r="O50" s="402"/>
      <c r="P50" s="52" t="str">
        <f t="shared" si="1"/>
        <v/>
      </c>
      <c r="Q50" s="52" t="str">
        <f>IFERROR(O50/$N$52,"")</f>
        <v/>
      </c>
      <c r="R50" s="401"/>
      <c r="S50" s="402"/>
      <c r="T50" s="52" t="str">
        <f>IFERROR(S50/R50,"")</f>
        <v/>
      </c>
      <c r="U50" s="52" t="str">
        <f>IFERROR(S50/$R$52,"")</f>
        <v/>
      </c>
      <c r="V50" s="401"/>
      <c r="W50" s="402"/>
      <c r="X50" s="52" t="str">
        <f t="shared" si="3"/>
        <v/>
      </c>
      <c r="Y50" s="52" t="str">
        <f>IFERROR(W50/$V$52,"")</f>
        <v/>
      </c>
      <c r="Z50" s="401"/>
      <c r="AA50" s="402"/>
      <c r="AB50" s="52" t="str">
        <f t="shared" si="4"/>
        <v/>
      </c>
      <c r="AC50" s="52" t="str">
        <f>IFERROR(AA50/$Z$52,"")</f>
        <v/>
      </c>
      <c r="AD50" s="422" t="str">
        <f>IF(SUM(Z50,V50,R50,N50,J50)&gt;C50,"S","")</f>
        <v/>
      </c>
      <c r="AE50" s="423" t="str">
        <f>IF(SUM(AA50,W50,S50,O50,K50)&gt;E50,"S´","")</f>
        <v/>
      </c>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row>
    <row r="51" spans="1:76" s="35" customFormat="1" ht="6.75" customHeight="1" thickBot="1">
      <c r="A51" s="63"/>
      <c r="B51" s="464"/>
      <c r="C51" s="447"/>
      <c r="D51" s="46"/>
      <c r="E51" s="916"/>
      <c r="F51" s="81"/>
      <c r="G51" s="926"/>
      <c r="H51" s="433"/>
      <c r="I51" s="434"/>
      <c r="J51" s="421"/>
      <c r="K51" s="83"/>
      <c r="L51" s="84"/>
      <c r="M51" s="85"/>
      <c r="N51" s="82"/>
      <c r="O51" s="83"/>
      <c r="P51" s="84" t="str">
        <f t="shared" si="1"/>
        <v/>
      </c>
      <c r="Q51" s="85" t="str">
        <f>IFERROR(O51/$N$52,"")</f>
        <v/>
      </c>
      <c r="R51" s="82"/>
      <c r="S51" s="83"/>
      <c r="T51" s="84" t="str">
        <f t="shared" si="2"/>
        <v/>
      </c>
      <c r="U51" s="85" t="str">
        <f>IFERROR(S51/$N$52,"")</f>
        <v/>
      </c>
      <c r="V51" s="82"/>
      <c r="W51" s="83"/>
      <c r="X51" s="84" t="str">
        <f t="shared" si="3"/>
        <v/>
      </c>
      <c r="Y51" s="85" t="str">
        <f>IFERROR(W51/$N$52,"")</f>
        <v/>
      </c>
      <c r="Z51" s="82"/>
      <c r="AA51" s="83"/>
      <c r="AB51" s="84" t="str">
        <f t="shared" si="4"/>
        <v/>
      </c>
      <c r="AC51" s="85" t="str">
        <f>IFERROR(AA51/$N$52,"")</f>
        <v/>
      </c>
      <c r="AD51" s="441"/>
      <c r="AE51" s="442"/>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row>
    <row r="52" spans="1:76" ht="30" customHeight="1" thickBot="1">
      <c r="A52" s="63"/>
      <c r="B52" s="1100" t="s">
        <v>870</v>
      </c>
      <c r="C52" s="86">
        <f>SUM(C46,C47,C50)</f>
        <v>0</v>
      </c>
      <c r="D52" s="74">
        <f>SUM(D46,D47,D50)</f>
        <v>0</v>
      </c>
      <c r="E52" s="918">
        <f>SUM(E46,E47,E50)</f>
        <v>0</v>
      </c>
      <c r="F52" s="87">
        <f>SUM(F6,F10,F13,F17,F22,F28,F31,F34,F37,F40,F43,F45,F47,F50)</f>
        <v>0</v>
      </c>
      <c r="G52" s="928">
        <f>SUM(G46,G47,G50)</f>
        <v>0</v>
      </c>
      <c r="H52" s="426"/>
      <c r="I52" s="426"/>
      <c r="J52" s="86">
        <f>SUM(J46,J47,J50)</f>
        <v>0</v>
      </c>
      <c r="K52" s="86">
        <f>SUM(K46,K47,K50)</f>
        <v>0</v>
      </c>
      <c r="L52" s="89"/>
      <c r="M52" s="77">
        <f>SUM(M6,M10,M13,M17,M22,M28,M31,M34,M37,M40,M43,M45,M47,M50)</f>
        <v>0</v>
      </c>
      <c r="N52" s="86">
        <f>SUM(N46,N47,N50)</f>
        <v>0</v>
      </c>
      <c r="O52" s="86">
        <f>SUM(O46,O47,O50)</f>
        <v>0</v>
      </c>
      <c r="P52" s="89"/>
      <c r="Q52" s="77">
        <f>SUM(Q6,Q10,Q13,Q17,Q22,Q28,Q31,Q34,Q37,Q40,Q43,Q45,Q47,Q50)</f>
        <v>0</v>
      </c>
      <c r="R52" s="86">
        <f>SUM(R46,R47,R50)</f>
        <v>0</v>
      </c>
      <c r="S52" s="86">
        <f>SUM(S46,S47,S50)</f>
        <v>0</v>
      </c>
      <c r="T52" s="89"/>
      <c r="U52" s="77">
        <f>SUM(U6,U10,U13,U17,U22,U28,U31,U34,U37,U40,U43,U45,U47,U50)</f>
        <v>0</v>
      </c>
      <c r="V52" s="86">
        <f>SUM(V46,V47,V50)</f>
        <v>0</v>
      </c>
      <c r="W52" s="86">
        <f>SUM(W46,W47,W50)</f>
        <v>0</v>
      </c>
      <c r="X52" s="89"/>
      <c r="Y52" s="77">
        <f>SUM(Y6,Y10,Y13,Y17,Y22,Y28,Y31,Y34,Y37,Y40,Y43,Y45,Y47,Y50)</f>
        <v>0</v>
      </c>
      <c r="Z52" s="86">
        <f>SUM(Z46,Z47,Z50)</f>
        <v>0</v>
      </c>
      <c r="AA52" s="86">
        <f>SUM(AA46,AA47,AA50)</f>
        <v>0</v>
      </c>
      <c r="AB52" s="89"/>
      <c r="AC52" s="77">
        <f>SUM(AC6,AC10,AC13,AC17,AC22,AC28,AC31,AC34,AC37,AC40,AC43,AC45,AC47,AC50)</f>
        <v>0</v>
      </c>
      <c r="AD52" s="169">
        <f>COUNTIF(AD5:AD51,"S")</f>
        <v>0</v>
      </c>
      <c r="AE52" s="169">
        <f>COUNTIF(AE5:AE51,"S´")</f>
        <v>0</v>
      </c>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row>
    <row r="53" spans="1:76" ht="15.75" customHeight="1">
      <c r="A53" s="63"/>
      <c r="B53" s="468"/>
      <c r="C53" s="466"/>
      <c r="D53" s="436"/>
      <c r="E53" s="66"/>
      <c r="F53" s="63"/>
      <c r="G53" s="63"/>
      <c r="H53" s="169">
        <f>COUNTIF(H5:H50,"E")</f>
        <v>0</v>
      </c>
      <c r="I53" s="169">
        <f>COUNTIF(I5:I50,"E´")</f>
        <v>0</v>
      </c>
      <c r="J53" s="66"/>
      <c r="K53" s="66"/>
      <c r="L53" s="63"/>
      <c r="M53" s="63"/>
      <c r="N53" s="66"/>
      <c r="O53" s="66"/>
      <c r="P53" s="63"/>
      <c r="Q53" s="63"/>
      <c r="R53" s="66"/>
      <c r="S53" s="66"/>
      <c r="T53" s="63"/>
      <c r="U53" s="63"/>
      <c r="V53" s="66"/>
      <c r="W53" s="66"/>
      <c r="X53" s="63"/>
      <c r="Y53" s="63"/>
      <c r="Z53" s="66"/>
      <c r="AA53" s="66"/>
      <c r="AB53" s="63"/>
      <c r="AC53" s="63"/>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row>
    <row r="54" spans="1:76">
      <c r="A54" s="63"/>
      <c r="B54" s="468"/>
      <c r="C54" s="435" t="str">
        <f>IF(H53&gt;0,"E: El GASTO EN NAVARRA no puede superar el GASTO EN ESPAÑA","")</f>
        <v/>
      </c>
      <c r="D54" s="436"/>
      <c r="E54" s="66"/>
      <c r="F54" s="63"/>
      <c r="G54" s="435" t="str">
        <f>IF(AD52&gt;0,"S: La suma de gastos en España por años supera el GASTO EN ESPAÑA","")</f>
        <v/>
      </c>
      <c r="H54" s="63"/>
      <c r="I54" s="63"/>
      <c r="J54" s="66"/>
      <c r="K54" s="66"/>
      <c r="L54" s="63"/>
      <c r="M54" s="63"/>
      <c r="N54" s="66"/>
      <c r="O54" s="66"/>
      <c r="P54" s="63"/>
      <c r="Q54" s="63"/>
      <c r="R54" s="66"/>
      <c r="S54" s="66"/>
      <c r="T54" s="63"/>
      <c r="U54" s="63"/>
      <c r="V54" s="66"/>
      <c r="W54" s="66"/>
      <c r="X54" s="63"/>
      <c r="Y54" s="63"/>
      <c r="Z54" s="66"/>
      <c r="AA54" s="66"/>
      <c r="AB54" s="63"/>
      <c r="AC54" s="63"/>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row>
    <row r="55" spans="1:76" ht="21.75" customHeight="1" thickBot="1">
      <c r="A55" s="66"/>
      <c r="B55" s="66"/>
      <c r="C55" s="435" t="str">
        <f>IF(I53&gt;0,"E´: El GASTO EN ESPAÑA no puede superar el GASTO TOTAL PRODUCCIÓN","")</f>
        <v/>
      </c>
      <c r="D55" s="466"/>
      <c r="E55" s="66"/>
      <c r="F55" s="66"/>
      <c r="G55" s="435" t="str">
        <f>IF(AE52&gt;0,"S´: La suma de gastos en Navarra por años supera el GASTO EN NAVARRA","")</f>
        <v/>
      </c>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row>
    <row r="56" spans="1:76" ht="49.5" customHeight="1" thickBot="1">
      <c r="A56" s="66"/>
      <c r="B56" s="63"/>
      <c r="C56" s="1136" t="s">
        <v>852</v>
      </c>
      <c r="D56" s="1137"/>
      <c r="E56" s="930" t="str">
        <f>IF(G52&gt;0,C52/G52,"100%")</f>
        <v>100%</v>
      </c>
      <c r="F56" s="1138"/>
      <c r="G56" s="1138"/>
      <c r="H56" s="1138"/>
      <c r="I56" s="1138"/>
      <c r="J56" s="582"/>
      <c r="K56" s="169">
        <f>COUNTIF(J57:N57,1)</f>
        <v>0</v>
      </c>
      <c r="L56" s="361"/>
      <c r="M56" s="361"/>
      <c r="N56" s="63"/>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row>
    <row r="57" spans="1:76" ht="45.75" customHeight="1">
      <c r="A57" s="66"/>
      <c r="B57" s="35"/>
      <c r="C57" s="436"/>
      <c r="D57" s="436"/>
      <c r="E57" s="63"/>
      <c r="F57" s="63"/>
      <c r="G57" s="63"/>
      <c r="H57" s="63"/>
      <c r="I57" s="63"/>
      <c r="J57" s="169">
        <f>IF(J52&gt;0,1,0)</f>
        <v>0</v>
      </c>
      <c r="K57" s="169">
        <f>IF(N52&gt;0,1,0)</f>
        <v>0</v>
      </c>
      <c r="L57" s="169">
        <f>IF(R52&gt;0,1,0)</f>
        <v>0</v>
      </c>
      <c r="M57" s="169">
        <f>IF(V52&gt;0,1,0)</f>
        <v>0</v>
      </c>
      <c r="N57" s="169">
        <f>IF(Z52&gt;0,1,0)</f>
        <v>0</v>
      </c>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row>
    <row r="58" spans="1:76" ht="14.4">
      <c r="A58" s="66"/>
      <c r="B58" s="570" t="s">
        <v>860</v>
      </c>
      <c r="C58" s="571"/>
      <c r="D58" s="572" t="s">
        <v>861</v>
      </c>
      <c r="E58" s="1132"/>
      <c r="F58" s="1132"/>
      <c r="G58" s="1132"/>
      <c r="H58" s="1132"/>
      <c r="I58" s="1132"/>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row>
    <row r="59" spans="1:76">
      <c r="A59" s="66"/>
      <c r="B59" s="66"/>
      <c r="C59" s="466"/>
      <c r="D59" s="4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row>
    <row r="60" spans="1:76" ht="15.6">
      <c r="A60" s="66"/>
      <c r="B60" s="66"/>
      <c r="C60" s="469" t="s">
        <v>696</v>
      </c>
      <c r="D60" s="4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row>
    <row r="61" spans="1:76">
      <c r="A61" s="66"/>
      <c r="B61" s="66"/>
      <c r="C61" s="466"/>
      <c r="D61" s="4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row>
    <row r="62" spans="1:76">
      <c r="A62" s="66"/>
      <c r="B62" s="66"/>
      <c r="C62" s="466"/>
      <c r="D62" s="4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row>
    <row r="63" spans="1:76">
      <c r="A63" s="66"/>
      <c r="B63" s="66"/>
      <c r="C63" s="466"/>
      <c r="D63" s="4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row>
    <row r="64" spans="1:76">
      <c r="A64" s="66"/>
      <c r="B64" s="66"/>
      <c r="C64" s="466"/>
      <c r="D64" s="4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row>
    <row r="65" spans="1:76">
      <c r="A65" s="66"/>
      <c r="B65" s="66"/>
      <c r="C65" s="466"/>
      <c r="D65" s="4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row>
    <row r="66" spans="1:76">
      <c r="A66" s="66"/>
      <c r="B66" s="66"/>
      <c r="C66" s="466"/>
      <c r="D66" s="4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row>
    <row r="67" spans="1:76">
      <c r="A67" s="66"/>
      <c r="B67" s="66"/>
      <c r="C67" s="466"/>
      <c r="D67" s="4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row>
    <row r="68" spans="1:76">
      <c r="A68" s="66"/>
      <c r="B68" s="66"/>
      <c r="C68" s="466"/>
      <c r="D68" s="4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row>
    <row r="69" spans="1:76">
      <c r="A69" s="66"/>
      <c r="B69" s="66"/>
      <c r="C69" s="466"/>
      <c r="D69" s="4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row>
    <row r="70" spans="1:76">
      <c r="A70" s="66"/>
      <c r="B70" s="66"/>
      <c r="C70" s="466"/>
      <c r="D70" s="4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row>
    <row r="71" spans="1:76">
      <c r="A71" s="66"/>
      <c r="B71" s="66"/>
      <c r="C71" s="466"/>
      <c r="D71" s="4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row>
    <row r="72" spans="1:76">
      <c r="A72" s="66"/>
      <c r="B72" s="66"/>
      <c r="C72" s="466"/>
      <c r="D72" s="4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row>
    <row r="73" spans="1:76">
      <c r="A73" s="66"/>
      <c r="B73" s="66"/>
      <c r="C73" s="466"/>
      <c r="D73" s="4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row>
    <row r="74" spans="1:76">
      <c r="A74" s="66"/>
      <c r="B74" s="66"/>
      <c r="C74" s="466"/>
      <c r="D74" s="4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row>
    <row r="75" spans="1:76">
      <c r="A75" s="66"/>
      <c r="B75" s="66"/>
      <c r="C75" s="466"/>
      <c r="D75" s="4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row>
    <row r="76" spans="1:76">
      <c r="A76" s="66"/>
      <c r="B76" s="66"/>
      <c r="C76" s="466"/>
      <c r="D76" s="4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row>
    <row r="77" spans="1:76">
      <c r="A77" s="66"/>
      <c r="B77" s="66"/>
      <c r="C77" s="466"/>
      <c r="D77" s="4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row>
    <row r="78" spans="1:76">
      <c r="A78" s="66"/>
      <c r="B78" s="66"/>
      <c r="C78" s="466"/>
      <c r="D78" s="4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row>
    <row r="79" spans="1:76">
      <c r="A79" s="66"/>
      <c r="B79" s="66"/>
      <c r="C79" s="466"/>
      <c r="D79" s="4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c r="BL79" s="66"/>
      <c r="BM79" s="66"/>
      <c r="BN79" s="66"/>
      <c r="BO79" s="66"/>
      <c r="BP79" s="66"/>
      <c r="BQ79" s="66"/>
      <c r="BR79" s="66"/>
      <c r="BS79" s="66"/>
      <c r="BT79" s="66"/>
      <c r="BU79" s="66"/>
      <c r="BV79" s="66"/>
      <c r="BW79" s="66"/>
      <c r="BX79" s="66"/>
    </row>
    <row r="80" spans="1:76">
      <c r="A80" s="66"/>
      <c r="B80" s="66"/>
      <c r="C80" s="466"/>
      <c r="D80" s="4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c r="BL80" s="66"/>
      <c r="BM80" s="66"/>
      <c r="BN80" s="66"/>
      <c r="BO80" s="66"/>
      <c r="BP80" s="66"/>
      <c r="BQ80" s="66"/>
      <c r="BR80" s="66"/>
      <c r="BS80" s="66"/>
      <c r="BT80" s="66"/>
      <c r="BU80" s="66"/>
      <c r="BV80" s="66"/>
      <c r="BW80" s="66"/>
      <c r="BX80" s="66"/>
    </row>
    <row r="81" spans="1:76">
      <c r="A81" s="66"/>
      <c r="B81" s="66"/>
      <c r="C81" s="466"/>
      <c r="D81" s="4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c r="BL81" s="66"/>
      <c r="BM81" s="66"/>
      <c r="BN81" s="66"/>
      <c r="BO81" s="66"/>
      <c r="BP81" s="66"/>
      <c r="BQ81" s="66"/>
      <c r="BR81" s="66"/>
      <c r="BS81" s="66"/>
      <c r="BT81" s="66"/>
      <c r="BU81" s="66"/>
      <c r="BV81" s="66"/>
      <c r="BW81" s="66"/>
      <c r="BX81" s="66"/>
    </row>
    <row r="82" spans="1:76">
      <c r="A82" s="66"/>
      <c r="B82" s="66"/>
      <c r="C82" s="466"/>
      <c r="D82" s="4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c r="BL82" s="66"/>
      <c r="BM82" s="66"/>
      <c r="BN82" s="66"/>
      <c r="BO82" s="66"/>
      <c r="BP82" s="66"/>
      <c r="BQ82" s="66"/>
      <c r="BR82" s="66"/>
      <c r="BS82" s="66"/>
      <c r="BT82" s="66"/>
      <c r="BU82" s="66"/>
      <c r="BV82" s="66"/>
      <c r="BW82" s="66"/>
      <c r="BX82" s="66"/>
    </row>
    <row r="83" spans="1:76">
      <c r="A83" s="66"/>
      <c r="B83" s="66"/>
      <c r="C83" s="466"/>
      <c r="D83" s="4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c r="BL83" s="66"/>
      <c r="BM83" s="66"/>
      <c r="BN83" s="66"/>
      <c r="BO83" s="66"/>
      <c r="BP83" s="66"/>
      <c r="BQ83" s="66"/>
      <c r="BR83" s="66"/>
      <c r="BS83" s="66"/>
      <c r="BT83" s="66"/>
      <c r="BU83" s="66"/>
      <c r="BV83" s="66"/>
      <c r="BW83" s="66"/>
      <c r="BX83" s="66"/>
    </row>
    <row r="84" spans="1:76">
      <c r="A84" s="66"/>
      <c r="B84" s="66"/>
      <c r="C84" s="466"/>
      <c r="D84" s="4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c r="BL84" s="66"/>
      <c r="BM84" s="66"/>
      <c r="BN84" s="66"/>
      <c r="BO84" s="66"/>
      <c r="BP84" s="66"/>
      <c r="BQ84" s="66"/>
      <c r="BR84" s="66"/>
      <c r="BS84" s="66"/>
      <c r="BT84" s="66"/>
      <c r="BU84" s="66"/>
      <c r="BV84" s="66"/>
      <c r="BW84" s="66"/>
      <c r="BX84" s="66"/>
    </row>
    <row r="85" spans="1:76">
      <c r="A85" s="66"/>
      <c r="B85" s="66"/>
      <c r="C85" s="466"/>
      <c r="D85" s="4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c r="BL85" s="66"/>
      <c r="BM85" s="66"/>
      <c r="BN85" s="66"/>
      <c r="BO85" s="66"/>
      <c r="BP85" s="66"/>
      <c r="BQ85" s="66"/>
      <c r="BR85" s="66"/>
      <c r="BS85" s="66"/>
      <c r="BT85" s="66"/>
      <c r="BU85" s="66"/>
      <c r="BV85" s="66"/>
      <c r="BW85" s="66"/>
      <c r="BX85" s="66"/>
    </row>
    <row r="86" spans="1:76">
      <c r="A86" s="66"/>
      <c r="B86" s="66"/>
      <c r="C86" s="466"/>
      <c r="D86" s="4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c r="BL86" s="66"/>
      <c r="BM86" s="66"/>
      <c r="BN86" s="66"/>
      <c r="BO86" s="66"/>
      <c r="BP86" s="66"/>
      <c r="BQ86" s="66"/>
      <c r="BR86" s="66"/>
      <c r="BS86" s="66"/>
      <c r="BT86" s="66"/>
      <c r="BU86" s="66"/>
      <c r="BV86" s="66"/>
      <c r="BW86" s="66"/>
      <c r="BX86" s="66"/>
    </row>
    <row r="87" spans="1:76">
      <c r="A87" s="66"/>
      <c r="B87" s="66"/>
      <c r="C87" s="466"/>
      <c r="D87" s="4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c r="BL87" s="66"/>
      <c r="BM87" s="66"/>
      <c r="BN87" s="66"/>
      <c r="BO87" s="66"/>
      <c r="BP87" s="66"/>
      <c r="BQ87" s="66"/>
      <c r="BR87" s="66"/>
      <c r="BS87" s="66"/>
      <c r="BT87" s="66"/>
      <c r="BU87" s="66"/>
      <c r="BV87" s="66"/>
      <c r="BW87" s="66"/>
      <c r="BX87" s="66"/>
    </row>
    <row r="88" spans="1:76">
      <c r="A88" s="66"/>
      <c r="B88" s="66"/>
      <c r="C88" s="466"/>
      <c r="D88" s="4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c r="BL88" s="66"/>
      <c r="BM88" s="66"/>
      <c r="BN88" s="66"/>
      <c r="BO88" s="66"/>
      <c r="BP88" s="66"/>
      <c r="BQ88" s="66"/>
      <c r="BR88" s="66"/>
      <c r="BS88" s="66"/>
      <c r="BT88" s="66"/>
      <c r="BU88" s="66"/>
      <c r="BV88" s="66"/>
      <c r="BW88" s="66"/>
      <c r="BX88" s="66"/>
    </row>
    <row r="89" spans="1:76">
      <c r="A89" s="66"/>
      <c r="B89" s="66"/>
      <c r="C89" s="466"/>
      <c r="D89" s="4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c r="BL89" s="66"/>
      <c r="BM89" s="66"/>
      <c r="BN89" s="66"/>
      <c r="BO89" s="66"/>
      <c r="BP89" s="66"/>
      <c r="BQ89" s="66"/>
      <c r="BR89" s="66"/>
      <c r="BS89" s="66"/>
      <c r="BT89" s="66"/>
      <c r="BU89" s="66"/>
      <c r="BV89" s="66"/>
      <c r="BW89" s="66"/>
      <c r="BX89" s="66"/>
    </row>
    <row r="90" spans="1:76">
      <c r="A90" s="66"/>
      <c r="B90" s="66"/>
      <c r="C90" s="466"/>
      <c r="D90" s="4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c r="BL90" s="66"/>
      <c r="BM90" s="66"/>
      <c r="BN90" s="66"/>
      <c r="BO90" s="66"/>
      <c r="BP90" s="66"/>
      <c r="BQ90" s="66"/>
      <c r="BR90" s="66"/>
      <c r="BS90" s="66"/>
      <c r="BT90" s="66"/>
      <c r="BU90" s="66"/>
      <c r="BV90" s="66"/>
      <c r="BW90" s="66"/>
      <c r="BX90" s="66"/>
    </row>
    <row r="91" spans="1:76">
      <c r="A91" s="66"/>
      <c r="B91" s="66"/>
      <c r="C91" s="466"/>
      <c r="D91" s="4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c r="BL91" s="66"/>
      <c r="BM91" s="66"/>
      <c r="BN91" s="66"/>
      <c r="BO91" s="66"/>
      <c r="BP91" s="66"/>
      <c r="BQ91" s="66"/>
      <c r="BR91" s="66"/>
      <c r="BS91" s="66"/>
      <c r="BT91" s="66"/>
      <c r="BU91" s="66"/>
      <c r="BV91" s="66"/>
      <c r="BW91" s="66"/>
      <c r="BX91" s="66"/>
    </row>
    <row r="92" spans="1:76">
      <c r="A92" s="66"/>
      <c r="B92" s="66"/>
      <c r="C92" s="466"/>
      <c r="D92" s="4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c r="BL92" s="66"/>
      <c r="BM92" s="66"/>
      <c r="BN92" s="66"/>
      <c r="BO92" s="66"/>
      <c r="BP92" s="66"/>
      <c r="BQ92" s="66"/>
      <c r="BR92" s="66"/>
      <c r="BS92" s="66"/>
      <c r="BT92" s="66"/>
      <c r="BU92" s="66"/>
      <c r="BV92" s="66"/>
      <c r="BW92" s="66"/>
      <c r="BX92" s="66"/>
    </row>
    <row r="93" spans="1:76">
      <c r="A93" s="66"/>
      <c r="B93" s="66"/>
      <c r="C93" s="466"/>
      <c r="D93" s="4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c r="BL93" s="66"/>
      <c r="BM93" s="66"/>
      <c r="BN93" s="66"/>
      <c r="BO93" s="66"/>
      <c r="BP93" s="66"/>
      <c r="BQ93" s="66"/>
      <c r="BR93" s="66"/>
      <c r="BS93" s="66"/>
      <c r="BT93" s="66"/>
      <c r="BU93" s="66"/>
      <c r="BV93" s="66"/>
      <c r="BW93" s="66"/>
      <c r="BX93" s="66"/>
    </row>
    <row r="94" spans="1:76">
      <c r="A94" s="66"/>
      <c r="B94" s="66"/>
      <c r="C94" s="466"/>
      <c r="D94" s="4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c r="BL94" s="66"/>
      <c r="BM94" s="66"/>
      <c r="BN94" s="66"/>
      <c r="BO94" s="66"/>
      <c r="BP94" s="66"/>
      <c r="BQ94" s="66"/>
      <c r="BR94" s="66"/>
      <c r="BS94" s="66"/>
      <c r="BT94" s="66"/>
      <c r="BU94" s="66"/>
      <c r="BV94" s="66"/>
      <c r="BW94" s="66"/>
      <c r="BX94" s="66"/>
    </row>
    <row r="95" spans="1:76">
      <c r="A95" s="66"/>
      <c r="B95" s="66"/>
      <c r="C95" s="466"/>
      <c r="D95" s="4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c r="BL95" s="66"/>
      <c r="BM95" s="66"/>
      <c r="BN95" s="66"/>
      <c r="BO95" s="66"/>
      <c r="BP95" s="66"/>
      <c r="BQ95" s="66"/>
      <c r="BR95" s="66"/>
      <c r="BS95" s="66"/>
      <c r="BT95" s="66"/>
      <c r="BU95" s="66"/>
      <c r="BV95" s="66"/>
      <c r="BW95" s="66"/>
      <c r="BX95" s="66"/>
    </row>
    <row r="96" spans="1:76">
      <c r="A96" s="66"/>
      <c r="B96" s="66"/>
      <c r="C96" s="466"/>
      <c r="D96" s="4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c r="BL96" s="66"/>
      <c r="BM96" s="66"/>
      <c r="BN96" s="66"/>
      <c r="BO96" s="66"/>
      <c r="BP96" s="66"/>
      <c r="BQ96" s="66"/>
      <c r="BR96" s="66"/>
      <c r="BS96" s="66"/>
      <c r="BT96" s="66"/>
      <c r="BU96" s="66"/>
      <c r="BV96" s="66"/>
      <c r="BW96" s="66"/>
      <c r="BX96" s="66"/>
    </row>
    <row r="97" spans="1:76">
      <c r="A97" s="66"/>
      <c r="B97" s="66"/>
      <c r="C97" s="466"/>
      <c r="D97" s="4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c r="BL97" s="66"/>
      <c r="BM97" s="66"/>
      <c r="BN97" s="66"/>
      <c r="BO97" s="66"/>
      <c r="BP97" s="66"/>
      <c r="BQ97" s="66"/>
      <c r="BR97" s="66"/>
      <c r="BS97" s="66"/>
      <c r="BT97" s="66"/>
      <c r="BU97" s="66"/>
      <c r="BV97" s="66"/>
      <c r="BW97" s="66"/>
      <c r="BX97" s="66"/>
    </row>
    <row r="98" spans="1:76">
      <c r="A98" s="66"/>
      <c r="B98" s="66"/>
      <c r="C98" s="466"/>
      <c r="D98" s="4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c r="BL98" s="66"/>
      <c r="BM98" s="66"/>
      <c r="BN98" s="66"/>
      <c r="BO98" s="66"/>
      <c r="BP98" s="66"/>
      <c r="BQ98" s="66"/>
      <c r="BR98" s="66"/>
      <c r="BS98" s="66"/>
      <c r="BT98" s="66"/>
      <c r="BU98" s="66"/>
      <c r="BV98" s="66"/>
      <c r="BW98" s="66"/>
      <c r="BX98" s="66"/>
    </row>
    <row r="99" spans="1:76">
      <c r="A99" s="66"/>
      <c r="B99" s="66"/>
      <c r="C99" s="466"/>
      <c r="D99" s="4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c r="BL99" s="66"/>
      <c r="BM99" s="66"/>
      <c r="BN99" s="66"/>
      <c r="BO99" s="66"/>
      <c r="BP99" s="66"/>
      <c r="BQ99" s="66"/>
      <c r="BR99" s="66"/>
      <c r="BS99" s="66"/>
      <c r="BT99" s="66"/>
      <c r="BU99" s="66"/>
      <c r="BV99" s="66"/>
      <c r="BW99" s="66"/>
      <c r="BX99" s="66"/>
    </row>
    <row r="100" spans="1:76">
      <c r="A100" s="66"/>
      <c r="B100" s="66"/>
      <c r="C100" s="466"/>
      <c r="D100" s="4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c r="BL100" s="66"/>
      <c r="BM100" s="66"/>
      <c r="BN100" s="66"/>
      <c r="BO100" s="66"/>
      <c r="BP100" s="66"/>
      <c r="BQ100" s="66"/>
      <c r="BR100" s="66"/>
      <c r="BS100" s="66"/>
      <c r="BT100" s="66"/>
      <c r="BU100" s="66"/>
      <c r="BV100" s="66"/>
      <c r="BW100" s="66"/>
      <c r="BX100" s="66"/>
    </row>
    <row r="101" spans="1:76">
      <c r="A101" s="66"/>
      <c r="B101" s="66"/>
      <c r="C101" s="466"/>
      <c r="D101" s="4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c r="BL101" s="66"/>
      <c r="BM101" s="66"/>
      <c r="BN101" s="66"/>
      <c r="BO101" s="66"/>
      <c r="BP101" s="66"/>
      <c r="BQ101" s="66"/>
      <c r="BR101" s="66"/>
      <c r="BS101" s="66"/>
      <c r="BT101" s="66"/>
      <c r="BU101" s="66"/>
      <c r="BV101" s="66"/>
      <c r="BW101" s="66"/>
      <c r="BX101" s="66"/>
    </row>
    <row r="102" spans="1:76">
      <c r="A102" s="66"/>
      <c r="B102" s="66"/>
      <c r="C102" s="466"/>
      <c r="D102" s="4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c r="BL102" s="66"/>
      <c r="BM102" s="66"/>
      <c r="BN102" s="66"/>
      <c r="BO102" s="66"/>
      <c r="BP102" s="66"/>
      <c r="BQ102" s="66"/>
      <c r="BR102" s="66"/>
      <c r="BS102" s="66"/>
      <c r="BT102" s="66"/>
      <c r="BU102" s="66"/>
      <c r="BV102" s="66"/>
      <c r="BW102" s="66"/>
      <c r="BX102" s="66"/>
    </row>
    <row r="103" spans="1:76">
      <c r="A103" s="66"/>
      <c r="B103" s="66"/>
      <c r="C103" s="466"/>
      <c r="D103" s="4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c r="BL103" s="66"/>
      <c r="BM103" s="66"/>
      <c r="BN103" s="66"/>
      <c r="BO103" s="66"/>
      <c r="BP103" s="66"/>
      <c r="BQ103" s="66"/>
      <c r="BR103" s="66"/>
      <c r="BS103" s="66"/>
      <c r="BT103" s="66"/>
      <c r="BU103" s="66"/>
      <c r="BV103" s="66"/>
      <c r="BW103" s="66"/>
      <c r="BX103" s="66"/>
    </row>
    <row r="104" spans="1:76">
      <c r="A104" s="66"/>
      <c r="B104" s="66"/>
      <c r="C104" s="466"/>
      <c r="D104" s="4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c r="BL104" s="66"/>
      <c r="BM104" s="66"/>
      <c r="BN104" s="66"/>
      <c r="BO104" s="66"/>
      <c r="BP104" s="66"/>
      <c r="BQ104" s="66"/>
      <c r="BR104" s="66"/>
      <c r="BS104" s="66"/>
      <c r="BT104" s="66"/>
      <c r="BU104" s="66"/>
      <c r="BV104" s="66"/>
      <c r="BW104" s="66"/>
      <c r="BX104" s="66"/>
    </row>
    <row r="105" spans="1:76">
      <c r="A105" s="66"/>
      <c r="B105" s="66"/>
      <c r="C105" s="466"/>
      <c r="D105" s="4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c r="BL105" s="66"/>
      <c r="BM105" s="66"/>
      <c r="BN105" s="66"/>
      <c r="BO105" s="66"/>
      <c r="BP105" s="66"/>
      <c r="BQ105" s="66"/>
      <c r="BR105" s="66"/>
      <c r="BS105" s="66"/>
      <c r="BT105" s="66"/>
      <c r="BU105" s="66"/>
      <c r="BV105" s="66"/>
      <c r="BW105" s="66"/>
      <c r="BX105" s="66"/>
    </row>
    <row r="106" spans="1:76">
      <c r="A106" s="66"/>
      <c r="B106" s="66"/>
      <c r="C106" s="466"/>
      <c r="D106" s="4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c r="BL106" s="66"/>
      <c r="BM106" s="66"/>
      <c r="BN106" s="66"/>
      <c r="BO106" s="66"/>
      <c r="BP106" s="66"/>
      <c r="BQ106" s="66"/>
      <c r="BR106" s="66"/>
      <c r="BS106" s="66"/>
      <c r="BT106" s="66"/>
      <c r="BU106" s="66"/>
      <c r="BV106" s="66"/>
      <c r="BW106" s="66"/>
      <c r="BX106" s="66"/>
    </row>
    <row r="107" spans="1:76">
      <c r="A107" s="66"/>
      <c r="B107" s="66"/>
      <c r="C107" s="466"/>
      <c r="D107" s="4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c r="BL107" s="66"/>
      <c r="BM107" s="66"/>
      <c r="BN107" s="66"/>
      <c r="BO107" s="66"/>
      <c r="BP107" s="66"/>
      <c r="BQ107" s="66"/>
      <c r="BR107" s="66"/>
      <c r="BS107" s="66"/>
      <c r="BT107" s="66"/>
      <c r="BU107" s="66"/>
      <c r="BV107" s="66"/>
      <c r="BW107" s="66"/>
      <c r="BX107" s="66"/>
    </row>
    <row r="108" spans="1:76">
      <c r="A108" s="66"/>
      <c r="B108" s="66"/>
      <c r="C108" s="466"/>
      <c r="D108" s="4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c r="BL108" s="66"/>
      <c r="BM108" s="66"/>
      <c r="BN108" s="66"/>
      <c r="BO108" s="66"/>
      <c r="BP108" s="66"/>
      <c r="BQ108" s="66"/>
      <c r="BR108" s="66"/>
      <c r="BS108" s="66"/>
      <c r="BT108" s="66"/>
      <c r="BU108" s="66"/>
      <c r="BV108" s="66"/>
      <c r="BW108" s="66"/>
      <c r="BX108" s="66"/>
    </row>
    <row r="109" spans="1:76">
      <c r="A109" s="66"/>
      <c r="B109" s="66"/>
      <c r="C109" s="466"/>
      <c r="D109" s="4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c r="BL109" s="66"/>
      <c r="BM109" s="66"/>
      <c r="BN109" s="66"/>
      <c r="BO109" s="66"/>
      <c r="BP109" s="66"/>
      <c r="BQ109" s="66"/>
      <c r="BR109" s="66"/>
      <c r="BS109" s="66"/>
      <c r="BT109" s="66"/>
      <c r="BU109" s="66"/>
      <c r="BV109" s="66"/>
      <c r="BW109" s="66"/>
      <c r="BX109" s="66"/>
    </row>
    <row r="110" spans="1:76">
      <c r="A110" s="66"/>
      <c r="B110" s="66"/>
      <c r="C110" s="466"/>
      <c r="D110" s="4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c r="BL110" s="66"/>
      <c r="BM110" s="66"/>
      <c r="BN110" s="66"/>
      <c r="BO110" s="66"/>
      <c r="BP110" s="66"/>
      <c r="BQ110" s="66"/>
      <c r="BR110" s="66"/>
      <c r="BS110" s="66"/>
      <c r="BT110" s="66"/>
      <c r="BU110" s="66"/>
      <c r="BV110" s="66"/>
      <c r="BW110" s="66"/>
      <c r="BX110" s="66"/>
    </row>
    <row r="111" spans="1:76">
      <c r="A111" s="66"/>
      <c r="B111" s="66"/>
      <c r="C111" s="466"/>
      <c r="D111" s="4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c r="BL111" s="66"/>
      <c r="BM111" s="66"/>
      <c r="BN111" s="66"/>
      <c r="BO111" s="66"/>
      <c r="BP111" s="66"/>
      <c r="BQ111" s="66"/>
      <c r="BR111" s="66"/>
      <c r="BS111" s="66"/>
      <c r="BT111" s="66"/>
      <c r="BU111" s="66"/>
      <c r="BV111" s="66"/>
      <c r="BW111" s="66"/>
      <c r="BX111" s="66"/>
    </row>
    <row r="112" spans="1:76">
      <c r="A112" s="66"/>
      <c r="B112" s="66"/>
      <c r="C112" s="466"/>
      <c r="D112" s="4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c r="BL112" s="66"/>
      <c r="BM112" s="66"/>
      <c r="BN112" s="66"/>
      <c r="BO112" s="66"/>
      <c r="BP112" s="66"/>
      <c r="BQ112" s="66"/>
      <c r="BR112" s="66"/>
      <c r="BS112" s="66"/>
      <c r="BT112" s="66"/>
      <c r="BU112" s="66"/>
      <c r="BV112" s="66"/>
      <c r="BW112" s="66"/>
      <c r="BX112" s="66"/>
    </row>
    <row r="113" spans="1:76">
      <c r="A113" s="66"/>
      <c r="B113" s="66"/>
      <c r="C113" s="466"/>
      <c r="D113" s="4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c r="BL113" s="66"/>
      <c r="BM113" s="66"/>
      <c r="BN113" s="66"/>
      <c r="BO113" s="66"/>
      <c r="BP113" s="66"/>
      <c r="BQ113" s="66"/>
      <c r="BR113" s="66"/>
      <c r="BS113" s="66"/>
      <c r="BT113" s="66"/>
      <c r="BU113" s="66"/>
      <c r="BV113" s="66"/>
      <c r="BW113" s="66"/>
      <c r="BX113" s="66"/>
    </row>
    <row r="114" spans="1:76">
      <c r="A114" s="66"/>
      <c r="B114" s="66"/>
      <c r="C114" s="466"/>
      <c r="D114" s="4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c r="BL114" s="66"/>
      <c r="BM114" s="66"/>
      <c r="BN114" s="66"/>
      <c r="BO114" s="66"/>
      <c r="BP114" s="66"/>
      <c r="BQ114" s="66"/>
      <c r="BR114" s="66"/>
      <c r="BS114" s="66"/>
      <c r="BT114" s="66"/>
      <c r="BU114" s="66"/>
      <c r="BV114" s="66"/>
      <c r="BW114" s="66"/>
      <c r="BX114" s="66"/>
    </row>
    <row r="115" spans="1:76">
      <c r="A115" s="66"/>
      <c r="B115" s="66"/>
      <c r="C115" s="466"/>
      <c r="D115" s="4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c r="BL115" s="66"/>
      <c r="BM115" s="66"/>
      <c r="BN115" s="66"/>
      <c r="BO115" s="66"/>
      <c r="BP115" s="66"/>
      <c r="BQ115" s="66"/>
      <c r="BR115" s="66"/>
      <c r="BS115" s="66"/>
      <c r="BT115" s="66"/>
      <c r="BU115" s="66"/>
      <c r="BV115" s="66"/>
      <c r="BW115" s="66"/>
      <c r="BX115" s="66"/>
    </row>
    <row r="116" spans="1:76">
      <c r="A116" s="66"/>
      <c r="B116" s="66"/>
      <c r="C116" s="466"/>
      <c r="D116" s="4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c r="BL116" s="66"/>
      <c r="BM116" s="66"/>
      <c r="BN116" s="66"/>
      <c r="BO116" s="66"/>
      <c r="BP116" s="66"/>
      <c r="BQ116" s="66"/>
      <c r="BR116" s="66"/>
      <c r="BS116" s="66"/>
      <c r="BT116" s="66"/>
      <c r="BU116" s="66"/>
      <c r="BV116" s="66"/>
      <c r="BW116" s="66"/>
      <c r="BX116" s="66"/>
    </row>
    <row r="117" spans="1:76">
      <c r="A117" s="66"/>
      <c r="B117" s="66"/>
      <c r="C117" s="466"/>
      <c r="D117" s="4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c r="BL117" s="66"/>
      <c r="BM117" s="66"/>
      <c r="BN117" s="66"/>
      <c r="BO117" s="66"/>
      <c r="BP117" s="66"/>
      <c r="BQ117" s="66"/>
      <c r="BR117" s="66"/>
      <c r="BS117" s="66"/>
      <c r="BT117" s="66"/>
      <c r="BU117" s="66"/>
      <c r="BV117" s="66"/>
      <c r="BW117" s="66"/>
      <c r="BX117" s="66"/>
    </row>
    <row r="118" spans="1:76">
      <c r="A118" s="66"/>
      <c r="B118" s="66"/>
      <c r="C118" s="466"/>
      <c r="D118" s="4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c r="BL118" s="66"/>
      <c r="BM118" s="66"/>
      <c r="BN118" s="66"/>
      <c r="BO118" s="66"/>
      <c r="BP118" s="66"/>
      <c r="BQ118" s="66"/>
      <c r="BR118" s="66"/>
      <c r="BS118" s="66"/>
      <c r="BT118" s="66"/>
      <c r="BU118" s="66"/>
      <c r="BV118" s="66"/>
      <c r="BW118" s="66"/>
      <c r="BX118" s="66"/>
    </row>
    <row r="119" spans="1:76">
      <c r="A119" s="66"/>
      <c r="B119" s="66"/>
      <c r="C119" s="466"/>
      <c r="D119" s="4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c r="BL119" s="66"/>
      <c r="BM119" s="66"/>
      <c r="BN119" s="66"/>
      <c r="BO119" s="66"/>
      <c r="BP119" s="66"/>
      <c r="BQ119" s="66"/>
      <c r="BR119" s="66"/>
      <c r="BS119" s="66"/>
      <c r="BT119" s="66"/>
      <c r="BU119" s="66"/>
      <c r="BV119" s="66"/>
      <c r="BW119" s="66"/>
      <c r="BX119" s="66"/>
    </row>
    <row r="120" spans="1:76">
      <c r="A120" s="66"/>
      <c r="B120" s="66"/>
      <c r="C120" s="466"/>
      <c r="D120" s="4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c r="BL120" s="66"/>
      <c r="BM120" s="66"/>
      <c r="BN120" s="66"/>
      <c r="BO120" s="66"/>
      <c r="BP120" s="66"/>
      <c r="BQ120" s="66"/>
      <c r="BR120" s="66"/>
      <c r="BS120" s="66"/>
      <c r="BT120" s="66"/>
      <c r="BU120" s="66"/>
      <c r="BV120" s="66"/>
      <c r="BW120" s="66"/>
      <c r="BX120" s="66"/>
    </row>
    <row r="121" spans="1:76">
      <c r="A121" s="66"/>
      <c r="B121" s="66"/>
      <c r="C121" s="466"/>
      <c r="D121" s="4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c r="BL121" s="66"/>
      <c r="BM121" s="66"/>
      <c r="BN121" s="66"/>
      <c r="BO121" s="66"/>
      <c r="BP121" s="66"/>
      <c r="BQ121" s="66"/>
      <c r="BR121" s="66"/>
      <c r="BS121" s="66"/>
      <c r="BT121" s="66"/>
      <c r="BU121" s="66"/>
      <c r="BV121" s="66"/>
      <c r="BW121" s="66"/>
      <c r="BX121" s="66"/>
    </row>
    <row r="122" spans="1:76">
      <c r="A122" s="66"/>
      <c r="B122" s="66"/>
      <c r="C122" s="466"/>
      <c r="D122" s="4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c r="BL122" s="66"/>
      <c r="BM122" s="66"/>
      <c r="BN122" s="66"/>
      <c r="BO122" s="66"/>
      <c r="BP122" s="66"/>
      <c r="BQ122" s="66"/>
      <c r="BR122" s="66"/>
      <c r="BS122" s="66"/>
      <c r="BT122" s="66"/>
      <c r="BU122" s="66"/>
      <c r="BV122" s="66"/>
      <c r="BW122" s="66"/>
      <c r="BX122" s="66"/>
    </row>
    <row r="123" spans="1:76">
      <c r="A123" s="66"/>
      <c r="B123" s="66"/>
      <c r="C123" s="466"/>
      <c r="D123" s="4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c r="BL123" s="66"/>
      <c r="BM123" s="66"/>
      <c r="BN123" s="66"/>
      <c r="BO123" s="66"/>
      <c r="BP123" s="66"/>
      <c r="BQ123" s="66"/>
      <c r="BR123" s="66"/>
      <c r="BS123" s="66"/>
      <c r="BT123" s="66"/>
      <c r="BU123" s="66"/>
      <c r="BV123" s="66"/>
      <c r="BW123" s="66"/>
      <c r="BX123" s="66"/>
    </row>
    <row r="124" spans="1:76">
      <c r="A124" s="66"/>
      <c r="B124" s="66"/>
      <c r="C124" s="466"/>
      <c r="D124" s="4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c r="BL124" s="66"/>
      <c r="BM124" s="66"/>
      <c r="BN124" s="66"/>
      <c r="BO124" s="66"/>
      <c r="BP124" s="66"/>
      <c r="BQ124" s="66"/>
      <c r="BR124" s="66"/>
      <c r="BS124" s="66"/>
      <c r="BT124" s="66"/>
      <c r="BU124" s="66"/>
      <c r="BV124" s="66"/>
      <c r="BW124" s="66"/>
      <c r="BX124" s="66"/>
    </row>
    <row r="125" spans="1:76">
      <c r="A125" s="66"/>
      <c r="B125" s="66"/>
      <c r="C125" s="466"/>
      <c r="D125" s="4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c r="BL125" s="66"/>
      <c r="BM125" s="66"/>
      <c r="BN125" s="66"/>
      <c r="BO125" s="66"/>
      <c r="BP125" s="66"/>
      <c r="BQ125" s="66"/>
      <c r="BR125" s="66"/>
      <c r="BS125" s="66"/>
      <c r="BT125" s="66"/>
      <c r="BU125" s="66"/>
      <c r="BV125" s="66"/>
      <c r="BW125" s="66"/>
      <c r="BX125" s="66"/>
    </row>
    <row r="126" spans="1:76">
      <c r="A126" s="66"/>
      <c r="B126" s="66"/>
      <c r="C126" s="466"/>
      <c r="D126" s="4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c r="BL126" s="66"/>
      <c r="BM126" s="66"/>
      <c r="BN126" s="66"/>
      <c r="BO126" s="66"/>
      <c r="BP126" s="66"/>
      <c r="BQ126" s="66"/>
      <c r="BR126" s="66"/>
      <c r="BS126" s="66"/>
      <c r="BT126" s="66"/>
      <c r="BU126" s="66"/>
      <c r="BV126" s="66"/>
      <c r="BW126" s="66"/>
      <c r="BX126" s="66"/>
    </row>
    <row r="127" spans="1:76">
      <c r="A127" s="66"/>
      <c r="B127" s="66"/>
      <c r="C127" s="466"/>
      <c r="D127" s="4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c r="BL127" s="66"/>
      <c r="BM127" s="66"/>
      <c r="BN127" s="66"/>
      <c r="BO127" s="66"/>
      <c r="BP127" s="66"/>
      <c r="BQ127" s="66"/>
      <c r="BR127" s="66"/>
      <c r="BS127" s="66"/>
      <c r="BT127" s="66"/>
      <c r="BU127" s="66"/>
      <c r="BV127" s="66"/>
      <c r="BW127" s="66"/>
      <c r="BX127" s="66"/>
    </row>
    <row r="128" spans="1:76">
      <c r="A128" s="66"/>
      <c r="B128" s="66"/>
      <c r="C128" s="466"/>
      <c r="D128" s="4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c r="BL128" s="66"/>
      <c r="BM128" s="66"/>
      <c r="BN128" s="66"/>
      <c r="BO128" s="66"/>
      <c r="BP128" s="66"/>
      <c r="BQ128" s="66"/>
      <c r="BR128" s="66"/>
      <c r="BS128" s="66"/>
      <c r="BT128" s="66"/>
      <c r="BU128" s="66"/>
      <c r="BV128" s="66"/>
      <c r="BW128" s="66"/>
      <c r="BX128" s="66"/>
    </row>
    <row r="129" spans="1:76">
      <c r="A129" s="66"/>
      <c r="B129" s="66"/>
      <c r="C129" s="466"/>
      <c r="D129" s="4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c r="BL129" s="66"/>
      <c r="BM129" s="66"/>
      <c r="BN129" s="66"/>
      <c r="BO129" s="66"/>
      <c r="BP129" s="66"/>
      <c r="BQ129" s="66"/>
      <c r="BR129" s="66"/>
      <c r="BS129" s="66"/>
      <c r="BT129" s="66"/>
      <c r="BU129" s="66"/>
      <c r="BV129" s="66"/>
      <c r="BW129" s="66"/>
      <c r="BX129" s="66"/>
    </row>
    <row r="130" spans="1:76">
      <c r="A130" s="66"/>
      <c r="B130" s="66"/>
      <c r="C130" s="466"/>
      <c r="D130" s="4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c r="BL130" s="66"/>
      <c r="BM130" s="66"/>
      <c r="BN130" s="66"/>
      <c r="BO130" s="66"/>
      <c r="BP130" s="66"/>
      <c r="BQ130" s="66"/>
      <c r="BR130" s="66"/>
      <c r="BS130" s="66"/>
      <c r="BT130" s="66"/>
      <c r="BU130" s="66"/>
      <c r="BV130" s="66"/>
      <c r="BW130" s="66"/>
      <c r="BX130" s="66"/>
    </row>
    <row r="131" spans="1:76">
      <c r="A131" s="66"/>
      <c r="B131" s="66"/>
      <c r="C131" s="466"/>
      <c r="D131" s="4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c r="BL131" s="66"/>
      <c r="BM131" s="66"/>
      <c r="BN131" s="66"/>
      <c r="BO131" s="66"/>
      <c r="BP131" s="66"/>
      <c r="BQ131" s="66"/>
      <c r="BR131" s="66"/>
      <c r="BS131" s="66"/>
      <c r="BT131" s="66"/>
      <c r="BU131" s="66"/>
      <c r="BV131" s="66"/>
      <c r="BW131" s="66"/>
      <c r="BX131" s="66"/>
    </row>
    <row r="132" spans="1:76">
      <c r="A132" s="66"/>
      <c r="B132" s="66"/>
      <c r="C132" s="466"/>
      <c r="D132" s="4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c r="BL132" s="66"/>
      <c r="BM132" s="66"/>
      <c r="BN132" s="66"/>
      <c r="BO132" s="66"/>
      <c r="BP132" s="66"/>
      <c r="BQ132" s="66"/>
      <c r="BR132" s="66"/>
      <c r="BS132" s="66"/>
      <c r="BT132" s="66"/>
      <c r="BU132" s="66"/>
      <c r="BV132" s="66"/>
      <c r="BW132" s="66"/>
      <c r="BX132" s="66"/>
    </row>
    <row r="133" spans="1:76">
      <c r="A133" s="66"/>
      <c r="B133" s="66"/>
      <c r="C133" s="466"/>
      <c r="D133" s="4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c r="BL133" s="66"/>
      <c r="BM133" s="66"/>
      <c r="BN133" s="66"/>
      <c r="BO133" s="66"/>
      <c r="BP133" s="66"/>
      <c r="BQ133" s="66"/>
      <c r="BR133" s="66"/>
      <c r="BS133" s="66"/>
      <c r="BT133" s="66"/>
      <c r="BU133" s="66"/>
      <c r="BV133" s="66"/>
      <c r="BW133" s="66"/>
      <c r="BX133" s="66"/>
    </row>
    <row r="134" spans="1:76">
      <c r="A134" s="66"/>
      <c r="B134" s="66"/>
      <c r="C134" s="466"/>
      <c r="D134" s="4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c r="BL134" s="66"/>
      <c r="BM134" s="66"/>
      <c r="BN134" s="66"/>
      <c r="BO134" s="66"/>
      <c r="BP134" s="66"/>
      <c r="BQ134" s="66"/>
      <c r="BR134" s="66"/>
      <c r="BS134" s="66"/>
      <c r="BT134" s="66"/>
      <c r="BU134" s="66"/>
      <c r="BV134" s="66"/>
      <c r="BW134" s="66"/>
      <c r="BX134" s="66"/>
    </row>
    <row r="135" spans="1:76">
      <c r="A135" s="66"/>
      <c r="B135" s="66"/>
      <c r="C135" s="466"/>
      <c r="D135" s="4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c r="BL135" s="66"/>
      <c r="BM135" s="66"/>
      <c r="BN135" s="66"/>
      <c r="BO135" s="66"/>
      <c r="BP135" s="66"/>
      <c r="BQ135" s="66"/>
      <c r="BR135" s="66"/>
      <c r="BS135" s="66"/>
      <c r="BT135" s="66"/>
      <c r="BU135" s="66"/>
      <c r="BV135" s="66"/>
      <c r="BW135" s="66"/>
      <c r="BX135" s="66"/>
    </row>
    <row r="136" spans="1:76">
      <c r="A136" s="66"/>
      <c r="B136" s="66"/>
      <c r="C136" s="466"/>
      <c r="D136" s="4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c r="BL136" s="66"/>
      <c r="BM136" s="66"/>
      <c r="BN136" s="66"/>
      <c r="BO136" s="66"/>
      <c r="BP136" s="66"/>
      <c r="BQ136" s="66"/>
      <c r="BR136" s="66"/>
      <c r="BS136" s="66"/>
      <c r="BT136" s="66"/>
      <c r="BU136" s="66"/>
      <c r="BV136" s="66"/>
      <c r="BW136" s="66"/>
      <c r="BX136" s="66"/>
    </row>
    <row r="137" spans="1:76">
      <c r="A137" s="66"/>
      <c r="B137" s="66"/>
      <c r="C137" s="466"/>
      <c r="D137" s="4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c r="BI137" s="66"/>
      <c r="BJ137" s="66"/>
      <c r="BK137" s="66"/>
      <c r="BL137" s="66"/>
      <c r="BM137" s="66"/>
      <c r="BN137" s="66"/>
      <c r="BO137" s="66"/>
      <c r="BP137" s="66"/>
      <c r="BQ137" s="66"/>
      <c r="BR137" s="66"/>
      <c r="BS137" s="66"/>
      <c r="BT137" s="66"/>
      <c r="BU137" s="66"/>
      <c r="BV137" s="66"/>
      <c r="BW137" s="66"/>
      <c r="BX137" s="66"/>
    </row>
    <row r="138" spans="1:76">
      <c r="A138" s="66"/>
      <c r="B138" s="66"/>
      <c r="C138" s="466"/>
      <c r="D138" s="4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c r="BI138" s="66"/>
      <c r="BJ138" s="66"/>
      <c r="BK138" s="66"/>
      <c r="BL138" s="66"/>
      <c r="BM138" s="66"/>
      <c r="BN138" s="66"/>
      <c r="BO138" s="66"/>
      <c r="BP138" s="66"/>
      <c r="BQ138" s="66"/>
      <c r="BR138" s="66"/>
      <c r="BS138" s="66"/>
      <c r="BT138" s="66"/>
      <c r="BU138" s="66"/>
      <c r="BV138" s="66"/>
      <c r="BW138" s="66"/>
      <c r="BX138" s="66"/>
    </row>
    <row r="139" spans="1:76">
      <c r="A139" s="66"/>
      <c r="B139" s="66"/>
      <c r="C139" s="466"/>
      <c r="D139" s="4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c r="BI139" s="66"/>
      <c r="BJ139" s="66"/>
      <c r="BK139" s="66"/>
      <c r="BL139" s="66"/>
      <c r="BM139" s="66"/>
      <c r="BN139" s="66"/>
      <c r="BO139" s="66"/>
      <c r="BP139" s="66"/>
      <c r="BQ139" s="66"/>
      <c r="BR139" s="66"/>
      <c r="BS139" s="66"/>
      <c r="BT139" s="66"/>
      <c r="BU139" s="66"/>
      <c r="BV139" s="66"/>
      <c r="BW139" s="66"/>
      <c r="BX139" s="66"/>
    </row>
    <row r="140" spans="1:76">
      <c r="A140" s="66"/>
      <c r="B140" s="66"/>
      <c r="C140" s="466"/>
      <c r="D140" s="4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c r="BI140" s="66"/>
      <c r="BJ140" s="66"/>
      <c r="BK140" s="66"/>
      <c r="BL140" s="66"/>
      <c r="BM140" s="66"/>
      <c r="BN140" s="66"/>
      <c r="BO140" s="66"/>
      <c r="BP140" s="66"/>
      <c r="BQ140" s="66"/>
      <c r="BR140" s="66"/>
      <c r="BS140" s="66"/>
      <c r="BT140" s="66"/>
      <c r="BU140" s="66"/>
      <c r="BV140" s="66"/>
      <c r="BW140" s="66"/>
      <c r="BX140" s="66"/>
    </row>
    <row r="141" spans="1:76">
      <c r="A141" s="66"/>
      <c r="B141" s="66"/>
      <c r="C141" s="466"/>
      <c r="D141" s="4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c r="BI141" s="66"/>
      <c r="BJ141" s="66"/>
      <c r="BK141" s="66"/>
      <c r="BL141" s="66"/>
      <c r="BM141" s="66"/>
      <c r="BN141" s="66"/>
      <c r="BO141" s="66"/>
      <c r="BP141" s="66"/>
      <c r="BQ141" s="66"/>
      <c r="BR141" s="66"/>
      <c r="BS141" s="66"/>
      <c r="BT141" s="66"/>
      <c r="BU141" s="66"/>
      <c r="BV141" s="66"/>
      <c r="BW141" s="66"/>
      <c r="BX141" s="66"/>
    </row>
    <row r="142" spans="1:76">
      <c r="A142" s="66"/>
      <c r="B142" s="66"/>
      <c r="C142" s="466"/>
      <c r="D142" s="4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c r="BI142" s="66"/>
      <c r="BJ142" s="66"/>
      <c r="BK142" s="66"/>
      <c r="BL142" s="66"/>
      <c r="BM142" s="66"/>
      <c r="BN142" s="66"/>
      <c r="BO142" s="66"/>
      <c r="BP142" s="66"/>
      <c r="BQ142" s="66"/>
      <c r="BR142" s="66"/>
      <c r="BS142" s="66"/>
      <c r="BT142" s="66"/>
      <c r="BU142" s="66"/>
      <c r="BV142" s="66"/>
      <c r="BW142" s="66"/>
      <c r="BX142" s="66"/>
    </row>
    <row r="143" spans="1:76">
      <c r="A143" s="66"/>
      <c r="B143" s="66"/>
      <c r="C143" s="466"/>
      <c r="D143" s="4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c r="BI143" s="66"/>
      <c r="BJ143" s="66"/>
      <c r="BK143" s="66"/>
      <c r="BL143" s="66"/>
      <c r="BM143" s="66"/>
      <c r="BN143" s="66"/>
      <c r="BO143" s="66"/>
      <c r="BP143" s="66"/>
      <c r="BQ143" s="66"/>
      <c r="BR143" s="66"/>
      <c r="BS143" s="66"/>
      <c r="BT143" s="66"/>
      <c r="BU143" s="66"/>
      <c r="BV143" s="66"/>
      <c r="BW143" s="66"/>
      <c r="BX143" s="66"/>
    </row>
    <row r="144" spans="1:76">
      <c r="A144" s="66"/>
      <c r="B144" s="66"/>
      <c r="C144" s="466"/>
      <c r="D144" s="4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c r="BI144" s="66"/>
      <c r="BJ144" s="66"/>
      <c r="BK144" s="66"/>
      <c r="BL144" s="66"/>
      <c r="BM144" s="66"/>
      <c r="BN144" s="66"/>
      <c r="BO144" s="66"/>
      <c r="BP144" s="66"/>
      <c r="BQ144" s="66"/>
      <c r="BR144" s="66"/>
      <c r="BS144" s="66"/>
      <c r="BT144" s="66"/>
      <c r="BU144" s="66"/>
      <c r="BV144" s="66"/>
      <c r="BW144" s="66"/>
      <c r="BX144" s="66"/>
    </row>
    <row r="145" spans="1:76">
      <c r="A145" s="66"/>
      <c r="B145" s="66"/>
      <c r="C145" s="466"/>
      <c r="D145" s="4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c r="BI145" s="66"/>
      <c r="BJ145" s="66"/>
      <c r="BK145" s="66"/>
      <c r="BL145" s="66"/>
      <c r="BM145" s="66"/>
      <c r="BN145" s="66"/>
      <c r="BO145" s="66"/>
      <c r="BP145" s="66"/>
      <c r="BQ145" s="66"/>
      <c r="BR145" s="66"/>
      <c r="BS145" s="66"/>
      <c r="BT145" s="66"/>
      <c r="BU145" s="66"/>
      <c r="BV145" s="66"/>
      <c r="BW145" s="66"/>
      <c r="BX145" s="66"/>
    </row>
    <row r="146" spans="1:76">
      <c r="A146" s="66"/>
      <c r="B146" s="66"/>
      <c r="C146" s="466"/>
      <c r="D146" s="4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c r="BI146" s="66"/>
      <c r="BJ146" s="66"/>
      <c r="BK146" s="66"/>
      <c r="BL146" s="66"/>
      <c r="BM146" s="66"/>
      <c r="BN146" s="66"/>
      <c r="BO146" s="66"/>
      <c r="BP146" s="66"/>
      <c r="BQ146" s="66"/>
      <c r="BR146" s="66"/>
      <c r="BS146" s="66"/>
      <c r="BT146" s="66"/>
      <c r="BU146" s="66"/>
      <c r="BV146" s="66"/>
      <c r="BW146" s="66"/>
      <c r="BX146" s="66"/>
    </row>
    <row r="147" spans="1:76">
      <c r="A147" s="66"/>
      <c r="B147" s="66"/>
      <c r="C147" s="466"/>
      <c r="D147" s="4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c r="BI147" s="66"/>
      <c r="BJ147" s="66"/>
      <c r="BK147" s="66"/>
      <c r="BL147" s="66"/>
      <c r="BM147" s="66"/>
      <c r="BN147" s="66"/>
      <c r="BO147" s="66"/>
      <c r="BP147" s="66"/>
      <c r="BQ147" s="66"/>
      <c r="BR147" s="66"/>
      <c r="BS147" s="66"/>
      <c r="BT147" s="66"/>
      <c r="BU147" s="66"/>
      <c r="BV147" s="66"/>
      <c r="BW147" s="66"/>
      <c r="BX147" s="66"/>
    </row>
    <row r="148" spans="1:76">
      <c r="A148" s="66"/>
      <c r="B148" s="66"/>
      <c r="C148" s="466"/>
      <c r="D148" s="4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c r="BI148" s="66"/>
      <c r="BJ148" s="66"/>
      <c r="BK148" s="66"/>
      <c r="BL148" s="66"/>
      <c r="BM148" s="66"/>
      <c r="BN148" s="66"/>
      <c r="BO148" s="66"/>
      <c r="BP148" s="66"/>
      <c r="BQ148" s="66"/>
      <c r="BR148" s="66"/>
      <c r="BS148" s="66"/>
      <c r="BT148" s="66"/>
      <c r="BU148" s="66"/>
      <c r="BV148" s="66"/>
      <c r="BW148" s="66"/>
      <c r="BX148" s="66"/>
    </row>
    <row r="149" spans="1:76">
      <c r="A149" s="66"/>
      <c r="B149" s="66"/>
      <c r="C149" s="466"/>
      <c r="D149" s="4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c r="BI149" s="66"/>
      <c r="BJ149" s="66"/>
      <c r="BK149" s="66"/>
      <c r="BL149" s="66"/>
      <c r="BM149" s="66"/>
      <c r="BN149" s="66"/>
      <c r="BO149" s="66"/>
      <c r="BP149" s="66"/>
      <c r="BQ149" s="66"/>
      <c r="BR149" s="66"/>
      <c r="BS149" s="66"/>
      <c r="BT149" s="66"/>
      <c r="BU149" s="66"/>
      <c r="BV149" s="66"/>
      <c r="BW149" s="66"/>
      <c r="BX149" s="66"/>
    </row>
    <row r="150" spans="1:76">
      <c r="A150" s="66"/>
      <c r="B150" s="66"/>
      <c r="C150" s="466"/>
      <c r="D150" s="4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c r="BI150" s="66"/>
      <c r="BJ150" s="66"/>
      <c r="BK150" s="66"/>
      <c r="BL150" s="66"/>
      <c r="BM150" s="66"/>
      <c r="BN150" s="66"/>
      <c r="BO150" s="66"/>
      <c r="BP150" s="66"/>
      <c r="BQ150" s="66"/>
      <c r="BR150" s="66"/>
      <c r="BS150" s="66"/>
      <c r="BT150" s="66"/>
      <c r="BU150" s="66"/>
      <c r="BV150" s="66"/>
      <c r="BW150" s="66"/>
      <c r="BX150" s="66"/>
    </row>
    <row r="151" spans="1:76">
      <c r="A151" s="66"/>
      <c r="B151" s="66"/>
      <c r="C151" s="466"/>
      <c r="D151" s="4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c r="BI151" s="66"/>
      <c r="BJ151" s="66"/>
      <c r="BK151" s="66"/>
      <c r="BL151" s="66"/>
      <c r="BM151" s="66"/>
      <c r="BN151" s="66"/>
      <c r="BO151" s="66"/>
      <c r="BP151" s="66"/>
      <c r="BQ151" s="66"/>
      <c r="BR151" s="66"/>
      <c r="BS151" s="66"/>
      <c r="BT151" s="66"/>
      <c r="BU151" s="66"/>
      <c r="BV151" s="66"/>
      <c r="BW151" s="66"/>
      <c r="BX151" s="66"/>
    </row>
    <row r="152" spans="1:76">
      <c r="A152" s="66"/>
      <c r="B152" s="66"/>
      <c r="C152" s="466"/>
      <c r="D152" s="4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c r="BI152" s="66"/>
      <c r="BJ152" s="66"/>
      <c r="BK152" s="66"/>
      <c r="BL152" s="66"/>
      <c r="BM152" s="66"/>
      <c r="BN152" s="66"/>
      <c r="BO152" s="66"/>
      <c r="BP152" s="66"/>
      <c r="BQ152" s="66"/>
      <c r="BR152" s="66"/>
      <c r="BS152" s="66"/>
      <c r="BT152" s="66"/>
      <c r="BU152" s="66"/>
      <c r="BV152" s="66"/>
      <c r="BW152" s="66"/>
      <c r="BX152" s="66"/>
    </row>
    <row r="153" spans="1:76">
      <c r="A153" s="66"/>
      <c r="B153" s="66"/>
      <c r="C153" s="466"/>
      <c r="D153" s="4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c r="BI153" s="66"/>
      <c r="BJ153" s="66"/>
      <c r="BK153" s="66"/>
      <c r="BL153" s="66"/>
      <c r="BM153" s="66"/>
      <c r="BN153" s="66"/>
      <c r="BO153" s="66"/>
      <c r="BP153" s="66"/>
      <c r="BQ153" s="66"/>
      <c r="BR153" s="66"/>
      <c r="BS153" s="66"/>
      <c r="BT153" s="66"/>
      <c r="BU153" s="66"/>
      <c r="BV153" s="66"/>
      <c r="BW153" s="66"/>
      <c r="BX153" s="66"/>
    </row>
    <row r="154" spans="1:76">
      <c r="A154" s="66"/>
      <c r="B154" s="66"/>
      <c r="C154" s="466"/>
      <c r="D154" s="4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c r="BI154" s="66"/>
      <c r="BJ154" s="66"/>
      <c r="BK154" s="66"/>
      <c r="BL154" s="66"/>
      <c r="BM154" s="66"/>
      <c r="BN154" s="66"/>
      <c r="BO154" s="66"/>
      <c r="BP154" s="66"/>
      <c r="BQ154" s="66"/>
      <c r="BR154" s="66"/>
      <c r="BS154" s="66"/>
      <c r="BT154" s="66"/>
      <c r="BU154" s="66"/>
      <c r="BV154" s="66"/>
      <c r="BW154" s="66"/>
      <c r="BX154" s="66"/>
    </row>
    <row r="155" spans="1:76">
      <c r="A155" s="66"/>
      <c r="B155" s="66"/>
      <c r="C155" s="466"/>
      <c r="D155" s="4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c r="BI155" s="66"/>
      <c r="BJ155" s="66"/>
      <c r="BK155" s="66"/>
      <c r="BL155" s="66"/>
      <c r="BM155" s="66"/>
      <c r="BN155" s="66"/>
      <c r="BO155" s="66"/>
      <c r="BP155" s="66"/>
      <c r="BQ155" s="66"/>
      <c r="BR155" s="66"/>
      <c r="BS155" s="66"/>
      <c r="BT155" s="66"/>
      <c r="BU155" s="66"/>
      <c r="BV155" s="66"/>
      <c r="BW155" s="66"/>
      <c r="BX155" s="66"/>
    </row>
    <row r="156" spans="1:76">
      <c r="A156" s="66"/>
      <c r="B156" s="66"/>
      <c r="C156" s="466"/>
      <c r="D156" s="4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c r="BI156" s="66"/>
      <c r="BJ156" s="66"/>
      <c r="BK156" s="66"/>
      <c r="BL156" s="66"/>
      <c r="BM156" s="66"/>
      <c r="BN156" s="66"/>
      <c r="BO156" s="66"/>
      <c r="BP156" s="66"/>
      <c r="BQ156" s="66"/>
      <c r="BR156" s="66"/>
      <c r="BS156" s="66"/>
      <c r="BT156" s="66"/>
      <c r="BU156" s="66"/>
      <c r="BV156" s="66"/>
      <c r="BW156" s="66"/>
      <c r="BX156" s="66"/>
    </row>
    <row r="157" spans="1:76">
      <c r="A157" s="66"/>
      <c r="B157" s="66"/>
      <c r="C157" s="466"/>
      <c r="D157" s="4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c r="BI157" s="66"/>
      <c r="BJ157" s="66"/>
      <c r="BK157" s="66"/>
      <c r="BL157" s="66"/>
      <c r="BM157" s="66"/>
      <c r="BN157" s="66"/>
      <c r="BO157" s="66"/>
      <c r="BP157" s="66"/>
      <c r="BQ157" s="66"/>
      <c r="BR157" s="66"/>
      <c r="BS157" s="66"/>
      <c r="BT157" s="66"/>
      <c r="BU157" s="66"/>
      <c r="BV157" s="66"/>
      <c r="BW157" s="66"/>
      <c r="BX157" s="66"/>
    </row>
    <row r="158" spans="1:76">
      <c r="A158" s="66"/>
      <c r="B158" s="66"/>
      <c r="C158" s="466"/>
      <c r="D158" s="4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c r="BI158" s="66"/>
      <c r="BJ158" s="66"/>
      <c r="BK158" s="66"/>
      <c r="BL158" s="66"/>
      <c r="BM158" s="66"/>
      <c r="BN158" s="66"/>
      <c r="BO158" s="66"/>
      <c r="BP158" s="66"/>
      <c r="BQ158" s="66"/>
      <c r="BR158" s="66"/>
      <c r="BS158" s="66"/>
      <c r="BT158" s="66"/>
      <c r="BU158" s="66"/>
      <c r="BV158" s="66"/>
      <c r="BW158" s="66"/>
      <c r="BX158" s="66"/>
    </row>
    <row r="159" spans="1:76">
      <c r="A159" s="66"/>
      <c r="B159" s="66"/>
      <c r="C159" s="466"/>
      <c r="D159" s="4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c r="BI159" s="66"/>
      <c r="BJ159" s="66"/>
      <c r="BK159" s="66"/>
      <c r="BL159" s="66"/>
      <c r="BM159" s="66"/>
      <c r="BN159" s="66"/>
      <c r="BO159" s="66"/>
      <c r="BP159" s="66"/>
      <c r="BQ159" s="66"/>
      <c r="BR159" s="66"/>
      <c r="BS159" s="66"/>
      <c r="BT159" s="66"/>
      <c r="BU159" s="66"/>
      <c r="BV159" s="66"/>
      <c r="BW159" s="66"/>
      <c r="BX159" s="66"/>
    </row>
    <row r="160" spans="1:76">
      <c r="A160" s="66"/>
      <c r="B160" s="66"/>
      <c r="C160" s="466"/>
      <c r="D160" s="4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c r="BI160" s="66"/>
      <c r="BJ160" s="66"/>
      <c r="BK160" s="66"/>
      <c r="BL160" s="66"/>
      <c r="BM160" s="66"/>
      <c r="BN160" s="66"/>
      <c r="BO160" s="66"/>
      <c r="BP160" s="66"/>
      <c r="BQ160" s="66"/>
      <c r="BR160" s="66"/>
      <c r="BS160" s="66"/>
      <c r="BT160" s="66"/>
      <c r="BU160" s="66"/>
      <c r="BV160" s="66"/>
      <c r="BW160" s="66"/>
      <c r="BX160" s="66"/>
    </row>
    <row r="161" spans="1:76">
      <c r="A161" s="66"/>
      <c r="B161" s="66"/>
      <c r="C161" s="466"/>
      <c r="D161" s="4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c r="BI161" s="66"/>
      <c r="BJ161" s="66"/>
      <c r="BK161" s="66"/>
      <c r="BL161" s="66"/>
      <c r="BM161" s="66"/>
      <c r="BN161" s="66"/>
      <c r="BO161" s="66"/>
      <c r="BP161" s="66"/>
      <c r="BQ161" s="66"/>
      <c r="BR161" s="66"/>
      <c r="BS161" s="66"/>
      <c r="BT161" s="66"/>
      <c r="BU161" s="66"/>
      <c r="BV161" s="66"/>
      <c r="BW161" s="66"/>
      <c r="BX161" s="66"/>
    </row>
    <row r="162" spans="1:76">
      <c r="A162" s="66"/>
      <c r="B162" s="66"/>
      <c r="C162" s="466"/>
      <c r="D162" s="4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c r="BI162" s="66"/>
      <c r="BJ162" s="66"/>
      <c r="BK162" s="66"/>
      <c r="BL162" s="66"/>
      <c r="BM162" s="66"/>
      <c r="BN162" s="66"/>
      <c r="BO162" s="66"/>
      <c r="BP162" s="66"/>
      <c r="BQ162" s="66"/>
      <c r="BR162" s="66"/>
      <c r="BS162" s="66"/>
      <c r="BT162" s="66"/>
      <c r="BU162" s="66"/>
      <c r="BV162" s="66"/>
      <c r="BW162" s="66"/>
      <c r="BX162" s="66"/>
    </row>
    <row r="163" spans="1:76">
      <c r="A163" s="66"/>
      <c r="B163" s="66"/>
      <c r="C163" s="466"/>
      <c r="D163" s="4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c r="BI163" s="66"/>
      <c r="BJ163" s="66"/>
      <c r="BK163" s="66"/>
      <c r="BL163" s="66"/>
      <c r="BM163" s="66"/>
      <c r="BN163" s="66"/>
      <c r="BO163" s="66"/>
      <c r="BP163" s="66"/>
      <c r="BQ163" s="66"/>
      <c r="BR163" s="66"/>
      <c r="BS163" s="66"/>
      <c r="BT163" s="66"/>
      <c r="BU163" s="66"/>
      <c r="BV163" s="66"/>
      <c r="BW163" s="66"/>
      <c r="BX163" s="66"/>
    </row>
    <row r="164" spans="1:76">
      <c r="A164" s="66"/>
      <c r="B164" s="66"/>
      <c r="C164" s="466"/>
      <c r="D164" s="4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c r="BI164" s="66"/>
      <c r="BJ164" s="66"/>
      <c r="BK164" s="66"/>
      <c r="BL164" s="66"/>
      <c r="BM164" s="66"/>
      <c r="BN164" s="66"/>
      <c r="BO164" s="66"/>
      <c r="BP164" s="66"/>
      <c r="BQ164" s="66"/>
      <c r="BR164" s="66"/>
      <c r="BS164" s="66"/>
      <c r="BT164" s="66"/>
      <c r="BU164" s="66"/>
      <c r="BV164" s="66"/>
      <c r="BW164" s="66"/>
      <c r="BX164" s="66"/>
    </row>
    <row r="165" spans="1:76">
      <c r="A165" s="66"/>
      <c r="B165" s="66"/>
      <c r="C165" s="466"/>
      <c r="D165" s="4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c r="BI165" s="66"/>
      <c r="BJ165" s="66"/>
      <c r="BK165" s="66"/>
      <c r="BL165" s="66"/>
      <c r="BM165" s="66"/>
      <c r="BN165" s="66"/>
      <c r="BO165" s="66"/>
      <c r="BP165" s="66"/>
      <c r="BQ165" s="66"/>
      <c r="BR165" s="66"/>
      <c r="BS165" s="66"/>
      <c r="BT165" s="66"/>
      <c r="BU165" s="66"/>
      <c r="BV165" s="66"/>
      <c r="BW165" s="66"/>
      <c r="BX165" s="66"/>
    </row>
    <row r="166" spans="1:76">
      <c r="A166" s="66"/>
      <c r="B166" s="66"/>
      <c r="C166" s="466"/>
      <c r="D166" s="4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c r="BI166" s="66"/>
      <c r="BJ166" s="66"/>
      <c r="BK166" s="66"/>
      <c r="BL166" s="66"/>
      <c r="BM166" s="66"/>
      <c r="BN166" s="66"/>
      <c r="BO166" s="66"/>
      <c r="BP166" s="66"/>
      <c r="BQ166" s="66"/>
      <c r="BR166" s="66"/>
      <c r="BS166" s="66"/>
      <c r="BT166" s="66"/>
      <c r="BU166" s="66"/>
      <c r="BV166" s="66"/>
      <c r="BW166" s="66"/>
      <c r="BX166" s="66"/>
    </row>
    <row r="167" spans="1:76">
      <c r="A167" s="66"/>
      <c r="B167" s="66"/>
      <c r="C167" s="466"/>
      <c r="D167" s="4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c r="BI167" s="66"/>
      <c r="BJ167" s="66"/>
      <c r="BK167" s="66"/>
      <c r="BL167" s="66"/>
      <c r="BM167" s="66"/>
      <c r="BN167" s="66"/>
      <c r="BO167" s="66"/>
      <c r="BP167" s="66"/>
      <c r="BQ167" s="66"/>
      <c r="BR167" s="66"/>
      <c r="BS167" s="66"/>
      <c r="BT167" s="66"/>
      <c r="BU167" s="66"/>
      <c r="BV167" s="66"/>
      <c r="BW167" s="66"/>
      <c r="BX167" s="66"/>
    </row>
    <row r="168" spans="1:76">
      <c r="A168" s="66"/>
      <c r="B168" s="66"/>
      <c r="C168" s="466"/>
      <c r="D168" s="4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c r="BI168" s="66"/>
      <c r="BJ168" s="66"/>
      <c r="BK168" s="66"/>
      <c r="BL168" s="66"/>
      <c r="BM168" s="66"/>
      <c r="BN168" s="66"/>
      <c r="BO168" s="66"/>
      <c r="BP168" s="66"/>
      <c r="BQ168" s="66"/>
      <c r="BR168" s="66"/>
      <c r="BS168" s="66"/>
      <c r="BT168" s="66"/>
      <c r="BU168" s="66"/>
      <c r="BV168" s="66"/>
      <c r="BW168" s="66"/>
      <c r="BX168" s="66"/>
    </row>
    <row r="169" spans="1:76">
      <c r="A169" s="66"/>
      <c r="B169" s="66"/>
      <c r="C169" s="466"/>
      <c r="D169" s="4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c r="BI169" s="66"/>
      <c r="BJ169" s="66"/>
      <c r="BK169" s="66"/>
      <c r="BL169" s="66"/>
      <c r="BM169" s="66"/>
      <c r="BN169" s="66"/>
      <c r="BO169" s="66"/>
      <c r="BP169" s="66"/>
      <c r="BQ169" s="66"/>
      <c r="BR169" s="66"/>
      <c r="BS169" s="66"/>
      <c r="BT169" s="66"/>
      <c r="BU169" s="66"/>
      <c r="BV169" s="66"/>
      <c r="BW169" s="66"/>
      <c r="BX169" s="66"/>
    </row>
    <row r="170" spans="1:76">
      <c r="A170" s="66"/>
      <c r="B170" s="66"/>
      <c r="C170" s="466"/>
      <c r="D170" s="4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c r="BI170" s="66"/>
      <c r="BJ170" s="66"/>
      <c r="BK170" s="66"/>
      <c r="BL170" s="66"/>
      <c r="BM170" s="66"/>
      <c r="BN170" s="66"/>
      <c r="BO170" s="66"/>
      <c r="BP170" s="66"/>
      <c r="BQ170" s="66"/>
      <c r="BR170" s="66"/>
      <c r="BS170" s="66"/>
      <c r="BT170" s="66"/>
      <c r="BU170" s="66"/>
      <c r="BV170" s="66"/>
      <c r="BW170" s="66"/>
      <c r="BX170" s="66"/>
    </row>
    <row r="171" spans="1:76">
      <c r="A171" s="66"/>
      <c r="B171" s="66"/>
      <c r="C171" s="466"/>
      <c r="D171" s="4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c r="BI171" s="66"/>
      <c r="BJ171" s="66"/>
      <c r="BK171" s="66"/>
      <c r="BL171" s="66"/>
      <c r="BM171" s="66"/>
      <c r="BN171" s="66"/>
      <c r="BO171" s="66"/>
      <c r="BP171" s="66"/>
      <c r="BQ171" s="66"/>
      <c r="BR171" s="66"/>
      <c r="BS171" s="66"/>
      <c r="BT171" s="66"/>
      <c r="BU171" s="66"/>
      <c r="BV171" s="66"/>
      <c r="BW171" s="66"/>
      <c r="BX171" s="66"/>
    </row>
    <row r="172" spans="1:76">
      <c r="A172" s="66"/>
      <c r="B172" s="66"/>
      <c r="C172" s="466"/>
      <c r="D172" s="4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c r="BI172" s="66"/>
      <c r="BJ172" s="66"/>
      <c r="BK172" s="66"/>
      <c r="BL172" s="66"/>
      <c r="BM172" s="66"/>
      <c r="BN172" s="66"/>
      <c r="BO172" s="66"/>
      <c r="BP172" s="66"/>
      <c r="BQ172" s="66"/>
      <c r="BR172" s="66"/>
      <c r="BS172" s="66"/>
      <c r="BT172" s="66"/>
      <c r="BU172" s="66"/>
      <c r="BV172" s="66"/>
      <c r="BW172" s="66"/>
      <c r="BX172" s="66"/>
    </row>
    <row r="173" spans="1:76">
      <c r="A173" s="66"/>
      <c r="B173" s="66"/>
      <c r="C173" s="466"/>
      <c r="D173" s="4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c r="BI173" s="66"/>
      <c r="BJ173" s="66"/>
      <c r="BK173" s="66"/>
      <c r="BL173" s="66"/>
      <c r="BM173" s="66"/>
      <c r="BN173" s="66"/>
      <c r="BO173" s="66"/>
      <c r="BP173" s="66"/>
      <c r="BQ173" s="66"/>
      <c r="BR173" s="66"/>
      <c r="BS173" s="66"/>
      <c r="BT173" s="66"/>
      <c r="BU173" s="66"/>
      <c r="BV173" s="66"/>
      <c r="BW173" s="66"/>
      <c r="BX173" s="66"/>
    </row>
    <row r="174" spans="1:76">
      <c r="A174" s="66"/>
      <c r="B174" s="66"/>
      <c r="C174" s="466"/>
      <c r="D174" s="4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c r="BI174" s="66"/>
      <c r="BJ174" s="66"/>
      <c r="BK174" s="66"/>
      <c r="BL174" s="66"/>
      <c r="BM174" s="66"/>
      <c r="BN174" s="66"/>
      <c r="BO174" s="66"/>
      <c r="BP174" s="66"/>
      <c r="BQ174" s="66"/>
      <c r="BR174" s="66"/>
      <c r="BS174" s="66"/>
      <c r="BT174" s="66"/>
      <c r="BU174" s="66"/>
      <c r="BV174" s="66"/>
      <c r="BW174" s="66"/>
      <c r="BX174" s="66"/>
    </row>
    <row r="175" spans="1:76">
      <c r="A175" s="66"/>
      <c r="B175" s="66"/>
      <c r="C175" s="466"/>
      <c r="D175" s="4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c r="BI175" s="66"/>
      <c r="BJ175" s="66"/>
      <c r="BK175" s="66"/>
      <c r="BL175" s="66"/>
      <c r="BM175" s="66"/>
      <c r="BN175" s="66"/>
      <c r="BO175" s="66"/>
      <c r="BP175" s="66"/>
      <c r="BQ175" s="66"/>
      <c r="BR175" s="66"/>
      <c r="BS175" s="66"/>
      <c r="BT175" s="66"/>
      <c r="BU175" s="66"/>
      <c r="BV175" s="66"/>
      <c r="BW175" s="66"/>
      <c r="BX175" s="66"/>
    </row>
    <row r="176" spans="1:76">
      <c r="A176" s="66"/>
      <c r="B176" s="66"/>
      <c r="C176" s="466"/>
      <c r="D176" s="4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c r="BI176" s="66"/>
      <c r="BJ176" s="66"/>
      <c r="BK176" s="66"/>
      <c r="BL176" s="66"/>
      <c r="BM176" s="66"/>
      <c r="BN176" s="66"/>
      <c r="BO176" s="66"/>
      <c r="BP176" s="66"/>
      <c r="BQ176" s="66"/>
      <c r="BR176" s="66"/>
      <c r="BS176" s="66"/>
      <c r="BT176" s="66"/>
      <c r="BU176" s="66"/>
      <c r="BV176" s="66"/>
      <c r="BW176" s="66"/>
      <c r="BX176" s="66"/>
    </row>
    <row r="177" spans="1:76">
      <c r="A177" s="66"/>
      <c r="B177" s="66"/>
      <c r="C177" s="466"/>
      <c r="D177" s="4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c r="BI177" s="66"/>
      <c r="BJ177" s="66"/>
      <c r="BK177" s="66"/>
      <c r="BL177" s="66"/>
      <c r="BM177" s="66"/>
      <c r="BN177" s="66"/>
      <c r="BO177" s="66"/>
      <c r="BP177" s="66"/>
      <c r="BQ177" s="66"/>
      <c r="BR177" s="66"/>
      <c r="BS177" s="66"/>
      <c r="BT177" s="66"/>
      <c r="BU177" s="66"/>
      <c r="BV177" s="66"/>
      <c r="BW177" s="66"/>
      <c r="BX177" s="66"/>
    </row>
    <row r="178" spans="1:76">
      <c r="A178" s="66"/>
      <c r="B178" s="66"/>
      <c r="C178" s="466"/>
      <c r="D178" s="4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c r="BI178" s="66"/>
      <c r="BJ178" s="66"/>
      <c r="BK178" s="66"/>
      <c r="BL178" s="66"/>
      <c r="BM178" s="66"/>
      <c r="BN178" s="66"/>
      <c r="BO178" s="66"/>
      <c r="BP178" s="66"/>
      <c r="BQ178" s="66"/>
      <c r="BR178" s="66"/>
      <c r="BS178" s="66"/>
      <c r="BT178" s="66"/>
      <c r="BU178" s="66"/>
      <c r="BV178" s="66"/>
      <c r="BW178" s="66"/>
      <c r="BX178" s="66"/>
    </row>
    <row r="179" spans="1:76">
      <c r="A179" s="66"/>
      <c r="B179" s="66"/>
      <c r="C179" s="466"/>
      <c r="D179" s="4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c r="BI179" s="66"/>
      <c r="BJ179" s="66"/>
      <c r="BK179" s="66"/>
      <c r="BL179" s="66"/>
      <c r="BM179" s="66"/>
      <c r="BN179" s="66"/>
      <c r="BO179" s="66"/>
      <c r="BP179" s="66"/>
      <c r="BQ179" s="66"/>
      <c r="BR179" s="66"/>
      <c r="BS179" s="66"/>
      <c r="BT179" s="66"/>
      <c r="BU179" s="66"/>
      <c r="BV179" s="66"/>
      <c r="BW179" s="66"/>
      <c r="BX179" s="66"/>
    </row>
    <row r="180" spans="1:76">
      <c r="A180" s="66"/>
      <c r="B180" s="66"/>
      <c r="C180" s="466"/>
      <c r="D180" s="4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c r="BI180" s="66"/>
      <c r="BJ180" s="66"/>
      <c r="BK180" s="66"/>
      <c r="BL180" s="66"/>
      <c r="BM180" s="66"/>
      <c r="BN180" s="66"/>
      <c r="BO180" s="66"/>
      <c r="BP180" s="66"/>
      <c r="BQ180" s="66"/>
      <c r="BR180" s="66"/>
      <c r="BS180" s="66"/>
      <c r="BT180" s="66"/>
      <c r="BU180" s="66"/>
      <c r="BV180" s="66"/>
      <c r="BW180" s="66"/>
      <c r="BX180" s="66"/>
    </row>
    <row r="181" spans="1:76">
      <c r="A181" s="66"/>
      <c r="B181" s="66"/>
      <c r="C181" s="466"/>
      <c r="D181" s="4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c r="BI181" s="66"/>
      <c r="BJ181" s="66"/>
      <c r="BK181" s="66"/>
      <c r="BL181" s="66"/>
      <c r="BM181" s="66"/>
      <c r="BN181" s="66"/>
      <c r="BO181" s="66"/>
      <c r="BP181" s="66"/>
      <c r="BQ181" s="66"/>
      <c r="BR181" s="66"/>
      <c r="BS181" s="66"/>
      <c r="BT181" s="66"/>
      <c r="BU181" s="66"/>
      <c r="BV181" s="66"/>
      <c r="BW181" s="66"/>
      <c r="BX181" s="66"/>
    </row>
    <row r="182" spans="1:76">
      <c r="A182" s="66"/>
      <c r="B182" s="66"/>
      <c r="C182" s="466"/>
      <c r="D182" s="4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c r="BI182" s="66"/>
      <c r="BJ182" s="66"/>
      <c r="BK182" s="66"/>
      <c r="BL182" s="66"/>
      <c r="BM182" s="66"/>
      <c r="BN182" s="66"/>
      <c r="BO182" s="66"/>
      <c r="BP182" s="66"/>
      <c r="BQ182" s="66"/>
      <c r="BR182" s="66"/>
      <c r="BS182" s="66"/>
      <c r="BT182" s="66"/>
      <c r="BU182" s="66"/>
      <c r="BV182" s="66"/>
      <c r="BW182" s="66"/>
      <c r="BX182" s="66"/>
    </row>
    <row r="183" spans="1:76">
      <c r="A183" s="66"/>
      <c r="B183" s="66"/>
      <c r="C183" s="466"/>
      <c r="D183" s="4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c r="BI183" s="66"/>
      <c r="BJ183" s="66"/>
      <c r="BK183" s="66"/>
      <c r="BL183" s="66"/>
      <c r="BM183" s="66"/>
      <c r="BN183" s="66"/>
      <c r="BO183" s="66"/>
      <c r="BP183" s="66"/>
      <c r="BQ183" s="66"/>
      <c r="BR183" s="66"/>
      <c r="BS183" s="66"/>
      <c r="BT183" s="66"/>
      <c r="BU183" s="66"/>
      <c r="BV183" s="66"/>
      <c r="BW183" s="66"/>
      <c r="BX183" s="66"/>
    </row>
    <row r="184" spans="1:76">
      <c r="A184" s="66"/>
      <c r="B184" s="66"/>
      <c r="C184" s="466"/>
      <c r="D184" s="4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c r="BI184" s="66"/>
      <c r="BJ184" s="66"/>
      <c r="BK184" s="66"/>
      <c r="BL184" s="66"/>
      <c r="BM184" s="66"/>
      <c r="BN184" s="66"/>
      <c r="BO184" s="66"/>
      <c r="BP184" s="66"/>
      <c r="BQ184" s="66"/>
      <c r="BR184" s="66"/>
      <c r="BS184" s="66"/>
      <c r="BT184" s="66"/>
      <c r="BU184" s="66"/>
      <c r="BV184" s="66"/>
      <c r="BW184" s="66"/>
      <c r="BX184" s="66"/>
    </row>
    <row r="185" spans="1:76">
      <c r="A185" s="66"/>
      <c r="B185" s="66"/>
      <c r="C185" s="466"/>
      <c r="D185" s="4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c r="BI185" s="66"/>
      <c r="BJ185" s="66"/>
      <c r="BK185" s="66"/>
      <c r="BL185" s="66"/>
      <c r="BM185" s="66"/>
      <c r="BN185" s="66"/>
      <c r="BO185" s="66"/>
      <c r="BP185" s="66"/>
      <c r="BQ185" s="66"/>
      <c r="BR185" s="66"/>
      <c r="BS185" s="66"/>
      <c r="BT185" s="66"/>
      <c r="BU185" s="66"/>
      <c r="BV185" s="66"/>
      <c r="BW185" s="66"/>
      <c r="BX185" s="66"/>
    </row>
    <row r="186" spans="1:76">
      <c r="A186" s="66"/>
      <c r="B186" s="66"/>
      <c r="C186" s="466"/>
      <c r="D186" s="4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c r="BI186" s="66"/>
      <c r="BJ186" s="66"/>
      <c r="BK186" s="66"/>
      <c r="BL186" s="66"/>
      <c r="BM186" s="66"/>
      <c r="BN186" s="66"/>
      <c r="BO186" s="66"/>
      <c r="BP186" s="66"/>
      <c r="BQ186" s="66"/>
      <c r="BR186" s="66"/>
      <c r="BS186" s="66"/>
      <c r="BT186" s="66"/>
      <c r="BU186" s="66"/>
      <c r="BV186" s="66"/>
      <c r="BW186" s="66"/>
      <c r="BX186" s="66"/>
    </row>
    <row r="187" spans="1:76">
      <c r="A187" s="66"/>
      <c r="B187" s="66"/>
      <c r="C187" s="466"/>
      <c r="D187" s="4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c r="BI187" s="66"/>
      <c r="BJ187" s="66"/>
      <c r="BK187" s="66"/>
      <c r="BL187" s="66"/>
      <c r="BM187" s="66"/>
      <c r="BN187" s="66"/>
      <c r="BO187" s="66"/>
      <c r="BP187" s="66"/>
      <c r="BQ187" s="66"/>
      <c r="BR187" s="66"/>
      <c r="BS187" s="66"/>
      <c r="BT187" s="66"/>
      <c r="BU187" s="66"/>
      <c r="BV187" s="66"/>
      <c r="BW187" s="66"/>
      <c r="BX187" s="66"/>
    </row>
    <row r="188" spans="1:76">
      <c r="A188" s="66"/>
      <c r="B188" s="66"/>
      <c r="C188" s="466"/>
      <c r="D188" s="4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c r="BI188" s="66"/>
      <c r="BJ188" s="66"/>
      <c r="BK188" s="66"/>
      <c r="BL188" s="66"/>
      <c r="BM188" s="66"/>
      <c r="BN188" s="66"/>
      <c r="BO188" s="66"/>
      <c r="BP188" s="66"/>
      <c r="BQ188" s="66"/>
      <c r="BR188" s="66"/>
      <c r="BS188" s="66"/>
      <c r="BT188" s="66"/>
      <c r="BU188" s="66"/>
      <c r="BV188" s="66"/>
      <c r="BW188" s="66"/>
      <c r="BX188" s="66"/>
    </row>
    <row r="189" spans="1:76">
      <c r="A189" s="66"/>
      <c r="B189" s="66"/>
      <c r="C189" s="466"/>
      <c r="D189" s="4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c r="BI189" s="66"/>
      <c r="BJ189" s="66"/>
      <c r="BK189" s="66"/>
      <c r="BL189" s="66"/>
      <c r="BM189" s="66"/>
      <c r="BN189" s="66"/>
      <c r="BO189" s="66"/>
      <c r="BP189" s="66"/>
      <c r="BQ189" s="66"/>
      <c r="BR189" s="66"/>
      <c r="BS189" s="66"/>
      <c r="BT189" s="66"/>
      <c r="BU189" s="66"/>
      <c r="BV189" s="66"/>
      <c r="BW189" s="66"/>
      <c r="BX189" s="66"/>
    </row>
    <row r="190" spans="1:76">
      <c r="A190" s="66"/>
      <c r="B190" s="66"/>
      <c r="C190" s="466"/>
      <c r="D190" s="4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c r="BI190" s="66"/>
      <c r="BJ190" s="66"/>
      <c r="BK190" s="66"/>
      <c r="BL190" s="66"/>
      <c r="BM190" s="66"/>
      <c r="BN190" s="66"/>
      <c r="BO190" s="66"/>
      <c r="BP190" s="66"/>
      <c r="BQ190" s="66"/>
      <c r="BR190" s="66"/>
      <c r="BS190" s="66"/>
      <c r="BT190" s="66"/>
      <c r="BU190" s="66"/>
      <c r="BV190" s="66"/>
      <c r="BW190" s="66"/>
      <c r="BX190" s="66"/>
    </row>
    <row r="191" spans="1:76">
      <c r="A191" s="66"/>
      <c r="B191" s="66"/>
      <c r="C191" s="466"/>
      <c r="D191" s="4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c r="BI191" s="66"/>
      <c r="BJ191" s="66"/>
      <c r="BK191" s="66"/>
      <c r="BL191" s="66"/>
      <c r="BM191" s="66"/>
      <c r="BN191" s="66"/>
      <c r="BO191" s="66"/>
      <c r="BP191" s="66"/>
      <c r="BQ191" s="66"/>
      <c r="BR191" s="66"/>
      <c r="BS191" s="66"/>
      <c r="BT191" s="66"/>
      <c r="BU191" s="66"/>
      <c r="BV191" s="66"/>
      <c r="BW191" s="66"/>
      <c r="BX191" s="66"/>
    </row>
    <row r="192" spans="1:76">
      <c r="A192" s="66"/>
      <c r="B192" s="66"/>
      <c r="C192" s="466"/>
      <c r="D192" s="4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c r="BI192" s="66"/>
      <c r="BJ192" s="66"/>
      <c r="BK192" s="66"/>
      <c r="BL192" s="66"/>
      <c r="BM192" s="66"/>
      <c r="BN192" s="66"/>
      <c r="BO192" s="66"/>
      <c r="BP192" s="66"/>
      <c r="BQ192" s="66"/>
      <c r="BR192" s="66"/>
      <c r="BS192" s="66"/>
      <c r="BT192" s="66"/>
      <c r="BU192" s="66"/>
      <c r="BV192" s="66"/>
      <c r="BW192" s="66"/>
      <c r="BX192" s="66"/>
    </row>
    <row r="193" spans="1:76">
      <c r="A193" s="66"/>
      <c r="B193" s="66"/>
      <c r="C193" s="466"/>
      <c r="D193" s="4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c r="BI193" s="66"/>
      <c r="BJ193" s="66"/>
      <c r="BK193" s="66"/>
      <c r="BL193" s="66"/>
      <c r="BM193" s="66"/>
      <c r="BN193" s="66"/>
      <c r="BO193" s="66"/>
      <c r="BP193" s="66"/>
      <c r="BQ193" s="66"/>
      <c r="BR193" s="66"/>
      <c r="BS193" s="66"/>
      <c r="BT193" s="66"/>
      <c r="BU193" s="66"/>
      <c r="BV193" s="66"/>
      <c r="BW193" s="66"/>
      <c r="BX193" s="66"/>
    </row>
    <row r="194" spans="1:76">
      <c r="A194" s="66"/>
      <c r="B194" s="66"/>
      <c r="C194" s="466"/>
      <c r="D194" s="4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c r="BI194" s="66"/>
      <c r="BJ194" s="66"/>
      <c r="BK194" s="66"/>
      <c r="BL194" s="66"/>
      <c r="BM194" s="66"/>
      <c r="BN194" s="66"/>
      <c r="BO194" s="66"/>
      <c r="BP194" s="66"/>
      <c r="BQ194" s="66"/>
      <c r="BR194" s="66"/>
      <c r="BS194" s="66"/>
      <c r="BT194" s="66"/>
      <c r="BU194" s="66"/>
      <c r="BV194" s="66"/>
      <c r="BW194" s="66"/>
      <c r="BX194" s="66"/>
    </row>
    <row r="195" spans="1:76">
      <c r="A195" s="66"/>
      <c r="B195" s="66"/>
      <c r="C195" s="466"/>
      <c r="D195" s="4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c r="BI195" s="66"/>
      <c r="BJ195" s="66"/>
      <c r="BK195" s="66"/>
      <c r="BL195" s="66"/>
      <c r="BM195" s="66"/>
      <c r="BN195" s="66"/>
      <c r="BO195" s="66"/>
      <c r="BP195" s="66"/>
      <c r="BQ195" s="66"/>
      <c r="BR195" s="66"/>
      <c r="BS195" s="66"/>
      <c r="BT195" s="66"/>
      <c r="BU195" s="66"/>
      <c r="BV195" s="66"/>
      <c r="BW195" s="66"/>
      <c r="BX195" s="66"/>
    </row>
    <row r="196" spans="1:76">
      <c r="A196" s="66"/>
      <c r="B196" s="66"/>
      <c r="C196" s="466"/>
      <c r="D196" s="4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c r="BI196" s="66"/>
      <c r="BJ196" s="66"/>
      <c r="BK196" s="66"/>
      <c r="BL196" s="66"/>
      <c r="BM196" s="66"/>
      <c r="BN196" s="66"/>
      <c r="BO196" s="66"/>
      <c r="BP196" s="66"/>
      <c r="BQ196" s="66"/>
      <c r="BR196" s="66"/>
      <c r="BS196" s="66"/>
      <c r="BT196" s="66"/>
      <c r="BU196" s="66"/>
      <c r="BV196" s="66"/>
      <c r="BW196" s="66"/>
      <c r="BX196" s="66"/>
    </row>
    <row r="197" spans="1:76">
      <c r="A197" s="66"/>
      <c r="B197" s="66"/>
      <c r="C197" s="466"/>
      <c r="D197" s="4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c r="BI197" s="66"/>
      <c r="BJ197" s="66"/>
      <c r="BK197" s="66"/>
      <c r="BL197" s="66"/>
      <c r="BM197" s="66"/>
      <c r="BN197" s="66"/>
      <c r="BO197" s="66"/>
      <c r="BP197" s="66"/>
      <c r="BQ197" s="66"/>
      <c r="BR197" s="66"/>
      <c r="BS197" s="66"/>
      <c r="BT197" s="66"/>
      <c r="BU197" s="66"/>
      <c r="BV197" s="66"/>
      <c r="BW197" s="66"/>
      <c r="BX197" s="66"/>
    </row>
    <row r="198" spans="1:76">
      <c r="A198" s="66"/>
      <c r="B198" s="66"/>
      <c r="C198" s="466"/>
      <c r="D198" s="4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c r="BI198" s="66"/>
      <c r="BJ198" s="66"/>
      <c r="BK198" s="66"/>
      <c r="BL198" s="66"/>
      <c r="BM198" s="66"/>
      <c r="BN198" s="66"/>
      <c r="BO198" s="66"/>
      <c r="BP198" s="66"/>
      <c r="BQ198" s="66"/>
      <c r="BR198" s="66"/>
      <c r="BS198" s="66"/>
      <c r="BT198" s="66"/>
      <c r="BU198" s="66"/>
      <c r="BV198" s="66"/>
      <c r="BW198" s="66"/>
      <c r="BX198" s="66"/>
    </row>
    <row r="199" spans="1:76">
      <c r="A199" s="66"/>
      <c r="B199" s="66"/>
      <c r="C199" s="466"/>
      <c r="D199" s="4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c r="BI199" s="66"/>
      <c r="BJ199" s="66"/>
      <c r="BK199" s="66"/>
      <c r="BL199" s="66"/>
      <c r="BM199" s="66"/>
      <c r="BN199" s="66"/>
      <c r="BO199" s="66"/>
      <c r="BP199" s="66"/>
      <c r="BQ199" s="66"/>
      <c r="BR199" s="66"/>
      <c r="BS199" s="66"/>
      <c r="BT199" s="66"/>
      <c r="BU199" s="66"/>
      <c r="BV199" s="66"/>
      <c r="BW199" s="66"/>
      <c r="BX199" s="66"/>
    </row>
    <row r="200" spans="1:76">
      <c r="A200" s="66"/>
      <c r="B200" s="66"/>
      <c r="C200" s="466"/>
      <c r="D200" s="4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c r="BI200" s="66"/>
      <c r="BJ200" s="66"/>
      <c r="BK200" s="66"/>
      <c r="BL200" s="66"/>
      <c r="BM200" s="66"/>
      <c r="BN200" s="66"/>
      <c r="BO200" s="66"/>
      <c r="BP200" s="66"/>
      <c r="BQ200" s="66"/>
      <c r="BR200" s="66"/>
      <c r="BS200" s="66"/>
      <c r="BT200" s="66"/>
      <c r="BU200" s="66"/>
      <c r="BV200" s="66"/>
      <c r="BW200" s="66"/>
      <c r="BX200" s="66"/>
    </row>
    <row r="201" spans="1:76">
      <c r="A201" s="66"/>
      <c r="B201" s="66"/>
      <c r="C201" s="466"/>
      <c r="D201" s="4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c r="BI201" s="66"/>
      <c r="BJ201" s="66"/>
      <c r="BK201" s="66"/>
      <c r="BL201" s="66"/>
      <c r="BM201" s="66"/>
      <c r="BN201" s="66"/>
      <c r="BO201" s="66"/>
      <c r="BP201" s="66"/>
      <c r="BQ201" s="66"/>
      <c r="BR201" s="66"/>
      <c r="BS201" s="66"/>
      <c r="BT201" s="66"/>
      <c r="BU201" s="66"/>
      <c r="BV201" s="66"/>
      <c r="BW201" s="66"/>
      <c r="BX201" s="66"/>
    </row>
    <row r="202" spans="1:76">
      <c r="A202" s="66"/>
      <c r="B202" s="66"/>
      <c r="C202" s="466"/>
      <c r="D202" s="4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c r="BI202" s="66"/>
      <c r="BJ202" s="66"/>
      <c r="BK202" s="66"/>
      <c r="BL202" s="66"/>
      <c r="BM202" s="66"/>
      <c r="BN202" s="66"/>
      <c r="BO202" s="66"/>
      <c r="BP202" s="66"/>
      <c r="BQ202" s="66"/>
      <c r="BR202" s="66"/>
      <c r="BS202" s="66"/>
      <c r="BT202" s="66"/>
      <c r="BU202" s="66"/>
      <c r="BV202" s="66"/>
      <c r="BW202" s="66"/>
      <c r="BX202" s="66"/>
    </row>
    <row r="203" spans="1:76">
      <c r="A203" s="66"/>
      <c r="B203" s="66"/>
      <c r="C203" s="466"/>
      <c r="D203" s="4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c r="BI203" s="66"/>
      <c r="BJ203" s="66"/>
      <c r="BK203" s="66"/>
      <c r="BL203" s="66"/>
      <c r="BM203" s="66"/>
      <c r="BN203" s="66"/>
      <c r="BO203" s="66"/>
      <c r="BP203" s="66"/>
      <c r="BQ203" s="66"/>
      <c r="BR203" s="66"/>
      <c r="BS203" s="66"/>
      <c r="BT203" s="66"/>
      <c r="BU203" s="66"/>
      <c r="BV203" s="66"/>
      <c r="BW203" s="66"/>
      <c r="BX203" s="66"/>
    </row>
    <row r="204" spans="1:76">
      <c r="A204" s="66"/>
      <c r="B204" s="66"/>
      <c r="C204" s="466"/>
      <c r="D204" s="4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c r="BI204" s="66"/>
      <c r="BJ204" s="66"/>
      <c r="BK204" s="66"/>
      <c r="BL204" s="66"/>
      <c r="BM204" s="66"/>
      <c r="BN204" s="66"/>
      <c r="BO204" s="66"/>
      <c r="BP204" s="66"/>
      <c r="BQ204" s="66"/>
      <c r="BR204" s="66"/>
      <c r="BS204" s="66"/>
      <c r="BT204" s="66"/>
      <c r="BU204" s="66"/>
      <c r="BV204" s="66"/>
      <c r="BW204" s="66"/>
      <c r="BX204" s="66"/>
    </row>
    <row r="205" spans="1:76">
      <c r="A205" s="66"/>
      <c r="B205" s="66"/>
      <c r="C205" s="466"/>
      <c r="D205" s="4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c r="BI205" s="66"/>
      <c r="BJ205" s="66"/>
      <c r="BK205" s="66"/>
      <c r="BL205" s="66"/>
      <c r="BM205" s="66"/>
      <c r="BN205" s="66"/>
      <c r="BO205" s="66"/>
      <c r="BP205" s="66"/>
      <c r="BQ205" s="66"/>
      <c r="BR205" s="66"/>
      <c r="BS205" s="66"/>
      <c r="BT205" s="66"/>
      <c r="BU205" s="66"/>
      <c r="BV205" s="66"/>
      <c r="BW205" s="66"/>
      <c r="BX205" s="66"/>
    </row>
    <row r="206" spans="1:76">
      <c r="A206" s="66"/>
      <c r="B206" s="66"/>
      <c r="C206" s="466"/>
      <c r="D206" s="4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c r="BI206" s="66"/>
      <c r="BJ206" s="66"/>
      <c r="BK206" s="66"/>
      <c r="BL206" s="66"/>
      <c r="BM206" s="66"/>
      <c r="BN206" s="66"/>
      <c r="BO206" s="66"/>
      <c r="BP206" s="66"/>
      <c r="BQ206" s="66"/>
      <c r="BR206" s="66"/>
      <c r="BS206" s="66"/>
      <c r="BT206" s="66"/>
      <c r="BU206" s="66"/>
      <c r="BV206" s="66"/>
      <c r="BW206" s="66"/>
      <c r="BX206" s="66"/>
    </row>
    <row r="207" spans="1:76">
      <c r="A207" s="66"/>
      <c r="B207" s="66"/>
      <c r="C207" s="466"/>
      <c r="D207" s="4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c r="BI207" s="66"/>
      <c r="BJ207" s="66"/>
      <c r="BK207" s="66"/>
      <c r="BL207" s="66"/>
      <c r="BM207" s="66"/>
      <c r="BN207" s="66"/>
      <c r="BO207" s="66"/>
      <c r="BP207" s="66"/>
      <c r="BQ207" s="66"/>
      <c r="BR207" s="66"/>
      <c r="BS207" s="66"/>
      <c r="BT207" s="66"/>
      <c r="BU207" s="66"/>
      <c r="BV207" s="66"/>
      <c r="BW207" s="66"/>
      <c r="BX207" s="66"/>
    </row>
    <row r="208" spans="1:76">
      <c r="A208" s="66"/>
      <c r="B208" s="66"/>
      <c r="C208" s="466"/>
      <c r="D208" s="4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c r="BI208" s="66"/>
      <c r="BJ208" s="66"/>
      <c r="BK208" s="66"/>
      <c r="BL208" s="66"/>
      <c r="BM208" s="66"/>
      <c r="BN208" s="66"/>
      <c r="BO208" s="66"/>
      <c r="BP208" s="66"/>
      <c r="BQ208" s="66"/>
      <c r="BR208" s="66"/>
      <c r="BS208" s="66"/>
      <c r="BT208" s="66"/>
      <c r="BU208" s="66"/>
      <c r="BV208" s="66"/>
      <c r="BW208" s="66"/>
      <c r="BX208" s="66"/>
    </row>
    <row r="209" spans="1:76">
      <c r="A209" s="66"/>
      <c r="B209" s="66"/>
      <c r="C209" s="466"/>
      <c r="D209" s="4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c r="BI209" s="66"/>
      <c r="BJ209" s="66"/>
      <c r="BK209" s="66"/>
      <c r="BL209" s="66"/>
      <c r="BM209" s="66"/>
      <c r="BN209" s="66"/>
      <c r="BO209" s="66"/>
      <c r="BP209" s="66"/>
      <c r="BQ209" s="66"/>
      <c r="BR209" s="66"/>
      <c r="BS209" s="66"/>
      <c r="BT209" s="66"/>
      <c r="BU209" s="66"/>
      <c r="BV209" s="66"/>
      <c r="BW209" s="66"/>
      <c r="BX209" s="66"/>
    </row>
    <row r="210" spans="1:76">
      <c r="A210" s="66"/>
      <c r="B210" s="66"/>
      <c r="C210" s="466"/>
      <c r="D210" s="466"/>
      <c r="E210" s="66"/>
      <c r="F210" s="66"/>
      <c r="G210" s="66"/>
      <c r="H210" s="66"/>
      <c r="I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c r="BI210" s="66"/>
      <c r="BJ210" s="66"/>
      <c r="BK210" s="66"/>
      <c r="BL210" s="66"/>
      <c r="BM210" s="66"/>
      <c r="BN210" s="66"/>
      <c r="BO210" s="66"/>
      <c r="BP210" s="66"/>
      <c r="BQ210" s="66"/>
      <c r="BR210" s="66"/>
      <c r="BS210" s="66"/>
      <c r="BT210" s="66"/>
      <c r="BU210" s="66"/>
      <c r="BV210" s="66"/>
      <c r="BW210" s="66"/>
      <c r="BX210" s="66"/>
    </row>
    <row r="211" spans="1:76">
      <c r="A211" s="66"/>
      <c r="B211" s="66"/>
      <c r="C211" s="466"/>
      <c r="D211" s="466"/>
      <c r="E211" s="66"/>
      <c r="F211" s="66"/>
      <c r="G211" s="66"/>
      <c r="H211" s="66"/>
      <c r="I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c r="BI211" s="66"/>
      <c r="BJ211" s="66"/>
      <c r="BK211" s="66"/>
      <c r="BL211" s="66"/>
      <c r="BM211" s="66"/>
      <c r="BN211" s="66"/>
      <c r="BO211" s="66"/>
      <c r="BP211" s="66"/>
      <c r="BQ211" s="66"/>
      <c r="BR211" s="66"/>
      <c r="BS211" s="66"/>
      <c r="BT211" s="66"/>
      <c r="BU211" s="66"/>
      <c r="BV211" s="66"/>
      <c r="BW211" s="66"/>
      <c r="BX211" s="66"/>
    </row>
    <row r="212" spans="1:76">
      <c r="A212" s="66"/>
      <c r="B212" s="66"/>
      <c r="C212" s="466"/>
      <c r="D212" s="466"/>
      <c r="E212" s="66"/>
      <c r="F212" s="66"/>
      <c r="G212" s="66"/>
      <c r="H212" s="66"/>
      <c r="I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c r="BI212" s="66"/>
      <c r="BJ212" s="66"/>
      <c r="BK212" s="66"/>
      <c r="BL212" s="66"/>
      <c r="BM212" s="66"/>
      <c r="BN212" s="66"/>
      <c r="BO212" s="66"/>
      <c r="BP212" s="66"/>
      <c r="BQ212" s="66"/>
      <c r="BR212" s="66"/>
      <c r="BS212" s="66"/>
      <c r="BT212" s="66"/>
      <c r="BU212" s="66"/>
      <c r="BV212" s="66"/>
      <c r="BW212" s="66"/>
      <c r="BX212" s="66"/>
    </row>
    <row r="213" spans="1:76">
      <c r="A213" s="66"/>
      <c r="B213" s="66"/>
      <c r="C213" s="466"/>
      <c r="D213" s="4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c r="BI213" s="66"/>
      <c r="BJ213" s="66"/>
      <c r="BK213" s="66"/>
      <c r="BL213" s="66"/>
      <c r="BM213" s="66"/>
      <c r="BN213" s="66"/>
      <c r="BO213" s="66"/>
      <c r="BP213" s="66"/>
      <c r="BQ213" s="66"/>
      <c r="BR213" s="66"/>
      <c r="BS213" s="66"/>
      <c r="BT213" s="66"/>
      <c r="BU213" s="66"/>
      <c r="BV213" s="66"/>
      <c r="BW213" s="66"/>
      <c r="BX213" s="66"/>
    </row>
    <row r="214" spans="1:76">
      <c r="A214" s="66"/>
      <c r="B214" s="66"/>
      <c r="C214" s="466"/>
      <c r="D214" s="466"/>
      <c r="E214" s="66"/>
      <c r="F214" s="66"/>
      <c r="G214" s="66"/>
      <c r="H214" s="66"/>
      <c r="I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c r="BI214" s="66"/>
      <c r="BJ214" s="66"/>
      <c r="BK214" s="66"/>
      <c r="BL214" s="66"/>
      <c r="BM214" s="66"/>
      <c r="BN214" s="66"/>
      <c r="BO214" s="66"/>
      <c r="BP214" s="66"/>
      <c r="BQ214" s="66"/>
      <c r="BR214" s="66"/>
      <c r="BS214" s="66"/>
      <c r="BT214" s="66"/>
      <c r="BU214" s="66"/>
      <c r="BV214" s="66"/>
      <c r="BW214" s="66"/>
      <c r="BX214" s="66"/>
    </row>
    <row r="215" spans="1:76">
      <c r="A215" s="66"/>
      <c r="B215" s="66"/>
      <c r="C215" s="466"/>
      <c r="D215" s="466"/>
      <c r="E215" s="66"/>
      <c r="F215" s="66"/>
      <c r="G215" s="66"/>
      <c r="H215" s="66"/>
      <c r="I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c r="BI215" s="66"/>
      <c r="BJ215" s="66"/>
      <c r="BK215" s="66"/>
      <c r="BL215" s="66"/>
      <c r="BM215" s="66"/>
      <c r="BN215" s="66"/>
      <c r="BO215" s="66"/>
      <c r="BP215" s="66"/>
      <c r="BQ215" s="66"/>
      <c r="BR215" s="66"/>
      <c r="BS215" s="66"/>
      <c r="BT215" s="66"/>
      <c r="BU215" s="66"/>
      <c r="BV215" s="66"/>
      <c r="BW215" s="66"/>
      <c r="BX215" s="66"/>
    </row>
    <row r="216" spans="1:76">
      <c r="A216" s="66"/>
      <c r="B216" s="66"/>
      <c r="C216" s="466"/>
      <c r="D216" s="4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c r="BI216" s="66"/>
      <c r="BJ216" s="66"/>
      <c r="BK216" s="66"/>
      <c r="BL216" s="66"/>
      <c r="BM216" s="66"/>
      <c r="BN216" s="66"/>
      <c r="BO216" s="66"/>
      <c r="BP216" s="66"/>
      <c r="BQ216" s="66"/>
      <c r="BR216" s="66"/>
      <c r="BS216" s="66"/>
      <c r="BT216" s="66"/>
      <c r="BU216" s="66"/>
      <c r="BV216" s="66"/>
      <c r="BW216" s="66"/>
      <c r="BX216" s="66"/>
    </row>
    <row r="217" spans="1:76">
      <c r="A217" s="66"/>
      <c r="B217" s="66"/>
      <c r="C217" s="466"/>
      <c r="D217" s="466"/>
      <c r="E217" s="66"/>
      <c r="F217" s="66"/>
      <c r="G217" s="66"/>
      <c r="H217" s="66"/>
      <c r="I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c r="BI217" s="66"/>
      <c r="BJ217" s="66"/>
      <c r="BK217" s="66"/>
      <c r="BL217" s="66"/>
      <c r="BM217" s="66"/>
      <c r="BN217" s="66"/>
      <c r="BO217" s="66"/>
      <c r="BP217" s="66"/>
      <c r="BQ217" s="66"/>
      <c r="BR217" s="66"/>
      <c r="BS217" s="66"/>
      <c r="BT217" s="66"/>
      <c r="BU217" s="66"/>
      <c r="BV217" s="66"/>
      <c r="BW217" s="66"/>
      <c r="BX217" s="66"/>
    </row>
    <row r="218" spans="1:76">
      <c r="A218" s="66"/>
      <c r="B218" s="66"/>
      <c r="C218" s="466"/>
      <c r="D218" s="466"/>
      <c r="E218" s="66"/>
      <c r="F218" s="66"/>
      <c r="G218" s="66"/>
      <c r="H218" s="66"/>
      <c r="I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c r="BI218" s="66"/>
      <c r="BJ218" s="66"/>
      <c r="BK218" s="66"/>
      <c r="BL218" s="66"/>
      <c r="BM218" s="66"/>
      <c r="BN218" s="66"/>
      <c r="BO218" s="66"/>
      <c r="BP218" s="66"/>
      <c r="BQ218" s="66"/>
      <c r="BR218" s="66"/>
      <c r="BS218" s="66"/>
      <c r="BT218" s="66"/>
      <c r="BU218" s="66"/>
      <c r="BV218" s="66"/>
      <c r="BW218" s="66"/>
      <c r="BX218" s="66"/>
    </row>
    <row r="219" spans="1:76">
      <c r="A219" s="66"/>
      <c r="B219" s="66"/>
      <c r="C219" s="466"/>
      <c r="D219" s="466"/>
      <c r="E219" s="66"/>
      <c r="F219" s="66"/>
      <c r="G219" s="66"/>
      <c r="H219" s="66"/>
      <c r="I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c r="BI219" s="66"/>
      <c r="BJ219" s="66"/>
      <c r="BK219" s="66"/>
      <c r="BL219" s="66"/>
      <c r="BM219" s="66"/>
      <c r="BN219" s="66"/>
      <c r="BO219" s="66"/>
      <c r="BP219" s="66"/>
      <c r="BQ219" s="66"/>
      <c r="BR219" s="66"/>
      <c r="BS219" s="66"/>
      <c r="BT219" s="66"/>
      <c r="BU219" s="66"/>
      <c r="BV219" s="66"/>
      <c r="BW219" s="66"/>
      <c r="BX219" s="66"/>
    </row>
    <row r="220" spans="1:76">
      <c r="A220" s="66"/>
      <c r="B220" s="66"/>
      <c r="C220" s="466"/>
      <c r="D220" s="466"/>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c r="BI220" s="66"/>
      <c r="BJ220" s="66"/>
      <c r="BK220" s="66"/>
      <c r="BL220" s="66"/>
      <c r="BM220" s="66"/>
      <c r="BN220" s="66"/>
      <c r="BO220" s="66"/>
      <c r="BP220" s="66"/>
      <c r="BQ220" s="66"/>
      <c r="BR220" s="66"/>
      <c r="BS220" s="66"/>
      <c r="BT220" s="66"/>
      <c r="BU220" s="66"/>
      <c r="BV220" s="66"/>
      <c r="BW220" s="66"/>
      <c r="BX220" s="66"/>
    </row>
    <row r="221" spans="1:76">
      <c r="A221" s="66"/>
      <c r="B221" s="66"/>
      <c r="C221" s="466"/>
      <c r="D221" s="466"/>
      <c r="E221" s="66"/>
      <c r="F221" s="66"/>
      <c r="G221" s="66"/>
      <c r="H221" s="66"/>
      <c r="I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c r="BI221" s="66"/>
      <c r="BJ221" s="66"/>
      <c r="BK221" s="66"/>
      <c r="BL221" s="66"/>
      <c r="BM221" s="66"/>
      <c r="BN221" s="66"/>
      <c r="BO221" s="66"/>
      <c r="BP221" s="66"/>
      <c r="BQ221" s="66"/>
      <c r="BR221" s="66"/>
      <c r="BS221" s="66"/>
      <c r="BT221" s="66"/>
      <c r="BU221" s="66"/>
      <c r="BV221" s="66"/>
      <c r="BW221" s="66"/>
      <c r="BX221" s="66"/>
    </row>
    <row r="222" spans="1:76">
      <c r="A222" s="66"/>
      <c r="B222" s="66"/>
      <c r="C222" s="466"/>
      <c r="D222" s="466"/>
      <c r="E222" s="66"/>
      <c r="F222" s="66"/>
      <c r="G222" s="66"/>
      <c r="H222" s="66"/>
      <c r="I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c r="BI222" s="66"/>
      <c r="BJ222" s="66"/>
      <c r="BK222" s="66"/>
      <c r="BL222" s="66"/>
      <c r="BM222" s="66"/>
      <c r="BN222" s="66"/>
      <c r="BO222" s="66"/>
      <c r="BP222" s="66"/>
      <c r="BQ222" s="66"/>
      <c r="BR222" s="66"/>
      <c r="BS222" s="66"/>
      <c r="BT222" s="66"/>
      <c r="BU222" s="66"/>
      <c r="BV222" s="66"/>
      <c r="BW222" s="66"/>
      <c r="BX222" s="66"/>
    </row>
    <row r="223" spans="1:76">
      <c r="A223" s="66"/>
      <c r="B223" s="66"/>
      <c r="C223" s="466"/>
      <c r="D223" s="4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c r="BI223" s="66"/>
      <c r="BJ223" s="66"/>
      <c r="BK223" s="66"/>
      <c r="BL223" s="66"/>
      <c r="BM223" s="66"/>
      <c r="BN223" s="66"/>
      <c r="BO223" s="66"/>
      <c r="BP223" s="66"/>
      <c r="BQ223" s="66"/>
      <c r="BR223" s="66"/>
      <c r="BS223" s="66"/>
      <c r="BT223" s="66"/>
      <c r="BU223" s="66"/>
      <c r="BV223" s="66"/>
      <c r="BW223" s="66"/>
      <c r="BX223" s="66"/>
    </row>
    <row r="224" spans="1:76">
      <c r="A224" s="66"/>
      <c r="B224" s="66"/>
      <c r="C224" s="466"/>
      <c r="D224" s="466"/>
      <c r="E224" s="66"/>
      <c r="F224" s="66"/>
      <c r="G224" s="66"/>
      <c r="H224" s="66"/>
      <c r="I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c r="BI224" s="66"/>
      <c r="BJ224" s="66"/>
      <c r="BK224" s="66"/>
      <c r="BL224" s="66"/>
      <c r="BM224" s="66"/>
      <c r="BN224" s="66"/>
      <c r="BO224" s="66"/>
      <c r="BP224" s="66"/>
      <c r="BQ224" s="66"/>
      <c r="BR224" s="66"/>
      <c r="BS224" s="66"/>
      <c r="BT224" s="66"/>
      <c r="BU224" s="66"/>
      <c r="BV224" s="66"/>
      <c r="BW224" s="66"/>
      <c r="BX224" s="66"/>
    </row>
    <row r="225" spans="1:76">
      <c r="A225" s="66"/>
      <c r="B225" s="66"/>
      <c r="C225" s="466"/>
      <c r="D225" s="4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c r="BI225" s="66"/>
      <c r="BJ225" s="66"/>
      <c r="BK225" s="66"/>
      <c r="BL225" s="66"/>
      <c r="BM225" s="66"/>
      <c r="BN225" s="66"/>
      <c r="BO225" s="66"/>
      <c r="BP225" s="66"/>
      <c r="BQ225" s="66"/>
      <c r="BR225" s="66"/>
      <c r="BS225" s="66"/>
      <c r="BT225" s="66"/>
      <c r="BU225" s="66"/>
      <c r="BV225" s="66"/>
      <c r="BW225" s="66"/>
      <c r="BX225" s="66"/>
    </row>
    <row r="226" spans="1:76">
      <c r="A226" s="66"/>
      <c r="B226" s="66"/>
      <c r="C226" s="466"/>
      <c r="D226" s="466"/>
      <c r="E226" s="66"/>
      <c r="F226" s="66"/>
      <c r="G226" s="66"/>
      <c r="H226" s="66"/>
      <c r="I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c r="BI226" s="66"/>
      <c r="BJ226" s="66"/>
      <c r="BK226" s="66"/>
      <c r="BL226" s="66"/>
      <c r="BM226" s="66"/>
      <c r="BN226" s="66"/>
      <c r="BO226" s="66"/>
      <c r="BP226" s="66"/>
      <c r="BQ226" s="66"/>
      <c r="BR226" s="66"/>
      <c r="BS226" s="66"/>
      <c r="BT226" s="66"/>
      <c r="BU226" s="66"/>
      <c r="BV226" s="66"/>
      <c r="BW226" s="66"/>
      <c r="BX226" s="66"/>
    </row>
    <row r="227" spans="1:76">
      <c r="A227" s="66"/>
      <c r="B227" s="66"/>
      <c r="C227" s="466"/>
      <c r="D227" s="466"/>
      <c r="E227" s="66"/>
      <c r="F227" s="66"/>
      <c r="G227" s="66"/>
      <c r="H227" s="66"/>
      <c r="I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c r="BI227" s="66"/>
      <c r="BJ227" s="66"/>
      <c r="BK227" s="66"/>
      <c r="BL227" s="66"/>
      <c r="BM227" s="66"/>
      <c r="BN227" s="66"/>
      <c r="BO227" s="66"/>
      <c r="BP227" s="66"/>
      <c r="BQ227" s="66"/>
      <c r="BR227" s="66"/>
      <c r="BS227" s="66"/>
      <c r="BT227" s="66"/>
      <c r="BU227" s="66"/>
      <c r="BV227" s="66"/>
      <c r="BW227" s="66"/>
      <c r="BX227" s="66"/>
    </row>
    <row r="228" spans="1:76">
      <c r="A228" s="66"/>
      <c r="B228" s="66"/>
      <c r="C228" s="466"/>
      <c r="D228" s="466"/>
      <c r="E228" s="66"/>
      <c r="F228" s="66"/>
      <c r="G228" s="66"/>
      <c r="H228" s="66"/>
      <c r="I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c r="BI228" s="66"/>
      <c r="BJ228" s="66"/>
      <c r="BK228" s="66"/>
      <c r="BL228" s="66"/>
      <c r="BM228" s="66"/>
      <c r="BN228" s="66"/>
      <c r="BO228" s="66"/>
      <c r="BP228" s="66"/>
      <c r="BQ228" s="66"/>
      <c r="BR228" s="66"/>
      <c r="BS228" s="66"/>
      <c r="BT228" s="66"/>
      <c r="BU228" s="66"/>
      <c r="BV228" s="66"/>
      <c r="BW228" s="66"/>
      <c r="BX228" s="66"/>
    </row>
    <row r="229" spans="1:76">
      <c r="A229" s="66"/>
      <c r="B229" s="66"/>
      <c r="C229" s="466"/>
      <c r="D229" s="466"/>
      <c r="E229" s="66"/>
      <c r="F229" s="66"/>
      <c r="G229" s="66"/>
      <c r="H229" s="66"/>
      <c r="I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c r="BI229" s="66"/>
      <c r="BJ229" s="66"/>
      <c r="BK229" s="66"/>
      <c r="BL229" s="66"/>
      <c r="BM229" s="66"/>
      <c r="BN229" s="66"/>
      <c r="BO229" s="66"/>
      <c r="BP229" s="66"/>
      <c r="BQ229" s="66"/>
      <c r="BR229" s="66"/>
      <c r="BS229" s="66"/>
      <c r="BT229" s="66"/>
      <c r="BU229" s="66"/>
      <c r="BV229" s="66"/>
      <c r="BW229" s="66"/>
      <c r="BX229" s="66"/>
    </row>
    <row r="230" spans="1:76">
      <c r="A230" s="66"/>
      <c r="B230" s="66"/>
      <c r="C230" s="466"/>
      <c r="D230" s="466"/>
      <c r="E230" s="66"/>
      <c r="F230" s="66"/>
      <c r="G230" s="66"/>
      <c r="H230" s="66"/>
      <c r="I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c r="BI230" s="66"/>
      <c r="BJ230" s="66"/>
      <c r="BK230" s="66"/>
      <c r="BL230" s="66"/>
      <c r="BM230" s="66"/>
      <c r="BN230" s="66"/>
      <c r="BO230" s="66"/>
      <c r="BP230" s="66"/>
      <c r="BQ230" s="66"/>
      <c r="BR230" s="66"/>
      <c r="BS230" s="66"/>
      <c r="BT230" s="66"/>
      <c r="BU230" s="66"/>
      <c r="BV230" s="66"/>
      <c r="BW230" s="66"/>
      <c r="BX230" s="66"/>
    </row>
    <row r="231" spans="1:76">
      <c r="A231" s="66"/>
      <c r="B231" s="66"/>
      <c r="C231" s="466"/>
      <c r="D231" s="466"/>
      <c r="E231" s="66"/>
      <c r="F231" s="66"/>
      <c r="G231" s="66"/>
      <c r="H231" s="66"/>
      <c r="I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c r="BI231" s="66"/>
      <c r="BJ231" s="66"/>
      <c r="BK231" s="66"/>
      <c r="BL231" s="66"/>
      <c r="BM231" s="66"/>
      <c r="BN231" s="66"/>
      <c r="BO231" s="66"/>
      <c r="BP231" s="66"/>
      <c r="BQ231" s="66"/>
      <c r="BR231" s="66"/>
      <c r="BS231" s="66"/>
      <c r="BT231" s="66"/>
      <c r="BU231" s="66"/>
      <c r="BV231" s="66"/>
      <c r="BW231" s="66"/>
      <c r="BX231" s="66"/>
    </row>
    <row r="232" spans="1:76">
      <c r="A232" s="66"/>
      <c r="B232" s="66"/>
      <c r="C232" s="466"/>
      <c r="D232" s="466"/>
      <c r="E232" s="66"/>
      <c r="F232" s="66"/>
      <c r="G232" s="66"/>
      <c r="H232" s="66"/>
      <c r="I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c r="BI232" s="66"/>
      <c r="BJ232" s="66"/>
      <c r="BK232" s="66"/>
      <c r="BL232" s="66"/>
      <c r="BM232" s="66"/>
      <c r="BN232" s="66"/>
      <c r="BO232" s="66"/>
      <c r="BP232" s="66"/>
      <c r="BQ232" s="66"/>
      <c r="BR232" s="66"/>
      <c r="BS232" s="66"/>
      <c r="BT232" s="66"/>
      <c r="BU232" s="66"/>
      <c r="BV232" s="66"/>
      <c r="BW232" s="66"/>
      <c r="BX232" s="66"/>
    </row>
    <row r="233" spans="1:76">
      <c r="A233" s="66"/>
      <c r="B233" s="66"/>
      <c r="C233" s="466"/>
      <c r="D233" s="466"/>
      <c r="E233" s="66"/>
      <c r="F233" s="66"/>
      <c r="G233" s="66"/>
      <c r="H233" s="66"/>
      <c r="I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c r="BI233" s="66"/>
      <c r="BJ233" s="66"/>
      <c r="BK233" s="66"/>
      <c r="BL233" s="66"/>
      <c r="BM233" s="66"/>
      <c r="BN233" s="66"/>
      <c r="BO233" s="66"/>
      <c r="BP233" s="66"/>
      <c r="BQ233" s="66"/>
      <c r="BR233" s="66"/>
      <c r="BS233" s="66"/>
      <c r="BT233" s="66"/>
      <c r="BU233" s="66"/>
      <c r="BV233" s="66"/>
      <c r="BW233" s="66"/>
      <c r="BX233" s="66"/>
    </row>
    <row r="234" spans="1:76">
      <c r="A234" s="66"/>
      <c r="B234" s="66"/>
      <c r="C234" s="466"/>
      <c r="D234" s="466"/>
      <c r="E234" s="66"/>
      <c r="F234" s="66"/>
      <c r="G234" s="66"/>
      <c r="H234" s="66"/>
      <c r="I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c r="BI234" s="66"/>
      <c r="BJ234" s="66"/>
      <c r="BK234" s="66"/>
      <c r="BL234" s="66"/>
      <c r="BM234" s="66"/>
      <c r="BN234" s="66"/>
      <c r="BO234" s="66"/>
      <c r="BP234" s="66"/>
      <c r="BQ234" s="66"/>
      <c r="BR234" s="66"/>
      <c r="BS234" s="66"/>
      <c r="BT234" s="66"/>
      <c r="BU234" s="66"/>
      <c r="BV234" s="66"/>
      <c r="BW234" s="66"/>
      <c r="BX234" s="66"/>
    </row>
    <row r="235" spans="1:76">
      <c r="A235" s="66"/>
      <c r="B235" s="66"/>
      <c r="C235" s="466"/>
      <c r="D235" s="466"/>
      <c r="E235" s="66"/>
      <c r="F235" s="66"/>
      <c r="G235" s="66"/>
      <c r="H235" s="66"/>
      <c r="I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c r="BI235" s="66"/>
      <c r="BJ235" s="66"/>
      <c r="BK235" s="66"/>
      <c r="BL235" s="66"/>
      <c r="BM235" s="66"/>
      <c r="BN235" s="66"/>
      <c r="BO235" s="66"/>
      <c r="BP235" s="66"/>
      <c r="BQ235" s="66"/>
      <c r="BR235" s="66"/>
      <c r="BS235" s="66"/>
      <c r="BT235" s="66"/>
      <c r="BU235" s="66"/>
      <c r="BV235" s="66"/>
      <c r="BW235" s="66"/>
      <c r="BX235" s="66"/>
    </row>
    <row r="236" spans="1:76">
      <c r="A236" s="66"/>
      <c r="B236" s="66"/>
      <c r="C236" s="466"/>
      <c r="D236" s="466"/>
      <c r="E236" s="66"/>
      <c r="F236" s="66"/>
      <c r="G236" s="66"/>
      <c r="H236" s="66"/>
      <c r="I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c r="BI236" s="66"/>
      <c r="BJ236" s="66"/>
      <c r="BK236" s="66"/>
      <c r="BL236" s="66"/>
      <c r="BM236" s="66"/>
      <c r="BN236" s="66"/>
      <c r="BO236" s="66"/>
      <c r="BP236" s="66"/>
      <c r="BQ236" s="66"/>
      <c r="BR236" s="66"/>
      <c r="BS236" s="66"/>
      <c r="BT236" s="66"/>
      <c r="BU236" s="66"/>
      <c r="BV236" s="66"/>
      <c r="BW236" s="66"/>
      <c r="BX236" s="66"/>
    </row>
    <row r="237" spans="1:76">
      <c r="A237" s="66"/>
      <c r="B237" s="66"/>
      <c r="C237" s="466"/>
      <c r="D237" s="466"/>
      <c r="E237" s="66"/>
      <c r="F237" s="66"/>
      <c r="G237" s="66"/>
      <c r="H237" s="66"/>
      <c r="I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c r="BI237" s="66"/>
      <c r="BJ237" s="66"/>
      <c r="BK237" s="66"/>
      <c r="BL237" s="66"/>
      <c r="BM237" s="66"/>
      <c r="BN237" s="66"/>
      <c r="BO237" s="66"/>
      <c r="BP237" s="66"/>
      <c r="BQ237" s="66"/>
      <c r="BR237" s="66"/>
      <c r="BS237" s="66"/>
      <c r="BT237" s="66"/>
      <c r="BU237" s="66"/>
      <c r="BV237" s="66"/>
      <c r="BW237" s="66"/>
      <c r="BX237" s="66"/>
    </row>
    <row r="238" spans="1:76">
      <c r="A238" s="66"/>
      <c r="B238" s="66"/>
      <c r="C238" s="466"/>
      <c r="D238" s="466"/>
      <c r="E238" s="66"/>
      <c r="F238" s="66"/>
      <c r="G238" s="66"/>
      <c r="H238" s="66"/>
      <c r="I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c r="BI238" s="66"/>
      <c r="BJ238" s="66"/>
      <c r="BK238" s="66"/>
      <c r="BL238" s="66"/>
      <c r="BM238" s="66"/>
      <c r="BN238" s="66"/>
      <c r="BO238" s="66"/>
      <c r="BP238" s="66"/>
      <c r="BQ238" s="66"/>
      <c r="BR238" s="66"/>
      <c r="BS238" s="66"/>
      <c r="BT238" s="66"/>
      <c r="BU238" s="66"/>
      <c r="BV238" s="66"/>
      <c r="BW238" s="66"/>
      <c r="BX238" s="66"/>
    </row>
    <row r="239" spans="1:76">
      <c r="A239" s="66"/>
      <c r="B239" s="66"/>
      <c r="C239" s="466"/>
      <c r="D239" s="466"/>
      <c r="E239" s="66"/>
      <c r="F239" s="66"/>
      <c r="G239" s="66"/>
      <c r="H239" s="66"/>
      <c r="I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c r="BI239" s="66"/>
      <c r="BJ239" s="66"/>
      <c r="BK239" s="66"/>
      <c r="BL239" s="66"/>
      <c r="BM239" s="66"/>
      <c r="BN239" s="66"/>
      <c r="BO239" s="66"/>
      <c r="BP239" s="66"/>
      <c r="BQ239" s="66"/>
      <c r="BR239" s="66"/>
      <c r="BS239" s="66"/>
      <c r="BT239" s="66"/>
      <c r="BU239" s="66"/>
      <c r="BV239" s="66"/>
      <c r="BW239" s="66"/>
      <c r="BX239" s="66"/>
    </row>
    <row r="240" spans="1:76">
      <c r="A240" s="66"/>
      <c r="B240" s="66"/>
      <c r="C240" s="466"/>
      <c r="D240" s="466"/>
      <c r="E240" s="66"/>
      <c r="F240" s="66"/>
      <c r="G240" s="66"/>
      <c r="H240" s="66"/>
      <c r="I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c r="BI240" s="66"/>
      <c r="BJ240" s="66"/>
      <c r="BK240" s="66"/>
      <c r="BL240" s="66"/>
      <c r="BM240" s="66"/>
      <c r="BN240" s="66"/>
      <c r="BO240" s="66"/>
      <c r="BP240" s="66"/>
      <c r="BQ240" s="66"/>
      <c r="BR240" s="66"/>
      <c r="BS240" s="66"/>
      <c r="BT240" s="66"/>
      <c r="BU240" s="66"/>
      <c r="BV240" s="66"/>
      <c r="BW240" s="66"/>
      <c r="BX240" s="66"/>
    </row>
    <row r="241" spans="1:76">
      <c r="A241" s="66"/>
      <c r="B241" s="66"/>
      <c r="C241" s="466"/>
      <c r="D241" s="466"/>
      <c r="E241" s="66"/>
      <c r="F241" s="66"/>
      <c r="G241" s="66"/>
      <c r="H241" s="66"/>
      <c r="I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c r="BI241" s="66"/>
      <c r="BJ241" s="66"/>
      <c r="BK241" s="66"/>
      <c r="BL241" s="66"/>
      <c r="BM241" s="66"/>
      <c r="BN241" s="66"/>
      <c r="BO241" s="66"/>
      <c r="BP241" s="66"/>
      <c r="BQ241" s="66"/>
      <c r="BR241" s="66"/>
      <c r="BS241" s="66"/>
      <c r="BT241" s="66"/>
      <c r="BU241" s="66"/>
      <c r="BV241" s="66"/>
      <c r="BW241" s="66"/>
      <c r="BX241" s="66"/>
    </row>
    <row r="242" spans="1:76">
      <c r="A242" s="66"/>
      <c r="B242" s="66"/>
      <c r="C242" s="466"/>
      <c r="D242" s="466"/>
      <c r="E242" s="66"/>
      <c r="F242" s="66"/>
      <c r="G242" s="66"/>
      <c r="H242" s="66"/>
      <c r="I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c r="BI242" s="66"/>
      <c r="BJ242" s="66"/>
      <c r="BK242" s="66"/>
      <c r="BL242" s="66"/>
      <c r="BM242" s="66"/>
      <c r="BN242" s="66"/>
      <c r="BO242" s="66"/>
      <c r="BP242" s="66"/>
      <c r="BQ242" s="66"/>
      <c r="BR242" s="66"/>
      <c r="BS242" s="66"/>
      <c r="BT242" s="66"/>
      <c r="BU242" s="66"/>
      <c r="BV242" s="66"/>
      <c r="BW242" s="66"/>
      <c r="BX242" s="66"/>
    </row>
    <row r="243" spans="1:76">
      <c r="A243" s="66"/>
      <c r="B243" s="66"/>
      <c r="C243" s="466"/>
      <c r="D243" s="466"/>
      <c r="E243" s="66"/>
      <c r="F243" s="66"/>
      <c r="G243" s="66"/>
      <c r="H243" s="66"/>
      <c r="I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c r="BI243" s="66"/>
      <c r="BJ243" s="66"/>
      <c r="BK243" s="66"/>
      <c r="BL243" s="66"/>
      <c r="BM243" s="66"/>
      <c r="BN243" s="66"/>
      <c r="BO243" s="66"/>
      <c r="BP243" s="66"/>
      <c r="BQ243" s="66"/>
      <c r="BR243" s="66"/>
      <c r="BS243" s="66"/>
      <c r="BT243" s="66"/>
      <c r="BU243" s="66"/>
      <c r="BV243" s="66"/>
      <c r="BW243" s="66"/>
      <c r="BX243" s="66"/>
    </row>
    <row r="244" spans="1:76">
      <c r="A244" s="66"/>
      <c r="B244" s="66"/>
      <c r="C244" s="466"/>
      <c r="D244" s="466"/>
      <c r="E244" s="66"/>
      <c r="F244" s="66"/>
      <c r="G244" s="66"/>
      <c r="H244" s="66"/>
      <c r="I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c r="BI244" s="66"/>
      <c r="BJ244" s="66"/>
      <c r="BK244" s="66"/>
      <c r="BL244" s="66"/>
      <c r="BM244" s="66"/>
      <c r="BN244" s="66"/>
      <c r="BO244" s="66"/>
      <c r="BP244" s="66"/>
      <c r="BQ244" s="66"/>
      <c r="BR244" s="66"/>
      <c r="BS244" s="66"/>
      <c r="BT244" s="66"/>
      <c r="BU244" s="66"/>
      <c r="BV244" s="66"/>
      <c r="BW244" s="66"/>
      <c r="BX244" s="66"/>
    </row>
    <row r="245" spans="1:76">
      <c r="A245" s="66"/>
      <c r="B245" s="66"/>
      <c r="C245" s="466"/>
      <c r="D245" s="466"/>
      <c r="E245" s="66"/>
      <c r="F245" s="66"/>
      <c r="G245" s="66"/>
      <c r="H245" s="66"/>
      <c r="I245" s="66"/>
      <c r="J245" s="66"/>
      <c r="K245" s="66"/>
      <c r="L245" s="66"/>
      <c r="M245" s="66"/>
      <c r="N245" s="66"/>
      <c r="O245" s="66"/>
      <c r="P245" s="66"/>
      <c r="Q245" s="66"/>
      <c r="R245" s="66"/>
      <c r="S245" s="66"/>
      <c r="T245" s="66"/>
      <c r="U245" s="66"/>
      <c r="V245" s="66"/>
      <c r="W245" s="66"/>
      <c r="X245" s="66"/>
      <c r="Y245" s="66"/>
      <c r="Z245" s="66"/>
      <c r="AA245" s="66"/>
      <c r="AB245" s="66"/>
      <c r="AC245" s="66"/>
      <c r="AD245" s="66"/>
      <c r="AE245" s="66"/>
      <c r="AF245" s="66"/>
      <c r="AG245" s="66"/>
      <c r="AH245" s="66"/>
      <c r="AI245" s="66"/>
      <c r="AJ245" s="66"/>
      <c r="AK245" s="66"/>
      <c r="AL245" s="66"/>
      <c r="AM245" s="66"/>
      <c r="AN245" s="66"/>
      <c r="AO245" s="66"/>
      <c r="AP245" s="66"/>
      <c r="AQ245" s="66"/>
      <c r="AR245" s="66"/>
      <c r="AS245" s="66"/>
      <c r="AT245" s="66"/>
      <c r="AU245" s="66"/>
      <c r="AV245" s="66"/>
      <c r="AW245" s="66"/>
      <c r="AX245" s="66"/>
      <c r="AY245" s="66"/>
      <c r="AZ245" s="66"/>
      <c r="BA245" s="66"/>
      <c r="BB245" s="66"/>
      <c r="BC245" s="66"/>
      <c r="BD245" s="66"/>
      <c r="BE245" s="66"/>
      <c r="BF245" s="66"/>
      <c r="BG245" s="66"/>
      <c r="BH245" s="66"/>
      <c r="BI245" s="66"/>
      <c r="BJ245" s="66"/>
      <c r="BK245" s="66"/>
      <c r="BL245" s="66"/>
      <c r="BM245" s="66"/>
      <c r="BN245" s="66"/>
      <c r="BO245" s="66"/>
      <c r="BP245" s="66"/>
      <c r="BQ245" s="66"/>
      <c r="BR245" s="66"/>
      <c r="BS245" s="66"/>
      <c r="BT245" s="66"/>
      <c r="BU245" s="66"/>
      <c r="BV245" s="66"/>
      <c r="BW245" s="66"/>
      <c r="BX245" s="66"/>
    </row>
    <row r="246" spans="1:76">
      <c r="A246" s="66"/>
      <c r="B246" s="66"/>
      <c r="C246" s="466"/>
      <c r="D246" s="466"/>
      <c r="E246" s="66"/>
      <c r="F246" s="66"/>
      <c r="G246" s="66"/>
      <c r="H246" s="66"/>
      <c r="I246" s="66"/>
      <c r="J246" s="66"/>
      <c r="K246" s="66"/>
      <c r="L246" s="66"/>
      <c r="M246" s="66"/>
      <c r="N246" s="66"/>
      <c r="O246" s="66"/>
      <c r="P246" s="66"/>
      <c r="Q246" s="66"/>
      <c r="R246" s="66"/>
      <c r="S246" s="66"/>
      <c r="T246" s="66"/>
      <c r="U246" s="66"/>
      <c r="V246" s="66"/>
      <c r="W246" s="66"/>
      <c r="X246" s="66"/>
      <c r="Y246" s="66"/>
      <c r="Z246" s="66"/>
      <c r="AA246" s="66"/>
      <c r="AB246" s="66"/>
      <c r="AC246" s="66"/>
      <c r="AD246" s="66"/>
      <c r="AE246" s="66"/>
      <c r="AF246" s="66"/>
      <c r="AG246" s="66"/>
      <c r="AH246" s="66"/>
      <c r="AI246" s="66"/>
      <c r="AJ246" s="66"/>
      <c r="AK246" s="66"/>
      <c r="AL246" s="66"/>
      <c r="AM246" s="66"/>
      <c r="AN246" s="66"/>
      <c r="AO246" s="66"/>
      <c r="AP246" s="66"/>
      <c r="AQ246" s="66"/>
      <c r="AR246" s="66"/>
      <c r="AS246" s="66"/>
      <c r="AT246" s="66"/>
      <c r="AU246" s="66"/>
      <c r="AV246" s="66"/>
      <c r="AW246" s="66"/>
      <c r="AX246" s="66"/>
      <c r="AY246" s="66"/>
      <c r="AZ246" s="66"/>
      <c r="BA246" s="66"/>
      <c r="BB246" s="66"/>
      <c r="BC246" s="66"/>
      <c r="BD246" s="66"/>
      <c r="BE246" s="66"/>
      <c r="BF246" s="66"/>
      <c r="BG246" s="66"/>
      <c r="BH246" s="66"/>
      <c r="BI246" s="66"/>
      <c r="BJ246" s="66"/>
      <c r="BK246" s="66"/>
      <c r="BL246" s="66"/>
      <c r="BM246" s="66"/>
      <c r="BN246" s="66"/>
      <c r="BO246" s="66"/>
      <c r="BP246" s="66"/>
      <c r="BQ246" s="66"/>
      <c r="BR246" s="66"/>
      <c r="BS246" s="66"/>
      <c r="BT246" s="66"/>
      <c r="BU246" s="66"/>
      <c r="BV246" s="66"/>
      <c r="BW246" s="66"/>
      <c r="BX246" s="66"/>
    </row>
    <row r="247" spans="1:76">
      <c r="A247" s="66"/>
      <c r="B247" s="66"/>
      <c r="C247" s="466"/>
      <c r="D247" s="466"/>
      <c r="E247" s="66"/>
      <c r="F247" s="66"/>
      <c r="G247" s="66"/>
      <c r="H247" s="66"/>
      <c r="I247" s="66"/>
      <c r="J247" s="66"/>
      <c r="K247" s="66"/>
      <c r="L247" s="66"/>
      <c r="M247" s="66"/>
      <c r="N247" s="66"/>
      <c r="O247" s="66"/>
      <c r="P247" s="66"/>
      <c r="Q247" s="66"/>
      <c r="R247" s="66"/>
      <c r="S247" s="66"/>
      <c r="T247" s="66"/>
      <c r="U247" s="66"/>
      <c r="V247" s="66"/>
      <c r="W247" s="66"/>
      <c r="X247" s="66"/>
      <c r="Y247" s="66"/>
      <c r="Z247" s="66"/>
      <c r="AA247" s="66"/>
      <c r="AB247" s="66"/>
      <c r="AC247" s="66"/>
      <c r="AD247" s="66"/>
      <c r="AE247" s="66"/>
      <c r="AF247" s="66"/>
      <c r="AG247" s="66"/>
      <c r="AH247" s="66"/>
      <c r="AI247" s="66"/>
      <c r="AJ247" s="66"/>
      <c r="AK247" s="66"/>
      <c r="AL247" s="66"/>
      <c r="AM247" s="66"/>
      <c r="AN247" s="66"/>
      <c r="AO247" s="66"/>
      <c r="AP247" s="66"/>
      <c r="AQ247" s="66"/>
      <c r="AR247" s="66"/>
      <c r="AS247" s="66"/>
      <c r="AT247" s="66"/>
      <c r="AU247" s="66"/>
      <c r="AV247" s="66"/>
      <c r="AW247" s="66"/>
      <c r="AX247" s="66"/>
      <c r="AY247" s="66"/>
      <c r="AZ247" s="66"/>
      <c r="BA247" s="66"/>
      <c r="BB247" s="66"/>
      <c r="BC247" s="66"/>
      <c r="BD247" s="66"/>
      <c r="BE247" s="66"/>
      <c r="BF247" s="66"/>
      <c r="BG247" s="66"/>
      <c r="BH247" s="66"/>
      <c r="BI247" s="66"/>
      <c r="BJ247" s="66"/>
      <c r="BK247" s="66"/>
      <c r="BL247" s="66"/>
      <c r="BM247" s="66"/>
      <c r="BN247" s="66"/>
      <c r="BO247" s="66"/>
      <c r="BP247" s="66"/>
      <c r="BQ247" s="66"/>
      <c r="BR247" s="66"/>
      <c r="BS247" s="66"/>
      <c r="BT247" s="66"/>
      <c r="BU247" s="66"/>
      <c r="BV247" s="66"/>
      <c r="BW247" s="66"/>
      <c r="BX247" s="66"/>
    </row>
    <row r="248" spans="1:76">
      <c r="A248" s="66"/>
      <c r="B248" s="66"/>
      <c r="C248" s="466"/>
      <c r="D248" s="466"/>
      <c r="E248" s="66"/>
      <c r="F248" s="66"/>
      <c r="G248" s="66"/>
      <c r="H248" s="66"/>
      <c r="I248" s="66"/>
      <c r="J248" s="66"/>
      <c r="K248" s="66"/>
      <c r="L248" s="66"/>
      <c r="M248" s="66"/>
      <c r="N248" s="66"/>
      <c r="O248" s="66"/>
      <c r="P248" s="66"/>
      <c r="Q248" s="66"/>
      <c r="R248" s="66"/>
      <c r="S248" s="66"/>
      <c r="T248" s="66"/>
      <c r="U248" s="66"/>
      <c r="V248" s="66"/>
      <c r="W248" s="66"/>
      <c r="X248" s="66"/>
      <c r="Y248" s="66"/>
      <c r="Z248" s="66"/>
      <c r="AA248" s="66"/>
      <c r="AB248" s="66"/>
      <c r="AC248" s="66"/>
      <c r="AD248" s="66"/>
      <c r="AE248" s="66"/>
      <c r="AF248" s="66"/>
      <c r="AG248" s="66"/>
      <c r="AH248" s="66"/>
      <c r="AI248" s="66"/>
      <c r="AJ248" s="66"/>
      <c r="AK248" s="66"/>
      <c r="AL248" s="66"/>
      <c r="AM248" s="66"/>
      <c r="AN248" s="66"/>
      <c r="AO248" s="66"/>
      <c r="AP248" s="66"/>
      <c r="AQ248" s="66"/>
      <c r="AR248" s="66"/>
      <c r="AS248" s="66"/>
      <c r="AT248" s="66"/>
      <c r="AU248" s="66"/>
      <c r="AV248" s="66"/>
      <c r="AW248" s="66"/>
      <c r="AX248" s="66"/>
      <c r="AY248" s="66"/>
      <c r="AZ248" s="66"/>
      <c r="BA248" s="66"/>
      <c r="BB248" s="66"/>
      <c r="BC248" s="66"/>
      <c r="BD248" s="66"/>
      <c r="BE248" s="66"/>
      <c r="BF248" s="66"/>
      <c r="BG248" s="66"/>
      <c r="BH248" s="66"/>
      <c r="BI248" s="66"/>
      <c r="BJ248" s="66"/>
      <c r="BK248" s="66"/>
      <c r="BL248" s="66"/>
      <c r="BM248" s="66"/>
      <c r="BN248" s="66"/>
      <c r="BO248" s="66"/>
      <c r="BP248" s="66"/>
      <c r="BQ248" s="66"/>
      <c r="BR248" s="66"/>
      <c r="BS248" s="66"/>
      <c r="BT248" s="66"/>
      <c r="BU248" s="66"/>
      <c r="BV248" s="66"/>
      <c r="BW248" s="66"/>
      <c r="BX248" s="66"/>
    </row>
    <row r="249" spans="1:76">
      <c r="A249" s="66"/>
      <c r="B249" s="66"/>
      <c r="C249" s="466"/>
      <c r="D249" s="466"/>
      <c r="E249" s="66"/>
      <c r="F249" s="66"/>
      <c r="G249" s="66"/>
      <c r="H249" s="66"/>
      <c r="I249" s="66"/>
      <c r="J249" s="66"/>
      <c r="K249" s="66"/>
      <c r="L249" s="66"/>
      <c r="M249" s="66"/>
      <c r="N249" s="66"/>
      <c r="O249" s="66"/>
      <c r="P249" s="66"/>
      <c r="Q249" s="66"/>
      <c r="R249" s="66"/>
      <c r="S249" s="66"/>
      <c r="T249" s="66"/>
      <c r="U249" s="66"/>
      <c r="V249" s="66"/>
      <c r="W249" s="66"/>
      <c r="X249" s="66"/>
      <c r="Y249" s="66"/>
      <c r="Z249" s="66"/>
      <c r="AA249" s="66"/>
      <c r="AB249" s="66"/>
      <c r="AC249" s="66"/>
      <c r="AD249" s="66"/>
      <c r="AE249" s="66"/>
      <c r="AF249" s="66"/>
      <c r="AG249" s="66"/>
      <c r="AH249" s="66"/>
      <c r="AI249" s="66"/>
      <c r="AJ249" s="66"/>
      <c r="AK249" s="66"/>
      <c r="AL249" s="66"/>
      <c r="AM249" s="66"/>
      <c r="AN249" s="66"/>
      <c r="AO249" s="66"/>
      <c r="AP249" s="66"/>
      <c r="AQ249" s="66"/>
      <c r="AR249" s="66"/>
      <c r="AS249" s="66"/>
      <c r="AT249" s="66"/>
      <c r="AU249" s="66"/>
      <c r="AV249" s="66"/>
      <c r="AW249" s="66"/>
      <c r="AX249" s="66"/>
      <c r="AY249" s="66"/>
      <c r="AZ249" s="66"/>
      <c r="BA249" s="66"/>
      <c r="BB249" s="66"/>
      <c r="BC249" s="66"/>
      <c r="BD249" s="66"/>
      <c r="BE249" s="66"/>
      <c r="BF249" s="66"/>
      <c r="BG249" s="66"/>
      <c r="BH249" s="66"/>
      <c r="BI249" s="66"/>
      <c r="BJ249" s="66"/>
      <c r="BK249" s="66"/>
      <c r="BL249" s="66"/>
      <c r="BM249" s="66"/>
      <c r="BN249" s="66"/>
      <c r="BO249" s="66"/>
      <c r="BP249" s="66"/>
      <c r="BQ249" s="66"/>
      <c r="BR249" s="66"/>
      <c r="BS249" s="66"/>
      <c r="BT249" s="66"/>
      <c r="BU249" s="66"/>
      <c r="BV249" s="66"/>
      <c r="BW249" s="66"/>
      <c r="BX249" s="66"/>
    </row>
    <row r="250" spans="1:76">
      <c r="A250" s="66"/>
      <c r="B250" s="66"/>
      <c r="C250" s="466"/>
      <c r="D250" s="466"/>
      <c r="E250" s="66"/>
      <c r="F250" s="66"/>
      <c r="G250" s="66"/>
      <c r="H250" s="66"/>
      <c r="I250" s="66"/>
      <c r="J250" s="66"/>
      <c r="K250" s="66"/>
      <c r="L250" s="66"/>
      <c r="M250" s="66"/>
      <c r="N250" s="66"/>
      <c r="O250" s="66"/>
      <c r="P250" s="66"/>
      <c r="Q250" s="66"/>
      <c r="R250" s="66"/>
      <c r="S250" s="66"/>
      <c r="T250" s="66"/>
      <c r="U250" s="66"/>
      <c r="V250" s="66"/>
      <c r="W250" s="66"/>
      <c r="X250" s="66"/>
      <c r="Y250" s="66"/>
      <c r="Z250" s="66"/>
      <c r="AA250" s="66"/>
      <c r="AB250" s="66"/>
      <c r="AC250" s="66"/>
      <c r="AD250" s="66"/>
      <c r="AE250" s="66"/>
      <c r="AF250" s="66"/>
      <c r="AG250" s="66"/>
      <c r="AH250" s="66"/>
      <c r="AI250" s="66"/>
      <c r="AJ250" s="66"/>
      <c r="AK250" s="66"/>
      <c r="AL250" s="66"/>
      <c r="AM250" s="66"/>
      <c r="AN250" s="66"/>
      <c r="AO250" s="66"/>
      <c r="AP250" s="66"/>
      <c r="AQ250" s="66"/>
      <c r="AR250" s="66"/>
      <c r="AS250" s="66"/>
      <c r="AT250" s="66"/>
      <c r="AU250" s="66"/>
      <c r="AV250" s="66"/>
      <c r="AW250" s="66"/>
      <c r="AX250" s="66"/>
      <c r="AY250" s="66"/>
      <c r="AZ250" s="66"/>
      <c r="BA250" s="66"/>
      <c r="BB250" s="66"/>
      <c r="BC250" s="66"/>
      <c r="BD250" s="66"/>
      <c r="BE250" s="66"/>
      <c r="BF250" s="66"/>
      <c r="BG250" s="66"/>
      <c r="BH250" s="66"/>
      <c r="BI250" s="66"/>
      <c r="BJ250" s="66"/>
      <c r="BK250" s="66"/>
      <c r="BL250" s="66"/>
      <c r="BM250" s="66"/>
      <c r="BN250" s="66"/>
      <c r="BO250" s="66"/>
      <c r="BP250" s="66"/>
      <c r="BQ250" s="66"/>
      <c r="BR250" s="66"/>
      <c r="BS250" s="66"/>
      <c r="BT250" s="66"/>
      <c r="BU250" s="66"/>
      <c r="BV250" s="66"/>
      <c r="BW250" s="66"/>
      <c r="BX250" s="66"/>
    </row>
    <row r="251" spans="1:76">
      <c r="A251" s="66"/>
      <c r="B251" s="66"/>
      <c r="C251" s="466"/>
      <c r="D251" s="466"/>
      <c r="E251" s="66"/>
      <c r="F251" s="66"/>
      <c r="G251" s="66"/>
      <c r="H251" s="66"/>
      <c r="I251" s="66"/>
      <c r="J251" s="66"/>
      <c r="K251" s="66"/>
      <c r="L251" s="66"/>
      <c r="M251" s="66"/>
      <c r="N251" s="66"/>
      <c r="O251" s="66"/>
      <c r="P251" s="66"/>
      <c r="Q251" s="66"/>
      <c r="R251" s="66"/>
      <c r="S251" s="66"/>
      <c r="T251" s="66"/>
      <c r="U251" s="66"/>
      <c r="V251" s="66"/>
      <c r="W251" s="66"/>
      <c r="X251" s="66"/>
      <c r="Y251" s="66"/>
      <c r="Z251" s="66"/>
      <c r="AA251" s="66"/>
      <c r="AB251" s="66"/>
      <c r="AC251" s="66"/>
      <c r="AD251" s="66"/>
      <c r="AE251" s="66"/>
      <c r="AF251" s="66"/>
      <c r="AG251" s="66"/>
      <c r="AH251" s="66"/>
      <c r="AI251" s="66"/>
      <c r="AJ251" s="66"/>
      <c r="AK251" s="66"/>
      <c r="AL251" s="66"/>
      <c r="AM251" s="66"/>
      <c r="AN251" s="66"/>
      <c r="AO251" s="66"/>
      <c r="AP251" s="66"/>
      <c r="AQ251" s="66"/>
      <c r="AR251" s="66"/>
      <c r="AS251" s="66"/>
      <c r="AT251" s="66"/>
      <c r="AU251" s="66"/>
      <c r="AV251" s="66"/>
      <c r="AW251" s="66"/>
      <c r="AX251" s="66"/>
      <c r="AY251" s="66"/>
      <c r="AZ251" s="66"/>
      <c r="BA251" s="66"/>
      <c r="BB251" s="66"/>
      <c r="BC251" s="66"/>
      <c r="BD251" s="66"/>
      <c r="BE251" s="66"/>
      <c r="BF251" s="66"/>
      <c r="BG251" s="66"/>
      <c r="BH251" s="66"/>
      <c r="BI251" s="66"/>
      <c r="BJ251" s="66"/>
      <c r="BK251" s="66"/>
      <c r="BL251" s="66"/>
      <c r="BM251" s="66"/>
      <c r="BN251" s="66"/>
      <c r="BO251" s="66"/>
      <c r="BP251" s="66"/>
      <c r="BQ251" s="66"/>
      <c r="BR251" s="66"/>
      <c r="BS251" s="66"/>
      <c r="BT251" s="66"/>
      <c r="BU251" s="66"/>
      <c r="BV251" s="66"/>
      <c r="BW251" s="66"/>
      <c r="BX251" s="66"/>
    </row>
    <row r="252" spans="1:76">
      <c r="A252" s="66"/>
      <c r="B252" s="66"/>
      <c r="C252" s="466"/>
      <c r="D252" s="466"/>
      <c r="E252" s="66"/>
      <c r="F252" s="66"/>
      <c r="G252" s="66"/>
      <c r="H252" s="66"/>
      <c r="I252" s="66"/>
      <c r="J252" s="66"/>
      <c r="K252" s="66"/>
      <c r="L252" s="66"/>
      <c r="M252" s="66"/>
      <c r="N252" s="66"/>
      <c r="O252" s="66"/>
      <c r="P252" s="66"/>
      <c r="Q252" s="66"/>
      <c r="R252" s="66"/>
      <c r="S252" s="66"/>
      <c r="T252" s="66"/>
      <c r="U252" s="66"/>
      <c r="V252" s="66"/>
      <c r="W252" s="66"/>
      <c r="X252" s="66"/>
      <c r="Y252" s="66"/>
      <c r="Z252" s="66"/>
      <c r="AA252" s="66"/>
      <c r="AB252" s="66"/>
      <c r="AC252" s="66"/>
      <c r="AD252" s="66"/>
      <c r="AE252" s="66"/>
      <c r="AF252" s="66"/>
      <c r="AG252" s="66"/>
      <c r="AH252" s="66"/>
      <c r="AI252" s="66"/>
      <c r="AJ252" s="66"/>
      <c r="AK252" s="66"/>
      <c r="AL252" s="66"/>
      <c r="AM252" s="66"/>
      <c r="AN252" s="66"/>
      <c r="AO252" s="66"/>
      <c r="AP252" s="66"/>
      <c r="AQ252" s="66"/>
      <c r="AR252" s="66"/>
      <c r="AS252" s="66"/>
      <c r="AT252" s="66"/>
      <c r="AU252" s="66"/>
      <c r="AV252" s="66"/>
      <c r="AW252" s="66"/>
      <c r="AX252" s="66"/>
      <c r="AY252" s="66"/>
      <c r="AZ252" s="66"/>
      <c r="BA252" s="66"/>
      <c r="BB252" s="66"/>
      <c r="BC252" s="66"/>
      <c r="BD252" s="66"/>
      <c r="BE252" s="66"/>
      <c r="BF252" s="66"/>
      <c r="BG252" s="66"/>
      <c r="BH252" s="66"/>
      <c r="BI252" s="66"/>
      <c r="BJ252" s="66"/>
      <c r="BK252" s="66"/>
      <c r="BL252" s="66"/>
      <c r="BM252" s="66"/>
      <c r="BN252" s="66"/>
      <c r="BO252" s="66"/>
      <c r="BP252" s="66"/>
      <c r="BQ252" s="66"/>
      <c r="BR252" s="66"/>
      <c r="BS252" s="66"/>
      <c r="BT252" s="66"/>
      <c r="BU252" s="66"/>
      <c r="BV252" s="66"/>
      <c r="BW252" s="66"/>
      <c r="BX252" s="66"/>
    </row>
    <row r="253" spans="1:76">
      <c r="A253" s="66"/>
      <c r="B253" s="66"/>
      <c r="C253" s="466"/>
      <c r="D253" s="466"/>
      <c r="E253" s="66"/>
      <c r="F253" s="66"/>
      <c r="G253" s="66"/>
      <c r="H253" s="66"/>
      <c r="I253" s="66"/>
      <c r="J253" s="66"/>
      <c r="K253" s="66"/>
      <c r="L253" s="66"/>
      <c r="M253" s="66"/>
      <c r="N253" s="66"/>
      <c r="O253" s="66"/>
      <c r="P253" s="66"/>
      <c r="Q253" s="66"/>
      <c r="R253" s="66"/>
      <c r="S253" s="66"/>
      <c r="T253" s="66"/>
      <c r="U253" s="66"/>
      <c r="V253" s="66"/>
      <c r="W253" s="66"/>
      <c r="X253" s="66"/>
      <c r="Y253" s="66"/>
      <c r="Z253" s="66"/>
      <c r="AA253" s="66"/>
      <c r="AB253" s="66"/>
      <c r="AC253" s="66"/>
      <c r="AD253" s="66"/>
      <c r="AE253" s="66"/>
      <c r="AF253" s="66"/>
      <c r="AG253" s="66"/>
      <c r="AH253" s="66"/>
      <c r="AI253" s="66"/>
      <c r="AJ253" s="66"/>
      <c r="AK253" s="66"/>
      <c r="AL253" s="66"/>
      <c r="AM253" s="66"/>
      <c r="AN253" s="66"/>
      <c r="AO253" s="66"/>
      <c r="AP253" s="66"/>
      <c r="AQ253" s="66"/>
      <c r="AR253" s="66"/>
      <c r="AS253" s="66"/>
      <c r="AT253" s="66"/>
      <c r="AU253" s="66"/>
      <c r="AV253" s="66"/>
      <c r="AW253" s="66"/>
      <c r="AX253" s="66"/>
      <c r="AY253" s="66"/>
      <c r="AZ253" s="66"/>
      <c r="BA253" s="66"/>
      <c r="BB253" s="66"/>
      <c r="BC253" s="66"/>
      <c r="BD253" s="66"/>
      <c r="BE253" s="66"/>
      <c r="BF253" s="66"/>
      <c r="BG253" s="66"/>
      <c r="BH253" s="66"/>
      <c r="BI253" s="66"/>
      <c r="BJ253" s="66"/>
      <c r="BK253" s="66"/>
      <c r="BL253" s="66"/>
      <c r="BM253" s="66"/>
      <c r="BN253" s="66"/>
      <c r="BO253" s="66"/>
      <c r="BP253" s="66"/>
      <c r="BQ253" s="66"/>
      <c r="BR253" s="66"/>
      <c r="BS253" s="66"/>
      <c r="BT253" s="66"/>
      <c r="BU253" s="66"/>
      <c r="BV253" s="66"/>
      <c r="BW253" s="66"/>
      <c r="BX253" s="66"/>
    </row>
    <row r="254" spans="1:76">
      <c r="A254" s="66"/>
      <c r="B254" s="66"/>
      <c r="C254" s="466"/>
      <c r="D254" s="466"/>
      <c r="E254" s="66"/>
      <c r="F254" s="66"/>
      <c r="G254" s="66"/>
      <c r="H254" s="66"/>
      <c r="I254" s="66"/>
      <c r="J254" s="66"/>
      <c r="K254" s="66"/>
      <c r="L254" s="66"/>
      <c r="M254" s="66"/>
      <c r="N254" s="66"/>
      <c r="O254" s="66"/>
      <c r="P254" s="66"/>
      <c r="Q254" s="66"/>
      <c r="R254" s="66"/>
      <c r="S254" s="66"/>
      <c r="T254" s="66"/>
      <c r="U254" s="66"/>
      <c r="V254" s="66"/>
      <c r="W254" s="66"/>
      <c r="X254" s="66"/>
      <c r="Y254" s="66"/>
      <c r="Z254" s="66"/>
      <c r="AA254" s="66"/>
      <c r="AB254" s="66"/>
      <c r="AC254" s="66"/>
      <c r="AD254" s="66"/>
      <c r="AE254" s="66"/>
      <c r="AF254" s="66"/>
      <c r="AG254" s="66"/>
      <c r="AH254" s="66"/>
      <c r="AI254" s="66"/>
      <c r="AJ254" s="66"/>
      <c r="AK254" s="66"/>
      <c r="AL254" s="66"/>
      <c r="AM254" s="66"/>
      <c r="AN254" s="66"/>
      <c r="AO254" s="66"/>
      <c r="AP254" s="66"/>
      <c r="AQ254" s="66"/>
      <c r="AR254" s="66"/>
      <c r="AS254" s="66"/>
      <c r="AT254" s="66"/>
      <c r="AU254" s="66"/>
      <c r="AV254" s="66"/>
      <c r="AW254" s="66"/>
      <c r="AX254" s="66"/>
      <c r="AY254" s="66"/>
      <c r="AZ254" s="66"/>
      <c r="BA254" s="66"/>
      <c r="BB254" s="66"/>
      <c r="BC254" s="66"/>
      <c r="BD254" s="66"/>
      <c r="BE254" s="66"/>
      <c r="BF254" s="66"/>
      <c r="BG254" s="66"/>
      <c r="BH254" s="66"/>
      <c r="BI254" s="66"/>
      <c r="BJ254" s="66"/>
      <c r="BK254" s="66"/>
      <c r="BL254" s="66"/>
      <c r="BM254" s="66"/>
      <c r="BN254" s="66"/>
      <c r="BO254" s="66"/>
      <c r="BP254" s="66"/>
      <c r="BQ254" s="66"/>
      <c r="BR254" s="66"/>
      <c r="BS254" s="66"/>
      <c r="BT254" s="66"/>
      <c r="BU254" s="66"/>
      <c r="BV254" s="66"/>
      <c r="BW254" s="66"/>
      <c r="BX254" s="66"/>
    </row>
    <row r="255" spans="1:76">
      <c r="A255" s="66"/>
      <c r="B255" s="66"/>
      <c r="C255" s="466"/>
      <c r="D255" s="466"/>
      <c r="E255" s="66"/>
      <c r="F255" s="66"/>
      <c r="G255" s="66"/>
      <c r="H255" s="66"/>
      <c r="I255" s="66"/>
      <c r="J255" s="66"/>
      <c r="K255" s="66"/>
      <c r="L255" s="66"/>
      <c r="M255" s="66"/>
      <c r="N255" s="66"/>
      <c r="O255" s="66"/>
      <c r="P255" s="66"/>
      <c r="Q255" s="66"/>
      <c r="R255" s="66"/>
      <c r="S255" s="66"/>
      <c r="T255" s="66"/>
      <c r="U255" s="66"/>
      <c r="V255" s="66"/>
      <c r="W255" s="66"/>
      <c r="X255" s="66"/>
      <c r="Y255" s="66"/>
      <c r="Z255" s="66"/>
      <c r="AA255" s="66"/>
      <c r="AB255" s="66"/>
      <c r="AC255" s="66"/>
      <c r="AD255" s="66"/>
      <c r="AE255" s="66"/>
      <c r="AF255" s="66"/>
      <c r="AG255" s="66"/>
      <c r="AH255" s="66"/>
      <c r="AI255" s="66"/>
      <c r="AJ255" s="66"/>
      <c r="AK255" s="66"/>
      <c r="AL255" s="66"/>
      <c r="AM255" s="66"/>
      <c r="AN255" s="66"/>
      <c r="AO255" s="66"/>
      <c r="AP255" s="66"/>
      <c r="AQ255" s="66"/>
      <c r="AR255" s="66"/>
      <c r="AS255" s="66"/>
      <c r="AT255" s="66"/>
      <c r="AU255" s="66"/>
      <c r="AV255" s="66"/>
      <c r="AW255" s="66"/>
      <c r="AX255" s="66"/>
      <c r="AY255" s="66"/>
      <c r="AZ255" s="66"/>
      <c r="BA255" s="66"/>
      <c r="BB255" s="66"/>
      <c r="BC255" s="66"/>
      <c r="BD255" s="66"/>
      <c r="BE255" s="66"/>
      <c r="BF255" s="66"/>
      <c r="BG255" s="66"/>
      <c r="BH255" s="66"/>
      <c r="BI255" s="66"/>
      <c r="BJ255" s="66"/>
      <c r="BK255" s="66"/>
      <c r="BL255" s="66"/>
      <c r="BM255" s="66"/>
      <c r="BN255" s="66"/>
      <c r="BO255" s="66"/>
      <c r="BP255" s="66"/>
      <c r="BQ255" s="66"/>
      <c r="BR255" s="66"/>
      <c r="BS255" s="66"/>
      <c r="BT255" s="66"/>
      <c r="BU255" s="66"/>
      <c r="BV255" s="66"/>
      <c r="BW255" s="66"/>
      <c r="BX255" s="66"/>
    </row>
    <row r="256" spans="1:76">
      <c r="A256" s="66"/>
      <c r="B256" s="66"/>
      <c r="C256" s="466"/>
      <c r="D256" s="466"/>
      <c r="E256" s="66"/>
      <c r="F256" s="66"/>
      <c r="G256" s="66"/>
      <c r="H256" s="66"/>
      <c r="I256" s="66"/>
      <c r="J256" s="66"/>
      <c r="K256" s="66"/>
      <c r="L256" s="66"/>
      <c r="M256" s="66"/>
      <c r="N256" s="66"/>
      <c r="O256" s="66"/>
      <c r="P256" s="66"/>
      <c r="Q256" s="66"/>
      <c r="R256" s="66"/>
      <c r="S256" s="66"/>
      <c r="T256" s="66"/>
      <c r="U256" s="66"/>
      <c r="V256" s="66"/>
      <c r="W256" s="66"/>
      <c r="X256" s="66"/>
      <c r="Y256" s="66"/>
      <c r="Z256" s="66"/>
      <c r="AA256" s="66"/>
      <c r="AB256" s="66"/>
      <c r="AC256" s="66"/>
      <c r="AD256" s="66"/>
      <c r="AE256" s="66"/>
      <c r="AF256" s="66"/>
      <c r="AG256" s="66"/>
      <c r="AH256" s="66"/>
      <c r="AI256" s="66"/>
      <c r="AJ256" s="66"/>
      <c r="AK256" s="66"/>
      <c r="AL256" s="66"/>
      <c r="AM256" s="66"/>
      <c r="AN256" s="66"/>
      <c r="AO256" s="66"/>
      <c r="AP256" s="66"/>
      <c r="AQ256" s="66"/>
      <c r="AR256" s="66"/>
      <c r="AS256" s="66"/>
      <c r="AT256" s="66"/>
      <c r="AU256" s="66"/>
      <c r="AV256" s="66"/>
      <c r="AW256" s="66"/>
      <c r="AX256" s="66"/>
      <c r="AY256" s="66"/>
      <c r="AZ256" s="66"/>
      <c r="BA256" s="66"/>
      <c r="BB256" s="66"/>
      <c r="BC256" s="66"/>
      <c r="BD256" s="66"/>
      <c r="BE256" s="66"/>
      <c r="BF256" s="66"/>
      <c r="BG256" s="66"/>
      <c r="BH256" s="66"/>
      <c r="BI256" s="66"/>
      <c r="BJ256" s="66"/>
      <c r="BK256" s="66"/>
      <c r="BL256" s="66"/>
      <c r="BM256" s="66"/>
      <c r="BN256" s="66"/>
      <c r="BO256" s="66"/>
      <c r="BP256" s="66"/>
      <c r="BQ256" s="66"/>
      <c r="BR256" s="66"/>
      <c r="BS256" s="66"/>
      <c r="BT256" s="66"/>
      <c r="BU256" s="66"/>
      <c r="BV256" s="66"/>
      <c r="BW256" s="66"/>
      <c r="BX256" s="66"/>
    </row>
    <row r="257" spans="1:76">
      <c r="A257" s="66"/>
      <c r="B257" s="66"/>
      <c r="C257" s="466"/>
      <c r="D257" s="466"/>
      <c r="E257" s="66"/>
      <c r="F257" s="66"/>
      <c r="G257" s="66"/>
      <c r="H257" s="66"/>
      <c r="I257" s="66"/>
      <c r="J257" s="66"/>
      <c r="K257" s="66"/>
      <c r="L257" s="66"/>
      <c r="M257" s="66"/>
      <c r="N257" s="66"/>
      <c r="O257" s="66"/>
      <c r="P257" s="66"/>
      <c r="Q257" s="66"/>
      <c r="R257" s="66"/>
      <c r="S257" s="66"/>
      <c r="T257" s="66"/>
      <c r="U257" s="66"/>
      <c r="V257" s="66"/>
      <c r="W257" s="66"/>
      <c r="X257" s="66"/>
      <c r="Y257" s="66"/>
      <c r="Z257" s="66"/>
      <c r="AA257" s="66"/>
      <c r="AB257" s="66"/>
      <c r="AC257" s="66"/>
      <c r="AD257" s="66"/>
      <c r="AE257" s="66"/>
      <c r="AF257" s="66"/>
      <c r="AG257" s="66"/>
      <c r="AH257" s="66"/>
      <c r="AI257" s="66"/>
      <c r="AJ257" s="66"/>
      <c r="AK257" s="66"/>
      <c r="AL257" s="66"/>
      <c r="AM257" s="66"/>
      <c r="AN257" s="66"/>
      <c r="AO257" s="66"/>
      <c r="AP257" s="66"/>
      <c r="AQ257" s="66"/>
      <c r="AR257" s="66"/>
      <c r="AS257" s="66"/>
      <c r="AT257" s="66"/>
      <c r="AU257" s="66"/>
      <c r="AV257" s="66"/>
      <c r="AW257" s="66"/>
      <c r="AX257" s="66"/>
      <c r="AY257" s="66"/>
      <c r="AZ257" s="66"/>
      <c r="BA257" s="66"/>
      <c r="BB257" s="66"/>
      <c r="BC257" s="66"/>
      <c r="BD257" s="66"/>
      <c r="BE257" s="66"/>
      <c r="BF257" s="66"/>
      <c r="BG257" s="66"/>
      <c r="BH257" s="66"/>
      <c r="BI257" s="66"/>
      <c r="BJ257" s="66"/>
      <c r="BK257" s="66"/>
      <c r="BL257" s="66"/>
      <c r="BM257" s="66"/>
      <c r="BN257" s="66"/>
      <c r="BO257" s="66"/>
      <c r="BP257" s="66"/>
      <c r="BQ257" s="66"/>
      <c r="BR257" s="66"/>
      <c r="BS257" s="66"/>
      <c r="BT257" s="66"/>
      <c r="BU257" s="66"/>
      <c r="BV257" s="66"/>
      <c r="BW257" s="66"/>
      <c r="BX257" s="66"/>
    </row>
    <row r="258" spans="1:76">
      <c r="A258" s="66"/>
      <c r="B258" s="66"/>
      <c r="C258" s="466"/>
      <c r="D258" s="466"/>
      <c r="E258" s="66"/>
      <c r="F258" s="66"/>
      <c r="G258" s="66"/>
      <c r="H258" s="66"/>
      <c r="I258" s="66"/>
      <c r="J258" s="66"/>
      <c r="K258" s="66"/>
      <c r="L258" s="66"/>
      <c r="M258" s="66"/>
      <c r="N258" s="66"/>
      <c r="O258" s="66"/>
      <c r="P258" s="66"/>
      <c r="Q258" s="66"/>
      <c r="R258" s="66"/>
      <c r="S258" s="66"/>
      <c r="T258" s="66"/>
      <c r="U258" s="66"/>
      <c r="V258" s="66"/>
      <c r="W258" s="66"/>
      <c r="X258" s="66"/>
      <c r="Y258" s="66"/>
      <c r="Z258" s="66"/>
      <c r="AA258" s="66"/>
      <c r="AB258" s="66"/>
      <c r="AC258" s="66"/>
      <c r="AD258" s="66"/>
      <c r="AE258" s="66"/>
      <c r="AF258" s="66"/>
      <c r="AG258" s="66"/>
      <c r="AH258" s="66"/>
      <c r="AI258" s="66"/>
      <c r="AJ258" s="66"/>
      <c r="AK258" s="66"/>
      <c r="AL258" s="66"/>
      <c r="AM258" s="66"/>
      <c r="AN258" s="66"/>
      <c r="AO258" s="66"/>
      <c r="AP258" s="66"/>
      <c r="AQ258" s="66"/>
      <c r="AR258" s="66"/>
      <c r="AS258" s="66"/>
      <c r="AT258" s="66"/>
      <c r="AU258" s="66"/>
      <c r="AV258" s="66"/>
      <c r="AW258" s="66"/>
      <c r="AX258" s="66"/>
      <c r="AY258" s="66"/>
      <c r="AZ258" s="66"/>
      <c r="BA258" s="66"/>
      <c r="BB258" s="66"/>
      <c r="BC258" s="66"/>
      <c r="BD258" s="66"/>
      <c r="BE258" s="66"/>
      <c r="BF258" s="66"/>
      <c r="BG258" s="66"/>
      <c r="BH258" s="66"/>
      <c r="BI258" s="66"/>
      <c r="BJ258" s="66"/>
      <c r="BK258" s="66"/>
      <c r="BL258" s="66"/>
      <c r="BM258" s="66"/>
      <c r="BN258" s="66"/>
      <c r="BO258" s="66"/>
      <c r="BP258" s="66"/>
      <c r="BQ258" s="66"/>
      <c r="BR258" s="66"/>
      <c r="BS258" s="66"/>
      <c r="BT258" s="66"/>
      <c r="BU258" s="66"/>
      <c r="BV258" s="66"/>
      <c r="BW258" s="66"/>
      <c r="BX258" s="66"/>
    </row>
    <row r="259" spans="1:76">
      <c r="A259" s="66"/>
      <c r="B259" s="66"/>
      <c r="C259" s="466"/>
      <c r="D259" s="466"/>
      <c r="E259" s="66"/>
      <c r="F259" s="66"/>
      <c r="G259" s="66"/>
      <c r="H259" s="66"/>
      <c r="I259" s="66"/>
      <c r="J259" s="66"/>
      <c r="K259" s="66"/>
      <c r="L259" s="66"/>
      <c r="M259" s="66"/>
      <c r="N259" s="66"/>
      <c r="O259" s="66"/>
      <c r="P259" s="66"/>
      <c r="Q259" s="66"/>
      <c r="R259" s="66"/>
      <c r="S259" s="66"/>
      <c r="T259" s="66"/>
      <c r="U259" s="66"/>
      <c r="V259" s="66"/>
      <c r="W259" s="66"/>
      <c r="X259" s="66"/>
      <c r="Y259" s="66"/>
      <c r="Z259" s="66"/>
      <c r="AA259" s="66"/>
      <c r="AB259" s="66"/>
      <c r="AC259" s="66"/>
      <c r="AD259" s="66"/>
      <c r="AE259" s="66"/>
      <c r="AF259" s="66"/>
      <c r="AG259" s="66"/>
      <c r="AH259" s="66"/>
      <c r="AI259" s="66"/>
      <c r="AJ259" s="66"/>
      <c r="AK259" s="66"/>
      <c r="AL259" s="66"/>
      <c r="AM259" s="66"/>
      <c r="AN259" s="66"/>
      <c r="AO259" s="66"/>
      <c r="AP259" s="66"/>
      <c r="AQ259" s="66"/>
      <c r="AR259" s="66"/>
      <c r="AS259" s="66"/>
      <c r="AT259" s="66"/>
      <c r="AU259" s="66"/>
      <c r="AV259" s="66"/>
      <c r="AW259" s="66"/>
      <c r="AX259" s="66"/>
      <c r="AY259" s="66"/>
      <c r="AZ259" s="66"/>
      <c r="BA259" s="66"/>
      <c r="BB259" s="66"/>
      <c r="BC259" s="66"/>
      <c r="BD259" s="66"/>
      <c r="BE259" s="66"/>
      <c r="BF259" s="66"/>
      <c r="BG259" s="66"/>
      <c r="BH259" s="66"/>
      <c r="BI259" s="66"/>
      <c r="BJ259" s="66"/>
      <c r="BK259" s="66"/>
      <c r="BL259" s="66"/>
      <c r="BM259" s="66"/>
      <c r="BN259" s="66"/>
      <c r="BO259" s="66"/>
      <c r="BP259" s="66"/>
      <c r="BQ259" s="66"/>
      <c r="BR259" s="66"/>
      <c r="BS259" s="66"/>
      <c r="BT259" s="66"/>
      <c r="BU259" s="66"/>
      <c r="BV259" s="66"/>
      <c r="BW259" s="66"/>
      <c r="BX259" s="66"/>
    </row>
    <row r="260" spans="1:76">
      <c r="A260" s="66"/>
      <c r="B260" s="66"/>
      <c r="C260" s="466"/>
      <c r="D260" s="466"/>
      <c r="E260" s="66"/>
      <c r="F260" s="66"/>
      <c r="G260" s="66"/>
      <c r="H260" s="66"/>
      <c r="I260" s="66"/>
      <c r="J260" s="66"/>
      <c r="K260" s="66"/>
      <c r="L260" s="66"/>
      <c r="M260" s="66"/>
      <c r="N260" s="66"/>
      <c r="O260" s="66"/>
      <c r="P260" s="66"/>
      <c r="Q260" s="66"/>
      <c r="R260" s="66"/>
      <c r="S260" s="66"/>
      <c r="T260" s="66"/>
      <c r="U260" s="66"/>
      <c r="V260" s="66"/>
      <c r="W260" s="66"/>
      <c r="X260" s="66"/>
      <c r="Y260" s="66"/>
      <c r="Z260" s="66"/>
      <c r="AA260" s="66"/>
      <c r="AB260" s="66"/>
      <c r="AC260" s="66"/>
      <c r="AD260" s="66"/>
      <c r="AE260" s="66"/>
      <c r="AF260" s="66"/>
      <c r="AG260" s="66"/>
      <c r="AH260" s="66"/>
      <c r="AI260" s="66"/>
      <c r="AJ260" s="66"/>
      <c r="AK260" s="66"/>
      <c r="AL260" s="66"/>
      <c r="AM260" s="66"/>
      <c r="AN260" s="66"/>
      <c r="AO260" s="66"/>
      <c r="AP260" s="66"/>
      <c r="AQ260" s="66"/>
      <c r="AR260" s="66"/>
      <c r="AS260" s="66"/>
      <c r="AT260" s="66"/>
      <c r="AU260" s="66"/>
      <c r="AV260" s="66"/>
      <c r="AW260" s="66"/>
      <c r="AX260" s="66"/>
      <c r="AY260" s="66"/>
      <c r="AZ260" s="66"/>
      <c r="BA260" s="66"/>
      <c r="BB260" s="66"/>
      <c r="BC260" s="66"/>
      <c r="BD260" s="66"/>
      <c r="BE260" s="66"/>
      <c r="BF260" s="66"/>
      <c r="BG260" s="66"/>
      <c r="BH260" s="66"/>
      <c r="BI260" s="66"/>
      <c r="BJ260" s="66"/>
      <c r="BK260" s="66"/>
      <c r="BL260" s="66"/>
      <c r="BM260" s="66"/>
      <c r="BN260" s="66"/>
      <c r="BO260" s="66"/>
      <c r="BP260" s="66"/>
      <c r="BQ260" s="66"/>
      <c r="BR260" s="66"/>
      <c r="BS260" s="66"/>
      <c r="BT260" s="66"/>
      <c r="BU260" s="66"/>
      <c r="BV260" s="66"/>
      <c r="BW260" s="66"/>
      <c r="BX260" s="66"/>
    </row>
    <row r="261" spans="1:76">
      <c r="A261" s="66"/>
      <c r="B261" s="66"/>
      <c r="C261" s="466"/>
      <c r="D261" s="466"/>
      <c r="E261" s="66"/>
      <c r="F261" s="66"/>
      <c r="G261" s="66"/>
      <c r="H261" s="66"/>
      <c r="I261" s="66"/>
      <c r="J261" s="66"/>
      <c r="K261" s="66"/>
      <c r="L261" s="66"/>
      <c r="M261" s="66"/>
      <c r="N261" s="66"/>
      <c r="O261" s="66"/>
      <c r="P261" s="66"/>
      <c r="Q261" s="66"/>
      <c r="R261" s="66"/>
      <c r="S261" s="66"/>
      <c r="T261" s="66"/>
      <c r="U261" s="66"/>
      <c r="V261" s="66"/>
      <c r="W261" s="66"/>
      <c r="X261" s="66"/>
      <c r="Y261" s="66"/>
      <c r="Z261" s="66"/>
      <c r="AA261" s="66"/>
      <c r="AB261" s="66"/>
      <c r="AC261" s="66"/>
      <c r="AD261" s="66"/>
      <c r="AE261" s="66"/>
      <c r="AF261" s="66"/>
      <c r="AG261" s="66"/>
      <c r="AH261" s="66"/>
      <c r="AI261" s="66"/>
      <c r="AJ261" s="66"/>
      <c r="AK261" s="66"/>
      <c r="AL261" s="66"/>
      <c r="AM261" s="66"/>
      <c r="AN261" s="66"/>
      <c r="AO261" s="66"/>
      <c r="AP261" s="66"/>
      <c r="AQ261" s="66"/>
      <c r="AR261" s="66"/>
      <c r="AS261" s="66"/>
      <c r="AT261" s="66"/>
      <c r="AU261" s="66"/>
      <c r="AV261" s="66"/>
      <c r="AW261" s="66"/>
      <c r="AX261" s="66"/>
      <c r="AY261" s="66"/>
      <c r="AZ261" s="66"/>
      <c r="BA261" s="66"/>
      <c r="BB261" s="66"/>
      <c r="BC261" s="66"/>
      <c r="BD261" s="66"/>
      <c r="BE261" s="66"/>
      <c r="BF261" s="66"/>
      <c r="BG261" s="66"/>
      <c r="BH261" s="66"/>
      <c r="BI261" s="66"/>
      <c r="BJ261" s="66"/>
      <c r="BK261" s="66"/>
      <c r="BL261" s="66"/>
      <c r="BM261" s="66"/>
      <c r="BN261" s="66"/>
      <c r="BO261" s="66"/>
      <c r="BP261" s="66"/>
      <c r="BQ261" s="66"/>
      <c r="BR261" s="66"/>
      <c r="BS261" s="66"/>
      <c r="BT261" s="66"/>
      <c r="BU261" s="66"/>
      <c r="BV261" s="66"/>
      <c r="BW261" s="66"/>
      <c r="BX261" s="66"/>
    </row>
    <row r="262" spans="1:76">
      <c r="A262" s="66"/>
      <c r="B262" s="66"/>
      <c r="C262" s="466"/>
      <c r="D262" s="466"/>
      <c r="E262" s="66"/>
      <c r="F262" s="66"/>
      <c r="G262" s="66"/>
      <c r="H262" s="66"/>
      <c r="I262" s="66"/>
      <c r="J262" s="66"/>
      <c r="K262" s="66"/>
      <c r="L262" s="66"/>
      <c r="M262" s="66"/>
      <c r="N262" s="66"/>
      <c r="O262" s="66"/>
      <c r="P262" s="66"/>
      <c r="Q262" s="66"/>
      <c r="R262" s="66"/>
      <c r="S262" s="66"/>
      <c r="T262" s="66"/>
      <c r="U262" s="66"/>
      <c r="V262" s="66"/>
      <c r="W262" s="66"/>
      <c r="X262" s="66"/>
      <c r="Y262" s="66"/>
      <c r="Z262" s="66"/>
      <c r="AA262" s="66"/>
      <c r="AB262" s="66"/>
      <c r="AC262" s="66"/>
      <c r="AD262" s="66"/>
      <c r="AE262" s="66"/>
      <c r="AF262" s="66"/>
      <c r="AG262" s="66"/>
      <c r="AH262" s="66"/>
      <c r="AI262" s="66"/>
      <c r="AJ262" s="66"/>
      <c r="AK262" s="66"/>
      <c r="AL262" s="66"/>
      <c r="AM262" s="66"/>
      <c r="AN262" s="66"/>
      <c r="AO262" s="66"/>
      <c r="AP262" s="66"/>
      <c r="AQ262" s="66"/>
      <c r="AR262" s="66"/>
      <c r="AS262" s="66"/>
      <c r="AT262" s="66"/>
      <c r="AU262" s="66"/>
      <c r="AV262" s="66"/>
      <c r="AW262" s="66"/>
      <c r="AX262" s="66"/>
      <c r="AY262" s="66"/>
      <c r="AZ262" s="66"/>
      <c r="BA262" s="66"/>
      <c r="BB262" s="66"/>
      <c r="BC262" s="66"/>
      <c r="BD262" s="66"/>
      <c r="BE262" s="66"/>
      <c r="BF262" s="66"/>
      <c r="BG262" s="66"/>
      <c r="BH262" s="66"/>
      <c r="BI262" s="66"/>
      <c r="BJ262" s="66"/>
      <c r="BK262" s="66"/>
      <c r="BL262" s="66"/>
      <c r="BM262" s="66"/>
      <c r="BN262" s="66"/>
      <c r="BO262" s="66"/>
      <c r="BP262" s="66"/>
      <c r="BQ262" s="66"/>
      <c r="BR262" s="66"/>
      <c r="BS262" s="66"/>
      <c r="BT262" s="66"/>
      <c r="BU262" s="66"/>
      <c r="BV262" s="66"/>
      <c r="BW262" s="66"/>
      <c r="BX262" s="66"/>
    </row>
    <row r="263" spans="1:76">
      <c r="A263" s="66"/>
      <c r="B263" s="66"/>
      <c r="C263" s="466"/>
      <c r="D263" s="466"/>
      <c r="E263" s="66"/>
      <c r="F263" s="66"/>
      <c r="G263" s="66"/>
      <c r="H263" s="66"/>
      <c r="I263" s="66"/>
      <c r="J263" s="66"/>
      <c r="K263" s="66"/>
      <c r="L263" s="66"/>
      <c r="M263" s="66"/>
      <c r="N263" s="66"/>
      <c r="O263" s="66"/>
      <c r="P263" s="66"/>
      <c r="Q263" s="66"/>
      <c r="R263" s="66"/>
      <c r="S263" s="66"/>
      <c r="T263" s="66"/>
      <c r="U263" s="66"/>
      <c r="V263" s="66"/>
      <c r="W263" s="66"/>
      <c r="X263" s="66"/>
      <c r="Y263" s="66"/>
      <c r="Z263" s="66"/>
      <c r="AA263" s="66"/>
      <c r="AB263" s="66"/>
      <c r="AC263" s="66"/>
      <c r="AD263" s="66"/>
      <c r="AE263" s="66"/>
      <c r="AF263" s="66"/>
      <c r="AG263" s="66"/>
      <c r="AH263" s="66"/>
      <c r="AI263" s="66"/>
      <c r="AJ263" s="66"/>
      <c r="AK263" s="66"/>
      <c r="AL263" s="66"/>
      <c r="AM263" s="66"/>
      <c r="AN263" s="66"/>
      <c r="AO263" s="66"/>
      <c r="AP263" s="66"/>
      <c r="AQ263" s="66"/>
      <c r="AR263" s="66"/>
      <c r="AS263" s="66"/>
      <c r="AT263" s="66"/>
      <c r="AU263" s="66"/>
      <c r="AV263" s="66"/>
      <c r="AW263" s="66"/>
      <c r="AX263" s="66"/>
      <c r="AY263" s="66"/>
      <c r="AZ263" s="66"/>
      <c r="BA263" s="66"/>
      <c r="BB263" s="66"/>
      <c r="BC263" s="66"/>
      <c r="BD263" s="66"/>
      <c r="BE263" s="66"/>
      <c r="BF263" s="66"/>
      <c r="BG263" s="66"/>
      <c r="BH263" s="66"/>
      <c r="BI263" s="66"/>
      <c r="BJ263" s="66"/>
      <c r="BK263" s="66"/>
      <c r="BL263" s="66"/>
      <c r="BM263" s="66"/>
      <c r="BN263" s="66"/>
      <c r="BO263" s="66"/>
      <c r="BP263" s="66"/>
      <c r="BQ263" s="66"/>
      <c r="BR263" s="66"/>
      <c r="BS263" s="66"/>
      <c r="BT263" s="66"/>
      <c r="BU263" s="66"/>
      <c r="BV263" s="66"/>
      <c r="BW263" s="66"/>
      <c r="BX263" s="66"/>
    </row>
    <row r="264" spans="1:76">
      <c r="A264" s="66"/>
      <c r="B264" s="66"/>
      <c r="C264" s="466"/>
      <c r="D264" s="466"/>
      <c r="E264" s="66"/>
      <c r="F264" s="66"/>
      <c r="G264" s="66"/>
      <c r="H264" s="66"/>
      <c r="I264" s="66"/>
      <c r="J264" s="66"/>
      <c r="K264" s="66"/>
      <c r="L264" s="66"/>
      <c r="M264" s="66"/>
      <c r="N264" s="66"/>
      <c r="O264" s="66"/>
      <c r="P264" s="66"/>
      <c r="Q264" s="66"/>
      <c r="R264" s="66"/>
      <c r="S264" s="66"/>
      <c r="T264" s="66"/>
      <c r="U264" s="66"/>
      <c r="V264" s="66"/>
      <c r="W264" s="66"/>
      <c r="X264" s="66"/>
      <c r="Y264" s="66"/>
      <c r="Z264" s="66"/>
      <c r="AA264" s="66"/>
      <c r="AB264" s="66"/>
      <c r="AC264" s="66"/>
      <c r="AD264" s="66"/>
      <c r="AE264" s="66"/>
      <c r="AF264" s="66"/>
      <c r="AG264" s="66"/>
      <c r="AH264" s="66"/>
      <c r="AI264" s="66"/>
      <c r="AJ264" s="66"/>
      <c r="AK264" s="66"/>
      <c r="AL264" s="66"/>
      <c r="AM264" s="66"/>
      <c r="AN264" s="66"/>
      <c r="AO264" s="66"/>
      <c r="AP264" s="66"/>
      <c r="AQ264" s="66"/>
      <c r="AR264" s="66"/>
      <c r="AS264" s="66"/>
      <c r="AT264" s="66"/>
      <c r="AU264" s="66"/>
      <c r="AV264" s="66"/>
      <c r="AW264" s="66"/>
      <c r="AX264" s="66"/>
      <c r="AY264" s="66"/>
      <c r="AZ264" s="66"/>
      <c r="BA264" s="66"/>
      <c r="BB264" s="66"/>
      <c r="BC264" s="66"/>
      <c r="BD264" s="66"/>
      <c r="BE264" s="66"/>
      <c r="BF264" s="66"/>
      <c r="BG264" s="66"/>
      <c r="BH264" s="66"/>
      <c r="BI264" s="66"/>
      <c r="BJ264" s="66"/>
      <c r="BK264" s="66"/>
      <c r="BL264" s="66"/>
      <c r="BM264" s="66"/>
      <c r="BN264" s="66"/>
      <c r="BO264" s="66"/>
      <c r="BP264" s="66"/>
      <c r="BQ264" s="66"/>
      <c r="BR264" s="66"/>
      <c r="BS264" s="66"/>
      <c r="BT264" s="66"/>
      <c r="BU264" s="66"/>
      <c r="BV264" s="66"/>
      <c r="BW264" s="66"/>
      <c r="BX264" s="66"/>
    </row>
    <row r="265" spans="1:76">
      <c r="A265" s="66"/>
      <c r="B265" s="66"/>
      <c r="C265" s="466"/>
      <c r="D265" s="466"/>
      <c r="E265" s="66"/>
      <c r="F265" s="66"/>
      <c r="G265" s="66"/>
      <c r="H265" s="66"/>
      <c r="I265" s="66"/>
      <c r="J265" s="66"/>
      <c r="K265" s="66"/>
      <c r="L265" s="66"/>
      <c r="M265" s="66"/>
      <c r="N265" s="66"/>
      <c r="O265" s="66"/>
      <c r="P265" s="66"/>
      <c r="Q265" s="66"/>
      <c r="R265" s="66"/>
      <c r="S265" s="66"/>
      <c r="T265" s="66"/>
      <c r="U265" s="66"/>
      <c r="V265" s="66"/>
      <c r="W265" s="66"/>
      <c r="X265" s="66"/>
      <c r="Y265" s="66"/>
      <c r="Z265" s="66"/>
      <c r="AA265" s="66"/>
      <c r="AB265" s="66"/>
      <c r="AC265" s="66"/>
      <c r="AD265" s="66"/>
      <c r="AE265" s="66"/>
      <c r="AF265" s="66"/>
      <c r="AG265" s="66"/>
      <c r="AH265" s="66"/>
      <c r="AI265" s="66"/>
      <c r="AJ265" s="66"/>
      <c r="AK265" s="66"/>
      <c r="AL265" s="66"/>
      <c r="AM265" s="66"/>
      <c r="AN265" s="66"/>
      <c r="AO265" s="66"/>
      <c r="AP265" s="66"/>
      <c r="AQ265" s="66"/>
      <c r="AR265" s="66"/>
      <c r="AS265" s="66"/>
      <c r="AT265" s="66"/>
      <c r="AU265" s="66"/>
      <c r="AV265" s="66"/>
      <c r="AW265" s="66"/>
      <c r="AX265" s="66"/>
      <c r="AY265" s="66"/>
      <c r="AZ265" s="66"/>
      <c r="BA265" s="66"/>
      <c r="BB265" s="66"/>
      <c r="BC265" s="66"/>
      <c r="BD265" s="66"/>
      <c r="BE265" s="66"/>
      <c r="BF265" s="66"/>
      <c r="BG265" s="66"/>
      <c r="BH265" s="66"/>
      <c r="BI265" s="66"/>
      <c r="BJ265" s="66"/>
      <c r="BK265" s="66"/>
      <c r="BL265" s="66"/>
      <c r="BM265" s="66"/>
      <c r="BN265" s="66"/>
      <c r="BO265" s="66"/>
      <c r="BP265" s="66"/>
      <c r="BQ265" s="66"/>
      <c r="BR265" s="66"/>
      <c r="BS265" s="66"/>
      <c r="BT265" s="66"/>
      <c r="BU265" s="66"/>
      <c r="BV265" s="66"/>
      <c r="BW265" s="66"/>
      <c r="BX265" s="66"/>
    </row>
    <row r="266" spans="1:76">
      <c r="A266" s="66"/>
      <c r="B266" s="66"/>
      <c r="C266" s="466"/>
      <c r="D266" s="466"/>
      <c r="E266" s="66"/>
      <c r="F266" s="66"/>
      <c r="G266" s="66"/>
      <c r="H266" s="66"/>
      <c r="I266" s="66"/>
      <c r="J266" s="66"/>
      <c r="K266" s="66"/>
      <c r="L266" s="66"/>
      <c r="M266" s="66"/>
      <c r="N266" s="66"/>
      <c r="O266" s="66"/>
      <c r="P266" s="66"/>
      <c r="Q266" s="66"/>
      <c r="R266" s="66"/>
      <c r="S266" s="66"/>
      <c r="T266" s="66"/>
      <c r="U266" s="66"/>
      <c r="V266" s="66"/>
      <c r="W266" s="66"/>
      <c r="X266" s="66"/>
      <c r="Y266" s="66"/>
      <c r="Z266" s="66"/>
      <c r="AA266" s="66"/>
      <c r="AB266" s="66"/>
      <c r="AC266" s="66"/>
      <c r="AD266" s="66"/>
      <c r="AE266" s="66"/>
      <c r="AF266" s="66"/>
      <c r="AG266" s="66"/>
      <c r="AH266" s="66"/>
      <c r="AI266" s="66"/>
      <c r="AJ266" s="66"/>
      <c r="AK266" s="66"/>
      <c r="AL266" s="66"/>
      <c r="AM266" s="66"/>
      <c r="AN266" s="66"/>
      <c r="AO266" s="66"/>
      <c r="AP266" s="66"/>
      <c r="AQ266" s="66"/>
      <c r="AR266" s="66"/>
      <c r="AS266" s="66"/>
      <c r="AT266" s="66"/>
      <c r="AU266" s="66"/>
      <c r="AV266" s="66"/>
      <c r="AW266" s="66"/>
      <c r="AX266" s="66"/>
      <c r="AY266" s="66"/>
      <c r="AZ266" s="66"/>
      <c r="BA266" s="66"/>
      <c r="BB266" s="66"/>
      <c r="BC266" s="66"/>
      <c r="BD266" s="66"/>
      <c r="BE266" s="66"/>
      <c r="BF266" s="66"/>
      <c r="BG266" s="66"/>
      <c r="BH266" s="66"/>
      <c r="BI266" s="66"/>
      <c r="BJ266" s="66"/>
      <c r="BK266" s="66"/>
      <c r="BL266" s="66"/>
      <c r="BM266" s="66"/>
      <c r="BN266" s="66"/>
      <c r="BO266" s="66"/>
      <c r="BP266" s="66"/>
      <c r="BQ266" s="66"/>
      <c r="BR266" s="66"/>
      <c r="BS266" s="66"/>
      <c r="BT266" s="66"/>
      <c r="BU266" s="66"/>
      <c r="BV266" s="66"/>
      <c r="BW266" s="66"/>
      <c r="BX266" s="66"/>
    </row>
    <row r="267" spans="1:76">
      <c r="A267" s="66"/>
      <c r="B267" s="66"/>
      <c r="C267" s="466"/>
      <c r="D267" s="466"/>
      <c r="E267" s="66"/>
      <c r="F267" s="66"/>
      <c r="G267" s="66"/>
      <c r="H267" s="66"/>
      <c r="I267" s="66"/>
      <c r="J267" s="66"/>
      <c r="K267" s="66"/>
      <c r="L267" s="66"/>
      <c r="M267" s="66"/>
      <c r="N267" s="66"/>
      <c r="O267" s="66"/>
      <c r="P267" s="66"/>
      <c r="Q267" s="66"/>
      <c r="R267" s="66"/>
      <c r="S267" s="66"/>
      <c r="T267" s="66"/>
      <c r="U267" s="66"/>
      <c r="V267" s="66"/>
      <c r="W267" s="66"/>
      <c r="X267" s="66"/>
      <c r="Y267" s="66"/>
      <c r="Z267" s="66"/>
      <c r="AA267" s="66"/>
      <c r="AB267" s="66"/>
      <c r="AC267" s="66"/>
      <c r="AD267" s="66"/>
      <c r="AE267" s="66"/>
      <c r="AF267" s="66"/>
      <c r="AG267" s="66"/>
      <c r="AH267" s="66"/>
      <c r="AI267" s="66"/>
      <c r="AJ267" s="66"/>
      <c r="AK267" s="66"/>
      <c r="AL267" s="66"/>
      <c r="AM267" s="66"/>
      <c r="AN267" s="66"/>
      <c r="AO267" s="66"/>
      <c r="AP267" s="66"/>
      <c r="AQ267" s="66"/>
      <c r="AR267" s="66"/>
      <c r="AS267" s="66"/>
      <c r="AT267" s="66"/>
      <c r="AU267" s="66"/>
      <c r="AV267" s="66"/>
      <c r="AW267" s="66"/>
      <c r="AX267" s="66"/>
      <c r="AY267" s="66"/>
      <c r="AZ267" s="66"/>
      <c r="BA267" s="66"/>
      <c r="BB267" s="66"/>
      <c r="BC267" s="66"/>
      <c r="BD267" s="66"/>
      <c r="BE267" s="66"/>
      <c r="BF267" s="66"/>
      <c r="BG267" s="66"/>
      <c r="BH267" s="66"/>
      <c r="BI267" s="66"/>
      <c r="BJ267" s="66"/>
      <c r="BK267" s="66"/>
      <c r="BL267" s="66"/>
      <c r="BM267" s="66"/>
      <c r="BN267" s="66"/>
      <c r="BO267" s="66"/>
      <c r="BP267" s="66"/>
      <c r="BQ267" s="66"/>
      <c r="BR267" s="66"/>
      <c r="BS267" s="66"/>
      <c r="BT267" s="66"/>
      <c r="BU267" s="66"/>
      <c r="BV267" s="66"/>
      <c r="BW267" s="66"/>
      <c r="BX267" s="66"/>
    </row>
    <row r="268" spans="1:76">
      <c r="A268" s="66"/>
      <c r="B268" s="66"/>
      <c r="C268" s="466"/>
      <c r="D268" s="466"/>
      <c r="E268" s="66"/>
      <c r="F268" s="66"/>
      <c r="G268" s="66"/>
      <c r="H268" s="66"/>
      <c r="I268" s="66"/>
      <c r="J268" s="66"/>
      <c r="K268" s="66"/>
      <c r="L268" s="66"/>
      <c r="M268" s="66"/>
      <c r="N268" s="66"/>
      <c r="O268" s="66"/>
      <c r="P268" s="66"/>
      <c r="Q268" s="66"/>
      <c r="R268" s="66"/>
      <c r="S268" s="66"/>
      <c r="T268" s="66"/>
      <c r="U268" s="66"/>
      <c r="V268" s="66"/>
      <c r="W268" s="66"/>
      <c r="X268" s="66"/>
      <c r="Y268" s="66"/>
      <c r="Z268" s="66"/>
      <c r="AA268" s="66"/>
      <c r="AB268" s="66"/>
      <c r="AC268" s="66"/>
      <c r="AD268" s="66"/>
      <c r="AE268" s="66"/>
      <c r="AF268" s="66"/>
      <c r="AG268" s="66"/>
      <c r="AH268" s="66"/>
      <c r="AI268" s="66"/>
      <c r="AJ268" s="66"/>
      <c r="AK268" s="66"/>
      <c r="AL268" s="66"/>
      <c r="AM268" s="66"/>
      <c r="AN268" s="66"/>
      <c r="AO268" s="66"/>
      <c r="AP268" s="66"/>
      <c r="AQ268" s="66"/>
      <c r="AR268" s="66"/>
      <c r="AS268" s="66"/>
      <c r="AT268" s="66"/>
      <c r="AU268" s="66"/>
      <c r="AV268" s="66"/>
      <c r="AW268" s="66"/>
      <c r="AX268" s="66"/>
      <c r="AY268" s="66"/>
      <c r="AZ268" s="66"/>
      <c r="BA268" s="66"/>
      <c r="BB268" s="66"/>
      <c r="BC268" s="66"/>
      <c r="BD268" s="66"/>
      <c r="BE268" s="66"/>
      <c r="BF268" s="66"/>
      <c r="BG268" s="66"/>
      <c r="BH268" s="66"/>
      <c r="BI268" s="66"/>
      <c r="BJ268" s="66"/>
      <c r="BK268" s="66"/>
      <c r="BL268" s="66"/>
      <c r="BM268" s="66"/>
      <c r="BN268" s="66"/>
      <c r="BO268" s="66"/>
      <c r="BP268" s="66"/>
      <c r="BQ268" s="66"/>
      <c r="BR268" s="66"/>
      <c r="BS268" s="66"/>
      <c r="BT268" s="66"/>
      <c r="BU268" s="66"/>
      <c r="BV268" s="66"/>
      <c r="BW268" s="66"/>
      <c r="BX268" s="66"/>
    </row>
    <row r="269" spans="1:76">
      <c r="A269" s="66"/>
      <c r="B269" s="66"/>
      <c r="C269" s="466"/>
      <c r="D269" s="466"/>
      <c r="E269" s="66"/>
      <c r="F269" s="66"/>
      <c r="G269" s="66"/>
      <c r="H269" s="66"/>
      <c r="I269" s="66"/>
      <c r="J269" s="66"/>
      <c r="K269" s="66"/>
      <c r="L269" s="66"/>
      <c r="M269" s="66"/>
      <c r="N269" s="66"/>
      <c r="O269" s="66"/>
      <c r="P269" s="66"/>
      <c r="Q269" s="66"/>
      <c r="R269" s="66"/>
      <c r="S269" s="66"/>
      <c r="T269" s="66"/>
      <c r="U269" s="66"/>
      <c r="V269" s="66"/>
      <c r="W269" s="66"/>
      <c r="X269" s="66"/>
      <c r="Y269" s="66"/>
      <c r="Z269" s="66"/>
      <c r="AA269" s="66"/>
      <c r="AB269" s="66"/>
      <c r="AC269" s="66"/>
      <c r="AD269" s="66"/>
      <c r="AE269" s="66"/>
      <c r="AF269" s="66"/>
      <c r="AG269" s="66"/>
      <c r="AH269" s="66"/>
      <c r="AI269" s="66"/>
      <c r="AJ269" s="66"/>
      <c r="AK269" s="66"/>
      <c r="AL269" s="66"/>
      <c r="AM269" s="66"/>
      <c r="AN269" s="66"/>
      <c r="AO269" s="66"/>
      <c r="AP269" s="66"/>
      <c r="AQ269" s="66"/>
      <c r="AR269" s="66"/>
      <c r="AS269" s="66"/>
      <c r="AT269" s="66"/>
      <c r="AU269" s="66"/>
      <c r="AV269" s="66"/>
      <c r="AW269" s="66"/>
      <c r="AX269" s="66"/>
      <c r="AY269" s="66"/>
      <c r="AZ269" s="66"/>
      <c r="BA269" s="66"/>
      <c r="BB269" s="66"/>
      <c r="BC269" s="66"/>
      <c r="BD269" s="66"/>
      <c r="BE269" s="66"/>
      <c r="BF269" s="66"/>
      <c r="BG269" s="66"/>
      <c r="BH269" s="66"/>
      <c r="BI269" s="66"/>
      <c r="BJ269" s="66"/>
      <c r="BK269" s="66"/>
      <c r="BL269" s="66"/>
      <c r="BM269" s="66"/>
      <c r="BN269" s="66"/>
      <c r="BO269" s="66"/>
      <c r="BP269" s="66"/>
      <c r="BQ269" s="66"/>
      <c r="BR269" s="66"/>
      <c r="BS269" s="66"/>
      <c r="BT269" s="66"/>
      <c r="BU269" s="66"/>
      <c r="BV269" s="66"/>
      <c r="BW269" s="66"/>
      <c r="BX269" s="66"/>
    </row>
    <row r="270" spans="1:76">
      <c r="A270" s="66"/>
      <c r="B270" s="66"/>
      <c r="C270" s="466"/>
      <c r="D270" s="466"/>
      <c r="E270" s="66"/>
      <c r="F270" s="66"/>
      <c r="G270" s="66"/>
      <c r="H270" s="66"/>
      <c r="I270" s="66"/>
      <c r="J270" s="66"/>
      <c r="K270" s="66"/>
      <c r="L270" s="66"/>
      <c r="M270" s="66"/>
      <c r="N270" s="66"/>
      <c r="O270" s="66"/>
      <c r="P270" s="66"/>
      <c r="Q270" s="66"/>
      <c r="R270" s="66"/>
      <c r="S270" s="66"/>
      <c r="T270" s="66"/>
      <c r="U270" s="66"/>
      <c r="V270" s="66"/>
      <c r="W270" s="66"/>
      <c r="X270" s="66"/>
      <c r="Y270" s="66"/>
      <c r="Z270" s="66"/>
      <c r="AA270" s="66"/>
      <c r="AB270" s="66"/>
      <c r="AC270" s="66"/>
      <c r="AD270" s="66"/>
      <c r="AE270" s="66"/>
      <c r="AF270" s="66"/>
      <c r="AG270" s="66"/>
      <c r="AH270" s="66"/>
      <c r="AI270" s="66"/>
      <c r="AJ270" s="66"/>
      <c r="AK270" s="66"/>
      <c r="AL270" s="66"/>
      <c r="AM270" s="66"/>
      <c r="AN270" s="66"/>
      <c r="AO270" s="66"/>
      <c r="AP270" s="66"/>
      <c r="AQ270" s="66"/>
      <c r="AR270" s="66"/>
      <c r="AS270" s="66"/>
      <c r="AT270" s="66"/>
      <c r="AU270" s="66"/>
      <c r="AV270" s="66"/>
      <c r="AW270" s="66"/>
      <c r="AX270" s="66"/>
      <c r="AY270" s="66"/>
      <c r="AZ270" s="66"/>
      <c r="BA270" s="66"/>
      <c r="BB270" s="66"/>
      <c r="BC270" s="66"/>
      <c r="BD270" s="66"/>
      <c r="BE270" s="66"/>
      <c r="BF270" s="66"/>
      <c r="BG270" s="66"/>
      <c r="BH270" s="66"/>
      <c r="BI270" s="66"/>
      <c r="BJ270" s="66"/>
      <c r="BK270" s="66"/>
      <c r="BL270" s="66"/>
      <c r="BM270" s="66"/>
      <c r="BN270" s="66"/>
      <c r="BO270" s="66"/>
      <c r="BP270" s="66"/>
      <c r="BQ270" s="66"/>
      <c r="BR270" s="66"/>
      <c r="BS270" s="66"/>
      <c r="BT270" s="66"/>
      <c r="BU270" s="66"/>
      <c r="BV270" s="66"/>
      <c r="BW270" s="66"/>
      <c r="BX270" s="66"/>
    </row>
    <row r="271" spans="1:76">
      <c r="A271" s="66"/>
      <c r="B271" s="66"/>
      <c r="C271" s="466"/>
      <c r="D271" s="466"/>
      <c r="E271" s="66"/>
      <c r="F271" s="66"/>
      <c r="G271" s="66"/>
      <c r="H271" s="66"/>
      <c r="I271" s="66"/>
      <c r="J271" s="66"/>
      <c r="K271" s="66"/>
      <c r="L271" s="66"/>
      <c r="M271" s="66"/>
      <c r="N271" s="66"/>
      <c r="O271" s="66"/>
      <c r="P271" s="66"/>
      <c r="Q271" s="66"/>
      <c r="R271" s="66"/>
      <c r="S271" s="66"/>
      <c r="T271" s="66"/>
      <c r="U271" s="66"/>
      <c r="V271" s="66"/>
      <c r="W271" s="66"/>
      <c r="X271" s="66"/>
      <c r="Y271" s="66"/>
      <c r="Z271" s="66"/>
      <c r="AA271" s="66"/>
      <c r="AB271" s="66"/>
      <c r="AC271" s="66"/>
      <c r="AD271" s="66"/>
      <c r="AE271" s="66"/>
      <c r="AF271" s="66"/>
      <c r="AG271" s="66"/>
      <c r="AH271" s="66"/>
      <c r="AI271" s="66"/>
      <c r="AJ271" s="66"/>
      <c r="AK271" s="66"/>
      <c r="AL271" s="66"/>
      <c r="AM271" s="66"/>
      <c r="AN271" s="66"/>
      <c r="AO271" s="66"/>
      <c r="AP271" s="66"/>
      <c r="AQ271" s="66"/>
      <c r="AR271" s="66"/>
      <c r="AS271" s="66"/>
      <c r="AT271" s="66"/>
      <c r="AU271" s="66"/>
      <c r="AV271" s="66"/>
      <c r="AW271" s="66"/>
      <c r="AX271" s="66"/>
      <c r="AY271" s="66"/>
      <c r="AZ271" s="66"/>
      <c r="BA271" s="66"/>
      <c r="BB271" s="66"/>
      <c r="BC271" s="66"/>
      <c r="BD271" s="66"/>
      <c r="BE271" s="66"/>
      <c r="BF271" s="66"/>
      <c r="BG271" s="66"/>
      <c r="BH271" s="66"/>
      <c r="BI271" s="66"/>
      <c r="BJ271" s="66"/>
      <c r="BK271" s="66"/>
      <c r="BL271" s="66"/>
      <c r="BM271" s="66"/>
      <c r="BN271" s="66"/>
      <c r="BO271" s="66"/>
      <c r="BP271" s="66"/>
      <c r="BQ271" s="66"/>
      <c r="BR271" s="66"/>
      <c r="BS271" s="66"/>
      <c r="BT271" s="66"/>
      <c r="BU271" s="66"/>
      <c r="BV271" s="66"/>
      <c r="BW271" s="66"/>
      <c r="BX271" s="66"/>
    </row>
    <row r="272" spans="1:76">
      <c r="A272" s="66"/>
      <c r="B272" s="66"/>
      <c r="C272" s="466"/>
      <c r="D272" s="466"/>
      <c r="E272" s="66"/>
      <c r="F272" s="66"/>
      <c r="G272" s="66"/>
      <c r="H272" s="66"/>
      <c r="I272" s="66"/>
      <c r="J272" s="66"/>
      <c r="K272" s="66"/>
      <c r="L272" s="66"/>
      <c r="M272" s="66"/>
      <c r="N272" s="66"/>
      <c r="O272" s="66"/>
      <c r="P272" s="66"/>
      <c r="Q272" s="66"/>
      <c r="R272" s="66"/>
      <c r="S272" s="66"/>
      <c r="T272" s="66"/>
      <c r="U272" s="66"/>
      <c r="V272" s="66"/>
      <c r="W272" s="66"/>
      <c r="X272" s="66"/>
      <c r="Y272" s="66"/>
      <c r="Z272" s="66"/>
      <c r="AA272" s="66"/>
      <c r="AB272" s="66"/>
      <c r="AC272" s="66"/>
      <c r="AD272" s="66"/>
      <c r="AE272" s="66"/>
      <c r="AF272" s="66"/>
      <c r="AG272" s="66"/>
      <c r="AH272" s="66"/>
      <c r="AI272" s="66"/>
      <c r="AJ272" s="66"/>
      <c r="AK272" s="66"/>
      <c r="AL272" s="66"/>
      <c r="AM272" s="66"/>
      <c r="AN272" s="66"/>
      <c r="AO272" s="66"/>
      <c r="AP272" s="66"/>
      <c r="AQ272" s="66"/>
      <c r="AR272" s="66"/>
      <c r="AS272" s="66"/>
      <c r="AT272" s="66"/>
      <c r="AU272" s="66"/>
      <c r="AV272" s="66"/>
      <c r="AW272" s="66"/>
      <c r="AX272" s="66"/>
      <c r="AY272" s="66"/>
      <c r="AZ272" s="66"/>
      <c r="BA272" s="66"/>
      <c r="BB272" s="66"/>
      <c r="BC272" s="66"/>
      <c r="BD272" s="66"/>
      <c r="BE272" s="66"/>
      <c r="BF272" s="66"/>
      <c r="BG272" s="66"/>
      <c r="BH272" s="66"/>
      <c r="BI272" s="66"/>
      <c r="BJ272" s="66"/>
      <c r="BK272" s="66"/>
      <c r="BL272" s="66"/>
      <c r="BM272" s="66"/>
      <c r="BN272" s="66"/>
      <c r="BO272" s="66"/>
      <c r="BP272" s="66"/>
      <c r="BQ272" s="66"/>
      <c r="BR272" s="66"/>
      <c r="BS272" s="66"/>
      <c r="BT272" s="66"/>
      <c r="BU272" s="66"/>
      <c r="BV272" s="66"/>
      <c r="BW272" s="66"/>
      <c r="BX272" s="66"/>
    </row>
    <row r="273" spans="1:76">
      <c r="A273" s="66"/>
      <c r="B273" s="66"/>
      <c r="C273" s="466"/>
      <c r="D273" s="466"/>
      <c r="E273" s="66"/>
      <c r="F273" s="66"/>
      <c r="G273" s="66"/>
      <c r="H273" s="66"/>
      <c r="I273" s="66"/>
      <c r="J273" s="66"/>
      <c r="K273" s="66"/>
      <c r="L273" s="66"/>
      <c r="M273" s="66"/>
      <c r="N273" s="66"/>
      <c r="O273" s="66"/>
      <c r="P273" s="66"/>
      <c r="Q273" s="66"/>
      <c r="R273" s="66"/>
      <c r="S273" s="66"/>
      <c r="T273" s="66"/>
      <c r="U273" s="66"/>
      <c r="V273" s="66"/>
      <c r="W273" s="66"/>
      <c r="X273" s="66"/>
      <c r="Y273" s="66"/>
      <c r="Z273" s="66"/>
      <c r="AA273" s="66"/>
      <c r="AB273" s="66"/>
      <c r="AC273" s="66"/>
      <c r="AD273" s="66"/>
      <c r="AE273" s="66"/>
      <c r="AF273" s="66"/>
      <c r="AG273" s="66"/>
      <c r="AH273" s="66"/>
      <c r="AI273" s="66"/>
      <c r="AJ273" s="66"/>
      <c r="AK273" s="66"/>
      <c r="AL273" s="66"/>
      <c r="AM273" s="66"/>
      <c r="AN273" s="66"/>
      <c r="AO273" s="66"/>
      <c r="AP273" s="66"/>
      <c r="AQ273" s="66"/>
      <c r="AR273" s="66"/>
      <c r="AS273" s="66"/>
      <c r="AT273" s="66"/>
      <c r="AU273" s="66"/>
      <c r="AV273" s="66"/>
      <c r="AW273" s="66"/>
      <c r="AX273" s="66"/>
      <c r="AY273" s="66"/>
      <c r="AZ273" s="66"/>
      <c r="BA273" s="66"/>
      <c r="BB273" s="66"/>
      <c r="BC273" s="66"/>
      <c r="BD273" s="66"/>
      <c r="BE273" s="66"/>
      <c r="BF273" s="66"/>
      <c r="BG273" s="66"/>
      <c r="BH273" s="66"/>
      <c r="BI273" s="66"/>
      <c r="BJ273" s="66"/>
      <c r="BK273" s="66"/>
      <c r="BL273" s="66"/>
      <c r="BM273" s="66"/>
      <c r="BN273" s="66"/>
      <c r="BO273" s="66"/>
      <c r="BP273" s="66"/>
      <c r="BQ273" s="66"/>
      <c r="BR273" s="66"/>
      <c r="BS273" s="66"/>
      <c r="BT273" s="66"/>
      <c r="BU273" s="66"/>
      <c r="BV273" s="66"/>
      <c r="BW273" s="66"/>
      <c r="BX273" s="66"/>
    </row>
    <row r="274" spans="1:76">
      <c r="A274" s="66"/>
      <c r="B274" s="66"/>
      <c r="C274" s="466"/>
      <c r="D274" s="4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c r="AB274" s="66"/>
      <c r="AC274" s="66"/>
      <c r="AD274" s="66"/>
      <c r="AE274" s="66"/>
      <c r="AF274" s="66"/>
      <c r="AG274" s="66"/>
      <c r="AH274" s="66"/>
      <c r="AI274" s="66"/>
      <c r="AJ274" s="66"/>
      <c r="AK274" s="66"/>
      <c r="AL274" s="66"/>
      <c r="AM274" s="66"/>
      <c r="AN274" s="66"/>
      <c r="AO274" s="66"/>
      <c r="AP274" s="66"/>
      <c r="AQ274" s="66"/>
      <c r="AR274" s="66"/>
      <c r="AS274" s="66"/>
      <c r="AT274" s="66"/>
      <c r="AU274" s="66"/>
      <c r="AV274" s="66"/>
      <c r="AW274" s="66"/>
      <c r="AX274" s="66"/>
      <c r="AY274" s="66"/>
      <c r="AZ274" s="66"/>
      <c r="BA274" s="66"/>
      <c r="BB274" s="66"/>
      <c r="BC274" s="66"/>
      <c r="BD274" s="66"/>
      <c r="BE274" s="66"/>
      <c r="BF274" s="66"/>
      <c r="BG274" s="66"/>
      <c r="BH274" s="66"/>
      <c r="BI274" s="66"/>
      <c r="BJ274" s="66"/>
      <c r="BK274" s="66"/>
      <c r="BL274" s="66"/>
      <c r="BM274" s="66"/>
      <c r="BN274" s="66"/>
      <c r="BO274" s="66"/>
      <c r="BP274" s="66"/>
      <c r="BQ274" s="66"/>
      <c r="BR274" s="66"/>
      <c r="BS274" s="66"/>
      <c r="BT274" s="66"/>
      <c r="BU274" s="66"/>
      <c r="BV274" s="66"/>
      <c r="BW274" s="66"/>
      <c r="BX274" s="66"/>
    </row>
    <row r="275" spans="1:76">
      <c r="A275" s="66"/>
      <c r="B275" s="66"/>
      <c r="C275" s="466"/>
      <c r="D275" s="466"/>
      <c r="E275" s="66"/>
      <c r="F275" s="66"/>
      <c r="G275" s="66"/>
      <c r="H275" s="66"/>
      <c r="I275" s="66"/>
      <c r="J275" s="66"/>
      <c r="K275" s="66"/>
      <c r="L275" s="66"/>
      <c r="M275" s="66"/>
      <c r="N275" s="66"/>
      <c r="O275" s="66"/>
      <c r="P275" s="66"/>
      <c r="Q275" s="66"/>
      <c r="R275" s="66"/>
      <c r="S275" s="66"/>
      <c r="T275" s="66"/>
      <c r="U275" s="66"/>
      <c r="V275" s="66"/>
      <c r="W275" s="66"/>
      <c r="X275" s="66"/>
      <c r="Y275" s="66"/>
      <c r="Z275" s="66"/>
      <c r="AA275" s="66"/>
      <c r="AB275" s="66"/>
      <c r="AC275" s="66"/>
      <c r="AD275" s="66"/>
      <c r="AE275" s="66"/>
      <c r="AF275" s="66"/>
      <c r="AG275" s="66"/>
      <c r="AH275" s="66"/>
      <c r="AI275" s="66"/>
      <c r="AJ275" s="66"/>
      <c r="AK275" s="66"/>
      <c r="AL275" s="66"/>
      <c r="AM275" s="66"/>
      <c r="AN275" s="66"/>
      <c r="AO275" s="66"/>
      <c r="AP275" s="66"/>
      <c r="AQ275" s="66"/>
      <c r="AR275" s="66"/>
      <c r="AS275" s="66"/>
      <c r="AT275" s="66"/>
      <c r="AU275" s="66"/>
      <c r="AV275" s="66"/>
      <c r="AW275" s="66"/>
      <c r="AX275" s="66"/>
      <c r="AY275" s="66"/>
      <c r="AZ275" s="66"/>
      <c r="BA275" s="66"/>
      <c r="BB275" s="66"/>
      <c r="BC275" s="66"/>
      <c r="BD275" s="66"/>
      <c r="BE275" s="66"/>
      <c r="BF275" s="66"/>
      <c r="BG275" s="66"/>
      <c r="BH275" s="66"/>
      <c r="BI275" s="66"/>
      <c r="BJ275" s="66"/>
      <c r="BK275" s="66"/>
      <c r="BL275" s="66"/>
      <c r="BM275" s="66"/>
      <c r="BN275" s="66"/>
      <c r="BO275" s="66"/>
      <c r="BP275" s="66"/>
      <c r="BQ275" s="66"/>
      <c r="BR275" s="66"/>
      <c r="BS275" s="66"/>
      <c r="BT275" s="66"/>
      <c r="BU275" s="66"/>
      <c r="BV275" s="66"/>
      <c r="BW275" s="66"/>
      <c r="BX275" s="66"/>
    </row>
    <row r="276" spans="1:76">
      <c r="A276" s="66"/>
      <c r="B276" s="66"/>
      <c r="C276" s="466"/>
      <c r="D276" s="4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c r="AB276" s="66"/>
      <c r="AC276" s="66"/>
      <c r="AD276" s="66"/>
      <c r="AE276" s="66"/>
      <c r="AF276" s="66"/>
      <c r="AG276" s="66"/>
      <c r="AH276" s="66"/>
      <c r="AI276" s="66"/>
      <c r="AJ276" s="66"/>
      <c r="AK276" s="66"/>
      <c r="AL276" s="66"/>
      <c r="AM276" s="66"/>
      <c r="AN276" s="66"/>
      <c r="AO276" s="66"/>
      <c r="AP276" s="66"/>
      <c r="AQ276" s="66"/>
      <c r="AR276" s="66"/>
      <c r="AS276" s="66"/>
      <c r="AT276" s="66"/>
      <c r="AU276" s="66"/>
      <c r="AV276" s="66"/>
      <c r="AW276" s="66"/>
      <c r="AX276" s="66"/>
      <c r="AY276" s="66"/>
      <c r="AZ276" s="66"/>
      <c r="BA276" s="66"/>
      <c r="BB276" s="66"/>
      <c r="BC276" s="66"/>
      <c r="BD276" s="66"/>
      <c r="BE276" s="66"/>
      <c r="BF276" s="66"/>
      <c r="BG276" s="66"/>
      <c r="BH276" s="66"/>
      <c r="BI276" s="66"/>
      <c r="BJ276" s="66"/>
      <c r="BK276" s="66"/>
      <c r="BL276" s="66"/>
      <c r="BM276" s="66"/>
      <c r="BN276" s="66"/>
      <c r="BO276" s="66"/>
      <c r="BP276" s="66"/>
      <c r="BQ276" s="66"/>
      <c r="BR276" s="66"/>
      <c r="BS276" s="66"/>
      <c r="BT276" s="66"/>
      <c r="BU276" s="66"/>
      <c r="BV276" s="66"/>
      <c r="BW276" s="66"/>
      <c r="BX276" s="66"/>
    </row>
    <row r="277" spans="1:76">
      <c r="A277" s="66"/>
      <c r="B277" s="66"/>
      <c r="C277" s="466"/>
      <c r="D277" s="466"/>
      <c r="E277" s="66"/>
      <c r="F277" s="66"/>
      <c r="G277" s="66"/>
      <c r="H277" s="66"/>
      <c r="I277" s="66"/>
      <c r="J277" s="66"/>
      <c r="K277" s="66"/>
      <c r="L277" s="66"/>
      <c r="M277" s="66"/>
      <c r="N277" s="66"/>
      <c r="O277" s="66"/>
      <c r="P277" s="66"/>
      <c r="Q277" s="66"/>
      <c r="R277" s="66"/>
      <c r="S277" s="66"/>
      <c r="T277" s="66"/>
      <c r="U277" s="66"/>
      <c r="V277" s="66"/>
      <c r="W277" s="66"/>
      <c r="X277" s="66"/>
      <c r="Y277" s="66"/>
      <c r="Z277" s="66"/>
      <c r="AA277" s="66"/>
      <c r="AB277" s="66"/>
      <c r="AC277" s="66"/>
      <c r="AD277" s="66"/>
      <c r="AE277" s="66"/>
      <c r="AF277" s="66"/>
      <c r="AG277" s="66"/>
      <c r="AH277" s="66"/>
      <c r="AI277" s="66"/>
      <c r="AJ277" s="66"/>
      <c r="AK277" s="66"/>
      <c r="AL277" s="66"/>
      <c r="AM277" s="66"/>
      <c r="AN277" s="66"/>
      <c r="AO277" s="66"/>
      <c r="AP277" s="66"/>
      <c r="AQ277" s="66"/>
      <c r="AR277" s="66"/>
      <c r="AS277" s="66"/>
      <c r="AT277" s="66"/>
      <c r="AU277" s="66"/>
      <c r="AV277" s="66"/>
      <c r="AW277" s="66"/>
      <c r="AX277" s="66"/>
      <c r="AY277" s="66"/>
      <c r="AZ277" s="66"/>
      <c r="BA277" s="66"/>
      <c r="BB277" s="66"/>
      <c r="BC277" s="66"/>
      <c r="BD277" s="66"/>
      <c r="BE277" s="66"/>
      <c r="BF277" s="66"/>
      <c r="BG277" s="66"/>
      <c r="BH277" s="66"/>
      <c r="BI277" s="66"/>
      <c r="BJ277" s="66"/>
      <c r="BK277" s="66"/>
      <c r="BL277" s="66"/>
      <c r="BM277" s="66"/>
      <c r="BN277" s="66"/>
      <c r="BO277" s="66"/>
      <c r="BP277" s="66"/>
      <c r="BQ277" s="66"/>
      <c r="BR277" s="66"/>
      <c r="BS277" s="66"/>
      <c r="BT277" s="66"/>
      <c r="BU277" s="66"/>
      <c r="BV277" s="66"/>
      <c r="BW277" s="66"/>
      <c r="BX277" s="66"/>
    </row>
    <row r="278" spans="1:76">
      <c r="A278" s="66"/>
      <c r="B278" s="66"/>
      <c r="C278" s="466"/>
      <c r="D278" s="4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c r="AB278" s="66"/>
      <c r="AC278" s="66"/>
      <c r="AD278" s="66"/>
      <c r="AE278" s="66"/>
      <c r="AF278" s="66"/>
      <c r="AG278" s="66"/>
      <c r="AH278" s="66"/>
      <c r="AI278" s="66"/>
      <c r="AJ278" s="66"/>
      <c r="AK278" s="66"/>
      <c r="AL278" s="66"/>
      <c r="AM278" s="66"/>
      <c r="AN278" s="66"/>
      <c r="AO278" s="66"/>
      <c r="AP278" s="66"/>
      <c r="AQ278" s="66"/>
      <c r="AR278" s="66"/>
      <c r="AS278" s="66"/>
      <c r="AT278" s="66"/>
      <c r="AU278" s="66"/>
      <c r="AV278" s="66"/>
      <c r="AW278" s="66"/>
      <c r="AX278" s="66"/>
      <c r="AY278" s="66"/>
      <c r="AZ278" s="66"/>
      <c r="BA278" s="66"/>
      <c r="BB278" s="66"/>
      <c r="BC278" s="66"/>
      <c r="BD278" s="66"/>
      <c r="BE278" s="66"/>
      <c r="BF278" s="66"/>
      <c r="BG278" s="66"/>
      <c r="BH278" s="66"/>
      <c r="BI278" s="66"/>
      <c r="BJ278" s="66"/>
      <c r="BK278" s="66"/>
      <c r="BL278" s="66"/>
      <c r="BM278" s="66"/>
      <c r="BN278" s="66"/>
      <c r="BO278" s="66"/>
      <c r="BP278" s="66"/>
      <c r="BQ278" s="66"/>
      <c r="BR278" s="66"/>
      <c r="BS278" s="66"/>
      <c r="BT278" s="66"/>
      <c r="BU278" s="66"/>
      <c r="BV278" s="66"/>
      <c r="BW278" s="66"/>
      <c r="BX278" s="66"/>
    </row>
    <row r="279" spans="1:76">
      <c r="A279" s="66"/>
      <c r="B279" s="66"/>
      <c r="C279" s="466"/>
      <c r="D279" s="466"/>
      <c r="E279" s="66"/>
      <c r="F279" s="66"/>
      <c r="G279" s="66"/>
      <c r="H279" s="66"/>
      <c r="I279" s="66"/>
      <c r="J279" s="66"/>
      <c r="K279" s="66"/>
      <c r="L279" s="66"/>
      <c r="M279" s="66"/>
      <c r="N279" s="66"/>
      <c r="O279" s="66"/>
      <c r="P279" s="66"/>
      <c r="Q279" s="66"/>
      <c r="R279" s="66"/>
      <c r="S279" s="66"/>
      <c r="T279" s="66"/>
      <c r="U279" s="66"/>
      <c r="V279" s="66"/>
      <c r="W279" s="66"/>
      <c r="X279" s="66"/>
      <c r="Y279" s="66"/>
      <c r="Z279" s="66"/>
      <c r="AA279" s="66"/>
      <c r="AB279" s="66"/>
      <c r="AC279" s="66"/>
      <c r="AD279" s="66"/>
      <c r="AE279" s="66"/>
      <c r="AF279" s="66"/>
      <c r="AG279" s="66"/>
      <c r="AH279" s="66"/>
      <c r="AI279" s="66"/>
      <c r="AJ279" s="66"/>
      <c r="AK279" s="66"/>
      <c r="AL279" s="66"/>
      <c r="AM279" s="66"/>
      <c r="AN279" s="66"/>
      <c r="AO279" s="66"/>
      <c r="AP279" s="66"/>
      <c r="AQ279" s="66"/>
      <c r="AR279" s="66"/>
      <c r="AS279" s="66"/>
      <c r="AT279" s="66"/>
      <c r="AU279" s="66"/>
      <c r="AV279" s="66"/>
      <c r="AW279" s="66"/>
      <c r="AX279" s="66"/>
      <c r="AY279" s="66"/>
      <c r="AZ279" s="66"/>
      <c r="BA279" s="66"/>
      <c r="BB279" s="66"/>
      <c r="BC279" s="66"/>
      <c r="BD279" s="66"/>
      <c r="BE279" s="66"/>
      <c r="BF279" s="66"/>
      <c r="BG279" s="66"/>
      <c r="BH279" s="66"/>
      <c r="BI279" s="66"/>
      <c r="BJ279" s="66"/>
      <c r="BK279" s="66"/>
      <c r="BL279" s="66"/>
      <c r="BM279" s="66"/>
      <c r="BN279" s="66"/>
      <c r="BO279" s="66"/>
      <c r="BP279" s="66"/>
      <c r="BQ279" s="66"/>
      <c r="BR279" s="66"/>
      <c r="BS279" s="66"/>
      <c r="BT279" s="66"/>
      <c r="BU279" s="66"/>
      <c r="BV279" s="66"/>
      <c r="BW279" s="66"/>
      <c r="BX279" s="66"/>
    </row>
    <row r="280" spans="1:76">
      <c r="A280" s="66"/>
      <c r="B280" s="66"/>
      <c r="C280" s="466"/>
      <c r="D280" s="4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c r="AB280" s="66"/>
      <c r="AC280" s="66"/>
      <c r="AD280" s="66"/>
      <c r="AE280" s="66"/>
      <c r="AF280" s="66"/>
      <c r="AG280" s="66"/>
      <c r="AH280" s="66"/>
      <c r="AI280" s="66"/>
      <c r="AJ280" s="66"/>
      <c r="AK280" s="66"/>
      <c r="AL280" s="66"/>
      <c r="AM280" s="66"/>
      <c r="AN280" s="66"/>
      <c r="AO280" s="66"/>
      <c r="AP280" s="66"/>
      <c r="AQ280" s="66"/>
      <c r="AR280" s="66"/>
      <c r="AS280" s="66"/>
      <c r="AT280" s="66"/>
      <c r="AU280" s="66"/>
      <c r="AV280" s="66"/>
      <c r="AW280" s="66"/>
      <c r="AX280" s="66"/>
      <c r="AY280" s="66"/>
      <c r="AZ280" s="66"/>
      <c r="BA280" s="66"/>
      <c r="BB280" s="66"/>
      <c r="BC280" s="66"/>
      <c r="BD280" s="66"/>
      <c r="BE280" s="66"/>
      <c r="BF280" s="66"/>
      <c r="BG280" s="66"/>
      <c r="BH280" s="66"/>
      <c r="BI280" s="66"/>
      <c r="BJ280" s="66"/>
      <c r="BK280" s="66"/>
      <c r="BL280" s="66"/>
      <c r="BM280" s="66"/>
      <c r="BN280" s="66"/>
      <c r="BO280" s="66"/>
      <c r="BP280" s="66"/>
      <c r="BQ280" s="66"/>
      <c r="BR280" s="66"/>
      <c r="BS280" s="66"/>
      <c r="BT280" s="66"/>
      <c r="BU280" s="66"/>
      <c r="BV280" s="66"/>
      <c r="BW280" s="66"/>
      <c r="BX280" s="66"/>
    </row>
    <row r="281" spans="1:76">
      <c r="A281" s="66"/>
      <c r="B281" s="66"/>
      <c r="C281" s="466"/>
      <c r="D281" s="466"/>
      <c r="E281" s="66"/>
      <c r="F281" s="66"/>
      <c r="G281" s="66"/>
      <c r="H281" s="66"/>
      <c r="I281" s="66"/>
      <c r="J281" s="66"/>
      <c r="K281" s="66"/>
      <c r="L281" s="66"/>
      <c r="M281" s="66"/>
      <c r="N281" s="66"/>
      <c r="O281" s="66"/>
      <c r="P281" s="66"/>
      <c r="Q281" s="66"/>
      <c r="R281" s="66"/>
      <c r="S281" s="66"/>
      <c r="T281" s="66"/>
      <c r="U281" s="66"/>
      <c r="V281" s="66"/>
      <c r="W281" s="66"/>
      <c r="X281" s="66"/>
      <c r="Y281" s="66"/>
      <c r="Z281" s="66"/>
      <c r="AA281" s="66"/>
      <c r="AB281" s="66"/>
      <c r="AC281" s="66"/>
      <c r="AD281" s="66"/>
      <c r="AE281" s="66"/>
      <c r="AF281" s="66"/>
      <c r="AG281" s="66"/>
      <c r="AH281" s="66"/>
      <c r="AI281" s="66"/>
      <c r="AJ281" s="66"/>
      <c r="AK281" s="66"/>
      <c r="AL281" s="66"/>
      <c r="AM281" s="66"/>
      <c r="AN281" s="66"/>
      <c r="AO281" s="66"/>
      <c r="AP281" s="66"/>
      <c r="AQ281" s="66"/>
      <c r="AR281" s="66"/>
      <c r="AS281" s="66"/>
      <c r="AT281" s="66"/>
      <c r="AU281" s="66"/>
      <c r="AV281" s="66"/>
      <c r="AW281" s="66"/>
      <c r="AX281" s="66"/>
      <c r="AY281" s="66"/>
      <c r="AZ281" s="66"/>
      <c r="BA281" s="66"/>
      <c r="BB281" s="66"/>
      <c r="BC281" s="66"/>
      <c r="BD281" s="66"/>
      <c r="BE281" s="66"/>
      <c r="BF281" s="66"/>
      <c r="BG281" s="66"/>
      <c r="BH281" s="66"/>
      <c r="BI281" s="66"/>
      <c r="BJ281" s="66"/>
      <c r="BK281" s="66"/>
      <c r="BL281" s="66"/>
      <c r="BM281" s="66"/>
      <c r="BN281" s="66"/>
      <c r="BO281" s="66"/>
      <c r="BP281" s="66"/>
      <c r="BQ281" s="66"/>
      <c r="BR281" s="66"/>
      <c r="BS281" s="66"/>
      <c r="BT281" s="66"/>
      <c r="BU281" s="66"/>
      <c r="BV281" s="66"/>
      <c r="BW281" s="66"/>
      <c r="BX281" s="66"/>
    </row>
    <row r="282" spans="1:76">
      <c r="A282" s="66"/>
      <c r="B282" s="66"/>
      <c r="C282" s="466"/>
      <c r="D282" s="4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c r="AC282" s="66"/>
      <c r="AD282" s="66"/>
      <c r="AE282" s="66"/>
      <c r="AF282" s="66"/>
      <c r="AG282" s="66"/>
      <c r="AH282" s="66"/>
      <c r="AI282" s="66"/>
      <c r="AJ282" s="66"/>
      <c r="AK282" s="66"/>
      <c r="AL282" s="66"/>
      <c r="AM282" s="66"/>
      <c r="AN282" s="66"/>
      <c r="AO282" s="66"/>
      <c r="AP282" s="66"/>
      <c r="AQ282" s="66"/>
      <c r="AR282" s="66"/>
      <c r="AS282" s="66"/>
      <c r="AT282" s="66"/>
      <c r="AU282" s="66"/>
      <c r="AV282" s="66"/>
      <c r="AW282" s="66"/>
      <c r="AX282" s="66"/>
      <c r="AY282" s="66"/>
      <c r="AZ282" s="66"/>
      <c r="BA282" s="66"/>
      <c r="BB282" s="66"/>
      <c r="BC282" s="66"/>
      <c r="BD282" s="66"/>
      <c r="BE282" s="66"/>
      <c r="BF282" s="66"/>
      <c r="BG282" s="66"/>
      <c r="BH282" s="66"/>
      <c r="BI282" s="66"/>
      <c r="BJ282" s="66"/>
      <c r="BK282" s="66"/>
      <c r="BL282" s="66"/>
      <c r="BM282" s="66"/>
      <c r="BN282" s="66"/>
      <c r="BO282" s="66"/>
      <c r="BP282" s="66"/>
      <c r="BQ282" s="66"/>
      <c r="BR282" s="66"/>
      <c r="BS282" s="66"/>
      <c r="BT282" s="66"/>
      <c r="BU282" s="66"/>
      <c r="BV282" s="66"/>
      <c r="BW282" s="66"/>
      <c r="BX282" s="66"/>
    </row>
    <row r="283" spans="1:76">
      <c r="A283" s="66"/>
      <c r="B283" s="66"/>
      <c r="C283" s="466"/>
      <c r="D283" s="466"/>
      <c r="E283" s="66"/>
      <c r="F283" s="66"/>
      <c r="G283" s="66"/>
      <c r="H283" s="66"/>
      <c r="I283" s="66"/>
      <c r="J283" s="66"/>
      <c r="K283" s="66"/>
      <c r="L283" s="66"/>
      <c r="M283" s="66"/>
      <c r="N283" s="66"/>
      <c r="O283" s="66"/>
      <c r="P283" s="66"/>
      <c r="Q283" s="66"/>
      <c r="R283" s="66"/>
      <c r="S283" s="66"/>
      <c r="T283" s="66"/>
      <c r="U283" s="66"/>
      <c r="V283" s="66"/>
      <c r="W283" s="66"/>
      <c r="X283" s="66"/>
      <c r="Y283" s="66"/>
      <c r="Z283" s="66"/>
      <c r="AA283" s="66"/>
      <c r="AB283" s="66"/>
      <c r="AC283" s="66"/>
      <c r="AD283" s="66"/>
      <c r="AE283" s="66"/>
      <c r="AF283" s="66"/>
      <c r="AG283" s="66"/>
      <c r="AH283" s="66"/>
      <c r="AI283" s="66"/>
      <c r="AJ283" s="66"/>
      <c r="AK283" s="66"/>
      <c r="AL283" s="66"/>
      <c r="AM283" s="66"/>
      <c r="AN283" s="66"/>
      <c r="AO283" s="66"/>
      <c r="AP283" s="66"/>
      <c r="AQ283" s="66"/>
      <c r="AR283" s="66"/>
      <c r="AS283" s="66"/>
      <c r="AT283" s="66"/>
      <c r="AU283" s="66"/>
      <c r="AV283" s="66"/>
      <c r="AW283" s="66"/>
      <c r="AX283" s="66"/>
      <c r="AY283" s="66"/>
      <c r="AZ283" s="66"/>
      <c r="BA283" s="66"/>
      <c r="BB283" s="66"/>
      <c r="BC283" s="66"/>
      <c r="BD283" s="66"/>
      <c r="BE283" s="66"/>
      <c r="BF283" s="66"/>
      <c r="BG283" s="66"/>
      <c r="BH283" s="66"/>
      <c r="BI283" s="66"/>
      <c r="BJ283" s="66"/>
      <c r="BK283" s="66"/>
      <c r="BL283" s="66"/>
      <c r="BM283" s="66"/>
      <c r="BN283" s="66"/>
      <c r="BO283" s="66"/>
      <c r="BP283" s="66"/>
      <c r="BQ283" s="66"/>
      <c r="BR283" s="66"/>
      <c r="BS283" s="66"/>
      <c r="BT283" s="66"/>
      <c r="BU283" s="66"/>
      <c r="BV283" s="66"/>
      <c r="BW283" s="66"/>
      <c r="BX283" s="66"/>
    </row>
    <row r="284" spans="1:76">
      <c r="A284" s="66"/>
      <c r="B284" s="66"/>
      <c r="C284" s="466"/>
      <c r="D284" s="4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c r="AB284" s="66"/>
      <c r="AC284" s="66"/>
      <c r="AD284" s="66"/>
      <c r="AE284" s="66"/>
      <c r="AF284" s="66"/>
      <c r="AG284" s="66"/>
      <c r="AH284" s="66"/>
      <c r="AI284" s="66"/>
      <c r="AJ284" s="66"/>
      <c r="AK284" s="66"/>
      <c r="AL284" s="66"/>
      <c r="AM284" s="66"/>
      <c r="AN284" s="66"/>
      <c r="AO284" s="66"/>
      <c r="AP284" s="66"/>
      <c r="AQ284" s="66"/>
      <c r="AR284" s="66"/>
      <c r="AS284" s="66"/>
      <c r="AT284" s="66"/>
      <c r="AU284" s="66"/>
      <c r="AV284" s="66"/>
      <c r="AW284" s="66"/>
      <c r="AX284" s="66"/>
      <c r="AY284" s="66"/>
      <c r="AZ284" s="66"/>
      <c r="BA284" s="66"/>
      <c r="BB284" s="66"/>
      <c r="BC284" s="66"/>
      <c r="BD284" s="66"/>
      <c r="BE284" s="66"/>
      <c r="BF284" s="66"/>
      <c r="BG284" s="66"/>
      <c r="BH284" s="66"/>
      <c r="BI284" s="66"/>
      <c r="BJ284" s="66"/>
      <c r="BK284" s="66"/>
      <c r="BL284" s="66"/>
      <c r="BM284" s="66"/>
      <c r="BN284" s="66"/>
      <c r="BO284" s="66"/>
      <c r="BP284" s="66"/>
      <c r="BQ284" s="66"/>
      <c r="BR284" s="66"/>
      <c r="BS284" s="66"/>
      <c r="BT284" s="66"/>
      <c r="BU284" s="66"/>
      <c r="BV284" s="66"/>
      <c r="BW284" s="66"/>
      <c r="BX284" s="66"/>
    </row>
    <row r="285" spans="1:76">
      <c r="A285" s="66"/>
      <c r="B285" s="66"/>
      <c r="C285" s="466"/>
      <c r="D285" s="466"/>
      <c r="E285" s="66"/>
      <c r="F285" s="66"/>
      <c r="G285" s="66"/>
      <c r="H285" s="66"/>
      <c r="I285" s="66"/>
      <c r="J285" s="66"/>
      <c r="K285" s="66"/>
      <c r="L285" s="66"/>
      <c r="M285" s="66"/>
      <c r="N285" s="66"/>
      <c r="O285" s="66"/>
      <c r="P285" s="66"/>
      <c r="Q285" s="66"/>
      <c r="R285" s="66"/>
      <c r="S285" s="66"/>
      <c r="T285" s="66"/>
      <c r="U285" s="66"/>
      <c r="V285" s="66"/>
      <c r="W285" s="66"/>
      <c r="X285" s="66"/>
      <c r="Y285" s="66"/>
      <c r="Z285" s="66"/>
      <c r="AA285" s="66"/>
      <c r="AB285" s="66"/>
      <c r="AC285" s="66"/>
      <c r="AD285" s="66"/>
      <c r="AE285" s="66"/>
      <c r="AF285" s="66"/>
      <c r="AG285" s="66"/>
      <c r="AH285" s="66"/>
      <c r="AI285" s="66"/>
      <c r="AJ285" s="66"/>
      <c r="AK285" s="66"/>
      <c r="AL285" s="66"/>
      <c r="AM285" s="66"/>
      <c r="AN285" s="66"/>
      <c r="AO285" s="66"/>
      <c r="AP285" s="66"/>
      <c r="AQ285" s="66"/>
      <c r="AR285" s="66"/>
      <c r="AS285" s="66"/>
      <c r="AT285" s="66"/>
      <c r="AU285" s="66"/>
      <c r="AV285" s="66"/>
      <c r="AW285" s="66"/>
      <c r="AX285" s="66"/>
      <c r="AY285" s="66"/>
      <c r="AZ285" s="66"/>
      <c r="BA285" s="66"/>
      <c r="BB285" s="66"/>
      <c r="BC285" s="66"/>
      <c r="BD285" s="66"/>
      <c r="BE285" s="66"/>
      <c r="BF285" s="66"/>
      <c r="BG285" s="66"/>
      <c r="BH285" s="66"/>
      <c r="BI285" s="66"/>
      <c r="BJ285" s="66"/>
      <c r="BK285" s="66"/>
      <c r="BL285" s="66"/>
      <c r="BM285" s="66"/>
      <c r="BN285" s="66"/>
      <c r="BO285" s="66"/>
      <c r="BP285" s="66"/>
      <c r="BQ285" s="66"/>
      <c r="BR285" s="66"/>
      <c r="BS285" s="66"/>
      <c r="BT285" s="66"/>
      <c r="BU285" s="66"/>
      <c r="BV285" s="66"/>
      <c r="BW285" s="66"/>
      <c r="BX285" s="66"/>
    </row>
    <row r="286" spans="1:76">
      <c r="A286" s="66"/>
      <c r="B286" s="66"/>
      <c r="C286" s="466"/>
      <c r="D286" s="4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c r="AB286" s="66"/>
      <c r="AC286" s="66"/>
      <c r="AD286" s="66"/>
      <c r="AE286" s="66"/>
      <c r="AF286" s="66"/>
      <c r="AG286" s="66"/>
      <c r="AH286" s="66"/>
      <c r="AI286" s="66"/>
      <c r="AJ286" s="66"/>
      <c r="AK286" s="66"/>
      <c r="AL286" s="66"/>
      <c r="AM286" s="66"/>
      <c r="AN286" s="66"/>
      <c r="AO286" s="66"/>
      <c r="AP286" s="66"/>
      <c r="AQ286" s="66"/>
      <c r="AR286" s="66"/>
      <c r="AS286" s="66"/>
      <c r="AT286" s="66"/>
      <c r="AU286" s="66"/>
      <c r="AV286" s="66"/>
      <c r="AW286" s="66"/>
      <c r="AX286" s="66"/>
      <c r="AY286" s="66"/>
      <c r="AZ286" s="66"/>
      <c r="BA286" s="66"/>
      <c r="BB286" s="66"/>
      <c r="BC286" s="66"/>
      <c r="BD286" s="66"/>
      <c r="BE286" s="66"/>
      <c r="BF286" s="66"/>
      <c r="BG286" s="66"/>
      <c r="BH286" s="66"/>
      <c r="BI286" s="66"/>
      <c r="BJ286" s="66"/>
      <c r="BK286" s="66"/>
      <c r="BL286" s="66"/>
      <c r="BM286" s="66"/>
      <c r="BN286" s="66"/>
      <c r="BO286" s="66"/>
      <c r="BP286" s="66"/>
      <c r="BQ286" s="66"/>
      <c r="BR286" s="66"/>
      <c r="BS286" s="66"/>
      <c r="BT286" s="66"/>
      <c r="BU286" s="66"/>
      <c r="BV286" s="66"/>
      <c r="BW286" s="66"/>
      <c r="BX286" s="66"/>
    </row>
    <row r="287" spans="1:76">
      <c r="A287" s="66"/>
      <c r="B287" s="66"/>
      <c r="C287" s="466"/>
      <c r="D287" s="466"/>
      <c r="E287" s="66"/>
      <c r="F287" s="66"/>
      <c r="G287" s="66"/>
      <c r="H287" s="66"/>
      <c r="I287" s="66"/>
      <c r="J287" s="66"/>
      <c r="K287" s="66"/>
      <c r="L287" s="66"/>
      <c r="M287" s="66"/>
      <c r="N287" s="66"/>
      <c r="O287" s="66"/>
      <c r="P287" s="66"/>
      <c r="Q287" s="66"/>
      <c r="R287" s="66"/>
      <c r="S287" s="66"/>
      <c r="T287" s="66"/>
      <c r="U287" s="66"/>
      <c r="V287" s="66"/>
      <c r="W287" s="66"/>
      <c r="X287" s="66"/>
      <c r="Y287" s="66"/>
      <c r="Z287" s="66"/>
      <c r="AA287" s="66"/>
      <c r="AB287" s="66"/>
      <c r="AC287" s="66"/>
      <c r="AD287" s="66"/>
      <c r="AE287" s="66"/>
      <c r="AF287" s="66"/>
      <c r="AG287" s="66"/>
      <c r="AH287" s="66"/>
      <c r="AI287" s="66"/>
      <c r="AJ287" s="66"/>
      <c r="AK287" s="66"/>
      <c r="AL287" s="66"/>
      <c r="AM287" s="66"/>
      <c r="AN287" s="66"/>
      <c r="AO287" s="66"/>
      <c r="AP287" s="66"/>
      <c r="AQ287" s="66"/>
      <c r="AR287" s="66"/>
      <c r="AS287" s="66"/>
      <c r="AT287" s="66"/>
      <c r="AU287" s="66"/>
      <c r="AV287" s="66"/>
      <c r="AW287" s="66"/>
      <c r="AX287" s="66"/>
      <c r="AY287" s="66"/>
      <c r="AZ287" s="66"/>
      <c r="BA287" s="66"/>
      <c r="BB287" s="66"/>
      <c r="BC287" s="66"/>
      <c r="BD287" s="66"/>
      <c r="BE287" s="66"/>
      <c r="BF287" s="66"/>
      <c r="BG287" s="66"/>
      <c r="BH287" s="66"/>
      <c r="BI287" s="66"/>
      <c r="BJ287" s="66"/>
      <c r="BK287" s="66"/>
      <c r="BL287" s="66"/>
      <c r="BM287" s="66"/>
      <c r="BN287" s="66"/>
      <c r="BO287" s="66"/>
      <c r="BP287" s="66"/>
      <c r="BQ287" s="66"/>
      <c r="BR287" s="66"/>
      <c r="BS287" s="66"/>
      <c r="BT287" s="66"/>
      <c r="BU287" s="66"/>
      <c r="BV287" s="66"/>
      <c r="BW287" s="66"/>
      <c r="BX287" s="66"/>
    </row>
    <row r="288" spans="1:76">
      <c r="A288" s="66"/>
      <c r="B288" s="66"/>
      <c r="C288" s="466"/>
      <c r="D288" s="4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c r="AB288" s="66"/>
      <c r="AC288" s="66"/>
      <c r="AD288" s="66"/>
      <c r="AE288" s="66"/>
      <c r="AF288" s="66"/>
      <c r="AG288" s="66"/>
      <c r="AH288" s="66"/>
      <c r="AI288" s="66"/>
      <c r="AJ288" s="66"/>
      <c r="AK288" s="66"/>
      <c r="AL288" s="66"/>
      <c r="AM288" s="66"/>
      <c r="AN288" s="66"/>
      <c r="AO288" s="66"/>
      <c r="AP288" s="66"/>
      <c r="AQ288" s="66"/>
      <c r="AR288" s="66"/>
      <c r="AS288" s="66"/>
      <c r="AT288" s="66"/>
      <c r="AU288" s="66"/>
      <c r="AV288" s="66"/>
      <c r="AW288" s="66"/>
      <c r="AX288" s="66"/>
      <c r="AY288" s="66"/>
      <c r="AZ288" s="66"/>
      <c r="BA288" s="66"/>
      <c r="BB288" s="66"/>
      <c r="BC288" s="66"/>
      <c r="BD288" s="66"/>
      <c r="BE288" s="66"/>
      <c r="BF288" s="66"/>
      <c r="BG288" s="66"/>
      <c r="BH288" s="66"/>
      <c r="BI288" s="66"/>
      <c r="BJ288" s="66"/>
      <c r="BK288" s="66"/>
      <c r="BL288" s="66"/>
      <c r="BM288" s="66"/>
      <c r="BN288" s="66"/>
      <c r="BO288" s="66"/>
      <c r="BP288" s="66"/>
      <c r="BQ288" s="66"/>
      <c r="BR288" s="66"/>
      <c r="BS288" s="66"/>
      <c r="BT288" s="66"/>
      <c r="BU288" s="66"/>
      <c r="BV288" s="66"/>
      <c r="BW288" s="66"/>
      <c r="BX288" s="66"/>
    </row>
    <row r="289" spans="1:76">
      <c r="A289" s="66"/>
      <c r="B289" s="66"/>
      <c r="C289" s="466"/>
      <c r="D289" s="466"/>
      <c r="E289" s="66"/>
      <c r="F289" s="66"/>
      <c r="G289" s="66"/>
      <c r="H289" s="66"/>
      <c r="I289" s="66"/>
      <c r="J289" s="66"/>
      <c r="K289" s="66"/>
      <c r="L289" s="66"/>
      <c r="M289" s="66"/>
      <c r="N289" s="66"/>
      <c r="O289" s="66"/>
      <c r="P289" s="66"/>
      <c r="Q289" s="66"/>
      <c r="R289" s="66"/>
      <c r="S289" s="66"/>
      <c r="T289" s="66"/>
      <c r="U289" s="66"/>
      <c r="V289" s="66"/>
      <c r="W289" s="66"/>
      <c r="X289" s="66"/>
      <c r="Y289" s="66"/>
      <c r="Z289" s="66"/>
      <c r="AA289" s="66"/>
      <c r="AB289" s="66"/>
      <c r="AC289" s="66"/>
      <c r="AD289" s="66"/>
      <c r="AE289" s="66"/>
      <c r="AF289" s="66"/>
      <c r="AG289" s="66"/>
      <c r="AH289" s="66"/>
      <c r="AI289" s="66"/>
      <c r="AJ289" s="66"/>
      <c r="AK289" s="66"/>
      <c r="AL289" s="66"/>
      <c r="AM289" s="66"/>
      <c r="AN289" s="66"/>
      <c r="AO289" s="66"/>
      <c r="AP289" s="66"/>
      <c r="AQ289" s="66"/>
      <c r="AR289" s="66"/>
      <c r="AS289" s="66"/>
      <c r="AT289" s="66"/>
      <c r="AU289" s="66"/>
      <c r="AV289" s="66"/>
      <c r="AW289" s="66"/>
      <c r="AX289" s="66"/>
      <c r="AY289" s="66"/>
      <c r="AZ289" s="66"/>
      <c r="BA289" s="66"/>
      <c r="BB289" s="66"/>
      <c r="BC289" s="66"/>
      <c r="BD289" s="66"/>
      <c r="BE289" s="66"/>
      <c r="BF289" s="66"/>
      <c r="BG289" s="66"/>
      <c r="BH289" s="66"/>
      <c r="BI289" s="66"/>
      <c r="BJ289" s="66"/>
      <c r="BK289" s="66"/>
      <c r="BL289" s="66"/>
      <c r="BM289" s="66"/>
      <c r="BN289" s="66"/>
      <c r="BO289" s="66"/>
      <c r="BP289" s="66"/>
      <c r="BQ289" s="66"/>
      <c r="BR289" s="66"/>
      <c r="BS289" s="66"/>
      <c r="BT289" s="66"/>
      <c r="BU289" s="66"/>
      <c r="BV289" s="66"/>
      <c r="BW289" s="66"/>
      <c r="BX289" s="66"/>
    </row>
    <row r="290" spans="1:76">
      <c r="A290" s="66"/>
      <c r="B290" s="66"/>
      <c r="C290" s="466"/>
      <c r="D290" s="4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c r="AB290" s="66"/>
      <c r="AC290" s="66"/>
      <c r="AD290" s="66"/>
      <c r="AE290" s="66"/>
      <c r="AF290" s="66"/>
      <c r="AG290" s="66"/>
      <c r="AH290" s="66"/>
      <c r="AI290" s="66"/>
      <c r="AJ290" s="66"/>
      <c r="AK290" s="66"/>
      <c r="AL290" s="66"/>
      <c r="AM290" s="66"/>
      <c r="AN290" s="66"/>
      <c r="AO290" s="66"/>
      <c r="AP290" s="66"/>
      <c r="AQ290" s="66"/>
      <c r="AR290" s="66"/>
      <c r="AS290" s="66"/>
      <c r="AT290" s="66"/>
      <c r="AU290" s="66"/>
      <c r="AV290" s="66"/>
      <c r="AW290" s="66"/>
      <c r="AX290" s="66"/>
      <c r="AY290" s="66"/>
      <c r="AZ290" s="66"/>
      <c r="BA290" s="66"/>
      <c r="BB290" s="66"/>
      <c r="BC290" s="66"/>
      <c r="BD290" s="66"/>
      <c r="BE290" s="66"/>
      <c r="BF290" s="66"/>
      <c r="BG290" s="66"/>
      <c r="BH290" s="66"/>
      <c r="BI290" s="66"/>
      <c r="BJ290" s="66"/>
      <c r="BK290" s="66"/>
      <c r="BL290" s="66"/>
      <c r="BM290" s="66"/>
      <c r="BN290" s="66"/>
      <c r="BO290" s="66"/>
      <c r="BP290" s="66"/>
      <c r="BQ290" s="66"/>
      <c r="BR290" s="66"/>
      <c r="BS290" s="66"/>
      <c r="BT290" s="66"/>
      <c r="BU290" s="66"/>
      <c r="BV290" s="66"/>
      <c r="BW290" s="66"/>
      <c r="BX290" s="66"/>
    </row>
    <row r="291" spans="1:76">
      <c r="A291" s="66"/>
      <c r="B291" s="66"/>
      <c r="C291" s="466"/>
      <c r="D291" s="466"/>
      <c r="E291" s="66"/>
      <c r="F291" s="66"/>
      <c r="G291" s="66"/>
      <c r="H291" s="66"/>
      <c r="I291" s="66"/>
      <c r="J291" s="66"/>
      <c r="K291" s="66"/>
      <c r="L291" s="66"/>
      <c r="M291" s="66"/>
      <c r="N291" s="66"/>
      <c r="O291" s="66"/>
      <c r="P291" s="66"/>
      <c r="Q291" s="66"/>
      <c r="R291" s="66"/>
      <c r="S291" s="66"/>
      <c r="T291" s="66"/>
      <c r="U291" s="66"/>
      <c r="V291" s="66"/>
      <c r="W291" s="66"/>
      <c r="X291" s="66"/>
      <c r="Y291" s="66"/>
      <c r="Z291" s="66"/>
      <c r="AA291" s="66"/>
      <c r="AB291" s="66"/>
      <c r="AC291" s="66"/>
      <c r="AD291" s="66"/>
      <c r="AE291" s="66"/>
      <c r="AF291" s="66"/>
      <c r="AG291" s="66"/>
      <c r="AH291" s="66"/>
      <c r="AI291" s="66"/>
      <c r="AJ291" s="66"/>
      <c r="AK291" s="66"/>
      <c r="AL291" s="66"/>
      <c r="AM291" s="66"/>
      <c r="AN291" s="66"/>
      <c r="AO291" s="66"/>
      <c r="AP291" s="66"/>
      <c r="AQ291" s="66"/>
      <c r="AR291" s="66"/>
      <c r="AS291" s="66"/>
      <c r="AT291" s="66"/>
      <c r="AU291" s="66"/>
      <c r="AV291" s="66"/>
      <c r="AW291" s="66"/>
      <c r="AX291" s="66"/>
      <c r="AY291" s="66"/>
      <c r="AZ291" s="66"/>
      <c r="BA291" s="66"/>
      <c r="BB291" s="66"/>
      <c r="BC291" s="66"/>
      <c r="BD291" s="66"/>
      <c r="BE291" s="66"/>
      <c r="BF291" s="66"/>
      <c r="BG291" s="66"/>
      <c r="BH291" s="66"/>
      <c r="BI291" s="66"/>
      <c r="BJ291" s="66"/>
      <c r="BK291" s="66"/>
      <c r="BL291" s="66"/>
      <c r="BM291" s="66"/>
      <c r="BN291" s="66"/>
      <c r="BO291" s="66"/>
      <c r="BP291" s="66"/>
      <c r="BQ291" s="66"/>
      <c r="BR291" s="66"/>
      <c r="BS291" s="66"/>
      <c r="BT291" s="66"/>
      <c r="BU291" s="66"/>
      <c r="BV291" s="66"/>
      <c r="BW291" s="66"/>
      <c r="BX291" s="66"/>
    </row>
    <row r="292" spans="1:76">
      <c r="A292" s="66"/>
      <c r="B292" s="66"/>
      <c r="C292" s="466"/>
      <c r="D292" s="466"/>
      <c r="E292" s="66"/>
      <c r="F292" s="66"/>
      <c r="G292" s="66"/>
      <c r="H292" s="66"/>
      <c r="I292" s="66"/>
      <c r="J292" s="66"/>
      <c r="K292" s="66"/>
      <c r="L292" s="66"/>
      <c r="M292" s="66"/>
      <c r="N292" s="66"/>
      <c r="O292" s="66"/>
      <c r="P292" s="66"/>
      <c r="Q292" s="66"/>
      <c r="R292" s="66"/>
      <c r="S292" s="66"/>
      <c r="T292" s="66"/>
      <c r="U292" s="66"/>
      <c r="V292" s="66"/>
      <c r="W292" s="66"/>
      <c r="X292" s="66"/>
      <c r="Y292" s="66"/>
      <c r="Z292" s="66"/>
      <c r="AA292" s="66"/>
      <c r="AB292" s="66"/>
      <c r="AC292" s="66"/>
      <c r="AD292" s="66"/>
      <c r="AE292" s="66"/>
      <c r="AF292" s="66"/>
      <c r="AG292" s="66"/>
      <c r="AH292" s="66"/>
      <c r="AI292" s="66"/>
      <c r="AJ292" s="66"/>
      <c r="AK292" s="66"/>
      <c r="AL292" s="66"/>
      <c r="AM292" s="66"/>
      <c r="AN292" s="66"/>
      <c r="AO292" s="66"/>
      <c r="AP292" s="66"/>
      <c r="AQ292" s="66"/>
      <c r="AR292" s="66"/>
      <c r="AS292" s="66"/>
      <c r="AT292" s="66"/>
      <c r="AU292" s="66"/>
      <c r="AV292" s="66"/>
      <c r="AW292" s="66"/>
      <c r="AX292" s="66"/>
      <c r="AY292" s="66"/>
      <c r="AZ292" s="66"/>
      <c r="BA292" s="66"/>
      <c r="BB292" s="66"/>
      <c r="BC292" s="66"/>
      <c r="BD292" s="66"/>
      <c r="BE292" s="66"/>
      <c r="BF292" s="66"/>
      <c r="BG292" s="66"/>
      <c r="BH292" s="66"/>
      <c r="BI292" s="66"/>
      <c r="BJ292" s="66"/>
      <c r="BK292" s="66"/>
      <c r="BL292" s="66"/>
      <c r="BM292" s="66"/>
      <c r="BN292" s="66"/>
      <c r="BO292" s="66"/>
      <c r="BP292" s="66"/>
      <c r="BQ292" s="66"/>
      <c r="BR292" s="66"/>
      <c r="BS292" s="66"/>
      <c r="BT292" s="66"/>
      <c r="BU292" s="66"/>
      <c r="BV292" s="66"/>
      <c r="BW292" s="66"/>
      <c r="BX292" s="66"/>
    </row>
    <row r="293" spans="1:76">
      <c r="A293" s="66"/>
      <c r="B293" s="66"/>
      <c r="C293" s="466"/>
      <c r="D293" s="466"/>
      <c r="E293" s="66"/>
      <c r="F293" s="66"/>
      <c r="G293" s="66"/>
      <c r="H293" s="66"/>
      <c r="I293" s="66"/>
      <c r="J293" s="66"/>
      <c r="K293" s="66"/>
      <c r="L293" s="66"/>
      <c r="M293" s="66"/>
      <c r="N293" s="66"/>
      <c r="O293" s="66"/>
      <c r="P293" s="66"/>
      <c r="Q293" s="66"/>
      <c r="R293" s="66"/>
      <c r="S293" s="66"/>
      <c r="T293" s="66"/>
      <c r="U293" s="66"/>
      <c r="V293" s="66"/>
      <c r="W293" s="66"/>
      <c r="X293" s="66"/>
      <c r="Y293" s="66"/>
      <c r="Z293" s="66"/>
      <c r="AA293" s="66"/>
      <c r="AB293" s="66"/>
      <c r="AC293" s="66"/>
      <c r="AD293" s="66"/>
      <c r="AE293" s="66"/>
      <c r="AF293" s="66"/>
      <c r="AG293" s="66"/>
      <c r="AH293" s="66"/>
      <c r="AI293" s="66"/>
      <c r="AJ293" s="66"/>
      <c r="AK293" s="66"/>
      <c r="AL293" s="66"/>
      <c r="AM293" s="66"/>
      <c r="AN293" s="66"/>
      <c r="AO293" s="66"/>
      <c r="AP293" s="66"/>
      <c r="AQ293" s="66"/>
      <c r="AR293" s="66"/>
      <c r="AS293" s="66"/>
      <c r="AT293" s="66"/>
      <c r="AU293" s="66"/>
      <c r="AV293" s="66"/>
      <c r="AW293" s="66"/>
      <c r="AX293" s="66"/>
      <c r="AY293" s="66"/>
      <c r="AZ293" s="66"/>
      <c r="BA293" s="66"/>
      <c r="BB293" s="66"/>
      <c r="BC293" s="66"/>
      <c r="BD293" s="66"/>
      <c r="BE293" s="66"/>
      <c r="BF293" s="66"/>
      <c r="BG293" s="66"/>
      <c r="BH293" s="66"/>
      <c r="BI293" s="66"/>
      <c r="BJ293" s="66"/>
      <c r="BK293" s="66"/>
      <c r="BL293" s="66"/>
      <c r="BM293" s="66"/>
      <c r="BN293" s="66"/>
      <c r="BO293" s="66"/>
      <c r="BP293" s="66"/>
      <c r="BQ293" s="66"/>
      <c r="BR293" s="66"/>
      <c r="BS293" s="66"/>
      <c r="BT293" s="66"/>
      <c r="BU293" s="66"/>
      <c r="BV293" s="66"/>
      <c r="BW293" s="66"/>
      <c r="BX293" s="66"/>
    </row>
    <row r="294" spans="1:76">
      <c r="A294" s="66"/>
      <c r="B294" s="66"/>
      <c r="C294" s="466"/>
      <c r="D294" s="4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c r="AC294" s="66"/>
      <c r="AD294" s="66"/>
      <c r="AE294" s="66"/>
      <c r="AF294" s="66"/>
      <c r="AG294" s="66"/>
      <c r="AH294" s="66"/>
      <c r="AI294" s="66"/>
      <c r="AJ294" s="66"/>
      <c r="AK294" s="66"/>
      <c r="AL294" s="66"/>
      <c r="AM294" s="66"/>
      <c r="AN294" s="66"/>
      <c r="AO294" s="66"/>
      <c r="AP294" s="66"/>
      <c r="AQ294" s="66"/>
      <c r="AR294" s="66"/>
      <c r="AS294" s="66"/>
      <c r="AT294" s="66"/>
      <c r="AU294" s="66"/>
      <c r="AV294" s="66"/>
      <c r="AW294" s="66"/>
      <c r="AX294" s="66"/>
      <c r="AY294" s="66"/>
      <c r="AZ294" s="66"/>
      <c r="BA294" s="66"/>
      <c r="BB294" s="66"/>
      <c r="BC294" s="66"/>
      <c r="BD294" s="66"/>
      <c r="BE294" s="66"/>
      <c r="BF294" s="66"/>
      <c r="BG294" s="66"/>
      <c r="BH294" s="66"/>
      <c r="BI294" s="66"/>
      <c r="BJ294" s="66"/>
      <c r="BK294" s="66"/>
      <c r="BL294" s="66"/>
      <c r="BM294" s="66"/>
      <c r="BN294" s="66"/>
      <c r="BO294" s="66"/>
      <c r="BP294" s="66"/>
      <c r="BQ294" s="66"/>
      <c r="BR294" s="66"/>
      <c r="BS294" s="66"/>
      <c r="BT294" s="66"/>
      <c r="BU294" s="66"/>
      <c r="BV294" s="66"/>
      <c r="BW294" s="66"/>
      <c r="BX294" s="66"/>
    </row>
    <row r="295" spans="1:76">
      <c r="A295" s="66"/>
      <c r="B295" s="66"/>
      <c r="C295" s="466"/>
      <c r="D295" s="466"/>
      <c r="E295" s="66"/>
      <c r="F295" s="66"/>
      <c r="G295" s="66"/>
      <c r="H295" s="66"/>
      <c r="I295" s="66"/>
      <c r="J295" s="66"/>
      <c r="K295" s="66"/>
      <c r="L295" s="66"/>
      <c r="M295" s="66"/>
      <c r="N295" s="66"/>
      <c r="O295" s="66"/>
      <c r="P295" s="66"/>
      <c r="Q295" s="66"/>
      <c r="R295" s="66"/>
      <c r="S295" s="66"/>
      <c r="T295" s="66"/>
      <c r="U295" s="66"/>
      <c r="V295" s="66"/>
      <c r="W295" s="66"/>
      <c r="X295" s="66"/>
      <c r="Y295" s="66"/>
      <c r="Z295" s="66"/>
      <c r="AA295" s="66"/>
      <c r="AB295" s="66"/>
      <c r="AC295" s="66"/>
      <c r="AD295" s="66"/>
      <c r="AE295" s="66"/>
      <c r="AF295" s="66"/>
      <c r="AG295" s="66"/>
      <c r="AH295" s="66"/>
      <c r="AI295" s="66"/>
      <c r="AJ295" s="66"/>
      <c r="AK295" s="66"/>
      <c r="AL295" s="66"/>
      <c r="AM295" s="66"/>
      <c r="AN295" s="66"/>
      <c r="AO295" s="66"/>
      <c r="AP295" s="66"/>
      <c r="AQ295" s="66"/>
      <c r="AR295" s="66"/>
      <c r="AS295" s="66"/>
      <c r="AT295" s="66"/>
      <c r="AU295" s="66"/>
      <c r="AV295" s="66"/>
      <c r="AW295" s="66"/>
      <c r="AX295" s="66"/>
      <c r="AY295" s="66"/>
      <c r="AZ295" s="66"/>
      <c r="BA295" s="66"/>
      <c r="BB295" s="66"/>
      <c r="BC295" s="66"/>
      <c r="BD295" s="66"/>
      <c r="BE295" s="66"/>
      <c r="BF295" s="66"/>
      <c r="BG295" s="66"/>
      <c r="BH295" s="66"/>
      <c r="BI295" s="66"/>
      <c r="BJ295" s="66"/>
      <c r="BK295" s="66"/>
      <c r="BL295" s="66"/>
      <c r="BM295" s="66"/>
      <c r="BN295" s="66"/>
      <c r="BO295" s="66"/>
      <c r="BP295" s="66"/>
      <c r="BQ295" s="66"/>
      <c r="BR295" s="66"/>
      <c r="BS295" s="66"/>
      <c r="BT295" s="66"/>
      <c r="BU295" s="66"/>
      <c r="BV295" s="66"/>
      <c r="BW295" s="66"/>
      <c r="BX295" s="66"/>
    </row>
    <row r="296" spans="1:76">
      <c r="A296" s="66"/>
      <c r="B296" s="66"/>
      <c r="C296" s="466"/>
      <c r="D296" s="4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c r="AC296" s="66"/>
      <c r="AD296" s="66"/>
      <c r="AE296" s="66"/>
      <c r="AF296" s="66"/>
      <c r="AG296" s="66"/>
      <c r="AH296" s="66"/>
      <c r="AI296" s="66"/>
      <c r="AJ296" s="66"/>
      <c r="AK296" s="66"/>
      <c r="AL296" s="66"/>
      <c r="AM296" s="66"/>
      <c r="AN296" s="66"/>
      <c r="AO296" s="66"/>
      <c r="AP296" s="66"/>
      <c r="AQ296" s="66"/>
      <c r="AR296" s="66"/>
      <c r="AS296" s="66"/>
      <c r="AT296" s="66"/>
      <c r="AU296" s="66"/>
      <c r="AV296" s="66"/>
      <c r="AW296" s="66"/>
      <c r="AX296" s="66"/>
      <c r="AY296" s="66"/>
      <c r="AZ296" s="66"/>
      <c r="BA296" s="66"/>
      <c r="BB296" s="66"/>
      <c r="BC296" s="66"/>
      <c r="BD296" s="66"/>
      <c r="BE296" s="66"/>
      <c r="BF296" s="66"/>
      <c r="BG296" s="66"/>
      <c r="BH296" s="66"/>
      <c r="BI296" s="66"/>
      <c r="BJ296" s="66"/>
      <c r="BK296" s="66"/>
      <c r="BL296" s="66"/>
      <c r="BM296" s="66"/>
      <c r="BN296" s="66"/>
      <c r="BO296" s="66"/>
      <c r="BP296" s="66"/>
      <c r="BQ296" s="66"/>
      <c r="BR296" s="66"/>
      <c r="BS296" s="66"/>
      <c r="BT296" s="66"/>
      <c r="BU296" s="66"/>
      <c r="BV296" s="66"/>
      <c r="BW296" s="66"/>
      <c r="BX296" s="66"/>
    </row>
    <row r="297" spans="1:76">
      <c r="A297" s="66"/>
      <c r="B297" s="66"/>
      <c r="C297" s="466"/>
      <c r="D297" s="4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c r="AC297" s="66"/>
      <c r="AD297" s="66"/>
      <c r="AE297" s="66"/>
      <c r="AF297" s="66"/>
      <c r="AG297" s="66"/>
      <c r="AH297" s="66"/>
      <c r="AI297" s="66"/>
      <c r="AJ297" s="66"/>
      <c r="AK297" s="66"/>
      <c r="AL297" s="66"/>
      <c r="AM297" s="66"/>
      <c r="AN297" s="66"/>
      <c r="AO297" s="66"/>
      <c r="AP297" s="66"/>
      <c r="AQ297" s="66"/>
      <c r="AR297" s="66"/>
      <c r="AS297" s="66"/>
      <c r="AT297" s="66"/>
      <c r="AU297" s="66"/>
      <c r="AV297" s="66"/>
      <c r="AW297" s="66"/>
      <c r="AX297" s="66"/>
      <c r="AY297" s="66"/>
      <c r="AZ297" s="66"/>
      <c r="BA297" s="66"/>
      <c r="BB297" s="66"/>
      <c r="BC297" s="66"/>
      <c r="BD297" s="66"/>
      <c r="BE297" s="66"/>
      <c r="BF297" s="66"/>
      <c r="BG297" s="66"/>
      <c r="BH297" s="66"/>
      <c r="BI297" s="66"/>
      <c r="BJ297" s="66"/>
      <c r="BK297" s="66"/>
      <c r="BL297" s="66"/>
      <c r="BM297" s="66"/>
      <c r="BN297" s="66"/>
      <c r="BO297" s="66"/>
      <c r="BP297" s="66"/>
      <c r="BQ297" s="66"/>
      <c r="BR297" s="66"/>
      <c r="BS297" s="66"/>
      <c r="BT297" s="66"/>
      <c r="BU297" s="66"/>
      <c r="BV297" s="66"/>
      <c r="BW297" s="66"/>
      <c r="BX297" s="66"/>
    </row>
    <row r="298" spans="1:76">
      <c r="A298" s="66"/>
      <c r="B298" s="66"/>
      <c r="C298" s="466"/>
      <c r="D298" s="466"/>
      <c r="E298" s="66"/>
      <c r="F298" s="66"/>
      <c r="G298" s="66"/>
      <c r="H298" s="66"/>
      <c r="I298" s="66"/>
      <c r="J298" s="66"/>
      <c r="K298" s="66"/>
      <c r="L298" s="66"/>
      <c r="M298" s="66"/>
      <c r="N298" s="66"/>
      <c r="O298" s="66"/>
      <c r="P298" s="66"/>
      <c r="Q298" s="66"/>
      <c r="R298" s="66"/>
      <c r="S298" s="66"/>
      <c r="T298" s="66"/>
      <c r="U298" s="66"/>
      <c r="V298" s="66"/>
      <c r="W298" s="66"/>
      <c r="X298" s="66"/>
      <c r="Y298" s="66"/>
      <c r="Z298" s="66"/>
      <c r="AA298" s="66"/>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c r="AX298" s="66"/>
      <c r="AY298" s="66"/>
      <c r="AZ298" s="66"/>
      <c r="BA298" s="66"/>
      <c r="BB298" s="66"/>
      <c r="BC298" s="66"/>
      <c r="BD298" s="66"/>
      <c r="BE298" s="66"/>
      <c r="BF298" s="66"/>
      <c r="BG298" s="66"/>
      <c r="BH298" s="66"/>
      <c r="BI298" s="66"/>
      <c r="BJ298" s="66"/>
      <c r="BK298" s="66"/>
      <c r="BL298" s="66"/>
      <c r="BM298" s="66"/>
      <c r="BN298" s="66"/>
      <c r="BO298" s="66"/>
      <c r="BP298" s="66"/>
      <c r="BQ298" s="66"/>
      <c r="BR298" s="66"/>
      <c r="BS298" s="66"/>
      <c r="BT298" s="66"/>
      <c r="BU298" s="66"/>
      <c r="BV298" s="66"/>
      <c r="BW298" s="66"/>
      <c r="BX298" s="66"/>
    </row>
    <row r="299" spans="1:76">
      <c r="A299" s="66"/>
      <c r="B299" s="66"/>
      <c r="C299" s="466"/>
      <c r="D299" s="466"/>
      <c r="E299" s="66"/>
      <c r="F299" s="66"/>
      <c r="G299" s="66"/>
      <c r="H299" s="66"/>
      <c r="I299" s="66"/>
      <c r="J299" s="66"/>
      <c r="K299" s="66"/>
      <c r="L299" s="66"/>
      <c r="M299" s="66"/>
      <c r="N299" s="66"/>
      <c r="O299" s="66"/>
      <c r="P299" s="66"/>
      <c r="Q299" s="66"/>
      <c r="R299" s="66"/>
      <c r="S299" s="66"/>
      <c r="T299" s="66"/>
      <c r="U299" s="66"/>
      <c r="V299" s="66"/>
      <c r="W299" s="66"/>
      <c r="X299" s="66"/>
      <c r="Y299" s="66"/>
      <c r="Z299" s="66"/>
      <c r="AA299" s="66"/>
      <c r="AB299" s="66"/>
      <c r="AC299" s="66"/>
      <c r="AD299" s="66"/>
      <c r="AE299" s="66"/>
      <c r="AF299" s="66"/>
      <c r="AG299" s="66"/>
      <c r="AH299" s="66"/>
      <c r="AI299" s="66"/>
      <c r="AJ299" s="66"/>
      <c r="AK299" s="66"/>
      <c r="AL299" s="66"/>
      <c r="AM299" s="66"/>
      <c r="AN299" s="66"/>
      <c r="AO299" s="66"/>
      <c r="AP299" s="66"/>
      <c r="AQ299" s="66"/>
      <c r="AR299" s="66"/>
      <c r="AS299" s="66"/>
      <c r="AT299" s="66"/>
      <c r="AU299" s="66"/>
      <c r="AV299" s="66"/>
      <c r="AW299" s="66"/>
      <c r="AX299" s="66"/>
      <c r="AY299" s="66"/>
      <c r="AZ299" s="66"/>
      <c r="BA299" s="66"/>
      <c r="BB299" s="66"/>
      <c r="BC299" s="66"/>
      <c r="BD299" s="66"/>
      <c r="BE299" s="66"/>
      <c r="BF299" s="66"/>
      <c r="BG299" s="66"/>
      <c r="BH299" s="66"/>
      <c r="BI299" s="66"/>
      <c r="BJ299" s="66"/>
      <c r="BK299" s="66"/>
      <c r="BL299" s="66"/>
      <c r="BM299" s="66"/>
      <c r="BN299" s="66"/>
      <c r="BO299" s="66"/>
      <c r="BP299" s="66"/>
      <c r="BQ299" s="66"/>
      <c r="BR299" s="66"/>
      <c r="BS299" s="66"/>
      <c r="BT299" s="66"/>
      <c r="BU299" s="66"/>
      <c r="BV299" s="66"/>
      <c r="BW299" s="66"/>
      <c r="BX299" s="66"/>
    </row>
    <row r="300" spans="1:76">
      <c r="A300" s="66"/>
      <c r="B300" s="66"/>
      <c r="C300" s="466"/>
      <c r="D300" s="466"/>
      <c r="E300" s="66"/>
      <c r="F300" s="66"/>
      <c r="G300" s="66"/>
      <c r="H300" s="66"/>
      <c r="I300" s="66"/>
      <c r="J300" s="66"/>
      <c r="K300" s="66"/>
      <c r="L300" s="66"/>
      <c r="M300" s="66"/>
      <c r="N300" s="66"/>
      <c r="O300" s="66"/>
      <c r="P300" s="66"/>
      <c r="Q300" s="66"/>
      <c r="R300" s="66"/>
      <c r="S300" s="66"/>
      <c r="T300" s="66"/>
      <c r="U300" s="66"/>
      <c r="V300" s="66"/>
      <c r="W300" s="66"/>
      <c r="X300" s="66"/>
      <c r="Y300" s="66"/>
      <c r="Z300" s="66"/>
      <c r="AA300" s="66"/>
      <c r="AB300" s="66"/>
      <c r="AC300" s="66"/>
      <c r="AD300" s="66"/>
      <c r="AE300" s="66"/>
      <c r="AF300" s="66"/>
      <c r="AG300" s="66"/>
      <c r="AH300" s="66"/>
      <c r="AI300" s="66"/>
      <c r="AJ300" s="66"/>
      <c r="AK300" s="66"/>
      <c r="AL300" s="66"/>
      <c r="AM300" s="66"/>
      <c r="AN300" s="66"/>
      <c r="AO300" s="66"/>
      <c r="AP300" s="66"/>
      <c r="AQ300" s="66"/>
      <c r="AR300" s="66"/>
      <c r="AS300" s="66"/>
      <c r="AT300" s="66"/>
      <c r="AU300" s="66"/>
      <c r="AV300" s="66"/>
      <c r="AW300" s="66"/>
      <c r="AX300" s="66"/>
      <c r="AY300" s="66"/>
      <c r="AZ300" s="66"/>
      <c r="BA300" s="66"/>
      <c r="BB300" s="66"/>
      <c r="BC300" s="66"/>
      <c r="BD300" s="66"/>
      <c r="BE300" s="66"/>
      <c r="BF300" s="66"/>
      <c r="BG300" s="66"/>
      <c r="BH300" s="66"/>
      <c r="BI300" s="66"/>
      <c r="BJ300" s="66"/>
      <c r="BK300" s="66"/>
      <c r="BL300" s="66"/>
      <c r="BM300" s="66"/>
      <c r="BN300" s="66"/>
      <c r="BO300" s="66"/>
      <c r="BP300" s="66"/>
      <c r="BQ300" s="66"/>
      <c r="BR300" s="66"/>
      <c r="BS300" s="66"/>
      <c r="BT300" s="66"/>
      <c r="BU300" s="66"/>
      <c r="BV300" s="66"/>
      <c r="BW300" s="66"/>
      <c r="BX300" s="66"/>
    </row>
    <row r="301" spans="1:76">
      <c r="A301" s="66"/>
      <c r="B301" s="66"/>
      <c r="C301" s="466"/>
      <c r="D301" s="466"/>
      <c r="E301" s="66"/>
      <c r="F301" s="66"/>
      <c r="G301" s="66"/>
      <c r="H301" s="66"/>
      <c r="I301" s="66"/>
      <c r="J301" s="66"/>
      <c r="K301" s="66"/>
      <c r="L301" s="66"/>
      <c r="M301" s="66"/>
      <c r="N301" s="66"/>
      <c r="O301" s="66"/>
      <c r="P301" s="66"/>
      <c r="Q301" s="66"/>
      <c r="R301" s="66"/>
      <c r="S301" s="66"/>
      <c r="T301" s="66"/>
      <c r="U301" s="66"/>
      <c r="V301" s="66"/>
      <c r="W301" s="66"/>
      <c r="X301" s="66"/>
      <c r="Y301" s="66"/>
      <c r="Z301" s="66"/>
      <c r="AA301" s="66"/>
      <c r="AB301" s="66"/>
      <c r="AC301" s="66"/>
      <c r="AD301" s="66"/>
      <c r="AE301" s="66"/>
      <c r="AF301" s="66"/>
      <c r="AG301" s="66"/>
      <c r="AH301" s="66"/>
      <c r="AI301" s="66"/>
      <c r="AJ301" s="66"/>
      <c r="AK301" s="66"/>
      <c r="AL301" s="66"/>
      <c r="AM301" s="66"/>
      <c r="AN301" s="66"/>
      <c r="AO301" s="66"/>
      <c r="AP301" s="66"/>
      <c r="AQ301" s="66"/>
      <c r="AR301" s="66"/>
      <c r="AS301" s="66"/>
      <c r="AT301" s="66"/>
      <c r="AU301" s="66"/>
      <c r="AV301" s="66"/>
      <c r="AW301" s="66"/>
      <c r="AX301" s="66"/>
      <c r="AY301" s="66"/>
      <c r="AZ301" s="66"/>
      <c r="BA301" s="66"/>
      <c r="BB301" s="66"/>
      <c r="BC301" s="66"/>
      <c r="BD301" s="66"/>
      <c r="BE301" s="66"/>
      <c r="BF301" s="66"/>
      <c r="BG301" s="66"/>
      <c r="BH301" s="66"/>
      <c r="BI301" s="66"/>
      <c r="BJ301" s="66"/>
      <c r="BK301" s="66"/>
      <c r="BL301" s="66"/>
      <c r="BM301" s="66"/>
      <c r="BN301" s="66"/>
      <c r="BO301" s="66"/>
      <c r="BP301" s="66"/>
      <c r="BQ301" s="66"/>
      <c r="BR301" s="66"/>
      <c r="BS301" s="66"/>
      <c r="BT301" s="66"/>
      <c r="BU301" s="66"/>
      <c r="BV301" s="66"/>
      <c r="BW301" s="66"/>
      <c r="BX301" s="66"/>
    </row>
    <row r="302" spans="1:76">
      <c r="A302" s="66"/>
      <c r="B302" s="66"/>
      <c r="C302" s="466"/>
      <c r="D302" s="466"/>
      <c r="E302" s="66"/>
      <c r="F302" s="66"/>
      <c r="G302" s="66"/>
      <c r="H302" s="66"/>
      <c r="I302" s="66"/>
      <c r="J302" s="66"/>
      <c r="K302" s="66"/>
      <c r="L302" s="66"/>
      <c r="M302" s="66"/>
      <c r="N302" s="66"/>
      <c r="O302" s="66"/>
      <c r="P302" s="66"/>
      <c r="Q302" s="66"/>
      <c r="R302" s="66"/>
      <c r="S302" s="66"/>
      <c r="T302" s="66"/>
      <c r="U302" s="66"/>
      <c r="V302" s="66"/>
      <c r="W302" s="66"/>
      <c r="X302" s="66"/>
      <c r="Y302" s="66"/>
      <c r="Z302" s="66"/>
      <c r="AA302" s="66"/>
      <c r="AB302" s="66"/>
      <c r="AC302" s="66"/>
      <c r="AD302" s="66"/>
      <c r="AE302" s="66"/>
      <c r="AF302" s="66"/>
      <c r="AG302" s="66"/>
      <c r="AH302" s="66"/>
      <c r="AI302" s="66"/>
      <c r="AJ302" s="66"/>
      <c r="AK302" s="66"/>
      <c r="AL302" s="66"/>
      <c r="AM302" s="66"/>
      <c r="AN302" s="66"/>
      <c r="AO302" s="66"/>
      <c r="AP302" s="66"/>
      <c r="AQ302" s="66"/>
      <c r="AR302" s="66"/>
      <c r="AS302" s="66"/>
      <c r="AT302" s="66"/>
      <c r="AU302" s="66"/>
      <c r="AV302" s="66"/>
      <c r="AW302" s="66"/>
      <c r="AX302" s="66"/>
      <c r="AY302" s="66"/>
      <c r="AZ302" s="66"/>
      <c r="BA302" s="66"/>
      <c r="BB302" s="66"/>
      <c r="BC302" s="66"/>
      <c r="BD302" s="66"/>
      <c r="BE302" s="66"/>
      <c r="BF302" s="66"/>
      <c r="BG302" s="66"/>
      <c r="BH302" s="66"/>
      <c r="BI302" s="66"/>
      <c r="BJ302" s="66"/>
      <c r="BK302" s="66"/>
      <c r="BL302" s="66"/>
      <c r="BM302" s="66"/>
      <c r="BN302" s="66"/>
      <c r="BO302" s="66"/>
      <c r="BP302" s="66"/>
      <c r="BQ302" s="66"/>
      <c r="BR302" s="66"/>
      <c r="BS302" s="66"/>
      <c r="BT302" s="66"/>
      <c r="BU302" s="66"/>
      <c r="BV302" s="66"/>
      <c r="BW302" s="66"/>
      <c r="BX302" s="66"/>
    </row>
    <row r="303" spans="1:76">
      <c r="A303" s="66"/>
      <c r="B303" s="66"/>
      <c r="C303" s="466"/>
      <c r="D303" s="466"/>
      <c r="E303" s="66"/>
      <c r="F303" s="66"/>
      <c r="G303" s="66"/>
      <c r="H303" s="66"/>
      <c r="I303" s="66"/>
      <c r="J303" s="66"/>
      <c r="K303" s="66"/>
      <c r="L303" s="66"/>
      <c r="M303" s="66"/>
      <c r="N303" s="66"/>
      <c r="O303" s="66"/>
      <c r="P303" s="66"/>
      <c r="Q303" s="66"/>
      <c r="R303" s="66"/>
      <c r="S303" s="66"/>
      <c r="T303" s="66"/>
      <c r="U303" s="66"/>
      <c r="V303" s="66"/>
      <c r="W303" s="66"/>
      <c r="X303" s="66"/>
      <c r="Y303" s="66"/>
      <c r="Z303" s="66"/>
      <c r="AA303" s="66"/>
      <c r="AB303" s="66"/>
      <c r="AC303" s="66"/>
      <c r="AD303" s="66"/>
      <c r="AE303" s="66"/>
      <c r="AF303" s="66"/>
      <c r="AG303" s="66"/>
      <c r="AH303" s="66"/>
      <c r="AI303" s="66"/>
      <c r="AJ303" s="66"/>
      <c r="AK303" s="66"/>
      <c r="AL303" s="66"/>
      <c r="AM303" s="66"/>
      <c r="AN303" s="66"/>
      <c r="AO303" s="66"/>
      <c r="AP303" s="66"/>
      <c r="AQ303" s="66"/>
      <c r="AR303" s="66"/>
      <c r="AS303" s="66"/>
      <c r="AT303" s="66"/>
      <c r="AU303" s="66"/>
      <c r="AV303" s="66"/>
      <c r="AW303" s="66"/>
      <c r="AX303" s="66"/>
      <c r="AY303" s="66"/>
      <c r="AZ303" s="66"/>
      <c r="BA303" s="66"/>
      <c r="BB303" s="66"/>
      <c r="BC303" s="66"/>
      <c r="BD303" s="66"/>
      <c r="BE303" s="66"/>
      <c r="BF303" s="66"/>
      <c r="BG303" s="66"/>
      <c r="BH303" s="66"/>
      <c r="BI303" s="66"/>
      <c r="BJ303" s="66"/>
      <c r="BK303" s="66"/>
      <c r="BL303" s="66"/>
      <c r="BM303" s="66"/>
      <c r="BN303" s="66"/>
      <c r="BO303" s="66"/>
      <c r="BP303" s="66"/>
      <c r="BQ303" s="66"/>
      <c r="BR303" s="66"/>
      <c r="BS303" s="66"/>
      <c r="BT303" s="66"/>
      <c r="BU303" s="66"/>
      <c r="BV303" s="66"/>
      <c r="BW303" s="66"/>
      <c r="BX303" s="66"/>
    </row>
    <row r="304" spans="1:76">
      <c r="A304" s="66"/>
      <c r="B304" s="66"/>
      <c r="C304" s="466"/>
      <c r="D304" s="466"/>
      <c r="E304" s="66"/>
      <c r="F304" s="66"/>
      <c r="G304" s="66"/>
      <c r="H304" s="66"/>
      <c r="I304" s="66"/>
      <c r="J304" s="66"/>
      <c r="K304" s="66"/>
      <c r="L304" s="66"/>
      <c r="M304" s="66"/>
      <c r="N304" s="66"/>
      <c r="O304" s="66"/>
      <c r="P304" s="66"/>
      <c r="Q304" s="66"/>
      <c r="R304" s="66"/>
      <c r="S304" s="66"/>
      <c r="T304" s="66"/>
      <c r="U304" s="66"/>
      <c r="V304" s="66"/>
      <c r="W304" s="66"/>
      <c r="X304" s="66"/>
      <c r="Y304" s="66"/>
      <c r="Z304" s="66"/>
      <c r="AA304" s="66"/>
      <c r="AB304" s="66"/>
      <c r="AC304" s="66"/>
      <c r="AD304" s="66"/>
      <c r="AE304" s="66"/>
      <c r="AF304" s="66"/>
      <c r="AG304" s="66"/>
      <c r="AH304" s="66"/>
      <c r="AI304" s="66"/>
      <c r="AJ304" s="66"/>
      <c r="AK304" s="66"/>
      <c r="AL304" s="66"/>
      <c r="AM304" s="66"/>
      <c r="AN304" s="66"/>
      <c r="AO304" s="66"/>
      <c r="AP304" s="66"/>
      <c r="AQ304" s="66"/>
      <c r="AR304" s="66"/>
      <c r="AS304" s="66"/>
      <c r="AT304" s="66"/>
      <c r="AU304" s="66"/>
      <c r="AV304" s="66"/>
      <c r="AW304" s="66"/>
      <c r="AX304" s="66"/>
      <c r="AY304" s="66"/>
      <c r="AZ304" s="66"/>
      <c r="BA304" s="66"/>
      <c r="BB304" s="66"/>
      <c r="BC304" s="66"/>
      <c r="BD304" s="66"/>
      <c r="BE304" s="66"/>
      <c r="BF304" s="66"/>
      <c r="BG304" s="66"/>
      <c r="BH304" s="66"/>
      <c r="BI304" s="66"/>
      <c r="BJ304" s="66"/>
      <c r="BK304" s="66"/>
      <c r="BL304" s="66"/>
      <c r="BM304" s="66"/>
      <c r="BN304" s="66"/>
      <c r="BO304" s="66"/>
      <c r="BP304" s="66"/>
      <c r="BQ304" s="66"/>
      <c r="BR304" s="66"/>
      <c r="BS304" s="66"/>
      <c r="BT304" s="66"/>
      <c r="BU304" s="66"/>
      <c r="BV304" s="66"/>
      <c r="BW304" s="66"/>
      <c r="BX304" s="66"/>
    </row>
    <row r="305" spans="1:76">
      <c r="A305" s="66"/>
      <c r="B305" s="66"/>
      <c r="C305" s="466"/>
      <c r="D305" s="466"/>
      <c r="E305" s="66"/>
      <c r="F305" s="66"/>
      <c r="G305" s="66"/>
      <c r="H305" s="66"/>
      <c r="I305" s="66"/>
      <c r="J305" s="66"/>
      <c r="K305" s="66"/>
      <c r="L305" s="66"/>
      <c r="M305" s="66"/>
      <c r="N305" s="66"/>
      <c r="O305" s="66"/>
      <c r="P305" s="66"/>
      <c r="Q305" s="66"/>
      <c r="R305" s="66"/>
      <c r="S305" s="66"/>
      <c r="T305" s="66"/>
      <c r="U305" s="66"/>
      <c r="V305" s="66"/>
      <c r="W305" s="66"/>
      <c r="X305" s="66"/>
      <c r="Y305" s="66"/>
      <c r="Z305" s="66"/>
      <c r="AA305" s="66"/>
      <c r="AB305" s="66"/>
      <c r="AC305" s="66"/>
      <c r="AD305" s="66"/>
      <c r="AE305" s="66"/>
      <c r="AF305" s="66"/>
      <c r="AG305" s="66"/>
      <c r="AH305" s="66"/>
      <c r="AI305" s="66"/>
      <c r="AJ305" s="66"/>
      <c r="AK305" s="66"/>
      <c r="AL305" s="66"/>
      <c r="AM305" s="66"/>
      <c r="AN305" s="66"/>
      <c r="AO305" s="66"/>
      <c r="AP305" s="66"/>
      <c r="AQ305" s="66"/>
      <c r="AR305" s="66"/>
      <c r="AS305" s="66"/>
      <c r="AT305" s="66"/>
      <c r="AU305" s="66"/>
      <c r="AV305" s="66"/>
      <c r="AW305" s="66"/>
      <c r="AX305" s="66"/>
      <c r="AY305" s="66"/>
      <c r="AZ305" s="66"/>
      <c r="BA305" s="66"/>
      <c r="BB305" s="66"/>
      <c r="BC305" s="66"/>
      <c r="BD305" s="66"/>
      <c r="BE305" s="66"/>
      <c r="BF305" s="66"/>
      <c r="BG305" s="66"/>
      <c r="BH305" s="66"/>
      <c r="BI305" s="66"/>
      <c r="BJ305" s="66"/>
      <c r="BK305" s="66"/>
      <c r="BL305" s="66"/>
      <c r="BM305" s="66"/>
      <c r="BN305" s="66"/>
      <c r="BO305" s="66"/>
      <c r="BP305" s="66"/>
      <c r="BQ305" s="66"/>
      <c r="BR305" s="66"/>
      <c r="BS305" s="66"/>
      <c r="BT305" s="66"/>
      <c r="BU305" s="66"/>
      <c r="BV305" s="66"/>
      <c r="BW305" s="66"/>
      <c r="BX305" s="66"/>
    </row>
    <row r="306" spans="1:76">
      <c r="A306" s="66"/>
      <c r="B306" s="66"/>
      <c r="C306" s="466"/>
      <c r="D306" s="466"/>
      <c r="E306" s="66"/>
      <c r="F306" s="66"/>
      <c r="G306" s="66"/>
      <c r="H306" s="66"/>
      <c r="I306" s="66"/>
      <c r="J306" s="66"/>
      <c r="K306" s="66"/>
      <c r="L306" s="66"/>
      <c r="M306" s="66"/>
      <c r="N306" s="66"/>
      <c r="O306" s="66"/>
      <c r="P306" s="66"/>
      <c r="Q306" s="66"/>
      <c r="R306" s="66"/>
      <c r="S306" s="66"/>
      <c r="T306" s="66"/>
      <c r="U306" s="66"/>
      <c r="V306" s="66"/>
      <c r="W306" s="66"/>
      <c r="X306" s="66"/>
      <c r="Y306" s="66"/>
      <c r="Z306" s="66"/>
      <c r="AA306" s="66"/>
      <c r="AB306" s="66"/>
      <c r="AC306" s="66"/>
      <c r="AD306" s="66"/>
      <c r="AE306" s="66"/>
      <c r="AF306" s="66"/>
      <c r="AG306" s="66"/>
      <c r="AH306" s="66"/>
      <c r="AI306" s="66"/>
      <c r="AJ306" s="66"/>
      <c r="AK306" s="66"/>
      <c r="AL306" s="66"/>
      <c r="AM306" s="66"/>
      <c r="AN306" s="66"/>
      <c r="AO306" s="66"/>
      <c r="AP306" s="66"/>
      <c r="AQ306" s="66"/>
      <c r="AR306" s="66"/>
      <c r="AS306" s="66"/>
      <c r="AT306" s="66"/>
      <c r="AU306" s="66"/>
      <c r="AV306" s="66"/>
      <c r="AW306" s="66"/>
      <c r="AX306" s="66"/>
      <c r="AY306" s="66"/>
      <c r="AZ306" s="66"/>
      <c r="BA306" s="66"/>
      <c r="BB306" s="66"/>
      <c r="BC306" s="66"/>
      <c r="BD306" s="66"/>
      <c r="BE306" s="66"/>
      <c r="BF306" s="66"/>
      <c r="BG306" s="66"/>
      <c r="BH306" s="66"/>
      <c r="BI306" s="66"/>
      <c r="BJ306" s="66"/>
      <c r="BK306" s="66"/>
      <c r="BL306" s="66"/>
      <c r="BM306" s="66"/>
      <c r="BN306" s="66"/>
      <c r="BO306" s="66"/>
      <c r="BP306" s="66"/>
      <c r="BQ306" s="66"/>
      <c r="BR306" s="66"/>
      <c r="BS306" s="66"/>
      <c r="BT306" s="66"/>
      <c r="BU306" s="66"/>
      <c r="BV306" s="66"/>
      <c r="BW306" s="66"/>
      <c r="BX306" s="66"/>
    </row>
    <row r="307" spans="1:76">
      <c r="A307" s="66"/>
      <c r="B307" s="66"/>
      <c r="C307" s="466"/>
      <c r="D307" s="466"/>
      <c r="E307" s="66"/>
      <c r="F307" s="66"/>
      <c r="G307" s="66"/>
      <c r="H307" s="66"/>
      <c r="I307" s="66"/>
      <c r="J307" s="66"/>
      <c r="K307" s="66"/>
      <c r="L307" s="66"/>
      <c r="M307" s="66"/>
      <c r="N307" s="66"/>
      <c r="O307" s="66"/>
      <c r="P307" s="66"/>
      <c r="Q307" s="66"/>
      <c r="R307" s="66"/>
      <c r="S307" s="66"/>
      <c r="T307" s="66"/>
      <c r="U307" s="66"/>
      <c r="V307" s="66"/>
      <c r="W307" s="66"/>
      <c r="X307" s="66"/>
      <c r="Y307" s="66"/>
      <c r="Z307" s="66"/>
      <c r="AA307" s="66"/>
      <c r="AB307" s="66"/>
      <c r="AC307" s="66"/>
      <c r="AD307" s="66"/>
      <c r="AE307" s="66"/>
      <c r="AF307" s="66"/>
      <c r="AG307" s="66"/>
      <c r="AH307" s="66"/>
      <c r="AI307" s="66"/>
      <c r="AJ307" s="66"/>
      <c r="AK307" s="66"/>
      <c r="AL307" s="66"/>
      <c r="AM307" s="66"/>
      <c r="AN307" s="66"/>
      <c r="AO307" s="66"/>
      <c r="AP307" s="66"/>
      <c r="AQ307" s="66"/>
      <c r="AR307" s="66"/>
      <c r="AS307" s="66"/>
      <c r="AT307" s="66"/>
      <c r="AU307" s="66"/>
      <c r="AV307" s="66"/>
      <c r="AW307" s="66"/>
      <c r="AX307" s="66"/>
      <c r="AY307" s="66"/>
      <c r="AZ307" s="66"/>
      <c r="BA307" s="66"/>
      <c r="BB307" s="66"/>
      <c r="BC307" s="66"/>
      <c r="BD307" s="66"/>
      <c r="BE307" s="66"/>
      <c r="BF307" s="66"/>
      <c r="BG307" s="66"/>
      <c r="BH307" s="66"/>
      <c r="BI307" s="66"/>
      <c r="BJ307" s="66"/>
      <c r="BK307" s="66"/>
      <c r="BL307" s="66"/>
      <c r="BM307" s="66"/>
      <c r="BN307" s="66"/>
      <c r="BO307" s="66"/>
      <c r="BP307" s="66"/>
      <c r="BQ307" s="66"/>
      <c r="BR307" s="66"/>
      <c r="BS307" s="66"/>
      <c r="BT307" s="66"/>
      <c r="BU307" s="66"/>
      <c r="BV307" s="66"/>
      <c r="BW307" s="66"/>
      <c r="BX307" s="66"/>
    </row>
    <row r="308" spans="1:76">
      <c r="A308" s="66"/>
      <c r="B308" s="66"/>
      <c r="C308" s="466"/>
      <c r="D308" s="466"/>
      <c r="E308" s="66"/>
      <c r="F308" s="66"/>
      <c r="G308" s="66"/>
      <c r="H308" s="66"/>
      <c r="I308" s="66"/>
      <c r="J308" s="66"/>
      <c r="K308" s="66"/>
      <c r="L308" s="66"/>
      <c r="M308" s="66"/>
      <c r="N308" s="66"/>
      <c r="O308" s="66"/>
      <c r="P308" s="66"/>
      <c r="Q308" s="66"/>
      <c r="R308" s="66"/>
      <c r="S308" s="66"/>
      <c r="T308" s="66"/>
      <c r="U308" s="66"/>
      <c r="V308" s="66"/>
      <c r="W308" s="66"/>
      <c r="X308" s="66"/>
      <c r="Y308" s="66"/>
      <c r="Z308" s="66"/>
      <c r="AA308" s="66"/>
      <c r="AB308" s="66"/>
      <c r="AC308" s="66"/>
      <c r="AD308" s="66"/>
      <c r="AE308" s="66"/>
      <c r="AF308" s="66"/>
      <c r="AG308" s="66"/>
      <c r="AH308" s="66"/>
      <c r="AI308" s="66"/>
      <c r="AJ308" s="66"/>
      <c r="AK308" s="66"/>
      <c r="AL308" s="66"/>
      <c r="AM308" s="66"/>
      <c r="AN308" s="66"/>
      <c r="AO308" s="66"/>
      <c r="AP308" s="66"/>
      <c r="AQ308" s="66"/>
      <c r="AR308" s="66"/>
      <c r="AS308" s="66"/>
      <c r="AT308" s="66"/>
      <c r="AU308" s="66"/>
      <c r="AV308" s="66"/>
      <c r="AW308" s="66"/>
      <c r="AX308" s="66"/>
      <c r="AY308" s="66"/>
      <c r="AZ308" s="66"/>
      <c r="BA308" s="66"/>
      <c r="BB308" s="66"/>
      <c r="BC308" s="66"/>
      <c r="BD308" s="66"/>
      <c r="BE308" s="66"/>
      <c r="BF308" s="66"/>
      <c r="BG308" s="66"/>
      <c r="BH308" s="66"/>
      <c r="BI308" s="66"/>
      <c r="BJ308" s="66"/>
      <c r="BK308" s="66"/>
      <c r="BL308" s="66"/>
      <c r="BM308" s="66"/>
      <c r="BN308" s="66"/>
      <c r="BO308" s="66"/>
      <c r="BP308" s="66"/>
      <c r="BQ308" s="66"/>
      <c r="BR308" s="66"/>
      <c r="BS308" s="66"/>
      <c r="BT308" s="66"/>
      <c r="BU308" s="66"/>
      <c r="BV308" s="66"/>
      <c r="BW308" s="66"/>
      <c r="BX308" s="66"/>
    </row>
    <row r="309" spans="1:76">
      <c r="A309" s="66"/>
      <c r="B309" s="66"/>
      <c r="C309" s="466"/>
      <c r="D309" s="466"/>
      <c r="E309" s="66"/>
      <c r="F309" s="66"/>
      <c r="G309" s="66"/>
      <c r="H309" s="66"/>
      <c r="I309" s="66"/>
      <c r="J309" s="66"/>
      <c r="K309" s="66"/>
      <c r="L309" s="66"/>
      <c r="M309" s="66"/>
      <c r="N309" s="66"/>
      <c r="O309" s="66"/>
      <c r="P309" s="66"/>
      <c r="Q309" s="66"/>
      <c r="R309" s="66"/>
      <c r="S309" s="66"/>
      <c r="T309" s="66"/>
      <c r="U309" s="66"/>
      <c r="V309" s="66"/>
      <c r="W309" s="66"/>
      <c r="X309" s="66"/>
      <c r="Y309" s="66"/>
      <c r="Z309" s="66"/>
      <c r="AA309" s="66"/>
      <c r="AB309" s="66"/>
      <c r="AC309" s="66"/>
      <c r="AD309" s="66"/>
      <c r="AE309" s="66"/>
      <c r="AF309" s="66"/>
      <c r="AG309" s="66"/>
      <c r="AH309" s="66"/>
      <c r="AI309" s="66"/>
      <c r="AJ309" s="66"/>
      <c r="AK309" s="66"/>
      <c r="AL309" s="66"/>
      <c r="AM309" s="66"/>
      <c r="AN309" s="66"/>
      <c r="AO309" s="66"/>
      <c r="AP309" s="66"/>
      <c r="AQ309" s="66"/>
      <c r="AR309" s="66"/>
      <c r="AS309" s="66"/>
      <c r="AT309" s="66"/>
      <c r="AU309" s="66"/>
      <c r="AV309" s="66"/>
      <c r="AW309" s="66"/>
      <c r="AX309" s="66"/>
      <c r="AY309" s="66"/>
      <c r="AZ309" s="66"/>
      <c r="BA309" s="66"/>
      <c r="BB309" s="66"/>
      <c r="BC309" s="66"/>
      <c r="BD309" s="66"/>
      <c r="BE309" s="66"/>
      <c r="BF309" s="66"/>
      <c r="BG309" s="66"/>
      <c r="BH309" s="66"/>
      <c r="BI309" s="66"/>
      <c r="BJ309" s="66"/>
      <c r="BK309" s="66"/>
      <c r="BL309" s="66"/>
      <c r="BM309" s="66"/>
      <c r="BN309" s="66"/>
      <c r="BO309" s="66"/>
      <c r="BP309" s="66"/>
      <c r="BQ309" s="66"/>
      <c r="BR309" s="66"/>
      <c r="BS309" s="66"/>
      <c r="BT309" s="66"/>
      <c r="BU309" s="66"/>
      <c r="BV309" s="66"/>
      <c r="BW309" s="66"/>
      <c r="BX309" s="66"/>
    </row>
    <row r="310" spans="1:76">
      <c r="A310" s="66"/>
      <c r="B310" s="66"/>
      <c r="C310" s="466"/>
      <c r="D310" s="466"/>
      <c r="E310" s="66"/>
      <c r="F310" s="66"/>
      <c r="G310" s="66"/>
      <c r="H310" s="66"/>
      <c r="I310" s="66"/>
      <c r="J310" s="66"/>
      <c r="K310" s="66"/>
      <c r="L310" s="66"/>
      <c r="M310" s="66"/>
      <c r="N310" s="66"/>
      <c r="O310" s="66"/>
      <c r="P310" s="66"/>
      <c r="Q310" s="66"/>
      <c r="R310" s="66"/>
      <c r="S310" s="66"/>
      <c r="T310" s="66"/>
      <c r="U310" s="66"/>
      <c r="V310" s="66"/>
      <c r="W310" s="66"/>
      <c r="X310" s="66"/>
      <c r="Y310" s="66"/>
      <c r="Z310" s="66"/>
      <c r="AA310" s="66"/>
      <c r="AB310" s="66"/>
      <c r="AC310" s="66"/>
      <c r="AD310" s="66"/>
      <c r="AE310" s="66"/>
      <c r="AF310" s="66"/>
      <c r="AG310" s="66"/>
      <c r="AH310" s="66"/>
      <c r="AI310" s="66"/>
      <c r="AJ310" s="66"/>
      <c r="AK310" s="66"/>
      <c r="AL310" s="66"/>
      <c r="AM310" s="66"/>
      <c r="AN310" s="66"/>
      <c r="AO310" s="66"/>
      <c r="AP310" s="66"/>
      <c r="AQ310" s="66"/>
      <c r="AR310" s="66"/>
      <c r="AS310" s="66"/>
      <c r="AT310" s="66"/>
      <c r="AU310" s="66"/>
      <c r="AV310" s="66"/>
      <c r="AW310" s="66"/>
      <c r="AX310" s="66"/>
      <c r="AY310" s="66"/>
      <c r="AZ310" s="66"/>
      <c r="BA310" s="66"/>
      <c r="BB310" s="66"/>
      <c r="BC310" s="66"/>
      <c r="BD310" s="66"/>
      <c r="BE310" s="66"/>
      <c r="BF310" s="66"/>
      <c r="BG310" s="66"/>
      <c r="BH310" s="66"/>
      <c r="BI310" s="66"/>
      <c r="BJ310" s="66"/>
      <c r="BK310" s="66"/>
      <c r="BL310" s="66"/>
      <c r="BM310" s="66"/>
      <c r="BN310" s="66"/>
      <c r="BO310" s="66"/>
      <c r="BP310" s="66"/>
      <c r="BQ310" s="66"/>
      <c r="BR310" s="66"/>
      <c r="BS310" s="66"/>
      <c r="BT310" s="66"/>
      <c r="BU310" s="66"/>
      <c r="BV310" s="66"/>
      <c r="BW310" s="66"/>
      <c r="BX310" s="66"/>
    </row>
    <row r="311" spans="1:76">
      <c r="A311" s="66"/>
      <c r="B311" s="66"/>
      <c r="C311" s="466"/>
      <c r="D311" s="466"/>
      <c r="E311" s="66"/>
      <c r="F311" s="66"/>
      <c r="G311" s="66"/>
      <c r="H311" s="66"/>
      <c r="I311" s="66"/>
      <c r="J311" s="66"/>
      <c r="K311" s="66"/>
      <c r="L311" s="66"/>
      <c r="M311" s="66"/>
      <c r="N311" s="66"/>
      <c r="O311" s="66"/>
      <c r="P311" s="66"/>
      <c r="Q311" s="66"/>
      <c r="R311" s="66"/>
      <c r="S311" s="66"/>
      <c r="T311" s="66"/>
      <c r="U311" s="66"/>
      <c r="V311" s="66"/>
      <c r="W311" s="66"/>
      <c r="X311" s="66"/>
      <c r="Y311" s="66"/>
      <c r="Z311" s="66"/>
      <c r="AA311" s="66"/>
      <c r="AB311" s="66"/>
      <c r="AC311" s="66"/>
      <c r="AD311" s="66"/>
      <c r="AE311" s="66"/>
      <c r="AF311" s="66"/>
      <c r="AG311" s="66"/>
      <c r="AH311" s="66"/>
      <c r="AI311" s="66"/>
      <c r="AJ311" s="66"/>
      <c r="AK311" s="66"/>
      <c r="AL311" s="66"/>
      <c r="AM311" s="66"/>
      <c r="AN311" s="66"/>
      <c r="AO311" s="66"/>
      <c r="AP311" s="66"/>
      <c r="AQ311" s="66"/>
      <c r="AR311" s="66"/>
      <c r="AS311" s="66"/>
      <c r="AT311" s="66"/>
      <c r="AU311" s="66"/>
      <c r="AV311" s="66"/>
      <c r="AW311" s="66"/>
      <c r="AX311" s="66"/>
      <c r="AY311" s="66"/>
      <c r="AZ311" s="66"/>
      <c r="BA311" s="66"/>
      <c r="BB311" s="66"/>
      <c r="BC311" s="66"/>
      <c r="BD311" s="66"/>
      <c r="BE311" s="66"/>
      <c r="BF311" s="66"/>
      <c r="BG311" s="66"/>
      <c r="BH311" s="66"/>
      <c r="BI311" s="66"/>
      <c r="BJ311" s="66"/>
      <c r="BK311" s="66"/>
      <c r="BL311" s="66"/>
      <c r="BM311" s="66"/>
      <c r="BN311" s="66"/>
      <c r="BO311" s="66"/>
      <c r="BP311" s="66"/>
      <c r="BQ311" s="66"/>
      <c r="BR311" s="66"/>
      <c r="BS311" s="66"/>
      <c r="BT311" s="66"/>
      <c r="BU311" s="66"/>
      <c r="BV311" s="66"/>
      <c r="BW311" s="66"/>
      <c r="BX311" s="66"/>
    </row>
    <row r="312" spans="1:76">
      <c r="A312" s="66"/>
      <c r="B312" s="66"/>
      <c r="C312" s="466"/>
      <c r="D312" s="466"/>
      <c r="E312" s="66"/>
      <c r="F312" s="66"/>
      <c r="G312" s="66"/>
      <c r="H312" s="66"/>
      <c r="I312" s="66"/>
      <c r="J312" s="66"/>
      <c r="K312" s="66"/>
      <c r="L312" s="66"/>
      <c r="M312" s="66"/>
      <c r="N312" s="66"/>
      <c r="O312" s="66"/>
      <c r="P312" s="66"/>
      <c r="Q312" s="66"/>
      <c r="R312" s="66"/>
      <c r="S312" s="66"/>
      <c r="T312" s="66"/>
      <c r="U312" s="66"/>
      <c r="V312" s="66"/>
      <c r="W312" s="66"/>
      <c r="X312" s="66"/>
      <c r="Y312" s="66"/>
      <c r="Z312" s="66"/>
      <c r="AA312" s="66"/>
      <c r="AB312" s="66"/>
      <c r="AC312" s="66"/>
      <c r="AD312" s="66"/>
      <c r="AE312" s="66"/>
      <c r="AF312" s="66"/>
      <c r="AG312" s="66"/>
      <c r="AH312" s="66"/>
      <c r="AI312" s="66"/>
      <c r="AJ312" s="66"/>
      <c r="AK312" s="66"/>
      <c r="AL312" s="66"/>
      <c r="AM312" s="66"/>
      <c r="AN312" s="66"/>
      <c r="AO312" s="66"/>
      <c r="AP312" s="66"/>
      <c r="AQ312" s="66"/>
      <c r="AR312" s="66"/>
      <c r="AS312" s="66"/>
      <c r="AT312" s="66"/>
      <c r="AU312" s="66"/>
      <c r="AV312" s="66"/>
      <c r="AW312" s="66"/>
      <c r="AX312" s="66"/>
      <c r="AY312" s="66"/>
      <c r="AZ312" s="66"/>
      <c r="BA312" s="66"/>
      <c r="BB312" s="66"/>
      <c r="BC312" s="66"/>
      <c r="BD312" s="66"/>
      <c r="BE312" s="66"/>
      <c r="BF312" s="66"/>
      <c r="BG312" s="66"/>
      <c r="BH312" s="66"/>
      <c r="BI312" s="66"/>
      <c r="BJ312" s="66"/>
      <c r="BK312" s="66"/>
      <c r="BL312" s="66"/>
      <c r="BM312" s="66"/>
      <c r="BN312" s="66"/>
      <c r="BO312" s="66"/>
      <c r="BP312" s="66"/>
      <c r="BQ312" s="66"/>
      <c r="BR312" s="66"/>
      <c r="BS312" s="66"/>
      <c r="BT312" s="66"/>
      <c r="BU312" s="66"/>
      <c r="BV312" s="66"/>
      <c r="BW312" s="66"/>
      <c r="BX312" s="66"/>
    </row>
    <row r="313" spans="1:76">
      <c r="A313" s="66"/>
      <c r="B313" s="66"/>
      <c r="C313" s="466"/>
      <c r="D313" s="466"/>
      <c r="E313" s="66"/>
      <c r="F313" s="66"/>
      <c r="G313" s="66"/>
      <c r="H313" s="66"/>
      <c r="I313" s="66"/>
      <c r="J313" s="66"/>
      <c r="K313" s="66"/>
      <c r="L313" s="66"/>
      <c r="M313" s="66"/>
      <c r="N313" s="66"/>
      <c r="O313" s="66"/>
      <c r="P313" s="66"/>
      <c r="Q313" s="66"/>
      <c r="R313" s="66"/>
      <c r="S313" s="66"/>
      <c r="T313" s="66"/>
      <c r="U313" s="66"/>
      <c r="V313" s="66"/>
      <c r="W313" s="66"/>
      <c r="X313" s="66"/>
      <c r="Y313" s="66"/>
      <c r="Z313" s="66"/>
      <c r="AA313" s="66"/>
      <c r="AB313" s="66"/>
      <c r="AC313" s="66"/>
      <c r="AD313" s="66"/>
      <c r="AE313" s="66"/>
      <c r="AF313" s="66"/>
      <c r="AG313" s="66"/>
      <c r="AH313" s="66"/>
      <c r="AI313" s="66"/>
      <c r="AJ313" s="66"/>
      <c r="AK313" s="66"/>
      <c r="AL313" s="66"/>
      <c r="AM313" s="66"/>
      <c r="AN313" s="66"/>
      <c r="AO313" s="66"/>
      <c r="AP313" s="66"/>
      <c r="AQ313" s="66"/>
      <c r="AR313" s="66"/>
      <c r="AS313" s="66"/>
      <c r="AT313" s="66"/>
      <c r="AU313" s="66"/>
      <c r="AV313" s="66"/>
      <c r="AW313" s="66"/>
      <c r="AX313" s="66"/>
      <c r="AY313" s="66"/>
      <c r="AZ313" s="66"/>
      <c r="BA313" s="66"/>
      <c r="BB313" s="66"/>
      <c r="BC313" s="66"/>
      <c r="BD313" s="66"/>
      <c r="BE313" s="66"/>
      <c r="BF313" s="66"/>
      <c r="BG313" s="66"/>
      <c r="BH313" s="66"/>
      <c r="BI313" s="66"/>
      <c r="BJ313" s="66"/>
      <c r="BK313" s="66"/>
      <c r="BL313" s="66"/>
      <c r="BM313" s="66"/>
      <c r="BN313" s="66"/>
      <c r="BO313" s="66"/>
      <c r="BP313" s="66"/>
      <c r="BQ313" s="66"/>
      <c r="BR313" s="66"/>
      <c r="BS313" s="66"/>
      <c r="BT313" s="66"/>
      <c r="BU313" s="66"/>
      <c r="BV313" s="66"/>
      <c r="BW313" s="66"/>
      <c r="BX313" s="66"/>
    </row>
    <row r="314" spans="1:76">
      <c r="A314" s="66"/>
      <c r="B314" s="66"/>
      <c r="C314" s="466"/>
      <c r="D314" s="466"/>
      <c r="E314" s="66"/>
      <c r="F314" s="66"/>
      <c r="G314" s="66"/>
      <c r="H314" s="66"/>
      <c r="I314" s="66"/>
      <c r="J314" s="66"/>
      <c r="K314" s="66"/>
      <c r="L314" s="66"/>
      <c r="M314" s="66"/>
      <c r="N314" s="66"/>
      <c r="O314" s="66"/>
      <c r="P314" s="66"/>
      <c r="Q314" s="66"/>
      <c r="R314" s="66"/>
      <c r="S314" s="66"/>
      <c r="T314" s="66"/>
      <c r="U314" s="66"/>
      <c r="V314" s="66"/>
      <c r="W314" s="66"/>
      <c r="X314" s="66"/>
      <c r="Y314" s="66"/>
      <c r="Z314" s="66"/>
      <c r="AA314" s="66"/>
      <c r="AB314" s="66"/>
      <c r="AC314" s="66"/>
      <c r="AD314" s="66"/>
      <c r="AE314" s="66"/>
      <c r="AF314" s="66"/>
      <c r="AG314" s="66"/>
      <c r="AH314" s="66"/>
      <c r="AI314" s="66"/>
      <c r="AJ314" s="66"/>
      <c r="AK314" s="66"/>
      <c r="AL314" s="66"/>
      <c r="AM314" s="66"/>
      <c r="AN314" s="66"/>
      <c r="AO314" s="66"/>
      <c r="AP314" s="66"/>
      <c r="AQ314" s="66"/>
      <c r="AR314" s="66"/>
      <c r="AS314" s="66"/>
      <c r="AT314" s="66"/>
      <c r="AU314" s="66"/>
      <c r="AV314" s="66"/>
      <c r="AW314" s="66"/>
      <c r="AX314" s="66"/>
      <c r="AY314" s="66"/>
      <c r="AZ314" s="66"/>
      <c r="BA314" s="66"/>
      <c r="BB314" s="66"/>
      <c r="BC314" s="66"/>
      <c r="BD314" s="66"/>
      <c r="BE314" s="66"/>
      <c r="BF314" s="66"/>
      <c r="BG314" s="66"/>
      <c r="BH314" s="66"/>
      <c r="BI314" s="66"/>
      <c r="BJ314" s="66"/>
      <c r="BK314" s="66"/>
      <c r="BL314" s="66"/>
      <c r="BM314" s="66"/>
      <c r="BN314" s="66"/>
      <c r="BO314" s="66"/>
      <c r="BP314" s="66"/>
      <c r="BQ314" s="66"/>
      <c r="BR314" s="66"/>
      <c r="BS314" s="66"/>
      <c r="BT314" s="66"/>
      <c r="BU314" s="66"/>
      <c r="BV314" s="66"/>
      <c r="BW314" s="66"/>
      <c r="BX314" s="66"/>
    </row>
    <row r="315" spans="1:76">
      <c r="A315" s="66"/>
      <c r="B315" s="66"/>
      <c r="C315" s="466"/>
      <c r="D315" s="466"/>
      <c r="E315" s="66"/>
      <c r="F315" s="66"/>
      <c r="G315" s="66"/>
      <c r="H315" s="66"/>
      <c r="I315" s="66"/>
      <c r="J315" s="66"/>
      <c r="K315" s="66"/>
      <c r="L315" s="66"/>
      <c r="M315" s="66"/>
      <c r="N315" s="66"/>
      <c r="O315" s="66"/>
      <c r="P315" s="66"/>
      <c r="Q315" s="66"/>
      <c r="R315" s="66"/>
      <c r="S315" s="66"/>
      <c r="T315" s="66"/>
      <c r="U315" s="66"/>
      <c r="V315" s="66"/>
      <c r="W315" s="66"/>
      <c r="X315" s="66"/>
      <c r="Y315" s="66"/>
      <c r="Z315" s="66"/>
      <c r="AA315" s="66"/>
      <c r="AB315" s="66"/>
      <c r="AC315" s="66"/>
      <c r="AD315" s="66"/>
      <c r="AE315" s="66"/>
      <c r="AF315" s="66"/>
      <c r="AG315" s="66"/>
      <c r="AH315" s="66"/>
      <c r="AI315" s="66"/>
      <c r="AJ315" s="66"/>
      <c r="AK315" s="66"/>
      <c r="AL315" s="66"/>
      <c r="AM315" s="66"/>
      <c r="AN315" s="66"/>
      <c r="AO315" s="66"/>
      <c r="AP315" s="66"/>
      <c r="AQ315" s="66"/>
      <c r="AR315" s="66"/>
      <c r="AS315" s="66"/>
      <c r="AT315" s="66"/>
      <c r="AU315" s="66"/>
      <c r="AV315" s="66"/>
      <c r="AW315" s="66"/>
      <c r="AX315" s="66"/>
      <c r="AY315" s="66"/>
      <c r="AZ315" s="66"/>
      <c r="BA315" s="66"/>
      <c r="BB315" s="66"/>
      <c r="BC315" s="66"/>
      <c r="BD315" s="66"/>
      <c r="BE315" s="66"/>
      <c r="BF315" s="66"/>
      <c r="BG315" s="66"/>
      <c r="BH315" s="66"/>
      <c r="BI315" s="66"/>
      <c r="BJ315" s="66"/>
      <c r="BK315" s="66"/>
      <c r="BL315" s="66"/>
      <c r="BM315" s="66"/>
      <c r="BN315" s="66"/>
      <c r="BO315" s="66"/>
      <c r="BP315" s="66"/>
      <c r="BQ315" s="66"/>
      <c r="BR315" s="66"/>
      <c r="BS315" s="66"/>
      <c r="BT315" s="66"/>
      <c r="BU315" s="66"/>
      <c r="BV315" s="66"/>
      <c r="BW315" s="66"/>
      <c r="BX315" s="66"/>
    </row>
    <row r="316" spans="1:76">
      <c r="A316" s="66"/>
      <c r="B316" s="66"/>
      <c r="C316" s="466"/>
      <c r="D316" s="466"/>
      <c r="E316" s="66"/>
      <c r="F316" s="66"/>
      <c r="G316" s="66"/>
      <c r="H316" s="66"/>
      <c r="I316" s="66"/>
      <c r="J316" s="66"/>
      <c r="K316" s="66"/>
      <c r="L316" s="66"/>
      <c r="M316" s="66"/>
      <c r="N316" s="66"/>
      <c r="O316" s="66"/>
      <c r="P316" s="66"/>
      <c r="Q316" s="66"/>
      <c r="R316" s="66"/>
      <c r="S316" s="66"/>
      <c r="T316" s="66"/>
      <c r="U316" s="66"/>
      <c r="V316" s="66"/>
      <c r="W316" s="66"/>
      <c r="X316" s="66"/>
      <c r="Y316" s="66"/>
      <c r="Z316" s="66"/>
      <c r="AA316" s="66"/>
      <c r="AB316" s="66"/>
      <c r="AC316" s="66"/>
      <c r="AD316" s="66"/>
      <c r="AE316" s="66"/>
      <c r="AF316" s="66"/>
      <c r="AG316" s="66"/>
      <c r="AH316" s="66"/>
      <c r="AI316" s="66"/>
      <c r="AJ316" s="66"/>
      <c r="AK316" s="66"/>
      <c r="AL316" s="66"/>
      <c r="AM316" s="66"/>
      <c r="AN316" s="66"/>
      <c r="AO316" s="66"/>
      <c r="AP316" s="66"/>
      <c r="AQ316" s="66"/>
      <c r="AR316" s="66"/>
      <c r="AS316" s="66"/>
      <c r="AT316" s="66"/>
      <c r="AU316" s="66"/>
      <c r="AV316" s="66"/>
      <c r="AW316" s="66"/>
      <c r="AX316" s="66"/>
      <c r="AY316" s="66"/>
      <c r="AZ316" s="66"/>
      <c r="BA316" s="66"/>
      <c r="BB316" s="66"/>
      <c r="BC316" s="66"/>
      <c r="BD316" s="66"/>
      <c r="BE316" s="66"/>
      <c r="BF316" s="66"/>
      <c r="BG316" s="66"/>
      <c r="BH316" s="66"/>
      <c r="BI316" s="66"/>
      <c r="BJ316" s="66"/>
      <c r="BK316" s="66"/>
      <c r="BL316" s="66"/>
      <c r="BM316" s="66"/>
      <c r="BN316" s="66"/>
      <c r="BO316" s="66"/>
      <c r="BP316" s="66"/>
      <c r="BQ316" s="66"/>
      <c r="BR316" s="66"/>
      <c r="BS316" s="66"/>
      <c r="BT316" s="66"/>
      <c r="BU316" s="66"/>
      <c r="BV316" s="66"/>
      <c r="BW316" s="66"/>
      <c r="BX316" s="66"/>
    </row>
    <row r="317" spans="1:76">
      <c r="A317" s="66"/>
      <c r="B317" s="66"/>
      <c r="C317" s="466"/>
      <c r="D317" s="466"/>
      <c r="E317" s="66"/>
      <c r="F317" s="66"/>
      <c r="G317" s="66"/>
      <c r="H317" s="66"/>
      <c r="I317" s="66"/>
      <c r="J317" s="66"/>
      <c r="K317" s="66"/>
      <c r="L317" s="66"/>
      <c r="M317" s="66"/>
      <c r="N317" s="66"/>
      <c r="O317" s="66"/>
      <c r="P317" s="66"/>
      <c r="Q317" s="66"/>
      <c r="R317" s="66"/>
      <c r="S317" s="66"/>
      <c r="T317" s="66"/>
      <c r="U317" s="66"/>
      <c r="V317" s="66"/>
      <c r="W317" s="66"/>
      <c r="X317" s="66"/>
      <c r="Y317" s="66"/>
      <c r="Z317" s="66"/>
      <c r="AA317" s="66"/>
      <c r="AB317" s="66"/>
      <c r="AC317" s="66"/>
      <c r="AD317" s="66"/>
      <c r="AE317" s="66"/>
      <c r="AF317" s="66"/>
      <c r="AG317" s="66"/>
      <c r="AH317" s="66"/>
      <c r="AI317" s="66"/>
      <c r="AJ317" s="66"/>
      <c r="AK317" s="66"/>
      <c r="AL317" s="66"/>
      <c r="AM317" s="66"/>
      <c r="AN317" s="66"/>
      <c r="AO317" s="66"/>
      <c r="AP317" s="66"/>
      <c r="AQ317" s="66"/>
      <c r="AR317" s="66"/>
      <c r="AS317" s="66"/>
      <c r="AT317" s="66"/>
      <c r="AU317" s="66"/>
      <c r="AV317" s="66"/>
      <c r="AW317" s="66"/>
      <c r="AX317" s="66"/>
      <c r="AY317" s="66"/>
      <c r="AZ317" s="66"/>
      <c r="BA317" s="66"/>
      <c r="BB317" s="66"/>
      <c r="BC317" s="66"/>
      <c r="BD317" s="66"/>
      <c r="BE317" s="66"/>
      <c r="BF317" s="66"/>
      <c r="BG317" s="66"/>
      <c r="BH317" s="66"/>
      <c r="BI317" s="66"/>
      <c r="BJ317" s="66"/>
      <c r="BK317" s="66"/>
      <c r="BL317" s="66"/>
      <c r="BM317" s="66"/>
      <c r="BN317" s="66"/>
      <c r="BO317" s="66"/>
      <c r="BP317" s="66"/>
      <c r="BQ317" s="66"/>
      <c r="BR317" s="66"/>
      <c r="BS317" s="66"/>
      <c r="BT317" s="66"/>
      <c r="BU317" s="66"/>
      <c r="BV317" s="66"/>
      <c r="BW317" s="66"/>
      <c r="BX317" s="66"/>
    </row>
    <row r="318" spans="1:76">
      <c r="A318" s="66"/>
      <c r="B318" s="66"/>
      <c r="C318" s="466"/>
      <c r="D318" s="466"/>
      <c r="E318" s="66"/>
      <c r="F318" s="66"/>
      <c r="G318" s="66"/>
      <c r="H318" s="66"/>
      <c r="I318" s="66"/>
      <c r="J318" s="66"/>
      <c r="K318" s="66"/>
      <c r="L318" s="66"/>
      <c r="M318" s="66"/>
      <c r="N318" s="66"/>
      <c r="O318" s="66"/>
      <c r="P318" s="66"/>
      <c r="Q318" s="66"/>
      <c r="R318" s="66"/>
      <c r="S318" s="66"/>
      <c r="T318" s="66"/>
      <c r="U318" s="66"/>
      <c r="V318" s="66"/>
      <c r="W318" s="66"/>
      <c r="X318" s="66"/>
      <c r="Y318" s="66"/>
      <c r="Z318" s="66"/>
      <c r="AA318" s="66"/>
      <c r="AB318" s="66"/>
      <c r="AC318" s="66"/>
      <c r="AD318" s="66"/>
      <c r="AE318" s="66"/>
      <c r="AF318" s="66"/>
      <c r="AG318" s="66"/>
      <c r="AH318" s="66"/>
      <c r="AI318" s="66"/>
      <c r="AJ318" s="66"/>
      <c r="AK318" s="66"/>
      <c r="AL318" s="66"/>
      <c r="AM318" s="66"/>
      <c r="AN318" s="66"/>
      <c r="AO318" s="66"/>
      <c r="AP318" s="66"/>
      <c r="AQ318" s="66"/>
      <c r="AR318" s="66"/>
      <c r="AS318" s="66"/>
      <c r="AT318" s="66"/>
      <c r="AU318" s="66"/>
      <c r="AV318" s="66"/>
      <c r="AW318" s="66"/>
      <c r="AX318" s="66"/>
      <c r="AY318" s="66"/>
      <c r="AZ318" s="66"/>
      <c r="BA318" s="66"/>
      <c r="BB318" s="66"/>
      <c r="BC318" s="66"/>
      <c r="BD318" s="66"/>
      <c r="BE318" s="66"/>
      <c r="BF318" s="66"/>
      <c r="BG318" s="66"/>
      <c r="BH318" s="66"/>
      <c r="BI318" s="66"/>
      <c r="BJ318" s="66"/>
      <c r="BK318" s="66"/>
      <c r="BL318" s="66"/>
      <c r="BM318" s="66"/>
      <c r="BN318" s="66"/>
      <c r="BO318" s="66"/>
      <c r="BP318" s="66"/>
      <c r="BQ318" s="66"/>
      <c r="BR318" s="66"/>
      <c r="BS318" s="66"/>
      <c r="BT318" s="66"/>
      <c r="BU318" s="66"/>
      <c r="BV318" s="66"/>
      <c r="BW318" s="66"/>
      <c r="BX318" s="66"/>
    </row>
    <row r="319" spans="1:76">
      <c r="A319" s="66"/>
      <c r="B319" s="66"/>
      <c r="C319" s="466"/>
      <c r="D319" s="466"/>
      <c r="E319" s="66"/>
      <c r="F319" s="66"/>
      <c r="G319" s="66"/>
      <c r="H319" s="66"/>
      <c r="I319" s="66"/>
      <c r="J319" s="66"/>
      <c r="K319" s="66"/>
      <c r="L319" s="66"/>
      <c r="M319" s="66"/>
      <c r="N319" s="66"/>
      <c r="O319" s="66"/>
      <c r="P319" s="66"/>
      <c r="Q319" s="66"/>
      <c r="R319" s="66"/>
      <c r="S319" s="66"/>
      <c r="T319" s="66"/>
      <c r="U319" s="66"/>
      <c r="V319" s="66"/>
      <c r="W319" s="66"/>
      <c r="X319" s="66"/>
      <c r="Y319" s="66"/>
      <c r="Z319" s="66"/>
      <c r="AA319" s="66"/>
      <c r="AB319" s="66"/>
      <c r="AC319" s="66"/>
      <c r="AD319" s="66"/>
      <c r="AE319" s="66"/>
      <c r="AF319" s="66"/>
      <c r="AG319" s="66"/>
      <c r="AH319" s="66"/>
      <c r="AI319" s="66"/>
      <c r="AJ319" s="66"/>
      <c r="AK319" s="66"/>
      <c r="AL319" s="66"/>
      <c r="AM319" s="66"/>
      <c r="AN319" s="66"/>
      <c r="AO319" s="66"/>
      <c r="AP319" s="66"/>
      <c r="AQ319" s="66"/>
      <c r="AR319" s="66"/>
      <c r="AS319" s="66"/>
      <c r="AT319" s="66"/>
      <c r="AU319" s="66"/>
      <c r="AV319" s="66"/>
      <c r="AW319" s="66"/>
      <c r="AX319" s="66"/>
      <c r="AY319" s="66"/>
      <c r="AZ319" s="66"/>
      <c r="BA319" s="66"/>
      <c r="BB319" s="66"/>
      <c r="BC319" s="66"/>
      <c r="BD319" s="66"/>
      <c r="BE319" s="66"/>
      <c r="BF319" s="66"/>
      <c r="BG319" s="66"/>
      <c r="BH319" s="66"/>
      <c r="BI319" s="66"/>
      <c r="BJ319" s="66"/>
      <c r="BK319" s="66"/>
      <c r="BL319" s="66"/>
      <c r="BM319" s="66"/>
      <c r="BN319" s="66"/>
      <c r="BO319" s="66"/>
      <c r="BP319" s="66"/>
      <c r="BQ319" s="66"/>
      <c r="BR319" s="66"/>
      <c r="BS319" s="66"/>
      <c r="BT319" s="66"/>
      <c r="BU319" s="66"/>
      <c r="BV319" s="66"/>
      <c r="BW319" s="66"/>
      <c r="BX319" s="66"/>
    </row>
    <row r="320" spans="1:76">
      <c r="A320" s="66"/>
      <c r="B320" s="66"/>
      <c r="C320" s="466"/>
      <c r="D320" s="466"/>
      <c r="E320" s="66"/>
      <c r="F320" s="66"/>
      <c r="G320" s="66"/>
      <c r="H320" s="66"/>
      <c r="I320" s="66"/>
      <c r="J320" s="66"/>
      <c r="K320" s="66"/>
      <c r="L320" s="66"/>
      <c r="M320" s="66"/>
      <c r="N320" s="66"/>
      <c r="O320" s="66"/>
      <c r="P320" s="66"/>
      <c r="Q320" s="66"/>
      <c r="R320" s="66"/>
      <c r="S320" s="66"/>
      <c r="T320" s="66"/>
      <c r="U320" s="66"/>
      <c r="V320" s="66"/>
      <c r="W320" s="66"/>
      <c r="X320" s="66"/>
      <c r="Y320" s="66"/>
      <c r="Z320" s="66"/>
      <c r="AA320" s="66"/>
      <c r="AB320" s="66"/>
      <c r="AC320" s="66"/>
      <c r="AD320" s="66"/>
      <c r="AE320" s="66"/>
      <c r="AF320" s="66"/>
      <c r="AG320" s="66"/>
      <c r="AH320" s="66"/>
      <c r="AI320" s="66"/>
      <c r="AJ320" s="66"/>
      <c r="AK320" s="66"/>
      <c r="AL320" s="66"/>
      <c r="AM320" s="66"/>
      <c r="AN320" s="66"/>
      <c r="AO320" s="66"/>
      <c r="AP320" s="66"/>
      <c r="AQ320" s="66"/>
      <c r="AR320" s="66"/>
      <c r="AS320" s="66"/>
      <c r="AT320" s="66"/>
      <c r="AU320" s="66"/>
      <c r="AV320" s="66"/>
      <c r="AW320" s="66"/>
      <c r="AX320" s="66"/>
      <c r="AY320" s="66"/>
      <c r="AZ320" s="66"/>
      <c r="BA320" s="66"/>
      <c r="BB320" s="66"/>
      <c r="BC320" s="66"/>
      <c r="BD320" s="66"/>
      <c r="BE320" s="66"/>
      <c r="BF320" s="66"/>
      <c r="BG320" s="66"/>
      <c r="BH320" s="66"/>
      <c r="BI320" s="66"/>
      <c r="BJ320" s="66"/>
      <c r="BK320" s="66"/>
      <c r="BL320" s="66"/>
      <c r="BM320" s="66"/>
      <c r="BN320" s="66"/>
      <c r="BO320" s="66"/>
      <c r="BP320" s="66"/>
      <c r="BQ320" s="66"/>
      <c r="BR320" s="66"/>
      <c r="BS320" s="66"/>
      <c r="BT320" s="66"/>
      <c r="BU320" s="66"/>
      <c r="BV320" s="66"/>
      <c r="BW320" s="66"/>
      <c r="BX320" s="66"/>
    </row>
    <row r="321" spans="1:76">
      <c r="A321" s="66"/>
      <c r="B321" s="66"/>
      <c r="C321" s="466"/>
      <c r="D321" s="466"/>
      <c r="E321" s="66"/>
      <c r="F321" s="66"/>
      <c r="G321" s="66"/>
      <c r="H321" s="66"/>
      <c r="I321" s="66"/>
      <c r="J321" s="66"/>
      <c r="K321" s="66"/>
      <c r="L321" s="66"/>
      <c r="M321" s="66"/>
      <c r="N321" s="66"/>
      <c r="O321" s="66"/>
      <c r="P321" s="66"/>
      <c r="Q321" s="66"/>
      <c r="R321" s="66"/>
      <c r="S321" s="66"/>
      <c r="T321" s="66"/>
      <c r="U321" s="66"/>
      <c r="V321" s="66"/>
      <c r="W321" s="66"/>
      <c r="X321" s="66"/>
      <c r="Y321" s="66"/>
      <c r="Z321" s="66"/>
      <c r="AA321" s="66"/>
      <c r="AB321" s="66"/>
      <c r="AC321" s="66"/>
      <c r="AD321" s="66"/>
      <c r="AE321" s="66"/>
      <c r="AF321" s="66"/>
      <c r="AG321" s="66"/>
      <c r="AH321" s="66"/>
      <c r="AI321" s="66"/>
      <c r="AJ321" s="66"/>
      <c r="AK321" s="66"/>
      <c r="AL321" s="66"/>
      <c r="AM321" s="66"/>
      <c r="AN321" s="66"/>
      <c r="AO321" s="66"/>
      <c r="AP321" s="66"/>
      <c r="AQ321" s="66"/>
      <c r="AR321" s="66"/>
      <c r="AS321" s="66"/>
      <c r="AT321" s="66"/>
      <c r="AU321" s="66"/>
      <c r="AV321" s="66"/>
      <c r="AW321" s="66"/>
      <c r="AX321" s="66"/>
      <c r="AY321" s="66"/>
      <c r="AZ321" s="66"/>
      <c r="BA321" s="66"/>
      <c r="BB321" s="66"/>
      <c r="BC321" s="66"/>
      <c r="BD321" s="66"/>
      <c r="BE321" s="66"/>
      <c r="BF321" s="66"/>
      <c r="BG321" s="66"/>
      <c r="BH321" s="66"/>
      <c r="BI321" s="66"/>
      <c r="BJ321" s="66"/>
      <c r="BK321" s="66"/>
      <c r="BL321" s="66"/>
      <c r="BM321" s="66"/>
      <c r="BN321" s="66"/>
      <c r="BO321" s="66"/>
      <c r="BP321" s="66"/>
      <c r="BQ321" s="66"/>
      <c r="BR321" s="66"/>
      <c r="BS321" s="66"/>
      <c r="BT321" s="66"/>
      <c r="BU321" s="66"/>
      <c r="BV321" s="66"/>
      <c r="BW321" s="66"/>
      <c r="BX321" s="66"/>
    </row>
    <row r="322" spans="1:76">
      <c r="A322" s="66"/>
      <c r="B322" s="66"/>
      <c r="C322" s="466"/>
      <c r="D322" s="466"/>
      <c r="E322" s="66"/>
      <c r="F322" s="66"/>
      <c r="G322" s="66"/>
      <c r="H322" s="66"/>
      <c r="I322" s="66"/>
      <c r="J322" s="66"/>
      <c r="K322" s="66"/>
      <c r="L322" s="66"/>
      <c r="M322" s="66"/>
      <c r="N322" s="66"/>
      <c r="O322" s="66"/>
      <c r="P322" s="66"/>
      <c r="Q322" s="66"/>
      <c r="R322" s="66"/>
      <c r="S322" s="66"/>
      <c r="T322" s="66"/>
      <c r="U322" s="66"/>
      <c r="V322" s="66"/>
      <c r="W322" s="66"/>
      <c r="X322" s="66"/>
      <c r="Y322" s="66"/>
      <c r="Z322" s="66"/>
      <c r="AA322" s="66"/>
      <c r="AB322" s="66"/>
      <c r="AC322" s="66"/>
      <c r="AD322" s="66"/>
      <c r="AE322" s="66"/>
      <c r="AF322" s="66"/>
      <c r="AG322" s="66"/>
      <c r="AH322" s="66"/>
      <c r="AI322" s="66"/>
      <c r="AJ322" s="66"/>
      <c r="AK322" s="66"/>
      <c r="AL322" s="66"/>
      <c r="AM322" s="66"/>
      <c r="AN322" s="66"/>
      <c r="AO322" s="66"/>
      <c r="AP322" s="66"/>
      <c r="AQ322" s="66"/>
      <c r="AR322" s="66"/>
      <c r="AS322" s="66"/>
      <c r="AT322" s="66"/>
      <c r="AU322" s="66"/>
      <c r="AV322" s="66"/>
      <c r="AW322" s="66"/>
      <c r="AX322" s="66"/>
      <c r="AY322" s="66"/>
      <c r="AZ322" s="66"/>
      <c r="BA322" s="66"/>
      <c r="BB322" s="66"/>
      <c r="BC322" s="66"/>
      <c r="BD322" s="66"/>
      <c r="BE322" s="66"/>
      <c r="BF322" s="66"/>
      <c r="BG322" s="66"/>
      <c r="BH322" s="66"/>
      <c r="BI322" s="66"/>
      <c r="BJ322" s="66"/>
      <c r="BK322" s="66"/>
      <c r="BL322" s="66"/>
      <c r="BM322" s="66"/>
      <c r="BN322" s="66"/>
      <c r="BO322" s="66"/>
      <c r="BP322" s="66"/>
      <c r="BQ322" s="66"/>
      <c r="BR322" s="66"/>
      <c r="BS322" s="66"/>
      <c r="BT322" s="66"/>
      <c r="BU322" s="66"/>
      <c r="BV322" s="66"/>
      <c r="BW322" s="66"/>
      <c r="BX322" s="66"/>
    </row>
    <row r="323" spans="1:76">
      <c r="A323" s="66"/>
      <c r="B323" s="66"/>
      <c r="C323" s="466"/>
      <c r="D323" s="466"/>
      <c r="E323" s="66"/>
      <c r="F323" s="66"/>
      <c r="G323" s="66"/>
      <c r="H323" s="66"/>
      <c r="I323" s="66"/>
      <c r="J323" s="66"/>
      <c r="K323" s="66"/>
      <c r="L323" s="66"/>
      <c r="M323" s="66"/>
      <c r="N323" s="66"/>
      <c r="O323" s="66"/>
      <c r="P323" s="66"/>
      <c r="Q323" s="66"/>
      <c r="R323" s="66"/>
      <c r="S323" s="66"/>
      <c r="T323" s="66"/>
      <c r="U323" s="66"/>
      <c r="V323" s="66"/>
      <c r="W323" s="66"/>
      <c r="X323" s="66"/>
      <c r="Y323" s="66"/>
      <c r="Z323" s="66"/>
      <c r="AA323" s="66"/>
      <c r="AB323" s="66"/>
      <c r="AC323" s="66"/>
      <c r="AD323" s="66"/>
      <c r="AE323" s="66"/>
      <c r="AF323" s="66"/>
      <c r="AG323" s="66"/>
      <c r="AH323" s="66"/>
      <c r="AI323" s="66"/>
      <c r="AJ323" s="66"/>
      <c r="AK323" s="66"/>
      <c r="AL323" s="66"/>
      <c r="AM323" s="66"/>
      <c r="AN323" s="66"/>
      <c r="AO323" s="66"/>
      <c r="AP323" s="66"/>
      <c r="AQ323" s="66"/>
      <c r="AR323" s="66"/>
      <c r="AS323" s="66"/>
      <c r="AT323" s="66"/>
      <c r="AU323" s="66"/>
      <c r="AV323" s="66"/>
      <c r="AW323" s="66"/>
      <c r="AX323" s="66"/>
      <c r="AY323" s="66"/>
      <c r="AZ323" s="66"/>
      <c r="BA323" s="66"/>
      <c r="BB323" s="66"/>
      <c r="BC323" s="66"/>
      <c r="BD323" s="66"/>
      <c r="BE323" s="66"/>
      <c r="BF323" s="66"/>
      <c r="BG323" s="66"/>
      <c r="BH323" s="66"/>
      <c r="BI323" s="66"/>
      <c r="BJ323" s="66"/>
      <c r="BK323" s="66"/>
      <c r="BL323" s="66"/>
      <c r="BM323" s="66"/>
      <c r="BN323" s="66"/>
      <c r="BO323" s="66"/>
      <c r="BP323" s="66"/>
      <c r="BQ323" s="66"/>
      <c r="BR323" s="66"/>
      <c r="BS323" s="66"/>
      <c r="BT323" s="66"/>
      <c r="BU323" s="66"/>
      <c r="BV323" s="66"/>
      <c r="BW323" s="66"/>
      <c r="BX323" s="66"/>
    </row>
    <row r="324" spans="1:76">
      <c r="A324" s="66"/>
      <c r="B324" s="66"/>
      <c r="C324" s="466"/>
      <c r="D324" s="466"/>
      <c r="E324" s="66"/>
      <c r="F324" s="66"/>
      <c r="G324" s="66"/>
      <c r="H324" s="66"/>
      <c r="I324" s="66"/>
      <c r="J324" s="66"/>
      <c r="K324" s="66"/>
      <c r="L324" s="66"/>
      <c r="M324" s="66"/>
      <c r="N324" s="66"/>
      <c r="O324" s="66"/>
      <c r="P324" s="66"/>
      <c r="Q324" s="66"/>
      <c r="R324" s="66"/>
      <c r="S324" s="66"/>
      <c r="T324" s="66"/>
      <c r="U324" s="66"/>
      <c r="V324" s="66"/>
      <c r="W324" s="66"/>
      <c r="X324" s="66"/>
      <c r="Y324" s="66"/>
      <c r="Z324" s="66"/>
      <c r="AA324" s="66"/>
      <c r="AB324" s="66"/>
      <c r="AC324" s="66"/>
      <c r="AD324" s="66"/>
      <c r="AE324" s="66"/>
      <c r="AF324" s="66"/>
      <c r="AG324" s="66"/>
      <c r="AH324" s="66"/>
      <c r="AI324" s="66"/>
      <c r="AJ324" s="66"/>
      <c r="AK324" s="66"/>
      <c r="AL324" s="66"/>
      <c r="AM324" s="66"/>
      <c r="AN324" s="66"/>
      <c r="AO324" s="66"/>
      <c r="AP324" s="66"/>
      <c r="AQ324" s="66"/>
      <c r="AR324" s="66"/>
      <c r="AS324" s="66"/>
      <c r="AT324" s="66"/>
      <c r="AU324" s="66"/>
      <c r="AV324" s="66"/>
      <c r="AW324" s="66"/>
      <c r="AX324" s="66"/>
      <c r="AY324" s="66"/>
      <c r="AZ324" s="66"/>
      <c r="BA324" s="66"/>
      <c r="BB324" s="66"/>
      <c r="BC324" s="66"/>
      <c r="BD324" s="66"/>
      <c r="BE324" s="66"/>
      <c r="BF324" s="66"/>
      <c r="BG324" s="66"/>
      <c r="BH324" s="66"/>
      <c r="BI324" s="66"/>
      <c r="BJ324" s="66"/>
      <c r="BK324" s="66"/>
      <c r="BL324" s="66"/>
      <c r="BM324" s="66"/>
      <c r="BN324" s="66"/>
      <c r="BO324" s="66"/>
      <c r="BP324" s="66"/>
      <c r="BQ324" s="66"/>
      <c r="BR324" s="66"/>
      <c r="BS324" s="66"/>
      <c r="BT324" s="66"/>
      <c r="BU324" s="66"/>
      <c r="BV324" s="66"/>
      <c r="BW324" s="66"/>
      <c r="BX324" s="66"/>
    </row>
    <row r="325" spans="1:76">
      <c r="A325" s="66"/>
      <c r="B325" s="66"/>
      <c r="C325" s="466"/>
      <c r="D325" s="466"/>
      <c r="E325" s="66"/>
      <c r="F325" s="66"/>
      <c r="G325" s="66"/>
      <c r="H325" s="66"/>
      <c r="I325" s="66"/>
      <c r="J325" s="66"/>
      <c r="K325" s="66"/>
      <c r="L325" s="66"/>
      <c r="M325" s="66"/>
      <c r="N325" s="66"/>
      <c r="O325" s="66"/>
      <c r="P325" s="66"/>
      <c r="Q325" s="66"/>
      <c r="R325" s="66"/>
      <c r="S325" s="66"/>
      <c r="T325" s="66"/>
      <c r="U325" s="66"/>
      <c r="V325" s="66"/>
      <c r="W325" s="66"/>
      <c r="X325" s="66"/>
      <c r="Y325" s="66"/>
      <c r="Z325" s="66"/>
      <c r="AA325" s="66"/>
      <c r="AB325" s="66"/>
      <c r="AC325" s="66"/>
      <c r="AD325" s="66"/>
      <c r="AE325" s="66"/>
      <c r="AF325" s="66"/>
      <c r="AG325" s="66"/>
      <c r="AH325" s="66"/>
      <c r="AI325" s="66"/>
      <c r="AJ325" s="66"/>
      <c r="AK325" s="66"/>
      <c r="AL325" s="66"/>
      <c r="AM325" s="66"/>
      <c r="AN325" s="66"/>
      <c r="AO325" s="66"/>
      <c r="AP325" s="66"/>
      <c r="AQ325" s="66"/>
      <c r="AR325" s="66"/>
      <c r="AS325" s="66"/>
      <c r="AT325" s="66"/>
      <c r="AU325" s="66"/>
      <c r="AV325" s="66"/>
      <c r="AW325" s="66"/>
      <c r="AX325" s="66"/>
      <c r="AY325" s="66"/>
      <c r="AZ325" s="66"/>
      <c r="BA325" s="66"/>
      <c r="BB325" s="66"/>
      <c r="BC325" s="66"/>
      <c r="BD325" s="66"/>
      <c r="BE325" s="66"/>
      <c r="BF325" s="66"/>
      <c r="BG325" s="66"/>
      <c r="BH325" s="66"/>
      <c r="BI325" s="66"/>
      <c r="BJ325" s="66"/>
      <c r="BK325" s="66"/>
      <c r="BL325" s="66"/>
      <c r="BM325" s="66"/>
      <c r="BN325" s="66"/>
      <c r="BO325" s="66"/>
      <c r="BP325" s="66"/>
      <c r="BQ325" s="66"/>
      <c r="BR325" s="66"/>
      <c r="BS325" s="66"/>
      <c r="BT325" s="66"/>
      <c r="BU325" s="66"/>
      <c r="BV325" s="66"/>
      <c r="BW325" s="66"/>
      <c r="BX325" s="66"/>
    </row>
    <row r="326" spans="1:76">
      <c r="A326" s="66"/>
      <c r="B326" s="66"/>
      <c r="C326" s="466"/>
      <c r="D326" s="466"/>
      <c r="E326" s="66"/>
      <c r="F326" s="66"/>
      <c r="G326" s="66"/>
      <c r="H326" s="66"/>
      <c r="I326" s="66"/>
      <c r="J326" s="66"/>
      <c r="K326" s="66"/>
      <c r="L326" s="66"/>
      <c r="M326" s="66"/>
      <c r="N326" s="66"/>
      <c r="O326" s="66"/>
      <c r="P326" s="66"/>
      <c r="Q326" s="66"/>
      <c r="R326" s="66"/>
      <c r="S326" s="66"/>
      <c r="T326" s="66"/>
      <c r="U326" s="66"/>
      <c r="V326" s="66"/>
      <c r="W326" s="66"/>
      <c r="X326" s="66"/>
      <c r="Y326" s="66"/>
      <c r="Z326" s="66"/>
      <c r="AA326" s="66"/>
      <c r="AB326" s="66"/>
      <c r="AC326" s="66"/>
      <c r="AD326" s="66"/>
      <c r="AE326" s="66"/>
      <c r="AF326" s="66"/>
      <c r="AG326" s="66"/>
      <c r="AH326" s="66"/>
      <c r="AI326" s="66"/>
      <c r="AJ326" s="66"/>
      <c r="AK326" s="66"/>
      <c r="AL326" s="66"/>
      <c r="AM326" s="66"/>
      <c r="AN326" s="66"/>
      <c r="AO326" s="66"/>
      <c r="AP326" s="66"/>
      <c r="AQ326" s="66"/>
      <c r="AR326" s="66"/>
      <c r="AS326" s="66"/>
      <c r="AT326" s="66"/>
      <c r="AU326" s="66"/>
      <c r="AV326" s="66"/>
      <c r="AW326" s="66"/>
      <c r="AX326" s="66"/>
      <c r="AY326" s="66"/>
      <c r="AZ326" s="66"/>
      <c r="BA326" s="66"/>
      <c r="BB326" s="66"/>
      <c r="BC326" s="66"/>
      <c r="BD326" s="66"/>
      <c r="BE326" s="66"/>
      <c r="BF326" s="66"/>
      <c r="BG326" s="66"/>
      <c r="BH326" s="66"/>
      <c r="BI326" s="66"/>
      <c r="BJ326" s="66"/>
      <c r="BK326" s="66"/>
      <c r="BL326" s="66"/>
      <c r="BM326" s="66"/>
      <c r="BN326" s="66"/>
      <c r="BO326" s="66"/>
      <c r="BP326" s="66"/>
      <c r="BQ326" s="66"/>
      <c r="BR326" s="66"/>
      <c r="BS326" s="66"/>
      <c r="BT326" s="66"/>
      <c r="BU326" s="66"/>
      <c r="BV326" s="66"/>
      <c r="BW326" s="66"/>
      <c r="BX326" s="66"/>
    </row>
    <row r="327" spans="1:76">
      <c r="A327" s="66"/>
      <c r="B327" s="66"/>
      <c r="C327" s="466"/>
      <c r="D327" s="466"/>
      <c r="E327" s="66"/>
      <c r="F327" s="66"/>
      <c r="G327" s="66"/>
      <c r="H327" s="66"/>
      <c r="I327" s="66"/>
      <c r="J327" s="66"/>
      <c r="K327" s="66"/>
      <c r="L327" s="66"/>
      <c r="M327" s="66"/>
      <c r="N327" s="66"/>
      <c r="O327" s="66"/>
      <c r="P327" s="66"/>
      <c r="Q327" s="66"/>
      <c r="R327" s="66"/>
      <c r="S327" s="66"/>
      <c r="T327" s="66"/>
      <c r="U327" s="66"/>
      <c r="V327" s="66"/>
      <c r="W327" s="66"/>
      <c r="X327" s="66"/>
      <c r="Y327" s="66"/>
      <c r="Z327" s="66"/>
      <c r="AA327" s="66"/>
      <c r="AB327" s="66"/>
      <c r="AC327" s="66"/>
      <c r="AD327" s="66"/>
      <c r="AE327" s="66"/>
      <c r="AF327" s="66"/>
      <c r="AG327" s="66"/>
      <c r="AH327" s="66"/>
      <c r="AI327" s="66"/>
      <c r="AJ327" s="66"/>
      <c r="AK327" s="66"/>
      <c r="AL327" s="66"/>
      <c r="AM327" s="66"/>
      <c r="AN327" s="66"/>
      <c r="AO327" s="66"/>
      <c r="AP327" s="66"/>
      <c r="AQ327" s="66"/>
      <c r="AR327" s="66"/>
      <c r="AS327" s="66"/>
      <c r="AT327" s="66"/>
      <c r="AU327" s="66"/>
      <c r="AV327" s="66"/>
      <c r="AW327" s="66"/>
      <c r="AX327" s="66"/>
      <c r="AY327" s="66"/>
      <c r="AZ327" s="66"/>
      <c r="BA327" s="66"/>
      <c r="BB327" s="66"/>
      <c r="BC327" s="66"/>
      <c r="BD327" s="66"/>
      <c r="BE327" s="66"/>
      <c r="BF327" s="66"/>
      <c r="BG327" s="66"/>
      <c r="BH327" s="66"/>
      <c r="BI327" s="66"/>
      <c r="BJ327" s="66"/>
      <c r="BK327" s="66"/>
      <c r="BL327" s="66"/>
      <c r="BM327" s="66"/>
      <c r="BN327" s="66"/>
      <c r="BO327" s="66"/>
      <c r="BP327" s="66"/>
      <c r="BQ327" s="66"/>
      <c r="BR327" s="66"/>
      <c r="BS327" s="66"/>
      <c r="BT327" s="66"/>
      <c r="BU327" s="66"/>
      <c r="BV327" s="66"/>
      <c r="BW327" s="66"/>
      <c r="BX327" s="66"/>
    </row>
    <row r="328" spans="1:76">
      <c r="A328" s="66"/>
      <c r="B328" s="66"/>
      <c r="C328" s="466"/>
      <c r="D328" s="466"/>
      <c r="E328" s="66"/>
      <c r="F328" s="66"/>
      <c r="G328" s="66"/>
      <c r="H328" s="66"/>
      <c r="I328" s="66"/>
      <c r="J328" s="66"/>
      <c r="K328" s="66"/>
      <c r="L328" s="66"/>
      <c r="M328" s="66"/>
      <c r="N328" s="66"/>
      <c r="O328" s="66"/>
      <c r="P328" s="66"/>
      <c r="Q328" s="66"/>
      <c r="R328" s="66"/>
      <c r="S328" s="66"/>
      <c r="T328" s="66"/>
      <c r="U328" s="66"/>
      <c r="V328" s="66"/>
      <c r="W328" s="66"/>
      <c r="X328" s="66"/>
      <c r="Y328" s="66"/>
      <c r="Z328" s="66"/>
      <c r="AA328" s="66"/>
      <c r="AB328" s="66"/>
      <c r="AC328" s="66"/>
      <c r="AD328" s="66"/>
      <c r="AE328" s="66"/>
      <c r="AF328" s="66"/>
      <c r="AG328" s="66"/>
      <c r="AH328" s="66"/>
      <c r="AI328" s="66"/>
      <c r="AJ328" s="66"/>
      <c r="AK328" s="66"/>
      <c r="AL328" s="66"/>
      <c r="AM328" s="66"/>
      <c r="AN328" s="66"/>
      <c r="AO328" s="66"/>
      <c r="AP328" s="66"/>
      <c r="AQ328" s="66"/>
      <c r="AR328" s="66"/>
      <c r="AS328" s="66"/>
      <c r="AT328" s="66"/>
      <c r="AU328" s="66"/>
      <c r="AV328" s="66"/>
      <c r="AW328" s="66"/>
      <c r="AX328" s="66"/>
      <c r="AY328" s="66"/>
      <c r="AZ328" s="66"/>
      <c r="BA328" s="66"/>
      <c r="BB328" s="66"/>
      <c r="BC328" s="66"/>
      <c r="BD328" s="66"/>
      <c r="BE328" s="66"/>
      <c r="BF328" s="66"/>
      <c r="BG328" s="66"/>
      <c r="BH328" s="66"/>
      <c r="BI328" s="66"/>
      <c r="BJ328" s="66"/>
      <c r="BK328" s="66"/>
      <c r="BL328" s="66"/>
      <c r="BM328" s="66"/>
      <c r="BN328" s="66"/>
      <c r="BO328" s="66"/>
      <c r="BP328" s="66"/>
      <c r="BQ328" s="66"/>
      <c r="BR328" s="66"/>
      <c r="BS328" s="66"/>
      <c r="BT328" s="66"/>
      <c r="BU328" s="66"/>
      <c r="BV328" s="66"/>
      <c r="BW328" s="66"/>
      <c r="BX328" s="66"/>
    </row>
    <row r="329" spans="1:76">
      <c r="A329" s="66"/>
      <c r="B329" s="66"/>
      <c r="C329" s="466"/>
      <c r="D329" s="466"/>
      <c r="E329" s="66"/>
      <c r="F329" s="66"/>
      <c r="G329" s="66"/>
      <c r="H329" s="66"/>
      <c r="I329" s="66"/>
      <c r="J329" s="66"/>
      <c r="K329" s="66"/>
      <c r="L329" s="66"/>
      <c r="M329" s="66"/>
      <c r="N329" s="66"/>
      <c r="O329" s="66"/>
      <c r="P329" s="66"/>
      <c r="Q329" s="66"/>
      <c r="R329" s="66"/>
      <c r="S329" s="66"/>
      <c r="T329" s="66"/>
      <c r="U329" s="66"/>
      <c r="V329" s="66"/>
      <c r="W329" s="66"/>
      <c r="X329" s="66"/>
      <c r="Y329" s="66"/>
      <c r="Z329" s="66"/>
      <c r="AA329" s="66"/>
      <c r="AB329" s="66"/>
      <c r="AC329" s="66"/>
      <c r="AD329" s="66"/>
      <c r="AE329" s="66"/>
      <c r="AF329" s="66"/>
      <c r="AG329" s="66"/>
      <c r="AH329" s="66"/>
      <c r="AI329" s="66"/>
      <c r="AJ329" s="66"/>
      <c r="AK329" s="66"/>
      <c r="AL329" s="66"/>
      <c r="AM329" s="66"/>
      <c r="AN329" s="66"/>
      <c r="AO329" s="66"/>
      <c r="AP329" s="66"/>
      <c r="AQ329" s="66"/>
      <c r="AR329" s="66"/>
      <c r="AS329" s="66"/>
      <c r="AT329" s="66"/>
      <c r="AU329" s="66"/>
      <c r="AV329" s="66"/>
      <c r="AW329" s="66"/>
      <c r="AX329" s="66"/>
      <c r="AY329" s="66"/>
      <c r="AZ329" s="66"/>
      <c r="BA329" s="66"/>
      <c r="BB329" s="66"/>
      <c r="BC329" s="66"/>
      <c r="BD329" s="66"/>
      <c r="BE329" s="66"/>
      <c r="BF329" s="66"/>
      <c r="BG329" s="66"/>
      <c r="BH329" s="66"/>
      <c r="BI329" s="66"/>
      <c r="BJ329" s="66"/>
      <c r="BK329" s="66"/>
      <c r="BL329" s="66"/>
      <c r="BM329" s="66"/>
      <c r="BN329" s="66"/>
      <c r="BO329" s="66"/>
      <c r="BP329" s="66"/>
      <c r="BQ329" s="66"/>
      <c r="BR329" s="66"/>
      <c r="BS329" s="66"/>
      <c r="BT329" s="66"/>
      <c r="BU329" s="66"/>
      <c r="BV329" s="66"/>
      <c r="BW329" s="66"/>
      <c r="BX329" s="66"/>
    </row>
    <row r="330" spans="1:76">
      <c r="A330" s="66"/>
      <c r="B330" s="66"/>
      <c r="C330" s="466"/>
      <c r="D330" s="466"/>
      <c r="E330" s="66"/>
      <c r="F330" s="66"/>
      <c r="G330" s="66"/>
      <c r="H330" s="66"/>
      <c r="I330" s="66"/>
      <c r="J330" s="66"/>
      <c r="K330" s="66"/>
      <c r="L330" s="66"/>
      <c r="M330" s="66"/>
      <c r="N330" s="66"/>
      <c r="O330" s="66"/>
      <c r="P330" s="66"/>
      <c r="Q330" s="66"/>
      <c r="R330" s="66"/>
      <c r="S330" s="66"/>
      <c r="T330" s="66"/>
      <c r="U330" s="66"/>
      <c r="V330" s="66"/>
      <c r="W330" s="66"/>
      <c r="X330" s="66"/>
      <c r="Y330" s="66"/>
      <c r="Z330" s="66"/>
      <c r="AA330" s="66"/>
      <c r="AB330" s="66"/>
      <c r="AC330" s="66"/>
      <c r="AD330" s="66"/>
      <c r="AE330" s="66"/>
      <c r="AF330" s="66"/>
      <c r="AG330" s="66"/>
      <c r="AH330" s="66"/>
      <c r="AI330" s="66"/>
      <c r="AJ330" s="66"/>
      <c r="AK330" s="66"/>
      <c r="AL330" s="66"/>
      <c r="AM330" s="66"/>
      <c r="AN330" s="66"/>
      <c r="AO330" s="66"/>
      <c r="AP330" s="66"/>
      <c r="AQ330" s="66"/>
      <c r="AR330" s="66"/>
      <c r="AS330" s="66"/>
      <c r="AT330" s="66"/>
      <c r="AU330" s="66"/>
      <c r="AV330" s="66"/>
      <c r="AW330" s="66"/>
      <c r="AX330" s="66"/>
      <c r="AY330" s="66"/>
      <c r="AZ330" s="66"/>
      <c r="BA330" s="66"/>
      <c r="BB330" s="66"/>
      <c r="BC330" s="66"/>
      <c r="BD330" s="66"/>
      <c r="BE330" s="66"/>
      <c r="BF330" s="66"/>
      <c r="BG330" s="66"/>
      <c r="BH330" s="66"/>
      <c r="BI330" s="66"/>
      <c r="BJ330" s="66"/>
      <c r="BK330" s="66"/>
      <c r="BL330" s="66"/>
      <c r="BM330" s="66"/>
      <c r="BN330" s="66"/>
      <c r="BO330" s="66"/>
      <c r="BP330" s="66"/>
      <c r="BQ330" s="66"/>
      <c r="BR330" s="66"/>
      <c r="BS330" s="66"/>
      <c r="BT330" s="66"/>
      <c r="BU330" s="66"/>
      <c r="BV330" s="66"/>
      <c r="BW330" s="66"/>
      <c r="BX330" s="66"/>
    </row>
    <row r="331" spans="1:76">
      <c r="A331" s="66"/>
      <c r="B331" s="66"/>
      <c r="C331" s="466"/>
      <c r="D331" s="466"/>
      <c r="E331" s="66"/>
      <c r="F331" s="66"/>
      <c r="G331" s="66"/>
      <c r="H331" s="66"/>
      <c r="I331" s="66"/>
      <c r="J331" s="66"/>
      <c r="K331" s="66"/>
      <c r="L331" s="66"/>
      <c r="M331" s="66"/>
      <c r="N331" s="66"/>
      <c r="O331" s="66"/>
      <c r="P331" s="66"/>
      <c r="Q331" s="66"/>
      <c r="R331" s="66"/>
      <c r="S331" s="66"/>
      <c r="T331" s="66"/>
      <c r="U331" s="66"/>
      <c r="V331" s="66"/>
      <c r="W331" s="66"/>
      <c r="X331" s="66"/>
      <c r="Y331" s="66"/>
      <c r="Z331" s="66"/>
      <c r="AA331" s="66"/>
      <c r="AB331" s="66"/>
      <c r="AC331" s="66"/>
      <c r="AD331" s="66"/>
      <c r="AE331" s="66"/>
      <c r="AF331" s="66"/>
      <c r="AG331" s="66"/>
      <c r="AH331" s="66"/>
      <c r="AI331" s="66"/>
      <c r="AJ331" s="66"/>
      <c r="AK331" s="66"/>
      <c r="AL331" s="66"/>
      <c r="AM331" s="66"/>
      <c r="AN331" s="66"/>
      <c r="AO331" s="66"/>
      <c r="AP331" s="66"/>
      <c r="AQ331" s="66"/>
      <c r="AR331" s="66"/>
      <c r="AS331" s="66"/>
      <c r="AT331" s="66"/>
      <c r="AU331" s="66"/>
      <c r="AV331" s="66"/>
      <c r="AW331" s="66"/>
      <c r="AX331" s="66"/>
      <c r="AY331" s="66"/>
      <c r="AZ331" s="66"/>
      <c r="BA331" s="66"/>
      <c r="BB331" s="66"/>
      <c r="BC331" s="66"/>
      <c r="BD331" s="66"/>
      <c r="BE331" s="66"/>
      <c r="BF331" s="66"/>
      <c r="BG331" s="66"/>
      <c r="BH331" s="66"/>
      <c r="BI331" s="66"/>
      <c r="BJ331" s="66"/>
      <c r="BK331" s="66"/>
      <c r="BL331" s="66"/>
      <c r="BM331" s="66"/>
      <c r="BN331" s="66"/>
      <c r="BO331" s="66"/>
      <c r="BP331" s="66"/>
      <c r="BQ331" s="66"/>
      <c r="BR331" s="66"/>
      <c r="BS331" s="66"/>
      <c r="BT331" s="66"/>
      <c r="BU331" s="66"/>
      <c r="BV331" s="66"/>
      <c r="BW331" s="66"/>
      <c r="BX331" s="66"/>
    </row>
    <row r="332" spans="1:76">
      <c r="A332" s="66"/>
      <c r="B332" s="66"/>
      <c r="C332" s="466"/>
      <c r="D332" s="466"/>
      <c r="E332" s="66"/>
      <c r="F332" s="66"/>
      <c r="G332" s="66"/>
      <c r="H332" s="66"/>
      <c r="I332" s="66"/>
      <c r="J332" s="66"/>
      <c r="K332" s="66"/>
      <c r="L332" s="66"/>
      <c r="M332" s="66"/>
      <c r="N332" s="66"/>
      <c r="O332" s="66"/>
      <c r="P332" s="66"/>
      <c r="Q332" s="66"/>
      <c r="R332" s="66"/>
      <c r="S332" s="66"/>
      <c r="T332" s="66"/>
      <c r="U332" s="66"/>
      <c r="V332" s="66"/>
      <c r="W332" s="66"/>
      <c r="X332" s="66"/>
      <c r="Y332" s="66"/>
      <c r="Z332" s="66"/>
      <c r="AA332" s="66"/>
      <c r="AB332" s="66"/>
      <c r="AC332" s="66"/>
      <c r="AD332" s="66"/>
      <c r="AE332" s="66"/>
      <c r="AF332" s="66"/>
      <c r="AG332" s="66"/>
      <c r="AH332" s="66"/>
      <c r="AI332" s="66"/>
      <c r="AJ332" s="66"/>
      <c r="AK332" s="66"/>
      <c r="AL332" s="66"/>
      <c r="AM332" s="66"/>
      <c r="AN332" s="66"/>
      <c r="AO332" s="66"/>
      <c r="AP332" s="66"/>
      <c r="AQ332" s="66"/>
      <c r="AR332" s="66"/>
      <c r="AS332" s="66"/>
      <c r="AT332" s="66"/>
      <c r="AU332" s="66"/>
      <c r="AV332" s="66"/>
      <c r="AW332" s="66"/>
      <c r="AX332" s="66"/>
      <c r="AY332" s="66"/>
      <c r="AZ332" s="66"/>
      <c r="BA332" s="66"/>
      <c r="BB332" s="66"/>
      <c r="BC332" s="66"/>
      <c r="BD332" s="66"/>
      <c r="BE332" s="66"/>
      <c r="BF332" s="66"/>
      <c r="BG332" s="66"/>
      <c r="BH332" s="66"/>
      <c r="BI332" s="66"/>
      <c r="BJ332" s="66"/>
      <c r="BK332" s="66"/>
      <c r="BL332" s="66"/>
      <c r="BM332" s="66"/>
      <c r="BN332" s="66"/>
      <c r="BO332" s="66"/>
      <c r="BP332" s="66"/>
      <c r="BQ332" s="66"/>
      <c r="BR332" s="66"/>
      <c r="BS332" s="66"/>
      <c r="BT332" s="66"/>
      <c r="BU332" s="66"/>
      <c r="BV332" s="66"/>
      <c r="BW332" s="66"/>
      <c r="BX332" s="66"/>
    </row>
    <row r="333" spans="1:76">
      <c r="A333" s="66"/>
      <c r="B333" s="66"/>
      <c r="C333" s="466"/>
      <c r="D333" s="466"/>
      <c r="E333" s="66"/>
      <c r="F333" s="66"/>
      <c r="G333" s="66"/>
      <c r="H333" s="66"/>
      <c r="I333" s="66"/>
      <c r="J333" s="66"/>
      <c r="K333" s="66"/>
      <c r="L333" s="66"/>
      <c r="M333" s="66"/>
      <c r="N333" s="66"/>
      <c r="O333" s="66"/>
      <c r="P333" s="66"/>
      <c r="Q333" s="66"/>
      <c r="R333" s="66"/>
      <c r="S333" s="66"/>
      <c r="T333" s="66"/>
      <c r="U333" s="66"/>
      <c r="V333" s="66"/>
      <c r="W333" s="66"/>
      <c r="X333" s="66"/>
      <c r="Y333" s="66"/>
      <c r="Z333" s="66"/>
      <c r="AA333" s="66"/>
      <c r="AB333" s="66"/>
      <c r="AC333" s="66"/>
      <c r="AD333" s="66"/>
      <c r="AE333" s="66"/>
      <c r="AF333" s="66"/>
      <c r="AG333" s="66"/>
      <c r="AH333" s="66"/>
      <c r="AI333" s="66"/>
      <c r="AJ333" s="66"/>
      <c r="AK333" s="66"/>
      <c r="AL333" s="66"/>
      <c r="AM333" s="66"/>
      <c r="AN333" s="66"/>
      <c r="AO333" s="66"/>
      <c r="AP333" s="66"/>
      <c r="AQ333" s="66"/>
      <c r="AR333" s="66"/>
      <c r="AS333" s="66"/>
      <c r="AT333" s="66"/>
      <c r="AU333" s="66"/>
      <c r="AV333" s="66"/>
      <c r="AW333" s="66"/>
      <c r="AX333" s="66"/>
      <c r="AY333" s="66"/>
      <c r="AZ333" s="66"/>
      <c r="BA333" s="66"/>
      <c r="BB333" s="66"/>
      <c r="BC333" s="66"/>
      <c r="BD333" s="66"/>
      <c r="BE333" s="66"/>
      <c r="BF333" s="66"/>
      <c r="BG333" s="66"/>
      <c r="BH333" s="66"/>
      <c r="BI333" s="66"/>
      <c r="BJ333" s="66"/>
      <c r="BK333" s="66"/>
      <c r="BL333" s="66"/>
      <c r="BM333" s="66"/>
      <c r="BN333" s="66"/>
      <c r="BO333" s="66"/>
      <c r="BP333" s="66"/>
      <c r="BQ333" s="66"/>
      <c r="BR333" s="66"/>
      <c r="BS333" s="66"/>
      <c r="BT333" s="66"/>
      <c r="BU333" s="66"/>
      <c r="BV333" s="66"/>
      <c r="BW333" s="66"/>
      <c r="BX333" s="66"/>
    </row>
    <row r="334" spans="1:76">
      <c r="A334" s="66"/>
      <c r="B334" s="66"/>
      <c r="C334" s="466"/>
      <c r="D334" s="466"/>
      <c r="E334" s="66"/>
      <c r="F334" s="66"/>
      <c r="G334" s="66"/>
      <c r="H334" s="66"/>
      <c r="I334" s="66"/>
      <c r="J334" s="66"/>
      <c r="K334" s="66"/>
      <c r="L334" s="66"/>
      <c r="M334" s="66"/>
      <c r="N334" s="66"/>
      <c r="O334" s="66"/>
      <c r="P334" s="66"/>
      <c r="Q334" s="66"/>
      <c r="R334" s="66"/>
      <c r="S334" s="66"/>
      <c r="T334" s="66"/>
      <c r="U334" s="66"/>
      <c r="V334" s="66"/>
      <c r="W334" s="66"/>
      <c r="X334" s="66"/>
      <c r="Y334" s="66"/>
      <c r="Z334" s="66"/>
      <c r="AA334" s="66"/>
      <c r="AB334" s="66"/>
      <c r="AC334" s="66"/>
      <c r="AD334" s="66"/>
      <c r="AE334" s="66"/>
      <c r="AF334" s="66"/>
      <c r="AG334" s="66"/>
      <c r="AH334" s="66"/>
      <c r="AI334" s="66"/>
      <c r="AJ334" s="66"/>
      <c r="AK334" s="66"/>
      <c r="AL334" s="66"/>
      <c r="AM334" s="66"/>
      <c r="AN334" s="66"/>
      <c r="AO334" s="66"/>
      <c r="AP334" s="66"/>
      <c r="AQ334" s="66"/>
      <c r="AR334" s="66"/>
      <c r="AS334" s="66"/>
      <c r="AT334" s="66"/>
      <c r="AU334" s="66"/>
      <c r="AV334" s="66"/>
      <c r="AW334" s="66"/>
      <c r="AX334" s="66"/>
      <c r="AY334" s="66"/>
      <c r="AZ334" s="66"/>
      <c r="BA334" s="66"/>
      <c r="BB334" s="66"/>
      <c r="BC334" s="66"/>
      <c r="BD334" s="66"/>
      <c r="BE334" s="66"/>
      <c r="BF334" s="66"/>
      <c r="BG334" s="66"/>
      <c r="BH334" s="66"/>
      <c r="BI334" s="66"/>
      <c r="BJ334" s="66"/>
      <c r="BK334" s="66"/>
      <c r="BL334" s="66"/>
      <c r="BM334" s="66"/>
      <c r="BN334" s="66"/>
      <c r="BO334" s="66"/>
      <c r="BP334" s="66"/>
      <c r="BQ334" s="66"/>
      <c r="BR334" s="66"/>
      <c r="BS334" s="66"/>
      <c r="BT334" s="66"/>
      <c r="BU334" s="66"/>
      <c r="BV334" s="66"/>
      <c r="BW334" s="66"/>
      <c r="BX334" s="66"/>
    </row>
    <row r="335" spans="1:76">
      <c r="A335" s="66"/>
      <c r="B335" s="66"/>
      <c r="C335" s="466"/>
      <c r="D335" s="466"/>
      <c r="E335" s="66"/>
      <c r="F335" s="66"/>
      <c r="G335" s="66"/>
      <c r="H335" s="66"/>
      <c r="I335" s="66"/>
      <c r="J335" s="66"/>
      <c r="K335" s="66"/>
      <c r="L335" s="66"/>
      <c r="M335" s="66"/>
      <c r="N335" s="66"/>
      <c r="O335" s="66"/>
      <c r="P335" s="66"/>
      <c r="Q335" s="66"/>
      <c r="R335" s="66"/>
      <c r="S335" s="66"/>
      <c r="T335" s="66"/>
      <c r="U335" s="66"/>
      <c r="V335" s="66"/>
      <c r="W335" s="66"/>
      <c r="X335" s="66"/>
      <c r="Y335" s="66"/>
      <c r="Z335" s="66"/>
      <c r="AA335" s="66"/>
      <c r="AB335" s="66"/>
      <c r="AC335" s="66"/>
      <c r="AD335" s="66"/>
      <c r="AE335" s="66"/>
      <c r="AF335" s="66"/>
      <c r="AG335" s="66"/>
      <c r="AH335" s="66"/>
      <c r="AI335" s="66"/>
      <c r="AJ335" s="66"/>
      <c r="AK335" s="66"/>
      <c r="AL335" s="66"/>
      <c r="AM335" s="66"/>
      <c r="AN335" s="66"/>
      <c r="AO335" s="66"/>
      <c r="AP335" s="66"/>
      <c r="AQ335" s="66"/>
      <c r="AR335" s="66"/>
      <c r="AS335" s="66"/>
      <c r="AT335" s="66"/>
      <c r="AU335" s="66"/>
      <c r="AV335" s="66"/>
      <c r="AW335" s="66"/>
      <c r="AX335" s="66"/>
      <c r="AY335" s="66"/>
      <c r="AZ335" s="66"/>
      <c r="BA335" s="66"/>
      <c r="BB335" s="66"/>
      <c r="BC335" s="66"/>
      <c r="BD335" s="66"/>
      <c r="BE335" s="66"/>
      <c r="BF335" s="66"/>
      <c r="BG335" s="66"/>
      <c r="BH335" s="66"/>
      <c r="BI335" s="66"/>
      <c r="BJ335" s="66"/>
      <c r="BK335" s="66"/>
      <c r="BL335" s="66"/>
      <c r="BM335" s="66"/>
      <c r="BN335" s="66"/>
      <c r="BO335" s="66"/>
      <c r="BP335" s="66"/>
      <c r="BQ335" s="66"/>
      <c r="BR335" s="66"/>
      <c r="BS335" s="66"/>
      <c r="BT335" s="66"/>
      <c r="BU335" s="66"/>
      <c r="BV335" s="66"/>
      <c r="BW335" s="66"/>
      <c r="BX335" s="66"/>
    </row>
    <row r="336" spans="1:76">
      <c r="A336" s="66"/>
      <c r="B336" s="66"/>
      <c r="C336" s="466"/>
      <c r="D336" s="466"/>
      <c r="E336" s="66"/>
      <c r="F336" s="66"/>
      <c r="G336" s="66"/>
      <c r="H336" s="66"/>
      <c r="I336" s="66"/>
      <c r="J336" s="66"/>
      <c r="K336" s="66"/>
      <c r="L336" s="66"/>
      <c r="M336" s="66"/>
      <c r="N336" s="66"/>
      <c r="O336" s="66"/>
      <c r="P336" s="66"/>
      <c r="Q336" s="66"/>
      <c r="R336" s="66"/>
      <c r="S336" s="66"/>
      <c r="T336" s="66"/>
      <c r="U336" s="66"/>
      <c r="V336" s="66"/>
      <c r="W336" s="66"/>
      <c r="X336" s="66"/>
      <c r="Y336" s="66"/>
      <c r="Z336" s="66"/>
      <c r="AA336" s="66"/>
      <c r="AB336" s="66"/>
      <c r="AC336" s="66"/>
      <c r="AD336" s="66"/>
      <c r="AE336" s="66"/>
      <c r="AF336" s="66"/>
      <c r="AG336" s="66"/>
      <c r="AH336" s="66"/>
      <c r="AI336" s="66"/>
      <c r="AJ336" s="66"/>
      <c r="AK336" s="66"/>
      <c r="AL336" s="66"/>
      <c r="AM336" s="66"/>
      <c r="AN336" s="66"/>
      <c r="AO336" s="66"/>
      <c r="AP336" s="66"/>
      <c r="AQ336" s="66"/>
      <c r="AR336" s="66"/>
      <c r="AS336" s="66"/>
      <c r="AT336" s="66"/>
      <c r="AU336" s="66"/>
      <c r="AV336" s="66"/>
      <c r="AW336" s="66"/>
      <c r="AX336" s="66"/>
      <c r="AY336" s="66"/>
      <c r="AZ336" s="66"/>
      <c r="BA336" s="66"/>
      <c r="BB336" s="66"/>
      <c r="BC336" s="66"/>
      <c r="BD336" s="66"/>
      <c r="BE336" s="66"/>
      <c r="BF336" s="66"/>
      <c r="BG336" s="66"/>
      <c r="BH336" s="66"/>
      <c r="BI336" s="66"/>
      <c r="BJ336" s="66"/>
      <c r="BK336" s="66"/>
      <c r="BL336" s="66"/>
      <c r="BM336" s="66"/>
      <c r="BN336" s="66"/>
      <c r="BO336" s="66"/>
      <c r="BP336" s="66"/>
      <c r="BQ336" s="66"/>
      <c r="BR336" s="66"/>
      <c r="BS336" s="66"/>
      <c r="BT336" s="66"/>
      <c r="BU336" s="66"/>
      <c r="BV336" s="66"/>
      <c r="BW336" s="66"/>
      <c r="BX336" s="66"/>
    </row>
    <row r="337" spans="1:76">
      <c r="A337" s="66"/>
      <c r="B337" s="66"/>
      <c r="C337" s="466"/>
      <c r="D337" s="466"/>
      <c r="E337" s="66"/>
      <c r="F337" s="66"/>
      <c r="G337" s="66"/>
      <c r="H337" s="66"/>
      <c r="I337" s="66"/>
      <c r="J337" s="66"/>
      <c r="K337" s="66"/>
      <c r="L337" s="66"/>
      <c r="M337" s="66"/>
      <c r="N337" s="66"/>
      <c r="O337" s="66"/>
      <c r="P337" s="66"/>
      <c r="Q337" s="66"/>
      <c r="R337" s="66"/>
      <c r="S337" s="66"/>
      <c r="T337" s="66"/>
      <c r="U337" s="66"/>
      <c r="V337" s="66"/>
      <c r="W337" s="66"/>
      <c r="X337" s="66"/>
      <c r="Y337" s="66"/>
      <c r="Z337" s="66"/>
      <c r="AA337" s="66"/>
      <c r="AB337" s="66"/>
      <c r="AC337" s="66"/>
      <c r="AD337" s="66"/>
      <c r="AE337" s="66"/>
      <c r="AF337" s="66"/>
      <c r="AG337" s="66"/>
      <c r="AH337" s="66"/>
      <c r="AI337" s="66"/>
      <c r="AJ337" s="66"/>
      <c r="AK337" s="66"/>
      <c r="AL337" s="66"/>
      <c r="AM337" s="66"/>
      <c r="AN337" s="66"/>
      <c r="AO337" s="66"/>
      <c r="AP337" s="66"/>
      <c r="AQ337" s="66"/>
      <c r="AR337" s="66"/>
      <c r="AS337" s="66"/>
      <c r="AT337" s="66"/>
      <c r="AU337" s="66"/>
      <c r="AV337" s="66"/>
      <c r="AW337" s="66"/>
      <c r="AX337" s="66"/>
      <c r="AY337" s="66"/>
      <c r="AZ337" s="66"/>
      <c r="BA337" s="66"/>
      <c r="BB337" s="66"/>
      <c r="BC337" s="66"/>
      <c r="BD337" s="66"/>
      <c r="BE337" s="66"/>
      <c r="BF337" s="66"/>
      <c r="BG337" s="66"/>
      <c r="BH337" s="66"/>
      <c r="BI337" s="66"/>
      <c r="BJ337" s="66"/>
      <c r="BK337" s="66"/>
      <c r="BL337" s="66"/>
      <c r="BM337" s="66"/>
      <c r="BN337" s="66"/>
      <c r="BO337" s="66"/>
      <c r="BP337" s="66"/>
      <c r="BQ337" s="66"/>
      <c r="BR337" s="66"/>
      <c r="BS337" s="66"/>
      <c r="BT337" s="66"/>
      <c r="BU337" s="66"/>
      <c r="BV337" s="66"/>
      <c r="BW337" s="66"/>
      <c r="BX337" s="66"/>
    </row>
    <row r="338" spans="1:76">
      <c r="A338" s="66"/>
      <c r="B338" s="66"/>
      <c r="C338" s="466"/>
      <c r="D338" s="466"/>
      <c r="E338" s="66"/>
      <c r="F338" s="66"/>
      <c r="G338" s="66"/>
      <c r="H338" s="66"/>
      <c r="I338" s="66"/>
      <c r="J338" s="66"/>
      <c r="K338" s="66"/>
      <c r="L338" s="66"/>
      <c r="M338" s="66"/>
      <c r="N338" s="66"/>
      <c r="O338" s="66"/>
      <c r="P338" s="66"/>
      <c r="Q338" s="66"/>
      <c r="R338" s="66"/>
      <c r="S338" s="66"/>
      <c r="T338" s="66"/>
      <c r="U338" s="66"/>
      <c r="V338" s="66"/>
      <c r="W338" s="66"/>
      <c r="X338" s="66"/>
      <c r="Y338" s="66"/>
      <c r="Z338" s="66"/>
      <c r="AA338" s="66"/>
      <c r="AB338" s="66"/>
      <c r="AC338" s="66"/>
      <c r="AD338" s="66"/>
      <c r="AE338" s="66"/>
      <c r="AF338" s="66"/>
      <c r="AG338" s="66"/>
      <c r="AH338" s="66"/>
      <c r="AI338" s="66"/>
      <c r="AJ338" s="66"/>
      <c r="AK338" s="66"/>
      <c r="AL338" s="66"/>
      <c r="AM338" s="66"/>
      <c r="AN338" s="66"/>
      <c r="AO338" s="66"/>
      <c r="AP338" s="66"/>
      <c r="AQ338" s="66"/>
      <c r="AR338" s="66"/>
      <c r="AS338" s="66"/>
      <c r="AT338" s="66"/>
      <c r="AU338" s="66"/>
      <c r="AV338" s="66"/>
      <c r="AW338" s="66"/>
      <c r="AX338" s="66"/>
      <c r="AY338" s="66"/>
      <c r="AZ338" s="66"/>
      <c r="BA338" s="66"/>
      <c r="BB338" s="66"/>
      <c r="BC338" s="66"/>
      <c r="BD338" s="66"/>
      <c r="BE338" s="66"/>
      <c r="BF338" s="66"/>
      <c r="BG338" s="66"/>
      <c r="BH338" s="66"/>
      <c r="BI338" s="66"/>
      <c r="BJ338" s="66"/>
      <c r="BK338" s="66"/>
      <c r="BL338" s="66"/>
      <c r="BM338" s="66"/>
      <c r="BN338" s="66"/>
      <c r="BO338" s="66"/>
      <c r="BP338" s="66"/>
      <c r="BQ338" s="66"/>
      <c r="BR338" s="66"/>
      <c r="BS338" s="66"/>
      <c r="BT338" s="66"/>
      <c r="BU338" s="66"/>
      <c r="BV338" s="66"/>
      <c r="BW338" s="66"/>
      <c r="BX338" s="66"/>
    </row>
    <row r="339" spans="1:76">
      <c r="A339" s="66"/>
      <c r="B339" s="66"/>
      <c r="C339" s="466"/>
      <c r="D339" s="466"/>
      <c r="E339" s="66"/>
      <c r="F339" s="66"/>
      <c r="G339" s="66"/>
      <c r="H339" s="66"/>
      <c r="I339" s="66"/>
      <c r="J339" s="66"/>
      <c r="K339" s="66"/>
      <c r="L339" s="66"/>
      <c r="M339" s="66"/>
      <c r="N339" s="66"/>
      <c r="O339" s="66"/>
      <c r="P339" s="66"/>
      <c r="Q339" s="66"/>
      <c r="R339" s="66"/>
      <c r="S339" s="66"/>
      <c r="T339" s="66"/>
      <c r="U339" s="66"/>
      <c r="V339" s="66"/>
      <c r="W339" s="66"/>
      <c r="X339" s="66"/>
      <c r="Y339" s="66"/>
      <c r="Z339" s="66"/>
      <c r="AA339" s="66"/>
      <c r="AB339" s="66"/>
      <c r="AC339" s="66"/>
      <c r="AD339" s="66"/>
      <c r="AE339" s="66"/>
      <c r="AF339" s="66"/>
      <c r="AG339" s="66"/>
      <c r="AH339" s="66"/>
      <c r="AI339" s="66"/>
      <c r="AJ339" s="66"/>
      <c r="AK339" s="66"/>
      <c r="AL339" s="66"/>
      <c r="AM339" s="66"/>
      <c r="AN339" s="66"/>
      <c r="AO339" s="66"/>
      <c r="AP339" s="66"/>
      <c r="AQ339" s="66"/>
      <c r="AR339" s="66"/>
      <c r="AS339" s="66"/>
      <c r="AT339" s="66"/>
      <c r="AU339" s="66"/>
      <c r="AV339" s="66"/>
      <c r="AW339" s="66"/>
      <c r="AX339" s="66"/>
      <c r="AY339" s="66"/>
      <c r="AZ339" s="66"/>
      <c r="BA339" s="66"/>
      <c r="BB339" s="66"/>
      <c r="BC339" s="66"/>
      <c r="BD339" s="66"/>
      <c r="BE339" s="66"/>
      <c r="BF339" s="66"/>
      <c r="BG339" s="66"/>
      <c r="BH339" s="66"/>
      <c r="BI339" s="66"/>
      <c r="BJ339" s="66"/>
      <c r="BK339" s="66"/>
      <c r="BL339" s="66"/>
      <c r="BM339" s="66"/>
      <c r="BN339" s="66"/>
      <c r="BO339" s="66"/>
      <c r="BP339" s="66"/>
      <c r="BQ339" s="66"/>
      <c r="BR339" s="66"/>
      <c r="BS339" s="66"/>
      <c r="BT339" s="66"/>
      <c r="BU339" s="66"/>
      <c r="BV339" s="66"/>
      <c r="BW339" s="66"/>
      <c r="BX339" s="66"/>
    </row>
    <row r="340" spans="1:76">
      <c r="A340" s="66"/>
      <c r="B340" s="66"/>
      <c r="C340" s="466"/>
      <c r="D340" s="466"/>
      <c r="E340" s="66"/>
      <c r="F340" s="66"/>
      <c r="G340" s="66"/>
      <c r="H340" s="66"/>
      <c r="I340" s="66"/>
      <c r="J340" s="66"/>
      <c r="K340" s="66"/>
      <c r="L340" s="66"/>
      <c r="M340" s="66"/>
      <c r="N340" s="66"/>
      <c r="O340" s="66"/>
      <c r="P340" s="66"/>
      <c r="Q340" s="66"/>
      <c r="R340" s="66"/>
      <c r="S340" s="66"/>
      <c r="T340" s="66"/>
      <c r="U340" s="66"/>
      <c r="V340" s="66"/>
      <c r="W340" s="66"/>
      <c r="X340" s="66"/>
      <c r="Y340" s="66"/>
      <c r="Z340" s="66"/>
      <c r="AA340" s="66"/>
      <c r="AB340" s="66"/>
      <c r="AC340" s="66"/>
      <c r="AD340" s="66"/>
      <c r="AE340" s="66"/>
      <c r="AF340" s="66"/>
      <c r="AG340" s="66"/>
      <c r="AH340" s="66"/>
      <c r="AI340" s="66"/>
      <c r="AJ340" s="66"/>
      <c r="AK340" s="66"/>
      <c r="AL340" s="66"/>
      <c r="AM340" s="66"/>
      <c r="AN340" s="66"/>
      <c r="AO340" s="66"/>
      <c r="AP340" s="66"/>
      <c r="AQ340" s="66"/>
      <c r="AR340" s="66"/>
      <c r="AS340" s="66"/>
      <c r="AT340" s="66"/>
      <c r="AU340" s="66"/>
      <c r="AV340" s="66"/>
      <c r="AW340" s="66"/>
      <c r="AX340" s="66"/>
      <c r="AY340" s="66"/>
      <c r="AZ340" s="66"/>
      <c r="BA340" s="66"/>
      <c r="BB340" s="66"/>
      <c r="BC340" s="66"/>
      <c r="BD340" s="66"/>
      <c r="BE340" s="66"/>
      <c r="BF340" s="66"/>
      <c r="BG340" s="66"/>
      <c r="BH340" s="66"/>
      <c r="BI340" s="66"/>
      <c r="BJ340" s="66"/>
      <c r="BK340" s="66"/>
      <c r="BL340" s="66"/>
      <c r="BM340" s="66"/>
      <c r="BN340" s="66"/>
      <c r="BO340" s="66"/>
      <c r="BP340" s="66"/>
      <c r="BQ340" s="66"/>
      <c r="BR340" s="66"/>
      <c r="BS340" s="66"/>
      <c r="BT340" s="66"/>
      <c r="BU340" s="66"/>
      <c r="BV340" s="66"/>
      <c r="BW340" s="66"/>
      <c r="BX340" s="66"/>
    </row>
    <row r="341" spans="1:76">
      <c r="A341" s="66"/>
      <c r="B341" s="66"/>
      <c r="C341" s="466"/>
      <c r="D341" s="466"/>
      <c r="E341" s="66"/>
      <c r="F341" s="66"/>
      <c r="G341" s="66"/>
      <c r="H341" s="66"/>
      <c r="I341" s="66"/>
      <c r="J341" s="66"/>
      <c r="K341" s="66"/>
      <c r="L341" s="66"/>
      <c r="M341" s="66"/>
      <c r="N341" s="66"/>
      <c r="O341" s="66"/>
      <c r="P341" s="66"/>
      <c r="Q341" s="66"/>
      <c r="R341" s="66"/>
      <c r="S341" s="66"/>
      <c r="T341" s="66"/>
      <c r="U341" s="66"/>
      <c r="V341" s="66"/>
      <c r="W341" s="66"/>
      <c r="X341" s="66"/>
      <c r="Y341" s="66"/>
      <c r="Z341" s="66"/>
      <c r="AA341" s="66"/>
      <c r="AB341" s="66"/>
      <c r="AC341" s="66"/>
      <c r="AD341" s="66"/>
      <c r="AE341" s="66"/>
      <c r="AF341" s="66"/>
      <c r="AG341" s="66"/>
      <c r="AH341" s="66"/>
      <c r="AI341" s="66"/>
      <c r="AJ341" s="66"/>
      <c r="AK341" s="66"/>
      <c r="AL341" s="66"/>
      <c r="AM341" s="66"/>
      <c r="AN341" s="66"/>
      <c r="AO341" s="66"/>
      <c r="AP341" s="66"/>
      <c r="AQ341" s="66"/>
      <c r="AR341" s="66"/>
      <c r="AS341" s="66"/>
      <c r="AT341" s="66"/>
      <c r="AU341" s="66"/>
      <c r="AV341" s="66"/>
      <c r="AW341" s="66"/>
      <c r="AX341" s="66"/>
      <c r="AY341" s="66"/>
      <c r="AZ341" s="66"/>
      <c r="BA341" s="66"/>
      <c r="BB341" s="66"/>
      <c r="BC341" s="66"/>
      <c r="BD341" s="66"/>
      <c r="BE341" s="66"/>
      <c r="BF341" s="66"/>
      <c r="BG341" s="66"/>
      <c r="BH341" s="66"/>
      <c r="BI341" s="66"/>
      <c r="BJ341" s="66"/>
      <c r="BK341" s="66"/>
      <c r="BL341" s="66"/>
      <c r="BM341" s="66"/>
      <c r="BN341" s="66"/>
      <c r="BO341" s="66"/>
      <c r="BP341" s="66"/>
      <c r="BQ341" s="66"/>
      <c r="BR341" s="66"/>
      <c r="BS341" s="66"/>
      <c r="BT341" s="66"/>
      <c r="BU341" s="66"/>
      <c r="BV341" s="66"/>
      <c r="BW341" s="66"/>
      <c r="BX341" s="66"/>
    </row>
    <row r="342" spans="1:76">
      <c r="A342" s="66"/>
      <c r="B342" s="66"/>
      <c r="C342" s="466"/>
      <c r="D342" s="466"/>
      <c r="E342" s="66"/>
      <c r="F342" s="66"/>
      <c r="G342" s="66"/>
      <c r="H342" s="66"/>
      <c r="I342" s="66"/>
      <c r="J342" s="66"/>
      <c r="K342" s="66"/>
      <c r="L342" s="66"/>
      <c r="M342" s="66"/>
      <c r="N342" s="66"/>
      <c r="O342" s="66"/>
      <c r="P342" s="66"/>
      <c r="Q342" s="66"/>
      <c r="R342" s="66"/>
      <c r="S342" s="66"/>
      <c r="T342" s="66"/>
      <c r="U342" s="66"/>
      <c r="V342" s="66"/>
      <c r="W342" s="66"/>
      <c r="X342" s="66"/>
      <c r="Y342" s="66"/>
      <c r="Z342" s="66"/>
      <c r="AA342" s="66"/>
      <c r="AB342" s="66"/>
      <c r="AC342" s="66"/>
      <c r="AD342" s="66"/>
      <c r="AE342" s="66"/>
      <c r="AF342" s="66"/>
      <c r="AG342" s="66"/>
      <c r="AH342" s="66"/>
      <c r="AI342" s="66"/>
      <c r="AJ342" s="66"/>
      <c r="AK342" s="66"/>
      <c r="AL342" s="66"/>
      <c r="AM342" s="66"/>
      <c r="AN342" s="66"/>
      <c r="AO342" s="66"/>
      <c r="AP342" s="66"/>
      <c r="AQ342" s="66"/>
      <c r="AR342" s="66"/>
      <c r="AS342" s="66"/>
      <c r="AT342" s="66"/>
      <c r="AU342" s="66"/>
      <c r="AV342" s="66"/>
      <c r="AW342" s="66"/>
      <c r="AX342" s="66"/>
      <c r="AY342" s="66"/>
      <c r="AZ342" s="66"/>
      <c r="BA342" s="66"/>
      <c r="BB342" s="66"/>
      <c r="BC342" s="66"/>
      <c r="BD342" s="66"/>
      <c r="BE342" s="66"/>
      <c r="BF342" s="66"/>
      <c r="BG342" s="66"/>
      <c r="BH342" s="66"/>
      <c r="BI342" s="66"/>
      <c r="BJ342" s="66"/>
      <c r="BK342" s="66"/>
      <c r="BL342" s="66"/>
      <c r="BM342" s="66"/>
      <c r="BN342" s="66"/>
      <c r="BO342" s="66"/>
      <c r="BP342" s="66"/>
      <c r="BQ342" s="66"/>
      <c r="BR342" s="66"/>
      <c r="BS342" s="66"/>
      <c r="BT342" s="66"/>
      <c r="BU342" s="66"/>
      <c r="BV342" s="66"/>
      <c r="BW342" s="66"/>
      <c r="BX342" s="66"/>
    </row>
    <row r="343" spans="1:76">
      <c r="A343" s="66"/>
      <c r="B343" s="66"/>
      <c r="C343" s="466"/>
      <c r="D343" s="466"/>
      <c r="E343" s="66"/>
      <c r="F343" s="66"/>
      <c r="G343" s="66"/>
      <c r="H343" s="66"/>
      <c r="I343" s="66"/>
      <c r="J343" s="66"/>
      <c r="K343" s="66"/>
      <c r="L343" s="66"/>
      <c r="M343" s="66"/>
      <c r="N343" s="66"/>
      <c r="O343" s="66"/>
      <c r="P343" s="66"/>
      <c r="Q343" s="66"/>
      <c r="R343" s="66"/>
      <c r="S343" s="66"/>
      <c r="T343" s="66"/>
      <c r="U343" s="66"/>
      <c r="V343" s="66"/>
      <c r="W343" s="66"/>
      <c r="X343" s="66"/>
      <c r="Y343" s="66"/>
      <c r="Z343" s="66"/>
      <c r="AA343" s="66"/>
      <c r="AB343" s="66"/>
      <c r="AC343" s="66"/>
      <c r="AD343" s="66"/>
      <c r="AE343" s="66"/>
      <c r="AF343" s="66"/>
      <c r="AG343" s="66"/>
      <c r="AH343" s="66"/>
      <c r="AI343" s="66"/>
      <c r="AJ343" s="66"/>
      <c r="AK343" s="66"/>
      <c r="AL343" s="66"/>
      <c r="AM343" s="66"/>
      <c r="AN343" s="66"/>
      <c r="AO343" s="66"/>
      <c r="AP343" s="66"/>
      <c r="AQ343" s="66"/>
      <c r="AR343" s="66"/>
      <c r="AS343" s="66"/>
      <c r="AT343" s="66"/>
      <c r="AU343" s="66"/>
      <c r="AV343" s="66"/>
      <c r="AW343" s="66"/>
      <c r="AX343" s="66"/>
      <c r="AY343" s="66"/>
      <c r="AZ343" s="66"/>
      <c r="BA343" s="66"/>
      <c r="BB343" s="66"/>
      <c r="BC343" s="66"/>
      <c r="BD343" s="66"/>
      <c r="BE343" s="66"/>
      <c r="BF343" s="66"/>
      <c r="BG343" s="66"/>
      <c r="BH343" s="66"/>
      <c r="BI343" s="66"/>
      <c r="BJ343" s="66"/>
      <c r="BK343" s="66"/>
      <c r="BL343" s="66"/>
      <c r="BM343" s="66"/>
      <c r="BN343" s="66"/>
      <c r="BO343" s="66"/>
      <c r="BP343" s="66"/>
      <c r="BQ343" s="66"/>
      <c r="BR343" s="66"/>
      <c r="BS343" s="66"/>
      <c r="BT343" s="66"/>
      <c r="BU343" s="66"/>
      <c r="BV343" s="66"/>
      <c r="BW343" s="66"/>
      <c r="BX343" s="66"/>
    </row>
    <row r="344" spans="1:76">
      <c r="A344" s="66"/>
      <c r="B344" s="66"/>
      <c r="C344" s="466"/>
      <c r="D344" s="466"/>
      <c r="E344" s="66"/>
      <c r="F344" s="66"/>
      <c r="G344" s="66"/>
      <c r="H344" s="66"/>
      <c r="I344" s="66"/>
      <c r="J344" s="66"/>
      <c r="K344" s="66"/>
      <c r="L344" s="66"/>
      <c r="M344" s="66"/>
      <c r="N344" s="66"/>
      <c r="O344" s="66"/>
      <c r="P344" s="66"/>
      <c r="Q344" s="66"/>
      <c r="R344" s="66"/>
      <c r="S344" s="66"/>
      <c r="T344" s="66"/>
      <c r="U344" s="66"/>
      <c r="V344" s="66"/>
      <c r="W344" s="66"/>
      <c r="X344" s="66"/>
      <c r="Y344" s="66"/>
      <c r="Z344" s="66"/>
      <c r="AA344" s="66"/>
      <c r="AB344" s="66"/>
      <c r="AC344" s="66"/>
      <c r="AD344" s="66"/>
      <c r="AE344" s="66"/>
      <c r="AF344" s="66"/>
      <c r="AG344" s="66"/>
      <c r="AH344" s="66"/>
      <c r="AI344" s="66"/>
      <c r="AJ344" s="66"/>
      <c r="AK344" s="66"/>
      <c r="AL344" s="66"/>
      <c r="AM344" s="66"/>
      <c r="AN344" s="66"/>
      <c r="AO344" s="66"/>
      <c r="AP344" s="66"/>
      <c r="AQ344" s="66"/>
      <c r="AR344" s="66"/>
      <c r="AS344" s="66"/>
      <c r="AT344" s="66"/>
      <c r="AU344" s="66"/>
      <c r="AV344" s="66"/>
      <c r="AW344" s="66"/>
      <c r="AX344" s="66"/>
      <c r="AY344" s="66"/>
      <c r="AZ344" s="66"/>
      <c r="BA344" s="66"/>
      <c r="BB344" s="66"/>
      <c r="BC344" s="66"/>
      <c r="BD344" s="66"/>
      <c r="BE344" s="66"/>
      <c r="BF344" s="66"/>
      <c r="BG344" s="66"/>
      <c r="BH344" s="66"/>
      <c r="BI344" s="66"/>
      <c r="BJ344" s="66"/>
      <c r="BK344" s="66"/>
      <c r="BL344" s="66"/>
      <c r="BM344" s="66"/>
      <c r="BN344" s="66"/>
      <c r="BO344" s="66"/>
      <c r="BP344" s="66"/>
      <c r="BQ344" s="66"/>
      <c r="BR344" s="66"/>
      <c r="BS344" s="66"/>
      <c r="BT344" s="66"/>
      <c r="BU344" s="66"/>
      <c r="BV344" s="66"/>
      <c r="BW344" s="66"/>
      <c r="BX344" s="66"/>
    </row>
    <row r="345" spans="1:76">
      <c r="A345" s="66"/>
      <c r="B345" s="66"/>
      <c r="C345" s="466"/>
      <c r="D345" s="466"/>
      <c r="E345" s="66"/>
      <c r="F345" s="66"/>
      <c r="G345" s="66"/>
      <c r="H345" s="66"/>
      <c r="I345" s="66"/>
      <c r="J345" s="66"/>
      <c r="K345" s="66"/>
      <c r="L345" s="66"/>
      <c r="M345" s="66"/>
      <c r="N345" s="66"/>
      <c r="O345" s="66"/>
      <c r="P345" s="66"/>
      <c r="Q345" s="66"/>
      <c r="R345" s="66"/>
      <c r="S345" s="66"/>
      <c r="T345" s="66"/>
      <c r="U345" s="66"/>
      <c r="V345" s="66"/>
      <c r="W345" s="66"/>
      <c r="X345" s="66"/>
      <c r="Y345" s="66"/>
      <c r="Z345" s="66"/>
      <c r="AA345" s="66"/>
      <c r="AB345" s="66"/>
      <c r="AC345" s="66"/>
      <c r="AD345" s="66"/>
      <c r="AE345" s="66"/>
      <c r="AF345" s="66"/>
      <c r="AG345" s="66"/>
      <c r="AH345" s="66"/>
      <c r="AI345" s="66"/>
      <c r="AJ345" s="66"/>
      <c r="AK345" s="66"/>
      <c r="AL345" s="66"/>
      <c r="AM345" s="66"/>
      <c r="AN345" s="66"/>
      <c r="AO345" s="66"/>
      <c r="AP345" s="66"/>
      <c r="AQ345" s="66"/>
      <c r="AR345" s="66"/>
      <c r="AS345" s="66"/>
      <c r="AT345" s="66"/>
      <c r="AU345" s="66"/>
      <c r="AV345" s="66"/>
      <c r="AW345" s="66"/>
      <c r="AX345" s="66"/>
      <c r="AY345" s="66"/>
      <c r="AZ345" s="66"/>
      <c r="BA345" s="66"/>
      <c r="BB345" s="66"/>
      <c r="BC345" s="66"/>
      <c r="BD345" s="66"/>
      <c r="BE345" s="66"/>
      <c r="BF345" s="66"/>
      <c r="BG345" s="66"/>
      <c r="BH345" s="66"/>
      <c r="BI345" s="66"/>
      <c r="BJ345" s="66"/>
      <c r="BK345" s="66"/>
      <c r="BL345" s="66"/>
      <c r="BM345" s="66"/>
      <c r="BN345" s="66"/>
      <c r="BO345" s="66"/>
      <c r="BP345" s="66"/>
      <c r="BQ345" s="66"/>
      <c r="BR345" s="66"/>
      <c r="BS345" s="66"/>
      <c r="BT345" s="66"/>
      <c r="BU345" s="66"/>
      <c r="BV345" s="66"/>
      <c r="BW345" s="66"/>
      <c r="BX345" s="66"/>
    </row>
    <row r="346" spans="1:76">
      <c r="A346" s="66"/>
      <c r="B346" s="66"/>
      <c r="C346" s="466"/>
      <c r="D346" s="466"/>
      <c r="E346" s="66"/>
      <c r="F346" s="66"/>
      <c r="G346" s="66"/>
      <c r="H346" s="66"/>
      <c r="I346" s="66"/>
      <c r="J346" s="66"/>
      <c r="K346" s="66"/>
      <c r="L346" s="66"/>
      <c r="M346" s="66"/>
      <c r="N346" s="66"/>
      <c r="O346" s="66"/>
      <c r="P346" s="66"/>
      <c r="Q346" s="66"/>
      <c r="R346" s="66"/>
      <c r="S346" s="66"/>
      <c r="T346" s="66"/>
      <c r="U346" s="66"/>
      <c r="V346" s="66"/>
      <c r="W346" s="66"/>
      <c r="X346" s="66"/>
      <c r="Y346" s="66"/>
      <c r="Z346" s="66"/>
      <c r="AA346" s="66"/>
      <c r="AB346" s="66"/>
      <c r="AC346" s="66"/>
      <c r="AD346" s="66"/>
      <c r="AE346" s="66"/>
      <c r="AF346" s="66"/>
      <c r="AG346" s="66"/>
      <c r="AH346" s="66"/>
      <c r="AI346" s="66"/>
      <c r="AJ346" s="66"/>
      <c r="AK346" s="66"/>
      <c r="AL346" s="66"/>
      <c r="AM346" s="66"/>
      <c r="AN346" s="66"/>
      <c r="AO346" s="66"/>
      <c r="AP346" s="66"/>
      <c r="AQ346" s="66"/>
      <c r="AR346" s="66"/>
      <c r="AS346" s="66"/>
      <c r="AT346" s="66"/>
      <c r="AU346" s="66"/>
      <c r="AV346" s="66"/>
      <c r="AW346" s="66"/>
      <c r="AX346" s="66"/>
      <c r="AY346" s="66"/>
      <c r="AZ346" s="66"/>
      <c r="BA346" s="66"/>
      <c r="BB346" s="66"/>
      <c r="BC346" s="66"/>
      <c r="BD346" s="66"/>
      <c r="BE346" s="66"/>
      <c r="BF346" s="66"/>
      <c r="BG346" s="66"/>
      <c r="BH346" s="66"/>
      <c r="BI346" s="66"/>
      <c r="BJ346" s="66"/>
      <c r="BK346" s="66"/>
      <c r="BL346" s="66"/>
      <c r="BM346" s="66"/>
      <c r="BN346" s="66"/>
      <c r="BO346" s="66"/>
      <c r="BP346" s="66"/>
      <c r="BQ346" s="66"/>
      <c r="BR346" s="66"/>
      <c r="BS346" s="66"/>
      <c r="BT346" s="66"/>
      <c r="BU346" s="66"/>
      <c r="BV346" s="66"/>
      <c r="BW346" s="66"/>
      <c r="BX346" s="66"/>
    </row>
    <row r="347" spans="1:76">
      <c r="A347" s="66"/>
      <c r="B347" s="66"/>
      <c r="C347" s="466"/>
      <c r="D347" s="466"/>
      <c r="E347" s="66"/>
      <c r="F347" s="66"/>
      <c r="G347" s="66"/>
      <c r="H347" s="66"/>
      <c r="I347" s="66"/>
      <c r="J347" s="66"/>
      <c r="K347" s="66"/>
      <c r="L347" s="66"/>
      <c r="M347" s="66"/>
      <c r="N347" s="66"/>
      <c r="O347" s="66"/>
      <c r="P347" s="66"/>
      <c r="Q347" s="66"/>
      <c r="R347" s="66"/>
      <c r="S347" s="66"/>
      <c r="T347" s="66"/>
      <c r="U347" s="66"/>
      <c r="V347" s="66"/>
      <c r="W347" s="66"/>
      <c r="X347" s="66"/>
      <c r="Y347" s="66"/>
      <c r="Z347" s="66"/>
      <c r="AA347" s="66"/>
      <c r="AB347" s="66"/>
      <c r="AC347" s="66"/>
      <c r="AD347" s="66"/>
      <c r="AE347" s="66"/>
      <c r="AF347" s="66"/>
      <c r="AG347" s="66"/>
      <c r="AH347" s="66"/>
      <c r="AI347" s="66"/>
      <c r="AJ347" s="66"/>
      <c r="AK347" s="66"/>
      <c r="AL347" s="66"/>
      <c r="AM347" s="66"/>
      <c r="AN347" s="66"/>
      <c r="AO347" s="66"/>
      <c r="AP347" s="66"/>
      <c r="AQ347" s="66"/>
      <c r="AR347" s="66"/>
      <c r="AS347" s="66"/>
      <c r="AT347" s="66"/>
      <c r="AU347" s="66"/>
      <c r="AV347" s="66"/>
      <c r="AW347" s="66"/>
      <c r="AX347" s="66"/>
      <c r="AY347" s="66"/>
      <c r="AZ347" s="66"/>
      <c r="BA347" s="66"/>
      <c r="BB347" s="66"/>
      <c r="BC347" s="66"/>
      <c r="BD347" s="66"/>
      <c r="BE347" s="66"/>
      <c r="BF347" s="66"/>
      <c r="BG347" s="66"/>
      <c r="BH347" s="66"/>
      <c r="BI347" s="66"/>
      <c r="BJ347" s="66"/>
      <c r="BK347" s="66"/>
      <c r="BL347" s="66"/>
      <c r="BM347" s="66"/>
      <c r="BN347" s="66"/>
      <c r="BO347" s="66"/>
      <c r="BP347" s="66"/>
      <c r="BQ347" s="66"/>
      <c r="BR347" s="66"/>
      <c r="BS347" s="66"/>
      <c r="BT347" s="66"/>
      <c r="BU347" s="66"/>
      <c r="BV347" s="66"/>
      <c r="BW347" s="66"/>
      <c r="BX347" s="66"/>
    </row>
    <row r="348" spans="1:76">
      <c r="A348" s="66"/>
      <c r="B348" s="66"/>
      <c r="C348" s="466"/>
      <c r="D348" s="466"/>
      <c r="E348" s="66"/>
      <c r="F348" s="66"/>
      <c r="G348" s="66"/>
      <c r="H348" s="66"/>
      <c r="I348" s="66"/>
      <c r="J348" s="66"/>
      <c r="K348" s="66"/>
      <c r="L348" s="66"/>
      <c r="M348" s="66"/>
      <c r="N348" s="66"/>
      <c r="O348" s="66"/>
      <c r="P348" s="66"/>
      <c r="Q348" s="66"/>
      <c r="R348" s="66"/>
      <c r="S348" s="66"/>
      <c r="T348" s="66"/>
      <c r="U348" s="66"/>
      <c r="V348" s="66"/>
      <c r="W348" s="66"/>
      <c r="X348" s="66"/>
      <c r="Y348" s="66"/>
      <c r="Z348" s="66"/>
      <c r="AA348" s="66"/>
      <c r="AB348" s="66"/>
      <c r="AC348" s="66"/>
      <c r="AD348" s="66"/>
      <c r="AE348" s="66"/>
      <c r="AF348" s="66"/>
      <c r="AG348" s="66"/>
      <c r="AH348" s="66"/>
      <c r="AI348" s="66"/>
      <c r="AJ348" s="66"/>
      <c r="AK348" s="66"/>
      <c r="AL348" s="66"/>
      <c r="AM348" s="66"/>
      <c r="AN348" s="66"/>
      <c r="AO348" s="66"/>
      <c r="AP348" s="66"/>
      <c r="AQ348" s="66"/>
      <c r="AR348" s="66"/>
      <c r="AS348" s="66"/>
      <c r="AT348" s="66"/>
      <c r="AU348" s="66"/>
      <c r="AV348" s="66"/>
      <c r="AW348" s="66"/>
      <c r="AX348" s="66"/>
      <c r="AY348" s="66"/>
      <c r="AZ348" s="66"/>
      <c r="BA348" s="66"/>
      <c r="BB348" s="66"/>
      <c r="BC348" s="66"/>
      <c r="BD348" s="66"/>
      <c r="BE348" s="66"/>
      <c r="BF348" s="66"/>
      <c r="BG348" s="66"/>
      <c r="BH348" s="66"/>
      <c r="BI348" s="66"/>
      <c r="BJ348" s="66"/>
      <c r="BK348" s="66"/>
      <c r="BL348" s="66"/>
      <c r="BM348" s="66"/>
      <c r="BN348" s="66"/>
      <c r="BO348" s="66"/>
      <c r="BP348" s="66"/>
      <c r="BQ348" s="66"/>
      <c r="BR348" s="66"/>
      <c r="BS348" s="66"/>
      <c r="BT348" s="66"/>
      <c r="BU348" s="66"/>
      <c r="BV348" s="66"/>
      <c r="BW348" s="66"/>
      <c r="BX348" s="66"/>
    </row>
    <row r="349" spans="1:76">
      <c r="A349" s="66"/>
      <c r="B349" s="66"/>
      <c r="C349" s="466"/>
      <c r="D349" s="466"/>
      <c r="E349" s="66"/>
      <c r="F349" s="66"/>
      <c r="G349" s="66"/>
      <c r="H349" s="66"/>
      <c r="I349" s="66"/>
      <c r="J349" s="66"/>
      <c r="K349" s="66"/>
      <c r="L349" s="66"/>
      <c r="M349" s="66"/>
      <c r="N349" s="66"/>
      <c r="O349" s="66"/>
      <c r="P349" s="66"/>
      <c r="Q349" s="66"/>
      <c r="R349" s="66"/>
      <c r="S349" s="66"/>
      <c r="T349" s="66"/>
      <c r="U349" s="66"/>
      <c r="V349" s="66"/>
      <c r="W349" s="66"/>
      <c r="X349" s="66"/>
      <c r="Y349" s="66"/>
      <c r="Z349" s="66"/>
      <c r="AA349" s="66"/>
      <c r="AB349" s="66"/>
      <c r="AC349" s="66"/>
      <c r="AD349" s="66"/>
      <c r="AE349" s="66"/>
      <c r="AF349" s="66"/>
      <c r="AG349" s="66"/>
      <c r="AH349" s="66"/>
      <c r="AI349" s="66"/>
      <c r="AJ349" s="66"/>
      <c r="AK349" s="66"/>
      <c r="AL349" s="66"/>
      <c r="AM349" s="66"/>
      <c r="AN349" s="66"/>
      <c r="AO349" s="66"/>
      <c r="AP349" s="66"/>
      <c r="AQ349" s="66"/>
      <c r="AR349" s="66"/>
      <c r="AS349" s="66"/>
      <c r="AT349" s="66"/>
      <c r="AU349" s="66"/>
      <c r="AV349" s="66"/>
      <c r="AW349" s="66"/>
      <c r="AX349" s="66"/>
      <c r="AY349" s="66"/>
      <c r="AZ349" s="66"/>
      <c r="BA349" s="66"/>
      <c r="BB349" s="66"/>
      <c r="BC349" s="66"/>
      <c r="BD349" s="66"/>
      <c r="BE349" s="66"/>
      <c r="BF349" s="66"/>
      <c r="BG349" s="66"/>
      <c r="BH349" s="66"/>
      <c r="BI349" s="66"/>
      <c r="BJ349" s="66"/>
      <c r="BK349" s="66"/>
      <c r="BL349" s="66"/>
      <c r="BM349" s="66"/>
      <c r="BN349" s="66"/>
      <c r="BO349" s="66"/>
      <c r="BP349" s="66"/>
      <c r="BQ349" s="66"/>
      <c r="BR349" s="66"/>
      <c r="BS349" s="66"/>
      <c r="BT349" s="66"/>
      <c r="BU349" s="66"/>
      <c r="BV349" s="66"/>
      <c r="BW349" s="66"/>
      <c r="BX349" s="66"/>
    </row>
    <row r="350" spans="1:76">
      <c r="A350" s="66"/>
      <c r="B350" s="66"/>
      <c r="C350" s="466"/>
      <c r="D350" s="466"/>
      <c r="E350" s="66"/>
      <c r="F350" s="66"/>
      <c r="G350" s="66"/>
      <c r="H350" s="66"/>
      <c r="I350" s="66"/>
      <c r="J350" s="66"/>
      <c r="K350" s="66"/>
      <c r="L350" s="66"/>
      <c r="M350" s="66"/>
      <c r="N350" s="66"/>
      <c r="O350" s="66"/>
      <c r="P350" s="66"/>
      <c r="Q350" s="66"/>
      <c r="R350" s="66"/>
      <c r="S350" s="66"/>
      <c r="T350" s="66"/>
      <c r="U350" s="66"/>
      <c r="V350" s="66"/>
      <c r="W350" s="66"/>
      <c r="X350" s="66"/>
      <c r="Y350" s="66"/>
      <c r="Z350" s="66"/>
      <c r="AA350" s="66"/>
      <c r="AB350" s="66"/>
      <c r="AC350" s="66"/>
      <c r="AD350" s="66"/>
      <c r="AE350" s="66"/>
      <c r="AF350" s="66"/>
      <c r="AG350" s="66"/>
      <c r="AH350" s="66"/>
      <c r="AI350" s="66"/>
      <c r="AJ350" s="66"/>
      <c r="AK350" s="66"/>
      <c r="AL350" s="66"/>
      <c r="AM350" s="66"/>
      <c r="AN350" s="66"/>
      <c r="AO350" s="66"/>
      <c r="AP350" s="66"/>
      <c r="AQ350" s="66"/>
      <c r="AR350" s="66"/>
      <c r="AS350" s="66"/>
      <c r="AT350" s="66"/>
      <c r="AU350" s="66"/>
      <c r="AV350" s="66"/>
      <c r="AW350" s="66"/>
      <c r="AX350" s="66"/>
      <c r="AY350" s="66"/>
      <c r="AZ350" s="66"/>
      <c r="BA350" s="66"/>
      <c r="BB350" s="66"/>
      <c r="BC350" s="66"/>
      <c r="BD350" s="66"/>
      <c r="BE350" s="66"/>
      <c r="BF350" s="66"/>
      <c r="BG350" s="66"/>
      <c r="BH350" s="66"/>
      <c r="BI350" s="66"/>
      <c r="BJ350" s="66"/>
      <c r="BK350" s="66"/>
      <c r="BL350" s="66"/>
      <c r="BM350" s="66"/>
      <c r="BN350" s="66"/>
      <c r="BO350" s="66"/>
      <c r="BP350" s="66"/>
      <c r="BQ350" s="66"/>
      <c r="BR350" s="66"/>
      <c r="BS350" s="66"/>
      <c r="BT350" s="66"/>
      <c r="BU350" s="66"/>
      <c r="BV350" s="66"/>
      <c r="BW350" s="66"/>
      <c r="BX350" s="66"/>
    </row>
    <row r="351" spans="1:76">
      <c r="A351" s="66"/>
      <c r="B351" s="66"/>
      <c r="C351" s="466"/>
      <c r="D351" s="466"/>
      <c r="E351" s="66"/>
      <c r="F351" s="66"/>
      <c r="G351" s="66"/>
      <c r="H351" s="66"/>
      <c r="I351" s="66"/>
      <c r="J351" s="66"/>
      <c r="K351" s="66"/>
      <c r="L351" s="66"/>
      <c r="M351" s="66"/>
      <c r="N351" s="66"/>
      <c r="O351" s="66"/>
      <c r="P351" s="66"/>
      <c r="Q351" s="66"/>
      <c r="R351" s="66"/>
      <c r="S351" s="66"/>
      <c r="T351" s="66"/>
      <c r="U351" s="66"/>
      <c r="V351" s="66"/>
      <c r="W351" s="66"/>
      <c r="X351" s="66"/>
      <c r="Y351" s="66"/>
      <c r="Z351" s="66"/>
      <c r="AA351" s="66"/>
      <c r="AB351" s="66"/>
      <c r="AC351" s="66"/>
      <c r="AD351" s="66"/>
      <c r="AE351" s="66"/>
      <c r="AF351" s="66"/>
      <c r="AG351" s="66"/>
      <c r="AH351" s="66"/>
      <c r="AI351" s="66"/>
      <c r="AJ351" s="66"/>
      <c r="AK351" s="66"/>
      <c r="AL351" s="66"/>
      <c r="AM351" s="66"/>
      <c r="AN351" s="66"/>
      <c r="AO351" s="66"/>
      <c r="AP351" s="66"/>
      <c r="AQ351" s="66"/>
      <c r="AR351" s="66"/>
      <c r="AS351" s="66"/>
      <c r="AT351" s="66"/>
      <c r="AU351" s="66"/>
      <c r="AV351" s="66"/>
      <c r="AW351" s="66"/>
      <c r="AX351" s="66"/>
      <c r="AY351" s="66"/>
      <c r="AZ351" s="66"/>
      <c r="BA351" s="66"/>
      <c r="BB351" s="66"/>
      <c r="BC351" s="66"/>
      <c r="BD351" s="66"/>
      <c r="BE351" s="66"/>
      <c r="BF351" s="66"/>
      <c r="BG351" s="66"/>
      <c r="BH351" s="66"/>
      <c r="BI351" s="66"/>
      <c r="BJ351" s="66"/>
      <c r="BK351" s="66"/>
      <c r="BL351" s="66"/>
      <c r="BM351" s="66"/>
      <c r="BN351" s="66"/>
      <c r="BO351" s="66"/>
      <c r="BP351" s="66"/>
      <c r="BQ351" s="66"/>
      <c r="BR351" s="66"/>
      <c r="BS351" s="66"/>
      <c r="BT351" s="66"/>
      <c r="BU351" s="66"/>
      <c r="BV351" s="66"/>
      <c r="BW351" s="66"/>
      <c r="BX351" s="66"/>
    </row>
    <row r="352" spans="1:76">
      <c r="A352" s="66"/>
      <c r="B352" s="66"/>
      <c r="C352" s="466"/>
      <c r="D352" s="466"/>
      <c r="E352" s="66"/>
      <c r="F352" s="66"/>
      <c r="G352" s="66"/>
      <c r="H352" s="66"/>
      <c r="I352" s="66"/>
      <c r="J352" s="66"/>
      <c r="K352" s="66"/>
      <c r="L352" s="66"/>
      <c r="M352" s="66"/>
      <c r="N352" s="66"/>
      <c r="O352" s="66"/>
      <c r="P352" s="66"/>
      <c r="Q352" s="66"/>
      <c r="R352" s="66"/>
      <c r="S352" s="66"/>
      <c r="T352" s="66"/>
      <c r="U352" s="66"/>
      <c r="V352" s="66"/>
      <c r="W352" s="66"/>
      <c r="X352" s="66"/>
      <c r="Y352" s="66"/>
      <c r="Z352" s="66"/>
      <c r="AA352" s="66"/>
      <c r="AB352" s="66"/>
      <c r="AC352" s="66"/>
      <c r="AD352" s="66"/>
      <c r="AE352" s="66"/>
      <c r="AF352" s="66"/>
      <c r="AG352" s="66"/>
      <c r="AH352" s="66"/>
      <c r="AI352" s="66"/>
      <c r="AJ352" s="66"/>
      <c r="AK352" s="66"/>
      <c r="AL352" s="66"/>
      <c r="AM352" s="66"/>
      <c r="AN352" s="66"/>
      <c r="AO352" s="66"/>
      <c r="AP352" s="66"/>
      <c r="AQ352" s="66"/>
      <c r="AR352" s="66"/>
      <c r="AS352" s="66"/>
      <c r="AT352" s="66"/>
      <c r="AU352" s="66"/>
      <c r="AV352" s="66"/>
      <c r="AW352" s="66"/>
      <c r="AX352" s="66"/>
      <c r="AY352" s="66"/>
      <c r="AZ352" s="66"/>
      <c r="BA352" s="66"/>
      <c r="BB352" s="66"/>
      <c r="BC352" s="66"/>
      <c r="BD352" s="66"/>
      <c r="BE352" s="66"/>
      <c r="BF352" s="66"/>
      <c r="BG352" s="66"/>
      <c r="BH352" s="66"/>
      <c r="BI352" s="66"/>
      <c r="BJ352" s="66"/>
      <c r="BK352" s="66"/>
      <c r="BL352" s="66"/>
      <c r="BM352" s="66"/>
      <c r="BN352" s="66"/>
      <c r="BO352" s="66"/>
      <c r="BP352" s="66"/>
      <c r="BQ352" s="66"/>
      <c r="BR352" s="66"/>
      <c r="BS352" s="66"/>
      <c r="BT352" s="66"/>
      <c r="BU352" s="66"/>
      <c r="BV352" s="66"/>
      <c r="BW352" s="66"/>
      <c r="BX352" s="66"/>
    </row>
    <row r="353" spans="1:76">
      <c r="A353" s="66"/>
      <c r="B353" s="66"/>
      <c r="C353" s="466"/>
      <c r="D353" s="466"/>
      <c r="E353" s="66"/>
      <c r="F353" s="66"/>
      <c r="G353" s="66"/>
      <c r="H353" s="66"/>
      <c r="I353" s="66"/>
      <c r="J353" s="66"/>
      <c r="K353" s="66"/>
      <c r="L353" s="66"/>
      <c r="M353" s="66"/>
      <c r="N353" s="66"/>
      <c r="O353" s="66"/>
      <c r="P353" s="66"/>
      <c r="Q353" s="66"/>
      <c r="R353" s="66"/>
      <c r="S353" s="66"/>
      <c r="T353" s="66"/>
      <c r="U353" s="66"/>
      <c r="V353" s="66"/>
      <c r="W353" s="66"/>
      <c r="X353" s="66"/>
      <c r="Y353" s="66"/>
      <c r="Z353" s="66"/>
      <c r="AA353" s="66"/>
      <c r="AB353" s="66"/>
      <c r="AC353" s="66"/>
      <c r="AD353" s="66"/>
      <c r="AE353" s="66"/>
      <c r="AF353" s="66"/>
      <c r="AG353" s="66"/>
      <c r="AH353" s="66"/>
      <c r="AI353" s="66"/>
      <c r="AJ353" s="66"/>
      <c r="AK353" s="66"/>
      <c r="AL353" s="66"/>
      <c r="AM353" s="66"/>
      <c r="AN353" s="66"/>
      <c r="AO353" s="66"/>
      <c r="AP353" s="66"/>
      <c r="AQ353" s="66"/>
      <c r="AR353" s="66"/>
      <c r="AS353" s="66"/>
      <c r="AT353" s="66"/>
      <c r="AU353" s="66"/>
      <c r="AV353" s="66"/>
      <c r="AW353" s="66"/>
      <c r="AX353" s="66"/>
      <c r="AY353" s="66"/>
      <c r="AZ353" s="66"/>
      <c r="BA353" s="66"/>
      <c r="BB353" s="66"/>
      <c r="BC353" s="66"/>
      <c r="BD353" s="66"/>
      <c r="BE353" s="66"/>
      <c r="BF353" s="66"/>
      <c r="BG353" s="66"/>
      <c r="BH353" s="66"/>
      <c r="BI353" s="66"/>
      <c r="BJ353" s="66"/>
      <c r="BK353" s="66"/>
      <c r="BL353" s="66"/>
      <c r="BM353" s="66"/>
      <c r="BN353" s="66"/>
      <c r="BO353" s="66"/>
      <c r="BP353" s="66"/>
      <c r="BQ353" s="66"/>
      <c r="BR353" s="66"/>
      <c r="BS353" s="66"/>
      <c r="BT353" s="66"/>
      <c r="BU353" s="66"/>
      <c r="BV353" s="66"/>
      <c r="BW353" s="66"/>
      <c r="BX353" s="66"/>
    </row>
    <row r="354" spans="1:76">
      <c r="A354" s="66"/>
      <c r="B354" s="66"/>
      <c r="C354" s="466"/>
      <c r="D354" s="466"/>
      <c r="E354" s="66"/>
      <c r="F354" s="66"/>
      <c r="G354" s="66"/>
      <c r="H354" s="66"/>
      <c r="I354" s="66"/>
      <c r="J354" s="66"/>
      <c r="K354" s="66"/>
      <c r="L354" s="66"/>
      <c r="M354" s="66"/>
      <c r="N354" s="66"/>
      <c r="O354" s="66"/>
      <c r="P354" s="66"/>
      <c r="Q354" s="66"/>
      <c r="R354" s="66"/>
      <c r="S354" s="66"/>
      <c r="T354" s="66"/>
      <c r="U354" s="66"/>
      <c r="V354" s="66"/>
      <c r="W354" s="66"/>
      <c r="X354" s="66"/>
      <c r="Y354" s="66"/>
      <c r="Z354" s="66"/>
      <c r="AA354" s="66"/>
      <c r="AB354" s="66"/>
      <c r="AC354" s="66"/>
      <c r="AD354" s="66"/>
      <c r="AE354" s="66"/>
      <c r="AF354" s="66"/>
      <c r="AG354" s="66"/>
      <c r="AH354" s="66"/>
      <c r="AI354" s="66"/>
      <c r="AJ354" s="66"/>
      <c r="AK354" s="66"/>
      <c r="AL354" s="66"/>
      <c r="AM354" s="66"/>
      <c r="AN354" s="66"/>
      <c r="AO354" s="66"/>
      <c r="AP354" s="66"/>
      <c r="AQ354" s="66"/>
      <c r="AR354" s="66"/>
      <c r="AS354" s="66"/>
      <c r="AT354" s="66"/>
      <c r="AU354" s="66"/>
      <c r="AV354" s="66"/>
      <c r="AW354" s="66"/>
      <c r="AX354" s="66"/>
      <c r="AY354" s="66"/>
      <c r="AZ354" s="66"/>
      <c r="BA354" s="66"/>
      <c r="BB354" s="66"/>
      <c r="BC354" s="66"/>
      <c r="BD354" s="66"/>
      <c r="BE354" s="66"/>
      <c r="BF354" s="66"/>
      <c r="BG354" s="66"/>
      <c r="BH354" s="66"/>
      <c r="BI354" s="66"/>
      <c r="BJ354" s="66"/>
      <c r="BK354" s="66"/>
      <c r="BL354" s="66"/>
      <c r="BM354" s="66"/>
      <c r="BN354" s="66"/>
      <c r="BO354" s="66"/>
      <c r="BP354" s="66"/>
      <c r="BQ354" s="66"/>
      <c r="BR354" s="66"/>
      <c r="BS354" s="66"/>
      <c r="BT354" s="66"/>
      <c r="BU354" s="66"/>
      <c r="BV354" s="66"/>
      <c r="BW354" s="66"/>
      <c r="BX354" s="66"/>
    </row>
    <row r="355" spans="1:76">
      <c r="A355" s="66"/>
      <c r="B355" s="66"/>
      <c r="C355" s="466"/>
      <c r="D355" s="466"/>
      <c r="E355" s="66"/>
      <c r="F355" s="66"/>
      <c r="G355" s="66"/>
      <c r="H355" s="66"/>
      <c r="I355" s="66"/>
      <c r="J355" s="66"/>
      <c r="K355" s="66"/>
      <c r="L355" s="66"/>
      <c r="M355" s="66"/>
      <c r="N355" s="66"/>
      <c r="O355" s="66"/>
      <c r="P355" s="66"/>
      <c r="Q355" s="66"/>
      <c r="R355" s="66"/>
      <c r="S355" s="66"/>
      <c r="T355" s="66"/>
      <c r="U355" s="66"/>
      <c r="V355" s="66"/>
      <c r="W355" s="66"/>
      <c r="X355" s="66"/>
      <c r="Y355" s="66"/>
      <c r="Z355" s="66"/>
      <c r="AA355" s="66"/>
      <c r="AB355" s="66"/>
      <c r="AC355" s="66"/>
      <c r="AD355" s="66"/>
      <c r="AE355" s="66"/>
      <c r="AF355" s="66"/>
      <c r="AG355" s="66"/>
      <c r="AH355" s="66"/>
      <c r="AI355" s="66"/>
      <c r="AJ355" s="66"/>
      <c r="AK355" s="66"/>
      <c r="AL355" s="66"/>
      <c r="AM355" s="66"/>
      <c r="AN355" s="66"/>
      <c r="AO355" s="66"/>
      <c r="AP355" s="66"/>
      <c r="AQ355" s="66"/>
      <c r="AR355" s="66"/>
      <c r="AS355" s="66"/>
      <c r="AT355" s="66"/>
      <c r="AU355" s="66"/>
      <c r="AV355" s="66"/>
      <c r="AW355" s="66"/>
      <c r="AX355" s="66"/>
      <c r="AY355" s="66"/>
      <c r="AZ355" s="66"/>
      <c r="BA355" s="66"/>
      <c r="BB355" s="66"/>
      <c r="BC355" s="66"/>
      <c r="BD355" s="66"/>
      <c r="BE355" s="66"/>
      <c r="BF355" s="66"/>
      <c r="BG355" s="66"/>
      <c r="BH355" s="66"/>
      <c r="BI355" s="66"/>
      <c r="BJ355" s="66"/>
      <c r="BK355" s="66"/>
      <c r="BL355" s="66"/>
      <c r="BM355" s="66"/>
      <c r="BN355" s="66"/>
      <c r="BO355" s="66"/>
      <c r="BP355" s="66"/>
      <c r="BQ355" s="66"/>
      <c r="BR355" s="66"/>
      <c r="BS355" s="66"/>
      <c r="BT355" s="66"/>
      <c r="BU355" s="66"/>
      <c r="BV355" s="66"/>
      <c r="BW355" s="66"/>
      <c r="BX355" s="66"/>
    </row>
    <row r="356" spans="1:76">
      <c r="A356" s="66"/>
      <c r="B356" s="66"/>
      <c r="C356" s="466"/>
      <c r="D356" s="466"/>
      <c r="E356" s="66"/>
      <c r="F356" s="66"/>
      <c r="G356" s="66"/>
      <c r="H356" s="66"/>
      <c r="I356" s="66"/>
      <c r="J356" s="66"/>
      <c r="K356" s="66"/>
      <c r="L356" s="66"/>
      <c r="M356" s="66"/>
      <c r="N356" s="66"/>
      <c r="O356" s="66"/>
      <c r="P356" s="66"/>
      <c r="Q356" s="66"/>
      <c r="R356" s="66"/>
      <c r="S356" s="66"/>
      <c r="T356" s="66"/>
      <c r="U356" s="66"/>
      <c r="V356" s="66"/>
      <c r="W356" s="66"/>
      <c r="X356" s="66"/>
      <c r="Y356" s="66"/>
      <c r="Z356" s="66"/>
      <c r="AA356" s="66"/>
      <c r="AB356" s="66"/>
      <c r="AC356" s="66"/>
      <c r="AD356" s="66"/>
      <c r="AE356" s="66"/>
      <c r="AF356" s="66"/>
      <c r="AG356" s="66"/>
      <c r="AH356" s="66"/>
      <c r="AI356" s="66"/>
      <c r="AJ356" s="66"/>
      <c r="AK356" s="66"/>
      <c r="AL356" s="66"/>
      <c r="AM356" s="66"/>
      <c r="AN356" s="66"/>
      <c r="AO356" s="66"/>
      <c r="AP356" s="66"/>
      <c r="AQ356" s="66"/>
      <c r="AR356" s="66"/>
      <c r="AS356" s="66"/>
      <c r="AT356" s="66"/>
      <c r="AU356" s="66"/>
      <c r="AV356" s="66"/>
      <c r="AW356" s="66"/>
      <c r="AX356" s="66"/>
      <c r="AY356" s="66"/>
      <c r="AZ356" s="66"/>
      <c r="BA356" s="66"/>
      <c r="BB356" s="66"/>
      <c r="BC356" s="66"/>
      <c r="BD356" s="66"/>
      <c r="BE356" s="66"/>
      <c r="BF356" s="66"/>
      <c r="BG356" s="66"/>
      <c r="BH356" s="66"/>
      <c r="BI356" s="66"/>
      <c r="BJ356" s="66"/>
      <c r="BK356" s="66"/>
      <c r="BL356" s="66"/>
      <c r="BM356" s="66"/>
      <c r="BN356" s="66"/>
      <c r="BO356" s="66"/>
      <c r="BP356" s="66"/>
      <c r="BQ356" s="66"/>
      <c r="BR356" s="66"/>
      <c r="BS356" s="66"/>
      <c r="BT356" s="66"/>
      <c r="BU356" s="66"/>
      <c r="BV356" s="66"/>
      <c r="BW356" s="66"/>
      <c r="BX356" s="66"/>
    </row>
    <row r="357" spans="1:76">
      <c r="A357" s="66"/>
      <c r="B357" s="66"/>
      <c r="C357" s="466"/>
      <c r="D357" s="466"/>
      <c r="E357" s="66"/>
      <c r="F357" s="66"/>
      <c r="G357" s="66"/>
      <c r="H357" s="66"/>
      <c r="I357" s="66"/>
      <c r="J357" s="66"/>
      <c r="K357" s="66"/>
      <c r="L357" s="66"/>
      <c r="M357" s="66"/>
      <c r="N357" s="66"/>
      <c r="O357" s="66"/>
      <c r="P357" s="66"/>
      <c r="Q357" s="66"/>
      <c r="R357" s="66"/>
      <c r="S357" s="66"/>
      <c r="T357" s="66"/>
      <c r="U357" s="66"/>
      <c r="V357" s="66"/>
      <c r="W357" s="66"/>
      <c r="X357" s="66"/>
      <c r="Y357" s="66"/>
      <c r="Z357" s="66"/>
      <c r="AA357" s="66"/>
      <c r="AB357" s="66"/>
      <c r="AC357" s="66"/>
      <c r="AD357" s="66"/>
      <c r="AE357" s="66"/>
      <c r="AF357" s="66"/>
      <c r="AG357" s="66"/>
      <c r="AH357" s="66"/>
      <c r="AI357" s="66"/>
      <c r="AJ357" s="66"/>
      <c r="AK357" s="66"/>
      <c r="AL357" s="66"/>
      <c r="AM357" s="66"/>
      <c r="AN357" s="66"/>
      <c r="AO357" s="66"/>
      <c r="AP357" s="66"/>
      <c r="AQ357" s="66"/>
      <c r="AR357" s="66"/>
      <c r="AS357" s="66"/>
      <c r="AT357" s="66"/>
      <c r="AU357" s="66"/>
      <c r="AV357" s="66"/>
      <c r="AW357" s="66"/>
      <c r="AX357" s="66"/>
      <c r="AY357" s="66"/>
      <c r="AZ357" s="66"/>
      <c r="BA357" s="66"/>
      <c r="BB357" s="66"/>
      <c r="BC357" s="66"/>
      <c r="BD357" s="66"/>
      <c r="BE357" s="66"/>
      <c r="BF357" s="66"/>
      <c r="BG357" s="66"/>
      <c r="BH357" s="66"/>
      <c r="BI357" s="66"/>
      <c r="BJ357" s="66"/>
      <c r="BK357" s="66"/>
      <c r="BL357" s="66"/>
      <c r="BM357" s="66"/>
      <c r="BN357" s="66"/>
      <c r="BO357" s="66"/>
      <c r="BP357" s="66"/>
      <c r="BQ357" s="66"/>
      <c r="BR357" s="66"/>
      <c r="BS357" s="66"/>
      <c r="BT357" s="66"/>
      <c r="BU357" s="66"/>
      <c r="BV357" s="66"/>
      <c r="BW357" s="66"/>
      <c r="BX357" s="66"/>
    </row>
    <row r="358" spans="1:76">
      <c r="A358" s="66"/>
      <c r="B358" s="66"/>
      <c r="C358" s="466"/>
      <c r="D358" s="466"/>
      <c r="E358" s="66"/>
      <c r="F358" s="66"/>
      <c r="G358" s="66"/>
      <c r="H358" s="66"/>
      <c r="I358" s="66"/>
      <c r="J358" s="66"/>
      <c r="K358" s="66"/>
      <c r="L358" s="66"/>
      <c r="M358" s="66"/>
      <c r="N358" s="66"/>
      <c r="O358" s="66"/>
      <c r="P358" s="66"/>
      <c r="Q358" s="66"/>
      <c r="R358" s="66"/>
      <c r="S358" s="66"/>
      <c r="T358" s="66"/>
      <c r="U358" s="66"/>
      <c r="V358" s="66"/>
      <c r="W358" s="66"/>
      <c r="X358" s="66"/>
      <c r="Y358" s="66"/>
      <c r="Z358" s="66"/>
      <c r="AA358" s="66"/>
      <c r="AB358" s="66"/>
      <c r="AC358" s="66"/>
      <c r="AD358" s="66"/>
      <c r="AE358" s="66"/>
      <c r="AF358" s="66"/>
      <c r="AG358" s="66"/>
      <c r="AH358" s="66"/>
      <c r="AI358" s="66"/>
      <c r="AJ358" s="66"/>
      <c r="AK358" s="66"/>
      <c r="AL358" s="66"/>
      <c r="AM358" s="66"/>
      <c r="AN358" s="66"/>
      <c r="AO358" s="66"/>
      <c r="AP358" s="66"/>
      <c r="AQ358" s="66"/>
      <c r="AR358" s="66"/>
      <c r="AS358" s="66"/>
      <c r="AT358" s="66"/>
      <c r="AU358" s="66"/>
      <c r="AV358" s="66"/>
      <c r="AW358" s="66"/>
      <c r="AX358" s="66"/>
      <c r="AY358" s="66"/>
      <c r="AZ358" s="66"/>
      <c r="BA358" s="66"/>
      <c r="BB358" s="66"/>
      <c r="BC358" s="66"/>
      <c r="BD358" s="66"/>
      <c r="BE358" s="66"/>
      <c r="BF358" s="66"/>
      <c r="BG358" s="66"/>
      <c r="BH358" s="66"/>
      <c r="BI358" s="66"/>
      <c r="BJ358" s="66"/>
      <c r="BK358" s="66"/>
      <c r="BL358" s="66"/>
      <c r="BM358" s="66"/>
      <c r="BN358" s="66"/>
      <c r="BO358" s="66"/>
      <c r="BP358" s="66"/>
      <c r="BQ358" s="66"/>
      <c r="BR358" s="66"/>
      <c r="BS358" s="66"/>
      <c r="BT358" s="66"/>
      <c r="BU358" s="66"/>
      <c r="BV358" s="66"/>
      <c r="BW358" s="66"/>
      <c r="BX358" s="66"/>
    </row>
    <row r="359" spans="1:76">
      <c r="A359" s="66"/>
      <c r="B359" s="66"/>
      <c r="C359" s="466"/>
      <c r="D359" s="466"/>
      <c r="E359" s="66"/>
      <c r="F359" s="66"/>
      <c r="G359" s="66"/>
      <c r="H359" s="66"/>
      <c r="I359" s="66"/>
      <c r="J359" s="66"/>
      <c r="K359" s="66"/>
      <c r="L359" s="66"/>
      <c r="M359" s="66"/>
      <c r="N359" s="66"/>
      <c r="O359" s="66"/>
      <c r="P359" s="66"/>
      <c r="Q359" s="66"/>
      <c r="R359" s="66"/>
      <c r="S359" s="66"/>
      <c r="T359" s="66"/>
      <c r="U359" s="66"/>
      <c r="V359" s="66"/>
      <c r="W359" s="66"/>
      <c r="X359" s="66"/>
      <c r="Y359" s="66"/>
      <c r="Z359" s="66"/>
      <c r="AA359" s="66"/>
      <c r="AB359" s="66"/>
      <c r="AC359" s="66"/>
      <c r="AD359" s="66"/>
      <c r="AE359" s="66"/>
      <c r="AF359" s="66"/>
      <c r="AG359" s="66"/>
      <c r="AH359" s="66"/>
      <c r="AI359" s="66"/>
      <c r="AJ359" s="66"/>
      <c r="AK359" s="66"/>
      <c r="AL359" s="66"/>
      <c r="AM359" s="66"/>
      <c r="AN359" s="66"/>
      <c r="AO359" s="66"/>
      <c r="AP359" s="66"/>
      <c r="AQ359" s="66"/>
      <c r="AR359" s="66"/>
      <c r="AS359" s="66"/>
      <c r="AT359" s="66"/>
      <c r="AU359" s="66"/>
      <c r="AV359" s="66"/>
      <c r="AW359" s="66"/>
      <c r="AX359" s="66"/>
      <c r="AY359" s="66"/>
      <c r="AZ359" s="66"/>
      <c r="BA359" s="66"/>
      <c r="BB359" s="66"/>
      <c r="BC359" s="66"/>
      <c r="BD359" s="66"/>
      <c r="BE359" s="66"/>
      <c r="BF359" s="66"/>
      <c r="BG359" s="66"/>
      <c r="BH359" s="66"/>
      <c r="BI359" s="66"/>
      <c r="BJ359" s="66"/>
      <c r="BK359" s="66"/>
      <c r="BL359" s="66"/>
      <c r="BM359" s="66"/>
      <c r="BN359" s="66"/>
      <c r="BO359" s="66"/>
      <c r="BP359" s="66"/>
      <c r="BQ359" s="66"/>
      <c r="BR359" s="66"/>
      <c r="BS359" s="66"/>
      <c r="BT359" s="66"/>
      <c r="BU359" s="66"/>
      <c r="BV359" s="66"/>
      <c r="BW359" s="66"/>
      <c r="BX359" s="66"/>
    </row>
    <row r="360" spans="1:76">
      <c r="A360" s="66"/>
      <c r="B360" s="66"/>
      <c r="C360" s="466"/>
      <c r="D360" s="466"/>
      <c r="E360" s="66"/>
      <c r="F360" s="66"/>
      <c r="G360" s="66"/>
      <c r="H360" s="66"/>
      <c r="I360" s="66"/>
      <c r="J360" s="66"/>
      <c r="K360" s="66"/>
      <c r="L360" s="66"/>
      <c r="M360" s="66"/>
      <c r="N360" s="66"/>
      <c r="O360" s="66"/>
      <c r="P360" s="66"/>
      <c r="Q360" s="66"/>
      <c r="R360" s="66"/>
      <c r="S360" s="66"/>
      <c r="T360" s="66"/>
      <c r="U360" s="66"/>
      <c r="V360" s="66"/>
      <c r="W360" s="66"/>
      <c r="X360" s="66"/>
      <c r="Y360" s="66"/>
      <c r="Z360" s="66"/>
      <c r="AA360" s="66"/>
      <c r="AB360" s="66"/>
      <c r="AC360" s="66"/>
      <c r="AD360" s="66"/>
      <c r="AE360" s="66"/>
      <c r="AF360" s="66"/>
      <c r="AG360" s="66"/>
      <c r="AH360" s="66"/>
      <c r="AI360" s="66"/>
      <c r="AJ360" s="66"/>
      <c r="AK360" s="66"/>
      <c r="AL360" s="66"/>
      <c r="AM360" s="66"/>
      <c r="AN360" s="66"/>
      <c r="AO360" s="66"/>
      <c r="AP360" s="66"/>
      <c r="AQ360" s="66"/>
      <c r="AR360" s="66"/>
      <c r="AS360" s="66"/>
      <c r="AT360" s="66"/>
      <c r="AU360" s="66"/>
      <c r="AV360" s="66"/>
      <c r="AW360" s="66"/>
      <c r="AX360" s="66"/>
      <c r="AY360" s="66"/>
      <c r="AZ360" s="66"/>
      <c r="BA360" s="66"/>
      <c r="BB360" s="66"/>
      <c r="BC360" s="66"/>
      <c r="BD360" s="66"/>
      <c r="BE360" s="66"/>
      <c r="BF360" s="66"/>
      <c r="BG360" s="66"/>
      <c r="BH360" s="66"/>
      <c r="BI360" s="66"/>
      <c r="BJ360" s="66"/>
      <c r="BK360" s="66"/>
      <c r="BL360" s="66"/>
      <c r="BM360" s="66"/>
      <c r="BN360" s="66"/>
      <c r="BO360" s="66"/>
      <c r="BP360" s="66"/>
      <c r="BQ360" s="66"/>
      <c r="BR360" s="66"/>
      <c r="BS360" s="66"/>
      <c r="BT360" s="66"/>
      <c r="BU360" s="66"/>
      <c r="BV360" s="66"/>
      <c r="BW360" s="66"/>
      <c r="BX360" s="66"/>
    </row>
    <row r="361" spans="1:76">
      <c r="A361" s="66"/>
      <c r="B361" s="66"/>
      <c r="C361" s="466"/>
      <c r="D361" s="466"/>
      <c r="E361" s="66"/>
      <c r="F361" s="66"/>
      <c r="G361" s="66"/>
      <c r="H361" s="66"/>
      <c r="I361" s="66"/>
      <c r="J361" s="66"/>
      <c r="K361" s="66"/>
      <c r="L361" s="66"/>
      <c r="M361" s="66"/>
      <c r="N361" s="66"/>
      <c r="O361" s="66"/>
      <c r="P361" s="66"/>
      <c r="Q361" s="66"/>
      <c r="R361" s="66"/>
      <c r="S361" s="66"/>
      <c r="T361" s="66"/>
      <c r="U361" s="66"/>
      <c r="V361" s="66"/>
      <c r="W361" s="66"/>
      <c r="X361" s="66"/>
      <c r="Y361" s="66"/>
      <c r="Z361" s="66"/>
      <c r="AA361" s="66"/>
      <c r="AB361" s="66"/>
      <c r="AC361" s="66"/>
      <c r="AD361" s="66"/>
      <c r="AE361" s="66"/>
      <c r="AF361" s="66"/>
      <c r="AG361" s="66"/>
      <c r="AH361" s="66"/>
      <c r="AI361" s="66"/>
      <c r="AJ361" s="66"/>
      <c r="AK361" s="66"/>
      <c r="AL361" s="66"/>
      <c r="AM361" s="66"/>
      <c r="AN361" s="66"/>
      <c r="AO361" s="66"/>
      <c r="AP361" s="66"/>
      <c r="AQ361" s="66"/>
      <c r="AR361" s="66"/>
      <c r="AS361" s="66"/>
      <c r="AT361" s="66"/>
      <c r="AU361" s="66"/>
      <c r="AV361" s="66"/>
      <c r="AW361" s="66"/>
      <c r="AX361" s="66"/>
      <c r="AY361" s="66"/>
      <c r="AZ361" s="66"/>
      <c r="BA361" s="66"/>
      <c r="BB361" s="66"/>
      <c r="BC361" s="66"/>
      <c r="BD361" s="66"/>
      <c r="BE361" s="66"/>
      <c r="BF361" s="66"/>
      <c r="BG361" s="66"/>
      <c r="BH361" s="66"/>
      <c r="BI361" s="66"/>
      <c r="BJ361" s="66"/>
      <c r="BK361" s="66"/>
      <c r="BL361" s="66"/>
      <c r="BM361" s="66"/>
      <c r="BN361" s="66"/>
      <c r="BO361" s="66"/>
      <c r="BP361" s="66"/>
      <c r="BQ361" s="66"/>
      <c r="BR361" s="66"/>
      <c r="BS361" s="66"/>
      <c r="BT361" s="66"/>
      <c r="BU361" s="66"/>
      <c r="BV361" s="66"/>
      <c r="BW361" s="66"/>
      <c r="BX361" s="66"/>
    </row>
    <row r="362" spans="1:76">
      <c r="A362" s="66"/>
      <c r="B362" s="66"/>
      <c r="C362" s="466"/>
      <c r="D362" s="466"/>
      <c r="E362" s="66"/>
      <c r="F362" s="66"/>
      <c r="G362" s="66"/>
      <c r="H362" s="66"/>
      <c r="I362" s="66"/>
      <c r="J362" s="66"/>
      <c r="K362" s="66"/>
      <c r="L362" s="66"/>
      <c r="M362" s="66"/>
      <c r="N362" s="66"/>
      <c r="O362" s="66"/>
      <c r="P362" s="66"/>
      <c r="Q362" s="66"/>
      <c r="R362" s="66"/>
      <c r="S362" s="66"/>
      <c r="T362" s="66"/>
      <c r="U362" s="66"/>
      <c r="V362" s="66"/>
      <c r="W362" s="66"/>
      <c r="X362" s="66"/>
      <c r="Y362" s="66"/>
      <c r="Z362" s="66"/>
      <c r="AA362" s="66"/>
      <c r="AB362" s="66"/>
      <c r="AC362" s="66"/>
      <c r="AD362" s="66"/>
      <c r="AE362" s="66"/>
      <c r="AF362" s="66"/>
      <c r="AG362" s="66"/>
      <c r="AH362" s="66"/>
      <c r="AI362" s="66"/>
      <c r="AJ362" s="66"/>
      <c r="AK362" s="66"/>
      <c r="AL362" s="66"/>
      <c r="AM362" s="66"/>
      <c r="AN362" s="66"/>
      <c r="AO362" s="66"/>
      <c r="AP362" s="66"/>
      <c r="AQ362" s="66"/>
      <c r="AR362" s="66"/>
      <c r="AS362" s="66"/>
      <c r="AT362" s="66"/>
      <c r="AU362" s="66"/>
      <c r="AV362" s="66"/>
      <c r="AW362" s="66"/>
      <c r="AX362" s="66"/>
      <c r="AY362" s="66"/>
      <c r="AZ362" s="66"/>
      <c r="BA362" s="66"/>
      <c r="BB362" s="66"/>
      <c r="BC362" s="66"/>
      <c r="BD362" s="66"/>
      <c r="BE362" s="66"/>
      <c r="BF362" s="66"/>
      <c r="BG362" s="66"/>
      <c r="BH362" s="66"/>
      <c r="BI362" s="66"/>
      <c r="BJ362" s="66"/>
      <c r="BK362" s="66"/>
      <c r="BL362" s="66"/>
      <c r="BM362" s="66"/>
      <c r="BN362" s="66"/>
      <c r="BO362" s="66"/>
      <c r="BP362" s="66"/>
      <c r="BQ362" s="66"/>
      <c r="BR362" s="66"/>
      <c r="BS362" s="66"/>
      <c r="BT362" s="66"/>
      <c r="BU362" s="66"/>
      <c r="BV362" s="66"/>
      <c r="BW362" s="66"/>
      <c r="BX362" s="66"/>
    </row>
    <row r="363" spans="1:76">
      <c r="A363" s="66"/>
      <c r="B363" s="66"/>
      <c r="C363" s="466"/>
      <c r="D363" s="466"/>
      <c r="E363" s="66"/>
      <c r="F363" s="66"/>
      <c r="G363" s="66"/>
      <c r="H363" s="66"/>
      <c r="I363" s="66"/>
      <c r="J363" s="66"/>
      <c r="K363" s="66"/>
      <c r="L363" s="66"/>
      <c r="M363" s="66"/>
      <c r="N363" s="66"/>
      <c r="O363" s="66"/>
      <c r="P363" s="66"/>
      <c r="Q363" s="66"/>
      <c r="R363" s="66"/>
      <c r="S363" s="66"/>
      <c r="T363" s="66"/>
      <c r="U363" s="66"/>
      <c r="V363" s="66"/>
      <c r="W363" s="66"/>
      <c r="X363" s="66"/>
      <c r="Y363" s="66"/>
      <c r="Z363" s="66"/>
      <c r="AA363" s="66"/>
      <c r="AB363" s="66"/>
      <c r="AC363" s="66"/>
      <c r="AD363" s="66"/>
      <c r="AE363" s="66"/>
      <c r="AF363" s="66"/>
      <c r="AG363" s="66"/>
      <c r="AH363" s="66"/>
      <c r="AI363" s="66"/>
      <c r="AJ363" s="66"/>
      <c r="AK363" s="66"/>
      <c r="AL363" s="66"/>
      <c r="AM363" s="66"/>
      <c r="AN363" s="66"/>
      <c r="AO363" s="66"/>
      <c r="AP363" s="66"/>
      <c r="AQ363" s="66"/>
      <c r="AR363" s="66"/>
      <c r="AS363" s="66"/>
      <c r="AT363" s="66"/>
      <c r="AU363" s="66"/>
      <c r="AV363" s="66"/>
      <c r="AW363" s="66"/>
      <c r="AX363" s="66"/>
      <c r="AY363" s="66"/>
      <c r="AZ363" s="66"/>
      <c r="BA363" s="66"/>
      <c r="BB363" s="66"/>
      <c r="BC363" s="66"/>
      <c r="BD363" s="66"/>
      <c r="BE363" s="66"/>
      <c r="BF363" s="66"/>
      <c r="BG363" s="66"/>
      <c r="BH363" s="66"/>
      <c r="BI363" s="66"/>
      <c r="BJ363" s="66"/>
      <c r="BK363" s="66"/>
      <c r="BL363" s="66"/>
      <c r="BM363" s="66"/>
      <c r="BN363" s="66"/>
      <c r="BO363" s="66"/>
      <c r="BP363" s="66"/>
      <c r="BQ363" s="66"/>
      <c r="BR363" s="66"/>
      <c r="BS363" s="66"/>
      <c r="BT363" s="66"/>
      <c r="BU363" s="66"/>
      <c r="BV363" s="66"/>
      <c r="BW363" s="66"/>
      <c r="BX363" s="66"/>
    </row>
    <row r="364" spans="1:76">
      <c r="A364" s="66"/>
      <c r="B364" s="66"/>
      <c r="C364" s="466"/>
      <c r="D364" s="466"/>
      <c r="E364" s="66"/>
      <c r="F364" s="66"/>
      <c r="G364" s="66"/>
      <c r="H364" s="66"/>
      <c r="I364" s="66"/>
      <c r="J364" s="66"/>
      <c r="K364" s="66"/>
      <c r="L364" s="66"/>
      <c r="M364" s="66"/>
      <c r="N364" s="66"/>
      <c r="O364" s="66"/>
      <c r="P364" s="66"/>
      <c r="Q364" s="66"/>
      <c r="R364" s="66"/>
      <c r="S364" s="66"/>
      <c r="T364" s="66"/>
      <c r="U364" s="66"/>
      <c r="V364" s="66"/>
      <c r="W364" s="66"/>
      <c r="X364" s="66"/>
      <c r="Y364" s="66"/>
      <c r="Z364" s="66"/>
      <c r="AA364" s="66"/>
      <c r="AB364" s="66"/>
      <c r="AC364" s="66"/>
      <c r="AD364" s="66"/>
      <c r="AE364" s="66"/>
    </row>
  </sheetData>
  <sheetProtection password="CD7A" sheet="1" objects="1" scenarios="1"/>
  <mergeCells count="8">
    <mergeCell ref="E58:I58"/>
    <mergeCell ref="V3:Y3"/>
    <mergeCell ref="Z3:AC3"/>
    <mergeCell ref="C56:D56"/>
    <mergeCell ref="F56:I56"/>
    <mergeCell ref="J3:M3"/>
    <mergeCell ref="N3:Q3"/>
    <mergeCell ref="R3:U3"/>
  </mergeCells>
  <pageMargins left="0.7" right="0.7" top="0.75" bottom="0.75" header="0.3" footer="0.3"/>
  <pageSetup paperSize="9" scale="57" orientation="portrait" r:id="rId1"/>
  <ignoredErrors>
    <ignoredError sqref="D6 D10 D13 D17 D22 D28 D31 D34 D37 D40 D43" formula="1"/>
  </ignoredError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rgb="FFFFC000"/>
  </sheetPr>
  <dimension ref="A1:I57"/>
  <sheetViews>
    <sheetView showGridLines="0" zoomScaleNormal="100" workbookViewId="0">
      <pane ySplit="3" topLeftCell="A16" activePane="bottomLeft" state="frozen"/>
      <selection pane="bottomLeft" activeCell="B2" sqref="B2"/>
    </sheetView>
  </sheetViews>
  <sheetFormatPr baseColWidth="10" defaultColWidth="11.44140625" defaultRowHeight="13.8"/>
  <cols>
    <col min="1" max="1" width="2.44140625" style="35" customWidth="1"/>
    <col min="2" max="2" width="68.44140625" style="35" customWidth="1"/>
    <col min="3" max="3" width="19.88671875" style="36" customWidth="1"/>
    <col min="4" max="4" width="19.109375" style="36" hidden="1" customWidth="1"/>
    <col min="5" max="5" width="19.109375" style="35" customWidth="1"/>
    <col min="6" max="6" width="22.6640625" style="35" hidden="1" customWidth="1"/>
    <col min="7" max="7" width="19.109375" style="35" hidden="1" customWidth="1"/>
    <col min="8" max="8" width="9.44140625" style="88" customWidth="1"/>
    <col min="9" max="16384" width="11.44140625" style="35"/>
  </cols>
  <sheetData>
    <row r="1" spans="2:9" ht="14.4" thickBot="1"/>
    <row r="2" spans="2:9" ht="42.6" thickBot="1">
      <c r="B2" s="395" t="s">
        <v>865</v>
      </c>
      <c r="C2" s="1065" t="s">
        <v>1049</v>
      </c>
      <c r="D2" s="37" t="s">
        <v>691</v>
      </c>
      <c r="E2" s="912" t="s">
        <v>1050</v>
      </c>
      <c r="F2" s="38" t="s">
        <v>762</v>
      </c>
      <c r="G2" s="38" t="s">
        <v>763</v>
      </c>
    </row>
    <row r="3" spans="2:9" ht="18" customHeight="1">
      <c r="B3" s="395" t="s">
        <v>787</v>
      </c>
      <c r="C3" s="348"/>
      <c r="D3" s="40"/>
      <c r="E3" s="1104"/>
      <c r="F3" s="350"/>
      <c r="G3" s="351"/>
    </row>
    <row r="4" spans="2:9" ht="21" customHeight="1">
      <c r="C4" s="352"/>
      <c r="D4" s="43"/>
      <c r="E4" s="1105"/>
      <c r="F4" s="354"/>
      <c r="G4" s="355"/>
    </row>
    <row r="5" spans="2:9" s="48" customFormat="1" ht="30" customHeight="1">
      <c r="B5" s="49" t="s">
        <v>733</v>
      </c>
      <c r="C5" s="356">
        <f>'CAP.1'!C52</f>
        <v>0</v>
      </c>
      <c r="D5" s="61" t="str">
        <f>IFERROR(C5/$C$49,"")</f>
        <v/>
      </c>
      <c r="E5" s="1108">
        <f>'CAP.1'!G52</f>
        <v>0</v>
      </c>
      <c r="F5" s="358" t="str">
        <f>IFERROR(E5/C5,"")</f>
        <v/>
      </c>
      <c r="G5" s="358" t="str">
        <f>IFERROR(E5/C49,"")</f>
        <v/>
      </c>
      <c r="H5" s="319"/>
    </row>
    <row r="6" spans="2:9" ht="12.9" customHeight="1">
      <c r="B6" s="54" t="s">
        <v>697</v>
      </c>
      <c r="C6" s="1066">
        <f>'CAP.1'!C9</f>
        <v>0</v>
      </c>
      <c r="D6" s="55"/>
      <c r="E6" s="1106">
        <f>'CAP.1'!G9</f>
        <v>0</v>
      </c>
      <c r="F6" s="358" t="str">
        <f t="shared" ref="F6:F47" si="0">IFERROR(E6/C6,"")</f>
        <v/>
      </c>
      <c r="G6" s="355"/>
    </row>
    <row r="7" spans="2:9" ht="12.9" customHeight="1">
      <c r="B7" s="54" t="s">
        <v>698</v>
      </c>
      <c r="C7" s="1066">
        <f>'CAP.1'!C18</f>
        <v>0</v>
      </c>
      <c r="D7" s="55"/>
      <c r="E7" s="1106">
        <f>'CAP.1'!G18</f>
        <v>0</v>
      </c>
      <c r="F7" s="358" t="str">
        <f t="shared" si="0"/>
        <v/>
      </c>
      <c r="G7" s="355"/>
    </row>
    <row r="8" spans="2:9" ht="12.75" customHeight="1">
      <c r="B8" s="60" t="s">
        <v>699</v>
      </c>
      <c r="C8" s="1066">
        <f>'CAP.1'!C39</f>
        <v>0</v>
      </c>
      <c r="D8" s="55"/>
      <c r="E8" s="1106">
        <f>'CAP.1'!G39</f>
        <v>0</v>
      </c>
      <c r="F8" s="358" t="str">
        <f t="shared" si="0"/>
        <v/>
      </c>
      <c r="G8" s="355"/>
    </row>
    <row r="9" spans="2:9" s="48" customFormat="1" ht="30" customHeight="1">
      <c r="B9" s="49" t="s">
        <v>734</v>
      </c>
      <c r="C9" s="356">
        <f>'CAP.2'!C55</f>
        <v>0</v>
      </c>
      <c r="D9" s="61" t="str">
        <f>IFERROR(C9/$C$49,"")</f>
        <v/>
      </c>
      <c r="E9" s="1108">
        <f>'CAP.2'!G55</f>
        <v>0</v>
      </c>
      <c r="F9" s="358" t="str">
        <f t="shared" si="0"/>
        <v/>
      </c>
      <c r="G9" s="358" t="str">
        <f>IFERROR(E9/C49,"")</f>
        <v/>
      </c>
      <c r="H9" s="319"/>
    </row>
    <row r="10" spans="2:9" ht="12.9" customHeight="1">
      <c r="B10" s="60" t="s">
        <v>700</v>
      </c>
      <c r="C10" s="1066">
        <f>'CAP.2'!C8</f>
        <v>0</v>
      </c>
      <c r="D10" s="55"/>
      <c r="E10" s="1106">
        <f>'CAP.2'!G8</f>
        <v>0</v>
      </c>
      <c r="F10" s="358" t="str">
        <f t="shared" si="0"/>
        <v/>
      </c>
      <c r="G10" s="355"/>
    </row>
    <row r="11" spans="2:9" ht="12.9" customHeight="1">
      <c r="B11" s="60" t="s">
        <v>701</v>
      </c>
      <c r="C11" s="1066">
        <f>'CAP.2'!C25</f>
        <v>0</v>
      </c>
      <c r="D11" s="55"/>
      <c r="E11" s="1106">
        <f>'CAP.2'!G25</f>
        <v>0</v>
      </c>
      <c r="F11" s="358" t="str">
        <f t="shared" si="0"/>
        <v/>
      </c>
      <c r="G11" s="355"/>
    </row>
    <row r="12" spans="2:9" s="48" customFormat="1" ht="30" customHeight="1">
      <c r="B12" s="49" t="s">
        <v>735</v>
      </c>
      <c r="C12" s="356">
        <f>'CAP.3'!D39</f>
        <v>0</v>
      </c>
      <c r="D12" s="61" t="str">
        <f>IFERROR(C12/$C$49,"")</f>
        <v/>
      </c>
      <c r="E12" s="1108">
        <f>'CAP.3'!H39</f>
        <v>0</v>
      </c>
      <c r="F12" s="358" t="str">
        <f t="shared" si="0"/>
        <v/>
      </c>
      <c r="G12" s="358" t="str">
        <f>IFERROR(E12/C49,"")</f>
        <v/>
      </c>
      <c r="H12" s="319"/>
    </row>
    <row r="13" spans="2:9" ht="12.9" customHeight="1">
      <c r="B13" s="60" t="s">
        <v>692</v>
      </c>
      <c r="C13" s="1066">
        <f>'CAP.3'!D6</f>
        <v>0</v>
      </c>
      <c r="D13" s="62"/>
      <c r="E13" s="1106">
        <f>'CAP.3'!H6</f>
        <v>0</v>
      </c>
      <c r="F13" s="358" t="str">
        <f t="shared" si="0"/>
        <v/>
      </c>
      <c r="G13" s="355"/>
    </row>
    <row r="14" spans="2:9" s="63" customFormat="1" ht="12.9" customHeight="1">
      <c r="B14" s="64" t="s">
        <v>804</v>
      </c>
      <c r="C14" s="1066">
        <f>'CAP.3'!D15-'CAP.3'!D17</f>
        <v>0</v>
      </c>
      <c r="D14" s="62"/>
      <c r="E14" s="1106">
        <f>'CAP.3'!H15-'CAP.3'!H17</f>
        <v>0</v>
      </c>
      <c r="F14" s="358" t="str">
        <f t="shared" si="0"/>
        <v/>
      </c>
      <c r="G14" s="355"/>
      <c r="H14" s="361"/>
    </row>
    <row r="15" spans="2:9" s="63" customFormat="1" ht="12.9" customHeight="1">
      <c r="B15" s="67" t="s">
        <v>805</v>
      </c>
      <c r="C15" s="1066">
        <f>'CAP.3'!D17</f>
        <v>0</v>
      </c>
      <c r="D15" s="62"/>
      <c r="E15" s="1106">
        <f>'CAP.3'!H17</f>
        <v>0</v>
      </c>
      <c r="F15" s="358" t="str">
        <f t="shared" si="0"/>
        <v/>
      </c>
      <c r="G15" s="355"/>
      <c r="H15" s="1237"/>
      <c r="I15" s="1238"/>
    </row>
    <row r="16" spans="2:9" s="48" customFormat="1" ht="30" customHeight="1">
      <c r="B16" s="49" t="s">
        <v>736</v>
      </c>
      <c r="C16" s="356">
        <f>'CAP.4 Parte 4'!C20</f>
        <v>0</v>
      </c>
      <c r="D16" s="61" t="str">
        <f>IFERROR(C16/$C$49,"")</f>
        <v/>
      </c>
      <c r="E16" s="1108">
        <f>'CAP.4 Parte 4'!G20</f>
        <v>0</v>
      </c>
      <c r="F16" s="358" t="str">
        <f t="shared" si="0"/>
        <v/>
      </c>
      <c r="G16" s="358" t="str">
        <f>IFERROR(E16/C49,"")</f>
        <v/>
      </c>
      <c r="H16" s="319"/>
    </row>
    <row r="17" spans="2:8" ht="12.9" customHeight="1">
      <c r="B17" s="60" t="s">
        <v>702</v>
      </c>
      <c r="C17" s="1066">
        <f>'CAP.4'!C6</f>
        <v>0</v>
      </c>
      <c r="D17" s="62"/>
      <c r="E17" s="1106">
        <f>'CAP.4'!G6</f>
        <v>0</v>
      </c>
      <c r="F17" s="358" t="str">
        <f t="shared" si="0"/>
        <v/>
      </c>
      <c r="G17" s="355"/>
    </row>
    <row r="18" spans="2:8" ht="12.9" customHeight="1">
      <c r="B18" s="60" t="s">
        <v>703</v>
      </c>
      <c r="C18" s="1066">
        <f>'CAP.4 Parte 2'!C8</f>
        <v>0</v>
      </c>
      <c r="D18" s="62"/>
      <c r="E18" s="1106">
        <f>'CAP.4 Parte 2'!G8</f>
        <v>0</v>
      </c>
      <c r="F18" s="358" t="str">
        <f t="shared" si="0"/>
        <v/>
      </c>
      <c r="G18" s="355"/>
    </row>
    <row r="19" spans="2:8" ht="15.6">
      <c r="B19" s="60" t="s">
        <v>705</v>
      </c>
      <c r="C19" s="1066">
        <f>'CAP.4 Parte 3'!C8</f>
        <v>0</v>
      </c>
      <c r="D19" s="62"/>
      <c r="E19" s="1106">
        <f>'CAP.4 Parte 3'!G8</f>
        <v>0</v>
      </c>
      <c r="F19" s="358" t="str">
        <f t="shared" si="0"/>
        <v/>
      </c>
      <c r="G19" s="355"/>
    </row>
    <row r="20" spans="2:8" ht="12.9" customHeight="1">
      <c r="B20" s="60" t="s">
        <v>718</v>
      </c>
      <c r="C20" s="1066">
        <f>'CAP.4 Parte 4'!C6</f>
        <v>0</v>
      </c>
      <c r="D20" s="62"/>
      <c r="E20" s="1106">
        <f>'CAP.4 Parte 4'!G6</f>
        <v>0</v>
      </c>
      <c r="F20" s="358" t="str">
        <f t="shared" si="0"/>
        <v/>
      </c>
      <c r="G20" s="355"/>
    </row>
    <row r="21" spans="2:8" s="48" customFormat="1" ht="30" customHeight="1">
      <c r="B21" s="49" t="s">
        <v>737</v>
      </c>
      <c r="C21" s="356">
        <f>'CAP.5 Parte 3'!C34</f>
        <v>0</v>
      </c>
      <c r="D21" s="61" t="str">
        <f>IFERROR(C21/$C$49,"")</f>
        <v/>
      </c>
      <c r="E21" s="1108">
        <f>'CAP.5 Parte 3'!G34</f>
        <v>0</v>
      </c>
      <c r="F21" s="358" t="str">
        <f t="shared" si="0"/>
        <v/>
      </c>
      <c r="G21" s="358" t="str">
        <f>IFERROR(E21/C49,"")</f>
        <v/>
      </c>
      <c r="H21" s="319"/>
    </row>
    <row r="22" spans="2:8" ht="15.6">
      <c r="B22" s="60" t="s">
        <v>704</v>
      </c>
      <c r="C22" s="1066">
        <f>'CAP.5'!C6</f>
        <v>0</v>
      </c>
      <c r="D22" s="62"/>
      <c r="E22" s="1106">
        <f>'CAP.5'!G6</f>
        <v>0</v>
      </c>
      <c r="F22" s="358" t="str">
        <f t="shared" si="0"/>
        <v/>
      </c>
      <c r="G22" s="355"/>
    </row>
    <row r="23" spans="2:8" ht="12.9" customHeight="1">
      <c r="B23" s="60" t="s">
        <v>719</v>
      </c>
      <c r="C23" s="1066">
        <f>'CAP.5 Parte 2'!C6</f>
        <v>0</v>
      </c>
      <c r="D23" s="62"/>
      <c r="E23" s="1106">
        <f>'CAP.5 Parte 2'!G6</f>
        <v>0</v>
      </c>
      <c r="F23" s="358" t="str">
        <f t="shared" si="0"/>
        <v/>
      </c>
      <c r="G23" s="355"/>
    </row>
    <row r="24" spans="2:8" ht="12.9" customHeight="1">
      <c r="B24" s="60" t="s">
        <v>706</v>
      </c>
      <c r="C24" s="1066">
        <f>'CAP.5 Parte 2'!C22</f>
        <v>0</v>
      </c>
      <c r="D24" s="62"/>
      <c r="E24" s="1106">
        <f>'CAP.5 Parte 2'!G22</f>
        <v>0</v>
      </c>
      <c r="F24" s="358" t="str">
        <f t="shared" si="0"/>
        <v/>
      </c>
      <c r="G24" s="355"/>
    </row>
    <row r="25" spans="2:8" ht="12.9" customHeight="1">
      <c r="B25" s="60" t="s">
        <v>707</v>
      </c>
      <c r="C25" s="1066">
        <f>'CAP.5 Parte 3'!C6</f>
        <v>0</v>
      </c>
      <c r="D25" s="62"/>
      <c r="E25" s="1106">
        <f>'CAP.5 Parte 3'!G6</f>
        <v>0</v>
      </c>
      <c r="F25" s="358" t="str">
        <f t="shared" si="0"/>
        <v/>
      </c>
      <c r="G25" s="355"/>
    </row>
    <row r="26" spans="2:8" ht="12.9" customHeight="1">
      <c r="B26" s="60" t="s">
        <v>708</v>
      </c>
      <c r="C26" s="1066">
        <f>'CAP.5 Parte 3'!C19</f>
        <v>0</v>
      </c>
      <c r="D26" s="62"/>
      <c r="E26" s="1106">
        <f>'CAP.5 Parte 3'!G19</f>
        <v>0</v>
      </c>
      <c r="F26" s="358" t="str">
        <f t="shared" si="0"/>
        <v/>
      </c>
      <c r="G26" s="355"/>
    </row>
    <row r="27" spans="2:8" s="48" customFormat="1" ht="30" customHeight="1">
      <c r="B27" s="49" t="s">
        <v>738</v>
      </c>
      <c r="C27" s="356">
        <f>'CAP.6'!C42</f>
        <v>0</v>
      </c>
      <c r="D27" s="61" t="str">
        <f>IFERROR(C27/$C$49,"")</f>
        <v/>
      </c>
      <c r="E27" s="1108">
        <f>'CAP.6'!G42</f>
        <v>0</v>
      </c>
      <c r="F27" s="358" t="str">
        <f t="shared" si="0"/>
        <v/>
      </c>
      <c r="G27" s="358" t="str">
        <f>IFERROR(E27/C49,"")</f>
        <v/>
      </c>
      <c r="H27" s="319"/>
    </row>
    <row r="28" spans="2:8" ht="12.9" customHeight="1">
      <c r="B28" s="68" t="s">
        <v>720</v>
      </c>
      <c r="C28" s="1066">
        <f>'CAP.6'!C6</f>
        <v>0</v>
      </c>
      <c r="D28" s="62"/>
      <c r="E28" s="1106">
        <f>'CAP.6'!G6</f>
        <v>0</v>
      </c>
      <c r="F28" s="358" t="str">
        <f t="shared" si="0"/>
        <v/>
      </c>
      <c r="G28" s="355"/>
    </row>
    <row r="29" spans="2:8" ht="12.9" customHeight="1">
      <c r="B29" s="68" t="s">
        <v>709</v>
      </c>
      <c r="C29" s="1066">
        <f>'CAP.6'!C23</f>
        <v>0</v>
      </c>
      <c r="D29" s="62"/>
      <c r="E29" s="1106">
        <f>'CAP.6'!G23</f>
        <v>0</v>
      </c>
      <c r="F29" s="358" t="str">
        <f t="shared" si="0"/>
        <v/>
      </c>
      <c r="G29" s="355"/>
    </row>
    <row r="30" spans="2:8" s="48" customFormat="1" ht="30" customHeight="1">
      <c r="B30" s="49" t="s">
        <v>710</v>
      </c>
      <c r="C30" s="356">
        <f>'CAP.7'!C41</f>
        <v>0</v>
      </c>
      <c r="D30" s="61" t="str">
        <f>IFERROR(C30/$C$49,"")</f>
        <v/>
      </c>
      <c r="E30" s="1108">
        <f>'CAP.7'!G41</f>
        <v>0</v>
      </c>
      <c r="F30" s="358" t="str">
        <f t="shared" si="0"/>
        <v/>
      </c>
      <c r="G30" s="358" t="str">
        <f>IFERROR(E30/C49,"")</f>
        <v/>
      </c>
      <c r="H30" s="319"/>
    </row>
    <row r="31" spans="2:8" ht="13.5" customHeight="1">
      <c r="B31" s="68" t="s">
        <v>711</v>
      </c>
      <c r="C31" s="1066">
        <f>'CAP.7'!C6</f>
        <v>0</v>
      </c>
      <c r="D31" s="62"/>
      <c r="E31" s="1106">
        <f>'CAP.7'!G6</f>
        <v>0</v>
      </c>
      <c r="F31" s="358" t="str">
        <f t="shared" si="0"/>
        <v/>
      </c>
      <c r="G31" s="355"/>
    </row>
    <row r="32" spans="2:8" ht="13.5" customHeight="1">
      <c r="B32" s="68" t="s">
        <v>712</v>
      </c>
      <c r="C32" s="1066">
        <f>'CAP.7'!C24</f>
        <v>0</v>
      </c>
      <c r="D32" s="62"/>
      <c r="E32" s="1106">
        <f>'CAP.7'!G24</f>
        <v>0</v>
      </c>
      <c r="F32" s="358" t="str">
        <f t="shared" si="0"/>
        <v/>
      </c>
      <c r="G32" s="355"/>
    </row>
    <row r="33" spans="2:8" s="48" customFormat="1" ht="30" customHeight="1">
      <c r="B33" s="49" t="s">
        <v>739</v>
      </c>
      <c r="C33" s="362">
        <f>'CAP.8'!C37</f>
        <v>0</v>
      </c>
      <c r="D33" s="61" t="str">
        <f>IFERROR(C33/$C$49,"")</f>
        <v/>
      </c>
      <c r="E33" s="1108">
        <f>'CAP.8'!G37</f>
        <v>0</v>
      </c>
      <c r="F33" s="358" t="str">
        <f t="shared" si="0"/>
        <v/>
      </c>
      <c r="G33" s="358" t="str">
        <f>IFERROR(E33/C49,"")</f>
        <v/>
      </c>
      <c r="H33" s="319"/>
    </row>
    <row r="34" spans="2:8" ht="12.9" customHeight="1">
      <c r="B34" s="68" t="s">
        <v>713</v>
      </c>
      <c r="C34" s="1066">
        <f>'CAP.8'!C6</f>
        <v>0</v>
      </c>
      <c r="D34" s="62"/>
      <c r="E34" s="1106">
        <f>'CAP.8'!G6</f>
        <v>0</v>
      </c>
      <c r="F34" s="358" t="str">
        <f t="shared" si="0"/>
        <v/>
      </c>
      <c r="G34" s="355"/>
    </row>
    <row r="35" spans="2:8" ht="12.9" customHeight="1">
      <c r="B35" s="68" t="s">
        <v>714</v>
      </c>
      <c r="C35" s="1066">
        <f>'CAP.8'!C18</f>
        <v>0</v>
      </c>
      <c r="D35" s="62"/>
      <c r="E35" s="1106">
        <f>'CAP.8'!G18</f>
        <v>0</v>
      </c>
      <c r="F35" s="358" t="str">
        <f t="shared" si="0"/>
        <v/>
      </c>
      <c r="G35" s="355"/>
    </row>
    <row r="36" spans="2:8" s="48" customFormat="1" ht="30" customHeight="1">
      <c r="B36" s="49" t="s">
        <v>740</v>
      </c>
      <c r="C36" s="356">
        <f>'CAP.9'!C35</f>
        <v>0</v>
      </c>
      <c r="D36" s="61" t="str">
        <f>IFERROR(C36/$C$49,"")</f>
        <v/>
      </c>
      <c r="E36" s="1108">
        <f>'CAP.9'!G35</f>
        <v>0</v>
      </c>
      <c r="F36" s="358" t="str">
        <f t="shared" si="0"/>
        <v/>
      </c>
      <c r="G36" s="358" t="str">
        <f>IFERROR(E36/C49,"")</f>
        <v/>
      </c>
      <c r="H36" s="319"/>
    </row>
    <row r="37" spans="2:8" ht="12.9" customHeight="1">
      <c r="B37" s="68" t="s">
        <v>715</v>
      </c>
      <c r="C37" s="1066">
        <f>'CAP.9'!C6</f>
        <v>0</v>
      </c>
      <c r="D37" s="62"/>
      <c r="E37" s="1106">
        <f>'CAP.9'!G6</f>
        <v>0</v>
      </c>
      <c r="F37" s="358" t="str">
        <f t="shared" si="0"/>
        <v/>
      </c>
      <c r="G37" s="355"/>
    </row>
    <row r="38" spans="2:8" ht="12.9" customHeight="1">
      <c r="B38" s="68" t="s">
        <v>716</v>
      </c>
      <c r="C38" s="1066">
        <f>'CAP.9'!C23</f>
        <v>0</v>
      </c>
      <c r="D38" s="62"/>
      <c r="E38" s="1106">
        <f>'CAP.9'!G23</f>
        <v>0</v>
      </c>
      <c r="F38" s="358" t="str">
        <f t="shared" si="0"/>
        <v/>
      </c>
      <c r="G38" s="355"/>
    </row>
    <row r="39" spans="2:8" s="48" customFormat="1" ht="30" customHeight="1">
      <c r="B39" s="474" t="s">
        <v>802</v>
      </c>
      <c r="C39" s="356">
        <f>'CAP.10'!C38</f>
        <v>0</v>
      </c>
      <c r="D39" s="61" t="str">
        <f>IFERROR(C39/$C$49,"")</f>
        <v/>
      </c>
      <c r="E39" s="1108">
        <f>'CAP.10'!D38</f>
        <v>0</v>
      </c>
      <c r="F39" s="358" t="str">
        <f t="shared" si="0"/>
        <v/>
      </c>
      <c r="G39" s="358" t="str">
        <f>IFERROR(E39/C49,"")</f>
        <v/>
      </c>
      <c r="H39" s="319"/>
    </row>
    <row r="40" spans="2:8" ht="15.75" customHeight="1">
      <c r="B40" s="68" t="s">
        <v>694</v>
      </c>
      <c r="C40" s="1066">
        <f>'CAP.10'!C5</f>
        <v>0</v>
      </c>
      <c r="D40" s="62"/>
      <c r="E40" s="1106">
        <f>'CAP.10'!D5</f>
        <v>0</v>
      </c>
      <c r="F40" s="358" t="str">
        <f t="shared" si="0"/>
        <v/>
      </c>
      <c r="G40" s="355"/>
    </row>
    <row r="41" spans="2:8" ht="31.2">
      <c r="B41" s="69" t="s">
        <v>803</v>
      </c>
      <c r="C41" s="1066">
        <f>'CAP.10'!C23-'CAP.10'!C34</f>
        <v>0</v>
      </c>
      <c r="D41" s="62"/>
      <c r="E41" s="1106">
        <f>'CAP.10'!D23-'CAP.10'!D34</f>
        <v>0</v>
      </c>
      <c r="F41" s="358" t="str">
        <f t="shared" si="0"/>
        <v/>
      </c>
      <c r="G41" s="355"/>
    </row>
    <row r="42" spans="2:8" ht="15.6">
      <c r="B42" s="489" t="s">
        <v>806</v>
      </c>
      <c r="C42" s="1066">
        <f>'CAP.10'!C34</f>
        <v>0</v>
      </c>
      <c r="D42" s="62"/>
      <c r="E42" s="1106">
        <f>'CAP.10'!D34</f>
        <v>0</v>
      </c>
      <c r="F42" s="358"/>
      <c r="G42" s="355"/>
    </row>
    <row r="43" spans="2:8" s="48" customFormat="1" ht="30" customHeight="1">
      <c r="B43" s="70" t="s">
        <v>792</v>
      </c>
      <c r="C43" s="356">
        <f>'CAP.11'!D42</f>
        <v>0</v>
      </c>
      <c r="D43" s="61" t="str">
        <f>IFERROR(C43/$C$49,"")</f>
        <v/>
      </c>
      <c r="E43" s="1108">
        <f>'CAP.11'!E42</f>
        <v>0</v>
      </c>
      <c r="F43" s="358" t="str">
        <f t="shared" si="0"/>
        <v/>
      </c>
      <c r="G43" s="358" t="str">
        <f>IFERROR(E43/C49,"")</f>
        <v/>
      </c>
      <c r="H43" s="319"/>
    </row>
    <row r="44" spans="2:8" ht="12.9" customHeight="1">
      <c r="B44" s="71" t="s">
        <v>793</v>
      </c>
      <c r="C44" s="1066">
        <f>'CAP.11'!D6</f>
        <v>0</v>
      </c>
      <c r="D44" s="62"/>
      <c r="E44" s="1106">
        <f>'CAP.11'!E6</f>
        <v>0</v>
      </c>
      <c r="F44" s="358" t="str">
        <f t="shared" si="0"/>
        <v/>
      </c>
      <c r="G44" s="355"/>
    </row>
    <row r="45" spans="2:8" s="48" customFormat="1" ht="30" customHeight="1">
      <c r="B45" s="70" t="s">
        <v>756</v>
      </c>
      <c r="C45" s="356">
        <f>'CAP.12'!D32</f>
        <v>0</v>
      </c>
      <c r="D45" s="61" t="str">
        <f>IFERROR(C45/$C$49,"")</f>
        <v/>
      </c>
      <c r="E45" s="1108">
        <f>'CAP.12'!E32</f>
        <v>0</v>
      </c>
      <c r="F45" s="358" t="str">
        <f t="shared" si="0"/>
        <v/>
      </c>
      <c r="G45" s="358" t="str">
        <f>IFERROR(E45/C49,"")</f>
        <v/>
      </c>
      <c r="H45" s="319"/>
    </row>
    <row r="46" spans="2:8" ht="12.9" customHeight="1">
      <c r="B46" s="78" t="s">
        <v>717</v>
      </c>
      <c r="C46" s="1066">
        <f>'CAP.12'!D6</f>
        <v>0</v>
      </c>
      <c r="D46" s="62"/>
      <c r="E46" s="1106">
        <f>'CAP.12'!E6</f>
        <v>0</v>
      </c>
      <c r="F46" s="358" t="str">
        <f t="shared" si="0"/>
        <v/>
      </c>
      <c r="G46" s="355"/>
    </row>
    <row r="47" spans="2:8" ht="12.9" customHeight="1">
      <c r="B47" s="79" t="s">
        <v>786</v>
      </c>
      <c r="C47" s="1066">
        <f>'CAP.12'!D12</f>
        <v>0</v>
      </c>
      <c r="D47" s="62"/>
      <c r="E47" s="1106">
        <f>'CAP.12'!E12</f>
        <v>0</v>
      </c>
      <c r="F47" s="358" t="str">
        <f t="shared" si="0"/>
        <v/>
      </c>
      <c r="G47" s="355"/>
    </row>
    <row r="48" spans="2:8" ht="24" customHeight="1" thickBot="1">
      <c r="B48" s="363"/>
      <c r="C48" s="364"/>
      <c r="D48" s="46"/>
      <c r="E48" s="1107"/>
      <c r="F48" s="366"/>
      <c r="G48" s="367"/>
    </row>
    <row r="49" spans="1:9" ht="30" customHeight="1" thickBot="1">
      <c r="A49" s="368"/>
      <c r="B49" s="549" t="s">
        <v>854</v>
      </c>
      <c r="C49" s="369">
        <f>SUM(C5,C9,C12,C16,C21,C27,C30,C33,C36,C39,C43,C45)</f>
        <v>0</v>
      </c>
      <c r="D49" s="74">
        <f>SUM(D5,D9,D12,D16,D21,D27,D30,D33,D36,D39,D43,D45)</f>
        <v>0</v>
      </c>
      <c r="E49" s="1109">
        <f>SUM(E5,E9,E12,E16,E21,E27,E30,E33,E36,E39,E43,E45)</f>
        <v>0</v>
      </c>
    </row>
    <row r="50" spans="1:9" ht="38.1" customHeight="1" thickBot="1">
      <c r="B50" s="90" t="s">
        <v>807</v>
      </c>
      <c r="F50" s="373"/>
      <c r="G50" s="373"/>
    </row>
    <row r="51" spans="1:9" ht="28.2" thickBot="1">
      <c r="C51" s="550" t="s">
        <v>855</v>
      </c>
      <c r="E51" s="1082">
        <f>SUM(G5,G9,G12,G16,G21,G27,G30,G33,G36,G39,G43,G45)</f>
        <v>0</v>
      </c>
      <c r="F51" s="373"/>
      <c r="G51" s="373"/>
    </row>
    <row r="52" spans="1:9">
      <c r="F52" s="373"/>
      <c r="G52" s="373"/>
    </row>
    <row r="53" spans="1:9" ht="14.4">
      <c r="B53" s="570" t="s">
        <v>860</v>
      </c>
      <c r="C53" s="573" t="str">
        <f>IF('GASTO REAL TOTAL'!C58&lt;&gt;"",'GASTO REAL TOTAL'!C58,"")</f>
        <v/>
      </c>
      <c r="D53" s="574" t="s">
        <v>861</v>
      </c>
      <c r="E53" s="1239" t="str">
        <f>IF('GASTO REAL TOTAL'!E58&lt;&gt;"",'GASTO REAL TOTAL'!E58,"")</f>
        <v/>
      </c>
      <c r="F53" s="1239"/>
      <c r="G53" s="1239"/>
      <c r="H53" s="1239"/>
      <c r="I53" s="1239"/>
    </row>
    <row r="54" spans="1:9">
      <c r="B54" s="66"/>
      <c r="C54" s="466"/>
      <c r="D54" s="466"/>
      <c r="E54" s="66"/>
      <c r="F54" s="66"/>
      <c r="G54" s="66"/>
      <c r="H54" s="66"/>
      <c r="I54" s="66"/>
    </row>
    <row r="55" spans="1:9" ht="15.6">
      <c r="B55" s="66"/>
      <c r="C55" s="469" t="s">
        <v>696</v>
      </c>
      <c r="D55" s="466"/>
      <c r="E55" s="66"/>
      <c r="F55" s="66"/>
      <c r="G55" s="66"/>
      <c r="H55" s="66"/>
      <c r="I55" s="66"/>
    </row>
    <row r="56" spans="1:9">
      <c r="B56" s="372"/>
    </row>
    <row r="57" spans="1:9">
      <c r="B57" s="372"/>
    </row>
  </sheetData>
  <sheetProtection password="CD7A" sheet="1" objects="1" scenarios="1"/>
  <mergeCells count="2">
    <mergeCell ref="H15:I15"/>
    <mergeCell ref="E53:I53"/>
  </mergeCells>
  <pageMargins left="0.7" right="0.7" top="0.75" bottom="0.75" header="0.3" footer="0.3"/>
  <pageSetup paperSize="9" scale="68"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9" tint="0.39997558519241921"/>
  </sheetPr>
  <dimension ref="B1:L59"/>
  <sheetViews>
    <sheetView showGridLines="0" zoomScaleNormal="100" workbookViewId="0">
      <selection activeCell="B1" sqref="B1"/>
    </sheetView>
  </sheetViews>
  <sheetFormatPr baseColWidth="10" defaultColWidth="11.44140625" defaultRowHeight="13.8"/>
  <cols>
    <col min="1" max="1" width="2.44140625" style="3" customWidth="1"/>
    <col min="2" max="2" width="61.5546875" style="3" customWidth="1"/>
    <col min="3" max="3" width="19.88671875" style="12" customWidth="1"/>
    <col min="4" max="4" width="19.109375" style="3" customWidth="1"/>
    <col min="5" max="5" width="15" style="3" customWidth="1"/>
    <col min="6" max="6" width="16.33203125" style="3" customWidth="1"/>
    <col min="7" max="7" width="15" style="3" customWidth="1"/>
    <col min="8" max="8" width="16.44140625" style="3" customWidth="1"/>
    <col min="9" max="9" width="14.33203125" style="3" customWidth="1"/>
    <col min="10" max="10" width="16.109375" style="3" customWidth="1"/>
    <col min="11" max="11" width="3.44140625" style="3" customWidth="1"/>
    <col min="12" max="12" width="4" style="3" customWidth="1"/>
    <col min="13" max="16384" width="11.44140625" style="3"/>
  </cols>
  <sheetData>
    <row r="1" spans="2:12" s="27" customFormat="1" ht="14.4" thickBot="1">
      <c r="C1" s="580"/>
    </row>
    <row r="2" spans="2:12" s="29" customFormat="1" ht="14.4" thickBot="1">
      <c r="C2" s="196"/>
      <c r="E2" s="1240" t="s">
        <v>867</v>
      </c>
      <c r="F2" s="1241"/>
      <c r="G2" s="1241"/>
      <c r="H2" s="1241"/>
      <c r="I2" s="1241"/>
      <c r="J2" s="1242"/>
    </row>
    <row r="3" spans="2:12" s="29" customFormat="1" ht="16.2" thickBot="1">
      <c r="B3" s="576" t="s">
        <v>866</v>
      </c>
      <c r="C3" s="196"/>
      <c r="E3" s="1243" t="s">
        <v>791</v>
      </c>
      <c r="F3" s="1244"/>
      <c r="G3" s="1243" t="s">
        <v>791</v>
      </c>
      <c r="H3" s="1244"/>
      <c r="I3" s="1243" t="s">
        <v>791</v>
      </c>
      <c r="J3" s="1244"/>
    </row>
    <row r="4" spans="2:12" s="29" customFormat="1" ht="16.5" customHeight="1" thickBot="1">
      <c r="B4" s="576" t="s">
        <v>788</v>
      </c>
      <c r="C4" s="1246" t="s">
        <v>1053</v>
      </c>
      <c r="D4" s="1248" t="s">
        <v>1054</v>
      </c>
      <c r="E4" s="1250">
        <v>2022</v>
      </c>
      <c r="F4" s="1251"/>
      <c r="G4" s="1250">
        <f>IF(E4="","",E4+1)</f>
        <v>2023</v>
      </c>
      <c r="H4" s="1251"/>
      <c r="I4" s="1250">
        <f>IF(G4="","",G4+1)</f>
        <v>2024</v>
      </c>
      <c r="J4" s="1251"/>
      <c r="K4" s="490"/>
      <c r="L4" s="491"/>
    </row>
    <row r="5" spans="2:12" s="29" customFormat="1" ht="35.25" customHeight="1" thickBot="1">
      <c r="B5" s="576" t="s">
        <v>787</v>
      </c>
      <c r="C5" s="1247"/>
      <c r="D5" s="1249"/>
      <c r="E5" s="577" t="s">
        <v>862</v>
      </c>
      <c r="F5" s="578" t="s">
        <v>863</v>
      </c>
      <c r="G5" s="577" t="s">
        <v>862</v>
      </c>
      <c r="H5" s="579" t="s">
        <v>863</v>
      </c>
      <c r="I5" s="577" t="s">
        <v>862</v>
      </c>
      <c r="J5" s="579" t="s">
        <v>863</v>
      </c>
      <c r="K5" s="494"/>
      <c r="L5" s="495"/>
    </row>
    <row r="6" spans="2:12" s="374" customFormat="1" ht="30" customHeight="1">
      <c r="B6" s="375" t="s">
        <v>733</v>
      </c>
      <c r="C6" s="376">
        <f>'RESUMEN JUSTIFICACIÓN'!C5</f>
        <v>0</v>
      </c>
      <c r="D6" s="377">
        <f>'RESUMEN JUSTIFICACIÓN'!E5</f>
        <v>0</v>
      </c>
      <c r="E6" s="32">
        <f t="shared" ref="E6:J6" si="0">SUM(E7:E9)</f>
        <v>0</v>
      </c>
      <c r="F6" s="32">
        <f t="shared" si="0"/>
        <v>0</v>
      </c>
      <c r="G6" s="32">
        <f t="shared" si="0"/>
        <v>0</v>
      </c>
      <c r="H6" s="32">
        <f t="shared" si="0"/>
        <v>0</v>
      </c>
      <c r="I6" s="32">
        <f t="shared" si="0"/>
        <v>0</v>
      </c>
      <c r="J6" s="32">
        <f t="shared" si="0"/>
        <v>0</v>
      </c>
      <c r="K6" s="492"/>
      <c r="L6" s="493"/>
    </row>
    <row r="7" spans="2:12" ht="12.9" customHeight="1">
      <c r="B7" s="387" t="s">
        <v>697</v>
      </c>
      <c r="C7" s="398">
        <f>'RESUMEN JUSTIFICACIÓN'!C6</f>
        <v>0</v>
      </c>
      <c r="D7" s="399">
        <f>'RESUMEN JUSTIFICACIÓN'!E6</f>
        <v>0</v>
      </c>
      <c r="E7" s="30"/>
      <c r="F7" s="581"/>
      <c r="G7" s="30"/>
      <c r="H7" s="581"/>
      <c r="I7" s="30"/>
      <c r="J7" s="581"/>
      <c r="K7" s="422" t="str">
        <f>IF(SUM(E7,G7,I7)&gt;C7,"S","")</f>
        <v/>
      </c>
      <c r="L7" s="423" t="str">
        <f>IF(SUM(F7,H7,J7)&gt;D7,"S´","")</f>
        <v/>
      </c>
    </row>
    <row r="8" spans="2:12" ht="12.9" customHeight="1">
      <c r="B8" s="387" t="s">
        <v>698</v>
      </c>
      <c r="C8" s="398">
        <f>'RESUMEN JUSTIFICACIÓN'!C7</f>
        <v>0</v>
      </c>
      <c r="D8" s="399">
        <f>'RESUMEN JUSTIFICACIÓN'!E7</f>
        <v>0</v>
      </c>
      <c r="E8" s="30"/>
      <c r="F8" s="581"/>
      <c r="G8" s="30"/>
      <c r="H8" s="581"/>
      <c r="I8" s="30"/>
      <c r="J8" s="581"/>
      <c r="K8" s="422" t="str">
        <f>IF(SUM(E8,G8,I8)&gt;C8,"S","")</f>
        <v/>
      </c>
      <c r="L8" s="423" t="str">
        <f>IF(SUM(F8,H8,J8)&gt;D8,"S´","")</f>
        <v/>
      </c>
    </row>
    <row r="9" spans="2:12" ht="12.75" customHeight="1">
      <c r="B9" s="388" t="s">
        <v>699</v>
      </c>
      <c r="C9" s="398">
        <f>'RESUMEN JUSTIFICACIÓN'!C8</f>
        <v>0</v>
      </c>
      <c r="D9" s="399">
        <f>'RESUMEN JUSTIFICACIÓN'!E8</f>
        <v>0</v>
      </c>
      <c r="E9" s="30"/>
      <c r="F9" s="581"/>
      <c r="G9" s="30"/>
      <c r="H9" s="581"/>
      <c r="I9" s="30"/>
      <c r="J9" s="581"/>
      <c r="K9" s="422" t="str">
        <f>IF(SUM(E9,G9,I9)&gt;C9,"S","")</f>
        <v/>
      </c>
      <c r="L9" s="423" t="str">
        <f>IF(SUM(F9,H9,J9)&gt;D9,"S´","")</f>
        <v/>
      </c>
    </row>
    <row r="10" spans="2:12" s="374" customFormat="1" ht="30" customHeight="1">
      <c r="B10" s="375" t="s">
        <v>734</v>
      </c>
      <c r="C10" s="376">
        <f>'RESUMEN JUSTIFICACIÓN'!C9</f>
        <v>0</v>
      </c>
      <c r="D10" s="377">
        <f>'RESUMEN JUSTIFICACIÓN'!E9</f>
        <v>0</v>
      </c>
      <c r="E10" s="32">
        <f t="shared" ref="E10:J10" si="1">SUM(E11:E12)</f>
        <v>0</v>
      </c>
      <c r="F10" s="32">
        <f t="shared" si="1"/>
        <v>0</v>
      </c>
      <c r="G10" s="32">
        <f t="shared" si="1"/>
        <v>0</v>
      </c>
      <c r="H10" s="32">
        <f t="shared" si="1"/>
        <v>0</v>
      </c>
      <c r="I10" s="32">
        <f t="shared" si="1"/>
        <v>0</v>
      </c>
      <c r="J10" s="32">
        <f t="shared" si="1"/>
        <v>0</v>
      </c>
      <c r="K10" s="492"/>
      <c r="L10" s="493"/>
    </row>
    <row r="11" spans="2:12" ht="12.9" customHeight="1">
      <c r="B11" s="388" t="s">
        <v>700</v>
      </c>
      <c r="C11" s="398">
        <f>'RESUMEN JUSTIFICACIÓN'!C10</f>
        <v>0</v>
      </c>
      <c r="D11" s="399">
        <f>'RESUMEN JUSTIFICACIÓN'!E10</f>
        <v>0</v>
      </c>
      <c r="E11" s="30"/>
      <c r="F11" s="581"/>
      <c r="G11" s="30"/>
      <c r="H11" s="581"/>
      <c r="I11" s="30"/>
      <c r="J11" s="581"/>
      <c r="K11" s="422" t="str">
        <f>IF(SUM(E11,G11,I11)&gt;C11,"S","")</f>
        <v/>
      </c>
      <c r="L11" s="423" t="str">
        <f>IF(SUM(F11,H11,J11)&gt;D11,"S´","")</f>
        <v/>
      </c>
    </row>
    <row r="12" spans="2:12" ht="12.9" customHeight="1">
      <c r="B12" s="388" t="s">
        <v>701</v>
      </c>
      <c r="C12" s="398">
        <f>'RESUMEN JUSTIFICACIÓN'!C11</f>
        <v>0</v>
      </c>
      <c r="D12" s="399">
        <f>'RESUMEN JUSTIFICACIÓN'!E11</f>
        <v>0</v>
      </c>
      <c r="E12" s="30"/>
      <c r="F12" s="581"/>
      <c r="G12" s="30"/>
      <c r="H12" s="581"/>
      <c r="I12" s="30"/>
      <c r="J12" s="581"/>
      <c r="K12" s="422" t="str">
        <f>IF(SUM(E12,G12,I12)&gt;C12,"S","")</f>
        <v/>
      </c>
      <c r="L12" s="423" t="str">
        <f>IF(SUM(F12,H12,J12)&gt;D12,"S´","")</f>
        <v/>
      </c>
    </row>
    <row r="13" spans="2:12" s="374" customFormat="1" ht="30" customHeight="1">
      <c r="B13" s="375" t="s">
        <v>735</v>
      </c>
      <c r="C13" s="376">
        <f>'RESUMEN JUSTIFICACIÓN'!C12</f>
        <v>0</v>
      </c>
      <c r="D13" s="377">
        <f>'RESUMEN JUSTIFICACIÓN'!E12</f>
        <v>0</v>
      </c>
      <c r="E13" s="32">
        <f t="shared" ref="E13:J13" si="2">SUM(E14:E16)</f>
        <v>0</v>
      </c>
      <c r="F13" s="32">
        <f t="shared" si="2"/>
        <v>0</v>
      </c>
      <c r="G13" s="32">
        <f t="shared" si="2"/>
        <v>0</v>
      </c>
      <c r="H13" s="32">
        <f t="shared" si="2"/>
        <v>0</v>
      </c>
      <c r="I13" s="32">
        <f t="shared" si="2"/>
        <v>0</v>
      </c>
      <c r="J13" s="32">
        <f t="shared" si="2"/>
        <v>0</v>
      </c>
      <c r="K13" s="492"/>
      <c r="L13" s="493"/>
    </row>
    <row r="14" spans="2:12" ht="12.9" customHeight="1">
      <c r="B14" s="388" t="s">
        <v>692</v>
      </c>
      <c r="C14" s="398">
        <f>'RESUMEN JUSTIFICACIÓN'!C13</f>
        <v>0</v>
      </c>
      <c r="D14" s="399">
        <f>'RESUMEN JUSTIFICACIÓN'!E13</f>
        <v>0</v>
      </c>
      <c r="E14" s="30"/>
      <c r="F14" s="581"/>
      <c r="G14" s="30"/>
      <c r="H14" s="581"/>
      <c r="I14" s="30"/>
      <c r="J14" s="581"/>
      <c r="K14" s="422" t="str">
        <f>IF(SUM(E14,G14,I14)&gt;C14,"S","")</f>
        <v/>
      </c>
      <c r="L14" s="423" t="str">
        <f>IF(SUM(F14,H14,J14)&gt;D14,"S´","")</f>
        <v/>
      </c>
    </row>
    <row r="15" spans="2:12" s="27" customFormat="1" ht="12.9" customHeight="1">
      <c r="B15" s="389" t="s">
        <v>693</v>
      </c>
      <c r="C15" s="398">
        <f>'RESUMEN JUSTIFICACIÓN'!C14</f>
        <v>0</v>
      </c>
      <c r="D15" s="399">
        <f>'RESUMEN JUSTIFICACIÓN'!E14</f>
        <v>0</v>
      </c>
      <c r="E15" s="30"/>
      <c r="F15" s="581"/>
      <c r="G15" s="30"/>
      <c r="H15" s="581"/>
      <c r="I15" s="30"/>
      <c r="J15" s="581"/>
      <c r="K15" s="422" t="str">
        <f>IF(SUM(E15,G15,I15)&gt;C15,"S","")</f>
        <v/>
      </c>
      <c r="L15" s="423" t="str">
        <f>IF(SUM(F15,H15,J15)&gt;D15,"S´","")</f>
        <v/>
      </c>
    </row>
    <row r="16" spans="2:12" s="27" customFormat="1" ht="12.9" customHeight="1">
      <c r="B16" s="390" t="s">
        <v>794</v>
      </c>
      <c r="C16" s="398">
        <f>'RESUMEN JUSTIFICACIÓN'!C15</f>
        <v>0</v>
      </c>
      <c r="D16" s="399">
        <f>'RESUMEN JUSTIFICACIÓN'!E15</f>
        <v>0</v>
      </c>
      <c r="E16" s="30"/>
      <c r="F16" s="581"/>
      <c r="G16" s="30"/>
      <c r="H16" s="581"/>
      <c r="I16" s="30"/>
      <c r="J16" s="581"/>
      <c r="K16" s="422" t="str">
        <f>IF(SUM(E16,G16,I16)&gt;C16,"S","")</f>
        <v/>
      </c>
      <c r="L16" s="423" t="str">
        <f>IF(SUM(F16,H16,J16)&gt;D16,"S´","")</f>
        <v/>
      </c>
    </row>
    <row r="17" spans="2:12" s="374" customFormat="1" ht="30" customHeight="1">
      <c r="B17" s="375" t="s">
        <v>736</v>
      </c>
      <c r="C17" s="376">
        <f>'RESUMEN JUSTIFICACIÓN'!C16</f>
        <v>0</v>
      </c>
      <c r="D17" s="377">
        <f>'RESUMEN JUSTIFICACIÓN'!E16</f>
        <v>0</v>
      </c>
      <c r="E17" s="32">
        <f t="shared" ref="E17:J17" si="3">SUM(E18:E21)</f>
        <v>0</v>
      </c>
      <c r="F17" s="32">
        <f t="shared" si="3"/>
        <v>0</v>
      </c>
      <c r="G17" s="32">
        <f t="shared" si="3"/>
        <v>0</v>
      </c>
      <c r="H17" s="32">
        <f t="shared" si="3"/>
        <v>0</v>
      </c>
      <c r="I17" s="32">
        <f t="shared" si="3"/>
        <v>0</v>
      </c>
      <c r="J17" s="32">
        <f t="shared" si="3"/>
        <v>0</v>
      </c>
      <c r="K17" s="492"/>
      <c r="L17" s="493"/>
    </row>
    <row r="18" spans="2:12" ht="12.9" customHeight="1">
      <c r="B18" s="388" t="s">
        <v>702</v>
      </c>
      <c r="C18" s="398">
        <f>'RESUMEN JUSTIFICACIÓN'!C17</f>
        <v>0</v>
      </c>
      <c r="D18" s="399">
        <f>'RESUMEN JUSTIFICACIÓN'!E17</f>
        <v>0</v>
      </c>
      <c r="E18" s="30"/>
      <c r="F18" s="581"/>
      <c r="G18" s="30"/>
      <c r="H18" s="581"/>
      <c r="I18" s="30"/>
      <c r="J18" s="581"/>
      <c r="K18" s="422" t="str">
        <f>IF(SUM(E18,G18,I18)&gt;C18,"S","")</f>
        <v/>
      </c>
      <c r="L18" s="423" t="str">
        <f>IF(SUM(F18,H18,J18)&gt;D18,"S´","")</f>
        <v/>
      </c>
    </row>
    <row r="19" spans="2:12" ht="12.9" customHeight="1">
      <c r="B19" s="388" t="s">
        <v>703</v>
      </c>
      <c r="C19" s="398">
        <f>'RESUMEN JUSTIFICACIÓN'!C18</f>
        <v>0</v>
      </c>
      <c r="D19" s="399">
        <f>'RESUMEN JUSTIFICACIÓN'!E18</f>
        <v>0</v>
      </c>
      <c r="E19" s="30"/>
      <c r="F19" s="581"/>
      <c r="G19" s="30"/>
      <c r="H19" s="581"/>
      <c r="I19" s="30"/>
      <c r="J19" s="581"/>
      <c r="K19" s="422" t="str">
        <f>IF(SUM(E19,G19,I19)&gt;C19,"S","")</f>
        <v/>
      </c>
      <c r="L19" s="423" t="str">
        <f>IF(SUM(F19,H19,J19)&gt;D19,"S´","")</f>
        <v/>
      </c>
    </row>
    <row r="20" spans="2:12" ht="12.9" customHeight="1">
      <c r="B20" s="388" t="s">
        <v>705</v>
      </c>
      <c r="C20" s="398">
        <f>'RESUMEN JUSTIFICACIÓN'!C19</f>
        <v>0</v>
      </c>
      <c r="D20" s="399">
        <f>'RESUMEN JUSTIFICACIÓN'!E19</f>
        <v>0</v>
      </c>
      <c r="E20" s="30"/>
      <c r="F20" s="581"/>
      <c r="G20" s="30"/>
      <c r="H20" s="581"/>
      <c r="I20" s="30"/>
      <c r="J20" s="581"/>
      <c r="K20" s="422" t="str">
        <f>IF(SUM(E20,G20,I20)&gt;C20,"S","")</f>
        <v/>
      </c>
      <c r="L20" s="423" t="str">
        <f>IF(SUM(F20,H20,J20)&gt;D20,"S´","")</f>
        <v/>
      </c>
    </row>
    <row r="21" spans="2:12" ht="12.9" customHeight="1">
      <c r="B21" s="388" t="s">
        <v>718</v>
      </c>
      <c r="C21" s="398">
        <f>'RESUMEN JUSTIFICACIÓN'!C20</f>
        <v>0</v>
      </c>
      <c r="D21" s="399">
        <f>'RESUMEN JUSTIFICACIÓN'!E20</f>
        <v>0</v>
      </c>
      <c r="E21" s="30"/>
      <c r="F21" s="581"/>
      <c r="G21" s="30"/>
      <c r="H21" s="581"/>
      <c r="I21" s="30"/>
      <c r="J21" s="581"/>
      <c r="K21" s="422" t="str">
        <f>IF(SUM(E21,G21,I21)&gt;C21,"S","")</f>
        <v/>
      </c>
      <c r="L21" s="423" t="str">
        <f>IF(SUM(F21,H21,J21)&gt;D21,"S´","")</f>
        <v/>
      </c>
    </row>
    <row r="22" spans="2:12" s="374" customFormat="1" ht="30" customHeight="1">
      <c r="B22" s="375" t="s">
        <v>737</v>
      </c>
      <c r="C22" s="376">
        <f>'RESUMEN JUSTIFICACIÓN'!C21</f>
        <v>0</v>
      </c>
      <c r="D22" s="377">
        <f>'RESUMEN JUSTIFICACIÓN'!E21</f>
        <v>0</v>
      </c>
      <c r="E22" s="32">
        <f t="shared" ref="E22:J22" si="4">SUM(E23:E27)</f>
        <v>0</v>
      </c>
      <c r="F22" s="32">
        <f t="shared" si="4"/>
        <v>0</v>
      </c>
      <c r="G22" s="32">
        <f t="shared" si="4"/>
        <v>0</v>
      </c>
      <c r="H22" s="32">
        <f t="shared" si="4"/>
        <v>0</v>
      </c>
      <c r="I22" s="32">
        <f t="shared" si="4"/>
        <v>0</v>
      </c>
      <c r="J22" s="32">
        <f t="shared" si="4"/>
        <v>0</v>
      </c>
      <c r="K22" s="492"/>
      <c r="L22" s="493"/>
    </row>
    <row r="23" spans="2:12" ht="12.9" customHeight="1">
      <c r="B23" s="388" t="s">
        <v>704</v>
      </c>
      <c r="C23" s="398">
        <f>'RESUMEN JUSTIFICACIÓN'!C22</f>
        <v>0</v>
      </c>
      <c r="D23" s="399">
        <f>'RESUMEN JUSTIFICACIÓN'!E22</f>
        <v>0</v>
      </c>
      <c r="E23" s="30"/>
      <c r="F23" s="581"/>
      <c r="G23" s="30"/>
      <c r="H23" s="581"/>
      <c r="I23" s="30"/>
      <c r="J23" s="581"/>
      <c r="K23" s="422" t="str">
        <f>IF(SUM(E23,G23,I23)&gt;C23,"S","")</f>
        <v/>
      </c>
      <c r="L23" s="423" t="str">
        <f>IF(SUM(F23,H23,J23)&gt;D23,"S´","")</f>
        <v/>
      </c>
    </row>
    <row r="24" spans="2:12" ht="12.9" customHeight="1">
      <c r="B24" s="388" t="s">
        <v>719</v>
      </c>
      <c r="C24" s="398">
        <f>'RESUMEN JUSTIFICACIÓN'!C23</f>
        <v>0</v>
      </c>
      <c r="D24" s="399">
        <f>'RESUMEN JUSTIFICACIÓN'!E23</f>
        <v>0</v>
      </c>
      <c r="E24" s="30"/>
      <c r="F24" s="581"/>
      <c r="G24" s="30"/>
      <c r="H24" s="581"/>
      <c r="I24" s="30"/>
      <c r="J24" s="581"/>
      <c r="K24" s="422" t="str">
        <f>IF(SUM(E24,G24,I24)&gt;C24,"S","")</f>
        <v/>
      </c>
      <c r="L24" s="423" t="str">
        <f>IF(SUM(F24,H24,J24)&gt;D24,"S´","")</f>
        <v/>
      </c>
    </row>
    <row r="25" spans="2:12" ht="12.9" customHeight="1">
      <c r="B25" s="388" t="s">
        <v>706</v>
      </c>
      <c r="C25" s="398">
        <f>'RESUMEN JUSTIFICACIÓN'!C24</f>
        <v>0</v>
      </c>
      <c r="D25" s="399">
        <f>'RESUMEN JUSTIFICACIÓN'!E24</f>
        <v>0</v>
      </c>
      <c r="E25" s="30"/>
      <c r="F25" s="581"/>
      <c r="G25" s="30"/>
      <c r="H25" s="581"/>
      <c r="I25" s="30"/>
      <c r="J25" s="581"/>
      <c r="K25" s="422" t="str">
        <f>IF(SUM(E25,G25,I25)&gt;C25,"S","")</f>
        <v/>
      </c>
      <c r="L25" s="423" t="str">
        <f>IF(SUM(F25,H25,J25)&gt;D25,"S´","")</f>
        <v/>
      </c>
    </row>
    <row r="26" spans="2:12" ht="12.9" customHeight="1">
      <c r="B26" s="388" t="s">
        <v>707</v>
      </c>
      <c r="C26" s="398">
        <f>'RESUMEN JUSTIFICACIÓN'!C25</f>
        <v>0</v>
      </c>
      <c r="D26" s="399">
        <f>'RESUMEN JUSTIFICACIÓN'!E25</f>
        <v>0</v>
      </c>
      <c r="E26" s="30"/>
      <c r="F26" s="581"/>
      <c r="G26" s="30"/>
      <c r="H26" s="581"/>
      <c r="I26" s="30"/>
      <c r="J26" s="581"/>
      <c r="K26" s="422" t="str">
        <f>IF(SUM(E26,G26,I26)&gt;C26,"S","")</f>
        <v/>
      </c>
      <c r="L26" s="423" t="str">
        <f>IF(SUM(F26,H26,J26)&gt;D26,"S´","")</f>
        <v/>
      </c>
    </row>
    <row r="27" spans="2:12" ht="12.9" customHeight="1">
      <c r="B27" s="388" t="s">
        <v>708</v>
      </c>
      <c r="C27" s="398">
        <f>'RESUMEN JUSTIFICACIÓN'!C26</f>
        <v>0</v>
      </c>
      <c r="D27" s="399">
        <f>'RESUMEN JUSTIFICACIÓN'!E26</f>
        <v>0</v>
      </c>
      <c r="E27" s="30"/>
      <c r="F27" s="581"/>
      <c r="G27" s="30"/>
      <c r="H27" s="581"/>
      <c r="I27" s="30"/>
      <c r="J27" s="581"/>
      <c r="K27" s="422" t="str">
        <f>IF(SUM(E27,G27,I27)&gt;C27,"S","")</f>
        <v/>
      </c>
      <c r="L27" s="423" t="str">
        <f>IF(SUM(F27,H27,J27)&gt;D27,"S´","")</f>
        <v/>
      </c>
    </row>
    <row r="28" spans="2:12" s="374" customFormat="1" ht="30" customHeight="1">
      <c r="B28" s="375" t="s">
        <v>738</v>
      </c>
      <c r="C28" s="376">
        <f>'RESUMEN JUSTIFICACIÓN'!C27</f>
        <v>0</v>
      </c>
      <c r="D28" s="377">
        <f>'RESUMEN JUSTIFICACIÓN'!E27</f>
        <v>0</v>
      </c>
      <c r="E28" s="32">
        <f t="shared" ref="E28:J28" si="5">SUM(E29:E30)</f>
        <v>0</v>
      </c>
      <c r="F28" s="32">
        <f t="shared" si="5"/>
        <v>0</v>
      </c>
      <c r="G28" s="32">
        <f t="shared" si="5"/>
        <v>0</v>
      </c>
      <c r="H28" s="32">
        <f t="shared" si="5"/>
        <v>0</v>
      </c>
      <c r="I28" s="32">
        <f t="shared" si="5"/>
        <v>0</v>
      </c>
      <c r="J28" s="32">
        <f t="shared" si="5"/>
        <v>0</v>
      </c>
      <c r="K28" s="492"/>
      <c r="L28" s="493"/>
    </row>
    <row r="29" spans="2:12" ht="12.9" customHeight="1">
      <c r="B29" s="391" t="s">
        <v>720</v>
      </c>
      <c r="C29" s="398">
        <f>'RESUMEN JUSTIFICACIÓN'!C28</f>
        <v>0</v>
      </c>
      <c r="D29" s="399">
        <f>'RESUMEN JUSTIFICACIÓN'!E28</f>
        <v>0</v>
      </c>
      <c r="E29" s="30"/>
      <c r="F29" s="581"/>
      <c r="G29" s="30"/>
      <c r="H29" s="581"/>
      <c r="I29" s="30"/>
      <c r="J29" s="581"/>
      <c r="K29" s="422" t="str">
        <f>IF(SUM(E29,G29,I29)&gt;C29,"S","")</f>
        <v/>
      </c>
      <c r="L29" s="423" t="str">
        <f>IF(SUM(F29,H29,J29)&gt;D29,"S´","")</f>
        <v/>
      </c>
    </row>
    <row r="30" spans="2:12" ht="12.9" customHeight="1">
      <c r="B30" s="391" t="s">
        <v>709</v>
      </c>
      <c r="C30" s="398">
        <f>'RESUMEN JUSTIFICACIÓN'!C29</f>
        <v>0</v>
      </c>
      <c r="D30" s="399">
        <f>'RESUMEN JUSTIFICACIÓN'!E29</f>
        <v>0</v>
      </c>
      <c r="E30" s="30"/>
      <c r="F30" s="581"/>
      <c r="G30" s="30"/>
      <c r="H30" s="581"/>
      <c r="I30" s="30"/>
      <c r="J30" s="581"/>
      <c r="K30" s="422" t="str">
        <f>IF(SUM(E30,G30,I30)&gt;C30,"S","")</f>
        <v/>
      </c>
      <c r="L30" s="423" t="str">
        <f>IF(SUM(F30,H30,J30)&gt;D30,"S´","")</f>
        <v/>
      </c>
    </row>
    <row r="31" spans="2:12" s="374" customFormat="1" ht="30" customHeight="1">
      <c r="B31" s="375" t="s">
        <v>710</v>
      </c>
      <c r="C31" s="376">
        <f>'RESUMEN JUSTIFICACIÓN'!C30</f>
        <v>0</v>
      </c>
      <c r="D31" s="377">
        <f>'RESUMEN JUSTIFICACIÓN'!E30</f>
        <v>0</v>
      </c>
      <c r="E31" s="32">
        <f t="shared" ref="E31:J31" si="6">SUM(E32:E33)</f>
        <v>0</v>
      </c>
      <c r="F31" s="32">
        <f t="shared" si="6"/>
        <v>0</v>
      </c>
      <c r="G31" s="32">
        <f t="shared" si="6"/>
        <v>0</v>
      </c>
      <c r="H31" s="32">
        <f t="shared" si="6"/>
        <v>0</v>
      </c>
      <c r="I31" s="32">
        <f t="shared" si="6"/>
        <v>0</v>
      </c>
      <c r="J31" s="32">
        <f t="shared" si="6"/>
        <v>0</v>
      </c>
      <c r="K31" s="492"/>
      <c r="L31" s="493"/>
    </row>
    <row r="32" spans="2:12" ht="13.5" customHeight="1">
      <c r="B32" s="391" t="s">
        <v>711</v>
      </c>
      <c r="C32" s="398">
        <f>'RESUMEN JUSTIFICACIÓN'!C31</f>
        <v>0</v>
      </c>
      <c r="D32" s="399">
        <f>'RESUMEN JUSTIFICACIÓN'!C31</f>
        <v>0</v>
      </c>
      <c r="E32" s="30"/>
      <c r="F32" s="581"/>
      <c r="G32" s="30"/>
      <c r="H32" s="581"/>
      <c r="I32" s="30"/>
      <c r="J32" s="581"/>
      <c r="K32" s="422" t="str">
        <f>IF(SUM(E32,G32,I32)&gt;C32,"S","")</f>
        <v/>
      </c>
      <c r="L32" s="423" t="str">
        <f>IF(SUM(F32,H32,J32)&gt;D32,"S´","")</f>
        <v/>
      </c>
    </row>
    <row r="33" spans="2:12" ht="13.5" customHeight="1">
      <c r="B33" s="391" t="s">
        <v>712</v>
      </c>
      <c r="C33" s="398">
        <f>'RESUMEN JUSTIFICACIÓN'!C32</f>
        <v>0</v>
      </c>
      <c r="D33" s="399">
        <f>'RESUMEN JUSTIFICACIÓN'!E32</f>
        <v>0</v>
      </c>
      <c r="E33" s="30"/>
      <c r="F33" s="581"/>
      <c r="G33" s="30"/>
      <c r="H33" s="581"/>
      <c r="I33" s="30"/>
      <c r="J33" s="581"/>
      <c r="K33" s="422" t="str">
        <f>IF(SUM(E33,G33,I33)&gt;C33,"S","")</f>
        <v/>
      </c>
      <c r="L33" s="423" t="str">
        <f>IF(SUM(F33,H33,J33)&gt;D33,"S´","")</f>
        <v/>
      </c>
    </row>
    <row r="34" spans="2:12" s="374" customFormat="1" ht="30" customHeight="1">
      <c r="B34" s="375" t="s">
        <v>739</v>
      </c>
      <c r="C34" s="378">
        <f>'RESUMEN JUSTIFICACIÓN'!C33</f>
        <v>0</v>
      </c>
      <c r="D34" s="377">
        <f>'RESUMEN JUSTIFICACIÓN'!E33</f>
        <v>0</v>
      </c>
      <c r="E34" s="32">
        <f t="shared" ref="E34:J34" si="7">SUM(E35:E36)</f>
        <v>0</v>
      </c>
      <c r="F34" s="32">
        <f t="shared" si="7"/>
        <v>0</v>
      </c>
      <c r="G34" s="32">
        <f t="shared" si="7"/>
        <v>0</v>
      </c>
      <c r="H34" s="32">
        <f t="shared" si="7"/>
        <v>0</v>
      </c>
      <c r="I34" s="32">
        <f t="shared" si="7"/>
        <v>0</v>
      </c>
      <c r="J34" s="32">
        <f t="shared" si="7"/>
        <v>0</v>
      </c>
      <c r="K34" s="492"/>
      <c r="L34" s="493"/>
    </row>
    <row r="35" spans="2:12" ht="12.9" customHeight="1">
      <c r="B35" s="391" t="s">
        <v>713</v>
      </c>
      <c r="C35" s="398">
        <f>'RESUMEN JUSTIFICACIÓN'!C34</f>
        <v>0</v>
      </c>
      <c r="D35" s="399">
        <f>'RESUMEN JUSTIFICACIÓN'!E34</f>
        <v>0</v>
      </c>
      <c r="E35" s="30"/>
      <c r="F35" s="581"/>
      <c r="G35" s="30"/>
      <c r="H35" s="581"/>
      <c r="I35" s="30"/>
      <c r="J35" s="581"/>
      <c r="K35" s="422" t="str">
        <f>IF(SUM(E35,G35,I35)&gt;C35,"S","")</f>
        <v/>
      </c>
      <c r="L35" s="423" t="str">
        <f>IF(SUM(F35,H35,J35)&gt;D35,"S´","")</f>
        <v/>
      </c>
    </row>
    <row r="36" spans="2:12" ht="12.9" customHeight="1">
      <c r="B36" s="391" t="s">
        <v>714</v>
      </c>
      <c r="C36" s="398">
        <f>'RESUMEN JUSTIFICACIÓN'!C35</f>
        <v>0</v>
      </c>
      <c r="D36" s="399">
        <f>'RESUMEN JUSTIFICACIÓN'!E35</f>
        <v>0</v>
      </c>
      <c r="E36" s="30"/>
      <c r="F36" s="581"/>
      <c r="G36" s="30"/>
      <c r="H36" s="581"/>
      <c r="I36" s="30"/>
      <c r="J36" s="581"/>
      <c r="K36" s="422" t="str">
        <f>IF(SUM(E36,G36,I36)&gt;C36,"S","")</f>
        <v/>
      </c>
      <c r="L36" s="423" t="str">
        <f>IF(SUM(F36,H36,J36)&gt;D36,"S´","")</f>
        <v/>
      </c>
    </row>
    <row r="37" spans="2:12" s="374" customFormat="1" ht="30" customHeight="1">
      <c r="B37" s="375" t="s">
        <v>740</v>
      </c>
      <c r="C37" s="376">
        <f>'RESUMEN JUSTIFICACIÓN'!C36</f>
        <v>0</v>
      </c>
      <c r="D37" s="377">
        <f>'RESUMEN JUSTIFICACIÓN'!E36</f>
        <v>0</v>
      </c>
      <c r="E37" s="32">
        <f t="shared" ref="E37:J37" si="8">SUM(E38:E39)</f>
        <v>0</v>
      </c>
      <c r="F37" s="32">
        <f t="shared" si="8"/>
        <v>0</v>
      </c>
      <c r="G37" s="32">
        <f t="shared" si="8"/>
        <v>0</v>
      </c>
      <c r="H37" s="32">
        <f t="shared" si="8"/>
        <v>0</v>
      </c>
      <c r="I37" s="32">
        <f t="shared" si="8"/>
        <v>0</v>
      </c>
      <c r="J37" s="32">
        <f t="shared" si="8"/>
        <v>0</v>
      </c>
      <c r="K37" s="492"/>
      <c r="L37" s="493"/>
    </row>
    <row r="38" spans="2:12" ht="12.9" customHeight="1">
      <c r="B38" s="391" t="s">
        <v>715</v>
      </c>
      <c r="C38" s="398">
        <f>'RESUMEN JUSTIFICACIÓN'!C37</f>
        <v>0</v>
      </c>
      <c r="D38" s="399">
        <f>'RESUMEN JUSTIFICACIÓN'!E37</f>
        <v>0</v>
      </c>
      <c r="E38" s="30"/>
      <c r="F38" s="581"/>
      <c r="G38" s="30"/>
      <c r="H38" s="581"/>
      <c r="I38" s="30"/>
      <c r="J38" s="581"/>
      <c r="K38" s="422" t="str">
        <f>IF(SUM(E38,G38,I38)&gt;C38,"S","")</f>
        <v/>
      </c>
      <c r="L38" s="423" t="str">
        <f>IF(SUM(F38,H38,J38)&gt;D38,"S´","")</f>
        <v/>
      </c>
    </row>
    <row r="39" spans="2:12" ht="12.9" customHeight="1">
      <c r="B39" s="391" t="s">
        <v>716</v>
      </c>
      <c r="C39" s="398">
        <f>'RESUMEN JUSTIFICACIÓN'!C38</f>
        <v>0</v>
      </c>
      <c r="D39" s="399">
        <f>'RESUMEN JUSTIFICACIÓN'!E38</f>
        <v>0</v>
      </c>
      <c r="E39" s="30"/>
      <c r="F39" s="581"/>
      <c r="G39" s="30"/>
      <c r="H39" s="581"/>
      <c r="I39" s="30"/>
      <c r="J39" s="581"/>
      <c r="K39" s="422" t="str">
        <f>IF(SUM(E39,G39,I39)&gt;C39,"S","")</f>
        <v/>
      </c>
      <c r="L39" s="423" t="str">
        <f>IF(SUM(F39,H39,J39)&gt;D39,"S´","")</f>
        <v/>
      </c>
    </row>
    <row r="40" spans="2:12" s="374" customFormat="1" ht="39" customHeight="1">
      <c r="B40" s="474" t="s">
        <v>802</v>
      </c>
      <c r="C40" s="376">
        <f>'RESUMEN JUSTIFICACIÓN'!C39</f>
        <v>0</v>
      </c>
      <c r="D40" s="377">
        <f>'RESUMEN JUSTIFICACIÓN'!E39</f>
        <v>0</v>
      </c>
      <c r="E40" s="32">
        <f t="shared" ref="E40:J40" si="9">SUM(E41:E42)</f>
        <v>0</v>
      </c>
      <c r="F40" s="32">
        <f t="shared" si="9"/>
        <v>0</v>
      </c>
      <c r="G40" s="32">
        <f t="shared" si="9"/>
        <v>0</v>
      </c>
      <c r="H40" s="32">
        <f t="shared" si="9"/>
        <v>0</v>
      </c>
      <c r="I40" s="32">
        <f t="shared" si="9"/>
        <v>0</v>
      </c>
      <c r="J40" s="32">
        <f t="shared" si="9"/>
        <v>0</v>
      </c>
      <c r="K40" s="492"/>
      <c r="L40" s="493"/>
    </row>
    <row r="41" spans="2:12" ht="17.25" customHeight="1">
      <c r="B41" s="391" t="s">
        <v>694</v>
      </c>
      <c r="C41" s="398">
        <f>'RESUMEN JUSTIFICACIÓN'!C40</f>
        <v>0</v>
      </c>
      <c r="D41" s="399">
        <f>'RESUMEN JUSTIFICACIÓN'!E40</f>
        <v>0</v>
      </c>
      <c r="E41" s="30"/>
      <c r="F41" s="581"/>
      <c r="G41" s="30"/>
      <c r="H41" s="581"/>
      <c r="I41" s="30"/>
      <c r="J41" s="581"/>
      <c r="K41" s="422" t="str">
        <f>IF(SUM(E41,G41,I41)&gt;C41,"S","")</f>
        <v/>
      </c>
      <c r="L41" s="423" t="str">
        <f>IF(SUM(F41,H41,J41)&gt;D41,"S´","")</f>
        <v/>
      </c>
    </row>
    <row r="42" spans="2:12" ht="38.25" customHeight="1">
      <c r="B42" s="69" t="s">
        <v>803</v>
      </c>
      <c r="C42" s="398">
        <f>'RESUMEN JUSTIFICACIÓN'!C41</f>
        <v>0</v>
      </c>
      <c r="D42" s="399">
        <f>'RESUMEN JUSTIFICACIÓN'!E41</f>
        <v>0</v>
      </c>
      <c r="E42" s="30"/>
      <c r="F42" s="581"/>
      <c r="G42" s="30"/>
      <c r="H42" s="581"/>
      <c r="I42" s="30"/>
      <c r="J42" s="581"/>
      <c r="K42" s="422" t="str">
        <f>IF(SUM(E42,G42,I42)&gt;C42,"S","")</f>
        <v/>
      </c>
      <c r="L42" s="423" t="str">
        <f>IF(SUM(F42,H42,J42)&gt;D42,"S´","")</f>
        <v/>
      </c>
    </row>
    <row r="43" spans="2:12" ht="15.75" customHeight="1">
      <c r="B43" s="489" t="s">
        <v>806</v>
      </c>
      <c r="C43" s="398">
        <f>'RESUMEN JUSTIFICACIÓN'!C42</f>
        <v>0</v>
      </c>
      <c r="D43" s="399">
        <f>'RESUMEN JUSTIFICACIÓN'!E42</f>
        <v>0</v>
      </c>
      <c r="E43" s="30"/>
      <c r="F43" s="581"/>
      <c r="G43" s="30"/>
      <c r="H43" s="581"/>
      <c r="I43" s="30"/>
      <c r="J43" s="581"/>
      <c r="K43" s="422" t="str">
        <f>IF(SUM(E43,G43,I43)&gt;C43,"S","")</f>
        <v/>
      </c>
      <c r="L43" s="423" t="str">
        <f>IF(SUM(F43,H43,J43)&gt;D43,"S´","")</f>
        <v/>
      </c>
    </row>
    <row r="44" spans="2:12" s="374" customFormat="1" ht="30" customHeight="1">
      <c r="B44" s="379" t="s">
        <v>792</v>
      </c>
      <c r="C44" s="376">
        <f>'RESUMEN JUSTIFICACIÓN'!C43</f>
        <v>0</v>
      </c>
      <c r="D44" s="377">
        <f>'RESUMEN JUSTIFICACIÓN'!E43</f>
        <v>0</v>
      </c>
      <c r="E44" s="32">
        <f t="shared" ref="E44:J44" si="10">SUM(E45)</f>
        <v>0</v>
      </c>
      <c r="F44" s="32">
        <f t="shared" si="10"/>
        <v>0</v>
      </c>
      <c r="G44" s="32">
        <f t="shared" si="10"/>
        <v>0</v>
      </c>
      <c r="H44" s="32">
        <f t="shared" si="10"/>
        <v>0</v>
      </c>
      <c r="I44" s="32">
        <f t="shared" si="10"/>
        <v>0</v>
      </c>
      <c r="J44" s="32">
        <f t="shared" si="10"/>
        <v>0</v>
      </c>
      <c r="K44" s="492"/>
      <c r="L44" s="493"/>
    </row>
    <row r="45" spans="2:12" ht="12.9" customHeight="1">
      <c r="B45" s="392" t="s">
        <v>793</v>
      </c>
      <c r="C45" s="398">
        <f>'RESUMEN JUSTIFICACIÓN'!C44</f>
        <v>0</v>
      </c>
      <c r="D45" s="399">
        <f>'RESUMEN JUSTIFICACIÓN'!E44</f>
        <v>0</v>
      </c>
      <c r="E45" s="30"/>
      <c r="F45" s="581"/>
      <c r="G45" s="30"/>
      <c r="H45" s="581"/>
      <c r="I45" s="30"/>
      <c r="J45" s="581"/>
      <c r="K45" s="422" t="str">
        <f>IF(SUM(E45,G45,I45)&gt;C45,"S","")</f>
        <v/>
      </c>
      <c r="L45" s="423" t="str">
        <f>IF(SUM(F45,H45,J45)&gt;D45,"S´","")</f>
        <v/>
      </c>
    </row>
    <row r="46" spans="2:12" s="374" customFormat="1" ht="30" customHeight="1">
      <c r="B46" s="379" t="s">
        <v>756</v>
      </c>
      <c r="C46" s="356">
        <f>'RESUMEN JUSTIFICACIÓN'!C45</f>
        <v>0</v>
      </c>
      <c r="D46" s="377">
        <f>'RESUMEN JUSTIFICACIÓN'!E45</f>
        <v>0</v>
      </c>
      <c r="E46" s="32">
        <f t="shared" ref="E46:J46" si="11">SUM(E47:E48)</f>
        <v>0</v>
      </c>
      <c r="F46" s="32">
        <f t="shared" si="11"/>
        <v>0</v>
      </c>
      <c r="G46" s="32">
        <f t="shared" si="11"/>
        <v>0</v>
      </c>
      <c r="H46" s="32">
        <f t="shared" si="11"/>
        <v>0</v>
      </c>
      <c r="I46" s="32">
        <f t="shared" si="11"/>
        <v>0</v>
      </c>
      <c r="J46" s="32">
        <f t="shared" si="11"/>
        <v>0</v>
      </c>
      <c r="K46" s="492"/>
      <c r="L46" s="493"/>
    </row>
    <row r="47" spans="2:12" ht="12.9" customHeight="1">
      <c r="B47" s="393" t="s">
        <v>717</v>
      </c>
      <c r="C47" s="398">
        <f>'RESUMEN JUSTIFICACIÓN'!C46</f>
        <v>0</v>
      </c>
      <c r="D47" s="399">
        <f>'RESUMEN JUSTIFICACIÓN'!E46</f>
        <v>0</v>
      </c>
      <c r="E47" s="30"/>
      <c r="F47" s="581"/>
      <c r="G47" s="30"/>
      <c r="H47" s="581"/>
      <c r="I47" s="30"/>
      <c r="J47" s="581"/>
      <c r="K47" s="422" t="str">
        <f>IF(SUM(E47,G47,I47)&gt;C47,"S","")</f>
        <v/>
      </c>
      <c r="L47" s="423" t="str">
        <f>IF(SUM(F47,H47,J47)&gt;D47,"S´","")</f>
        <v/>
      </c>
    </row>
    <row r="48" spans="2:12" ht="12.9" customHeight="1">
      <c r="B48" s="394" t="s">
        <v>786</v>
      </c>
      <c r="C48" s="398">
        <f>'RESUMEN JUSTIFICACIÓN'!C47</f>
        <v>0</v>
      </c>
      <c r="D48" s="399">
        <f>'RESUMEN JUSTIFICACIÓN'!E47</f>
        <v>0</v>
      </c>
      <c r="E48" s="30"/>
      <c r="F48" s="581"/>
      <c r="G48" s="30"/>
      <c r="H48" s="581"/>
      <c r="I48" s="30"/>
      <c r="J48" s="581"/>
      <c r="K48" s="422" t="str">
        <f>IF(SUM(E48,G48,I48)&gt;C48,"S","")</f>
        <v/>
      </c>
      <c r="L48" s="423" t="str">
        <f>IF(SUM(F48,H48,J48)&gt;D48,"S´","")</f>
        <v/>
      </c>
    </row>
    <row r="49" spans="2:12" s="29" customFormat="1" ht="24" customHeight="1" thickBot="1">
      <c r="B49" s="380"/>
      <c r="C49" s="381"/>
      <c r="D49" s="382"/>
      <c r="E49" s="34"/>
      <c r="F49" s="34"/>
      <c r="G49" s="34"/>
      <c r="H49" s="34"/>
      <c r="I49" s="34"/>
      <c r="J49" s="34"/>
      <c r="K49" s="494"/>
      <c r="L49" s="495"/>
    </row>
    <row r="50" spans="2:12" s="29" customFormat="1" ht="30" customHeight="1" thickBot="1">
      <c r="B50" s="383" t="s">
        <v>1057</v>
      </c>
      <c r="C50" s="384">
        <f t="shared" ref="C50:J50" si="12">SUM(C46,C44,C40,C37,C34,C31,C28,C22,C17,C13,C10,C6)</f>
        <v>0</v>
      </c>
      <c r="D50" s="385">
        <f t="shared" si="12"/>
        <v>0</v>
      </c>
      <c r="E50" s="33">
        <f t="shared" si="12"/>
        <v>0</v>
      </c>
      <c r="F50" s="33">
        <f t="shared" si="12"/>
        <v>0</v>
      </c>
      <c r="G50" s="33">
        <f t="shared" si="12"/>
        <v>0</v>
      </c>
      <c r="H50" s="33">
        <f t="shared" si="12"/>
        <v>0</v>
      </c>
      <c r="I50" s="33">
        <f t="shared" si="12"/>
        <v>0</v>
      </c>
      <c r="J50" s="33">
        <f t="shared" si="12"/>
        <v>0</v>
      </c>
      <c r="K50" s="88"/>
    </row>
    <row r="51" spans="2:12" s="29" customFormat="1" ht="15.75" customHeight="1">
      <c r="B51" s="386"/>
      <c r="C51" s="196"/>
      <c r="E51" s="88"/>
      <c r="F51" s="88"/>
      <c r="K51" s="169">
        <f>COUNTIF(K6:K49,"S")</f>
        <v>0</v>
      </c>
      <c r="L51" s="169">
        <f>COUNTIF(L6:L49,"S´")</f>
        <v>0</v>
      </c>
    </row>
    <row r="52" spans="2:12" s="29" customFormat="1">
      <c r="B52" s="90" t="s">
        <v>807</v>
      </c>
      <c r="C52" s="196"/>
      <c r="D52" s="435" t="str">
        <f>IF(K51&gt;0,"S: La suma de gastos en España por años supera el GASTO EN ESPAÑA","")</f>
        <v/>
      </c>
    </row>
    <row r="53" spans="2:12" s="29" customFormat="1">
      <c r="B53" s="386"/>
      <c r="C53" s="196"/>
      <c r="D53" s="435" t="str">
        <f>IF(L51&gt;0,"S´: La suma de gastos en Navarra por años supera el GASTO EN NAVARRA","")</f>
        <v/>
      </c>
    </row>
    <row r="54" spans="2:12">
      <c r="B54" s="386"/>
    </row>
    <row r="55" spans="2:12">
      <c r="B55" s="386"/>
    </row>
    <row r="56" spans="2:12" ht="14.4">
      <c r="B56" s="570" t="s">
        <v>860</v>
      </c>
      <c r="C56" s="575" t="str">
        <f>IF('GASTO REAL TOTAL'!C62&lt;&gt;"",'GASTO REAL TOTAL'!C62,"")</f>
        <v/>
      </c>
      <c r="D56" s="572" t="s">
        <v>861</v>
      </c>
      <c r="E56" s="1245" t="str">
        <f>IF('GASTO REAL TOTAL'!E62&lt;&gt;"",'GASTO REAL TOTAL'!E62,"")</f>
        <v/>
      </c>
      <c r="F56" s="1245"/>
      <c r="G56" s="1245"/>
      <c r="H56" s="1245"/>
      <c r="I56" s="1245"/>
    </row>
    <row r="57" spans="2:12">
      <c r="B57" s="66"/>
      <c r="C57" s="466"/>
      <c r="D57" s="466"/>
      <c r="E57" s="66"/>
      <c r="F57" s="66"/>
      <c r="G57" s="66"/>
      <c r="H57" s="66"/>
      <c r="I57" s="66"/>
    </row>
    <row r="58" spans="2:12" ht="15.6">
      <c r="B58" s="66"/>
      <c r="C58" s="469" t="s">
        <v>696</v>
      </c>
      <c r="D58" s="466"/>
      <c r="E58" s="66"/>
      <c r="F58" s="66"/>
      <c r="G58" s="66"/>
      <c r="H58" s="66"/>
      <c r="I58" s="66"/>
    </row>
    <row r="59" spans="2:12">
      <c r="B59" s="28"/>
    </row>
  </sheetData>
  <sheetProtection algorithmName="SHA-512" hashValue="CMNHgUOFTOLrsF5Sk3J4+mZ4xucYnYXZ2xit5gJrMPzhfV7/SM/DMPoZhB2/PPKEcxFyBFINJlVW/ZeskXeZmQ==" saltValue="MIa7cCfE14kieQDDx9OL6w==" spinCount="100000" sheet="1" objects="1" scenarios="1"/>
  <mergeCells count="10">
    <mergeCell ref="C4:C5"/>
    <mergeCell ref="D4:D5"/>
    <mergeCell ref="E4:F4"/>
    <mergeCell ref="G4:H4"/>
    <mergeCell ref="I4:J4"/>
    <mergeCell ref="E2:J2"/>
    <mergeCell ref="E3:F3"/>
    <mergeCell ref="G3:H3"/>
    <mergeCell ref="I3:J3"/>
    <mergeCell ref="E56:I56"/>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H1076"/>
  <sheetViews>
    <sheetView zoomScaleNormal="100" workbookViewId="0">
      <pane ySplit="6" topLeftCell="A7" activePane="bottomLeft" state="frozen"/>
      <selection pane="bottomLeft" activeCell="A7" sqref="A7"/>
    </sheetView>
  </sheetViews>
  <sheetFormatPr baseColWidth="10" defaultColWidth="11.44140625" defaultRowHeight="13.2"/>
  <cols>
    <col min="1" max="1" width="14.6640625" style="695" customWidth="1"/>
    <col min="2" max="2" width="15.6640625" style="695" customWidth="1"/>
    <col min="3" max="3" width="34.5546875" style="695" customWidth="1"/>
    <col min="4" max="5" width="35.44140625" style="695" customWidth="1"/>
    <col min="6" max="6" width="50.5546875" style="695" customWidth="1"/>
    <col min="7" max="7" width="22.88671875" style="695" customWidth="1"/>
    <col min="8" max="8" width="24.88671875" style="695" customWidth="1"/>
    <col min="9" max="16384" width="11.44140625" style="695"/>
  </cols>
  <sheetData>
    <row r="1" spans="1:8" ht="39" customHeight="1" thickBot="1">
      <c r="A1" s="1252" t="s">
        <v>1229</v>
      </c>
      <c r="B1" s="1253"/>
      <c r="C1" s="1253"/>
      <c r="D1" s="1253"/>
      <c r="E1" s="1253"/>
      <c r="F1" s="1253"/>
      <c r="G1" s="1253"/>
      <c r="H1" s="1254"/>
    </row>
    <row r="2" spans="1:8" ht="39.75" customHeight="1">
      <c r="A2" s="899" t="s">
        <v>1144</v>
      </c>
      <c r="B2" s="900"/>
      <c r="C2" s="900"/>
      <c r="D2" s="900"/>
      <c r="E2" s="901"/>
      <c r="F2" s="901"/>
      <c r="G2" s="901"/>
      <c r="H2" s="902"/>
    </row>
    <row r="3" spans="1:8" ht="39.75" customHeight="1">
      <c r="A3" s="903"/>
      <c r="B3" s="696"/>
      <c r="C3" s="697"/>
      <c r="D3" s="697"/>
      <c r="E3" s="697"/>
      <c r="F3" s="697"/>
      <c r="G3" s="697"/>
      <c r="H3" s="904"/>
    </row>
    <row r="4" spans="1:8" ht="34.5" customHeight="1" thickBot="1">
      <c r="A4" s="905" t="s">
        <v>696</v>
      </c>
      <c r="B4" s="906"/>
      <c r="C4" s="907"/>
      <c r="D4" s="907"/>
      <c r="E4" s="907"/>
      <c r="F4" s="907"/>
      <c r="G4" s="907"/>
      <c r="H4" s="908"/>
    </row>
    <row r="5" spans="1:8" ht="26.25" customHeight="1">
      <c r="A5" s="1255" t="s">
        <v>1145</v>
      </c>
      <c r="B5" s="1256"/>
      <c r="C5" s="1256"/>
      <c r="D5" s="1256"/>
      <c r="E5" s="1256"/>
      <c r="F5" s="1256"/>
      <c r="G5" s="1256"/>
      <c r="H5" s="1256"/>
    </row>
    <row r="6" spans="1:8" ht="24.75" customHeight="1">
      <c r="A6" s="812" t="s">
        <v>1146</v>
      </c>
      <c r="B6" s="813" t="s">
        <v>1147</v>
      </c>
      <c r="C6" s="813" t="s">
        <v>1148</v>
      </c>
      <c r="D6" s="813" t="s">
        <v>1149</v>
      </c>
      <c r="E6" s="814" t="s">
        <v>1150</v>
      </c>
      <c r="F6" s="814" t="s">
        <v>1245</v>
      </c>
      <c r="G6" s="814" t="s">
        <v>1151</v>
      </c>
      <c r="H6" s="815" t="s">
        <v>1152</v>
      </c>
    </row>
    <row r="7" spans="1:8">
      <c r="A7" s="698"/>
      <c r="B7" s="698"/>
      <c r="C7" s="699"/>
      <c r="D7" s="699"/>
      <c r="E7" s="700"/>
      <c r="F7" s="700"/>
      <c r="G7" s="701"/>
      <c r="H7" s="702"/>
    </row>
    <row r="8" spans="1:8">
      <c r="A8" s="703"/>
      <c r="B8" s="703"/>
      <c r="C8" s="703"/>
      <c r="D8" s="703"/>
      <c r="E8" s="703"/>
      <c r="F8" s="700"/>
      <c r="G8" s="704"/>
      <c r="H8" s="705"/>
    </row>
    <row r="9" spans="1:8">
      <c r="A9" s="703"/>
      <c r="B9" s="703"/>
      <c r="C9" s="703"/>
      <c r="D9" s="703"/>
      <c r="E9" s="703"/>
      <c r="F9" s="700"/>
      <c r="G9" s="704"/>
      <c r="H9" s="706"/>
    </row>
    <row r="10" spans="1:8">
      <c r="A10" s="703"/>
      <c r="B10" s="703"/>
      <c r="C10" s="703"/>
      <c r="D10" s="703"/>
      <c r="E10" s="703"/>
      <c r="F10" s="700"/>
      <c r="G10" s="704"/>
      <c r="H10" s="706"/>
    </row>
    <row r="11" spans="1:8">
      <c r="A11" s="703"/>
      <c r="B11" s="703"/>
      <c r="C11" s="703"/>
      <c r="D11" s="703"/>
      <c r="E11" s="703"/>
      <c r="F11" s="700"/>
      <c r="G11" s="704"/>
      <c r="H11" s="706"/>
    </row>
    <row r="12" spans="1:8">
      <c r="A12" s="703"/>
      <c r="B12" s="703"/>
      <c r="C12" s="703"/>
      <c r="D12" s="703"/>
      <c r="E12" s="703"/>
      <c r="F12" s="700"/>
      <c r="G12" s="704"/>
      <c r="H12" s="706"/>
    </row>
    <row r="13" spans="1:8">
      <c r="A13" s="703"/>
      <c r="B13" s="703"/>
      <c r="C13" s="703"/>
      <c r="D13" s="703"/>
      <c r="E13" s="703"/>
      <c r="F13" s="700"/>
      <c r="G13" s="704"/>
      <c r="H13" s="706"/>
    </row>
    <row r="14" spans="1:8">
      <c r="A14" s="703"/>
      <c r="B14" s="703"/>
      <c r="C14" s="703"/>
      <c r="D14" s="703"/>
      <c r="E14" s="703"/>
      <c r="F14" s="700"/>
      <c r="G14" s="704"/>
      <c r="H14" s="706"/>
    </row>
    <row r="15" spans="1:8">
      <c r="A15" s="703"/>
      <c r="B15" s="703"/>
      <c r="C15" s="703"/>
      <c r="D15" s="703"/>
      <c r="E15" s="703"/>
      <c r="F15" s="700"/>
      <c r="G15" s="704"/>
      <c r="H15" s="706"/>
    </row>
    <row r="16" spans="1:8">
      <c r="A16" s="703"/>
      <c r="B16" s="703"/>
      <c r="C16" s="703"/>
      <c r="D16" s="703"/>
      <c r="E16" s="703"/>
      <c r="F16" s="700"/>
      <c r="G16" s="704"/>
      <c r="H16" s="706"/>
    </row>
    <row r="17" spans="1:8">
      <c r="A17" s="703"/>
      <c r="B17" s="703"/>
      <c r="C17" s="703"/>
      <c r="D17" s="703"/>
      <c r="E17" s="703"/>
      <c r="F17" s="700"/>
      <c r="G17" s="704"/>
      <c r="H17" s="706"/>
    </row>
    <row r="18" spans="1:8">
      <c r="A18" s="703"/>
      <c r="B18" s="703"/>
      <c r="C18" s="703"/>
      <c r="D18" s="703"/>
      <c r="E18" s="703"/>
      <c r="F18" s="700"/>
      <c r="G18" s="704"/>
      <c r="H18" s="706"/>
    </row>
    <row r="19" spans="1:8">
      <c r="A19" s="703"/>
      <c r="B19" s="703"/>
      <c r="C19" s="703"/>
      <c r="D19" s="703"/>
      <c r="E19" s="703"/>
      <c r="F19" s="700"/>
      <c r="G19" s="704"/>
      <c r="H19" s="706"/>
    </row>
    <row r="20" spans="1:8">
      <c r="A20" s="703"/>
      <c r="B20" s="703"/>
      <c r="C20" s="703"/>
      <c r="D20" s="703"/>
      <c r="E20" s="703"/>
      <c r="F20" s="700"/>
      <c r="G20" s="704"/>
      <c r="H20" s="706"/>
    </row>
    <row r="21" spans="1:8">
      <c r="A21" s="703"/>
      <c r="B21" s="703"/>
      <c r="C21" s="703"/>
      <c r="D21" s="703"/>
      <c r="E21" s="703"/>
      <c r="F21" s="700"/>
      <c r="G21" s="704"/>
      <c r="H21" s="706"/>
    </row>
    <row r="22" spans="1:8">
      <c r="A22" s="703"/>
      <c r="B22" s="703"/>
      <c r="C22" s="703"/>
      <c r="D22" s="703"/>
      <c r="E22" s="703"/>
      <c r="F22" s="700"/>
      <c r="G22" s="704"/>
      <c r="H22" s="706"/>
    </row>
    <row r="23" spans="1:8">
      <c r="A23" s="703"/>
      <c r="B23" s="703"/>
      <c r="C23" s="703"/>
      <c r="D23" s="703"/>
      <c r="E23" s="703"/>
      <c r="F23" s="700"/>
      <c r="G23" s="704"/>
      <c r="H23" s="706"/>
    </row>
    <row r="24" spans="1:8">
      <c r="A24" s="703"/>
      <c r="B24" s="703"/>
      <c r="C24" s="703"/>
      <c r="D24" s="703"/>
      <c r="E24" s="703"/>
      <c r="F24" s="700"/>
      <c r="G24" s="704"/>
      <c r="H24" s="706"/>
    </row>
    <row r="25" spans="1:8">
      <c r="A25" s="703"/>
      <c r="B25" s="703"/>
      <c r="C25" s="703"/>
      <c r="D25" s="703"/>
      <c r="E25" s="703"/>
      <c r="F25" s="700"/>
      <c r="G25" s="704"/>
      <c r="H25" s="706"/>
    </row>
    <row r="26" spans="1:8">
      <c r="A26" s="703"/>
      <c r="B26" s="703"/>
      <c r="C26" s="703"/>
      <c r="D26" s="703"/>
      <c r="E26" s="703"/>
      <c r="F26" s="700"/>
      <c r="G26" s="704"/>
      <c r="H26" s="706"/>
    </row>
    <row r="27" spans="1:8">
      <c r="A27" s="703"/>
      <c r="B27" s="703"/>
      <c r="C27" s="703"/>
      <c r="D27" s="703"/>
      <c r="E27" s="703"/>
      <c r="F27" s="700"/>
      <c r="G27" s="704"/>
      <c r="H27" s="706"/>
    </row>
    <row r="28" spans="1:8">
      <c r="A28" s="703"/>
      <c r="B28" s="703"/>
      <c r="C28" s="703"/>
      <c r="D28" s="703"/>
      <c r="E28" s="703"/>
      <c r="F28" s="700"/>
      <c r="G28" s="704"/>
      <c r="H28" s="706"/>
    </row>
    <row r="29" spans="1:8">
      <c r="A29" s="703"/>
      <c r="B29" s="703"/>
      <c r="C29" s="703"/>
      <c r="D29" s="703"/>
      <c r="E29" s="703"/>
      <c r="F29" s="700"/>
      <c r="G29" s="704"/>
      <c r="H29" s="706"/>
    </row>
    <row r="30" spans="1:8">
      <c r="A30" s="703"/>
      <c r="B30" s="703"/>
      <c r="C30" s="703"/>
      <c r="D30" s="703"/>
      <c r="E30" s="703"/>
      <c r="F30" s="700"/>
      <c r="G30" s="704"/>
      <c r="H30" s="706"/>
    </row>
    <row r="31" spans="1:8">
      <c r="A31" s="703"/>
      <c r="B31" s="703"/>
      <c r="C31" s="703"/>
      <c r="D31" s="703"/>
      <c r="E31" s="703"/>
      <c r="F31" s="700"/>
      <c r="G31" s="704"/>
      <c r="H31" s="706"/>
    </row>
    <row r="32" spans="1:8">
      <c r="A32" s="703"/>
      <c r="B32" s="703"/>
      <c r="C32" s="703"/>
      <c r="D32" s="703"/>
      <c r="E32" s="703"/>
      <c r="F32" s="700"/>
      <c r="G32" s="704"/>
      <c r="H32" s="706"/>
    </row>
    <row r="33" spans="1:8">
      <c r="A33" s="703"/>
      <c r="B33" s="703"/>
      <c r="C33" s="703"/>
      <c r="D33" s="703"/>
      <c r="E33" s="703"/>
      <c r="F33" s="700"/>
      <c r="G33" s="704"/>
      <c r="H33" s="706"/>
    </row>
    <row r="34" spans="1:8">
      <c r="A34" s="703"/>
      <c r="B34" s="703"/>
      <c r="C34" s="703"/>
      <c r="D34" s="703"/>
      <c r="E34" s="703"/>
      <c r="F34" s="700"/>
      <c r="G34" s="704"/>
      <c r="H34" s="706"/>
    </row>
    <row r="35" spans="1:8">
      <c r="A35" s="703"/>
      <c r="B35" s="703"/>
      <c r="C35" s="703"/>
      <c r="D35" s="703"/>
      <c r="E35" s="703"/>
      <c r="F35" s="700"/>
      <c r="G35" s="704"/>
      <c r="H35" s="706"/>
    </row>
    <row r="36" spans="1:8">
      <c r="A36" s="703"/>
      <c r="B36" s="703"/>
      <c r="C36" s="703"/>
      <c r="D36" s="703"/>
      <c r="E36" s="703"/>
      <c r="F36" s="700"/>
      <c r="G36" s="704"/>
      <c r="H36" s="706"/>
    </row>
    <row r="37" spans="1:8">
      <c r="A37" s="703"/>
      <c r="B37" s="703"/>
      <c r="C37" s="703"/>
      <c r="D37" s="703"/>
      <c r="E37" s="703"/>
      <c r="F37" s="700"/>
      <c r="G37" s="704"/>
      <c r="H37" s="706"/>
    </row>
    <row r="38" spans="1:8">
      <c r="A38" s="703"/>
      <c r="B38" s="703"/>
      <c r="C38" s="703"/>
      <c r="D38" s="703"/>
      <c r="E38" s="703"/>
      <c r="F38" s="700"/>
      <c r="G38" s="704"/>
      <c r="H38" s="706"/>
    </row>
    <row r="39" spans="1:8">
      <c r="A39" s="703"/>
      <c r="B39" s="703"/>
      <c r="C39" s="703"/>
      <c r="D39" s="703"/>
      <c r="E39" s="703"/>
      <c r="F39" s="700"/>
      <c r="G39" s="704"/>
      <c r="H39" s="706"/>
    </row>
    <row r="40" spans="1:8">
      <c r="A40" s="703"/>
      <c r="B40" s="703"/>
      <c r="C40" s="703"/>
      <c r="D40" s="703"/>
      <c r="E40" s="703"/>
      <c r="F40" s="700"/>
      <c r="G40" s="704"/>
      <c r="H40" s="706"/>
    </row>
    <row r="41" spans="1:8">
      <c r="A41" s="703"/>
      <c r="B41" s="703"/>
      <c r="C41" s="703"/>
      <c r="D41" s="703"/>
      <c r="E41" s="703"/>
      <c r="F41" s="700"/>
      <c r="G41" s="704"/>
      <c r="H41" s="706"/>
    </row>
    <row r="42" spans="1:8">
      <c r="A42" s="703"/>
      <c r="B42" s="703"/>
      <c r="C42" s="703"/>
      <c r="D42" s="703"/>
      <c r="E42" s="703"/>
      <c r="F42" s="700"/>
      <c r="G42" s="704"/>
      <c r="H42" s="706"/>
    </row>
    <row r="43" spans="1:8">
      <c r="A43" s="703"/>
      <c r="B43" s="703"/>
      <c r="C43" s="703"/>
      <c r="D43" s="703"/>
      <c r="E43" s="703"/>
      <c r="F43" s="700"/>
      <c r="G43" s="704"/>
      <c r="H43" s="706"/>
    </row>
    <row r="44" spans="1:8">
      <c r="A44" s="703"/>
      <c r="B44" s="703"/>
      <c r="C44" s="703"/>
      <c r="D44" s="703"/>
      <c r="E44" s="703"/>
      <c r="F44" s="700"/>
      <c r="G44" s="704"/>
      <c r="H44" s="706"/>
    </row>
    <row r="45" spans="1:8">
      <c r="A45" s="703"/>
      <c r="B45" s="703"/>
      <c r="C45" s="703"/>
      <c r="D45" s="703"/>
      <c r="E45" s="703"/>
      <c r="F45" s="700"/>
      <c r="G45" s="704"/>
      <c r="H45" s="706"/>
    </row>
    <row r="46" spans="1:8">
      <c r="A46" s="703"/>
      <c r="B46" s="703"/>
      <c r="C46" s="703"/>
      <c r="D46" s="703"/>
      <c r="E46" s="703"/>
      <c r="F46" s="700"/>
      <c r="G46" s="704"/>
      <c r="H46" s="706"/>
    </row>
    <row r="47" spans="1:8">
      <c r="A47" s="703"/>
      <c r="B47" s="703"/>
      <c r="C47" s="703"/>
      <c r="D47" s="703"/>
      <c r="E47" s="703"/>
      <c r="F47" s="700"/>
      <c r="G47" s="704"/>
      <c r="H47" s="706"/>
    </row>
    <row r="48" spans="1:8">
      <c r="A48" s="703"/>
      <c r="B48" s="703"/>
      <c r="C48" s="703"/>
      <c r="D48" s="703"/>
      <c r="E48" s="703"/>
      <c r="F48" s="700"/>
      <c r="G48" s="704"/>
      <c r="H48" s="706"/>
    </row>
    <row r="49" spans="1:8">
      <c r="A49" s="703"/>
      <c r="B49" s="703"/>
      <c r="C49" s="703"/>
      <c r="D49" s="703"/>
      <c r="E49" s="703"/>
      <c r="F49" s="700"/>
      <c r="G49" s="704"/>
      <c r="H49" s="706"/>
    </row>
    <row r="50" spans="1:8">
      <c r="A50" s="703"/>
      <c r="B50" s="703"/>
      <c r="C50" s="703"/>
      <c r="D50" s="703"/>
      <c r="E50" s="703"/>
      <c r="F50" s="700"/>
      <c r="G50" s="704"/>
      <c r="H50" s="706"/>
    </row>
    <row r="51" spans="1:8">
      <c r="A51" s="703"/>
      <c r="B51" s="703"/>
      <c r="C51" s="703"/>
      <c r="D51" s="703"/>
      <c r="E51" s="703"/>
      <c r="F51" s="700"/>
      <c r="G51" s="704"/>
      <c r="H51" s="706"/>
    </row>
    <row r="52" spans="1:8">
      <c r="A52" s="703"/>
      <c r="B52" s="703"/>
      <c r="C52" s="703"/>
      <c r="D52" s="703"/>
      <c r="E52" s="703"/>
      <c r="F52" s="700"/>
      <c r="G52" s="704"/>
      <c r="H52" s="706"/>
    </row>
    <row r="53" spans="1:8">
      <c r="A53" s="703"/>
      <c r="B53" s="703"/>
      <c r="C53" s="703"/>
      <c r="D53" s="703"/>
      <c r="E53" s="703"/>
      <c r="F53" s="700"/>
      <c r="G53" s="704"/>
      <c r="H53" s="706"/>
    </row>
    <row r="54" spans="1:8">
      <c r="A54" s="703"/>
      <c r="B54" s="703"/>
      <c r="C54" s="703"/>
      <c r="D54" s="703"/>
      <c r="E54" s="703"/>
      <c r="F54" s="700"/>
      <c r="G54" s="704"/>
      <c r="H54" s="706"/>
    </row>
    <row r="55" spans="1:8">
      <c r="A55" s="703"/>
      <c r="B55" s="703"/>
      <c r="C55" s="703"/>
      <c r="D55" s="703"/>
      <c r="E55" s="703"/>
      <c r="F55" s="700"/>
      <c r="G55" s="704"/>
      <c r="H55" s="706"/>
    </row>
    <row r="56" spans="1:8">
      <c r="A56" s="703"/>
      <c r="B56" s="703"/>
      <c r="C56" s="703"/>
      <c r="D56" s="703"/>
      <c r="E56" s="703"/>
      <c r="F56" s="700"/>
      <c r="G56" s="704"/>
      <c r="H56" s="706"/>
    </row>
    <row r="57" spans="1:8">
      <c r="A57" s="703"/>
      <c r="B57" s="703"/>
      <c r="C57" s="703"/>
      <c r="D57" s="703"/>
      <c r="E57" s="703"/>
      <c r="F57" s="700"/>
      <c r="G57" s="704"/>
      <c r="H57" s="706"/>
    </row>
    <row r="58" spans="1:8">
      <c r="A58" s="703"/>
      <c r="B58" s="703"/>
      <c r="C58" s="703"/>
      <c r="D58" s="703"/>
      <c r="E58" s="703"/>
      <c r="F58" s="700"/>
      <c r="G58" s="704"/>
      <c r="H58" s="706"/>
    </row>
    <row r="59" spans="1:8">
      <c r="A59" s="703"/>
      <c r="B59" s="703"/>
      <c r="C59" s="703"/>
      <c r="D59" s="703"/>
      <c r="E59" s="703"/>
      <c r="F59" s="700"/>
      <c r="G59" s="704"/>
      <c r="H59" s="706"/>
    </row>
    <row r="60" spans="1:8">
      <c r="A60" s="703"/>
      <c r="B60" s="703"/>
      <c r="C60" s="703"/>
      <c r="D60" s="703"/>
      <c r="E60" s="703"/>
      <c r="F60" s="700"/>
      <c r="G60" s="704"/>
      <c r="H60" s="706"/>
    </row>
    <row r="61" spans="1:8">
      <c r="A61" s="703"/>
      <c r="B61" s="703"/>
      <c r="C61" s="703"/>
      <c r="D61" s="703"/>
      <c r="E61" s="703"/>
      <c r="F61" s="700"/>
      <c r="G61" s="704"/>
      <c r="H61" s="706"/>
    </row>
    <row r="62" spans="1:8">
      <c r="A62" s="703"/>
      <c r="B62" s="703"/>
      <c r="C62" s="703"/>
      <c r="D62" s="703"/>
      <c r="E62" s="703"/>
      <c r="F62" s="700"/>
      <c r="G62" s="704"/>
      <c r="H62" s="706"/>
    </row>
    <row r="63" spans="1:8">
      <c r="A63" s="703"/>
      <c r="B63" s="703"/>
      <c r="C63" s="703"/>
      <c r="D63" s="703"/>
      <c r="E63" s="703"/>
      <c r="F63" s="700"/>
      <c r="G63" s="704"/>
      <c r="H63" s="706"/>
    </row>
    <row r="64" spans="1:8">
      <c r="A64" s="703"/>
      <c r="B64" s="703"/>
      <c r="C64" s="703"/>
      <c r="D64" s="703"/>
      <c r="E64" s="703"/>
      <c r="F64" s="700"/>
      <c r="G64" s="704"/>
      <c r="H64" s="706"/>
    </row>
    <row r="65" spans="1:8">
      <c r="A65" s="703"/>
      <c r="B65" s="703"/>
      <c r="C65" s="703"/>
      <c r="D65" s="703"/>
      <c r="E65" s="703"/>
      <c r="F65" s="700"/>
      <c r="G65" s="704"/>
      <c r="H65" s="706"/>
    </row>
    <row r="66" spans="1:8">
      <c r="A66" s="703"/>
      <c r="B66" s="703"/>
      <c r="C66" s="703"/>
      <c r="D66" s="703"/>
      <c r="E66" s="703"/>
      <c r="F66" s="700"/>
      <c r="G66" s="704"/>
      <c r="H66" s="706"/>
    </row>
    <row r="67" spans="1:8">
      <c r="A67" s="703"/>
      <c r="B67" s="703"/>
      <c r="C67" s="703"/>
      <c r="D67" s="703"/>
      <c r="E67" s="703"/>
      <c r="F67" s="700"/>
      <c r="G67" s="704"/>
      <c r="H67" s="706"/>
    </row>
    <row r="68" spans="1:8">
      <c r="A68" s="703"/>
      <c r="B68" s="703"/>
      <c r="C68" s="703"/>
      <c r="D68" s="703"/>
      <c r="E68" s="703"/>
      <c r="F68" s="700"/>
      <c r="G68" s="704"/>
      <c r="H68" s="706"/>
    </row>
    <row r="69" spans="1:8">
      <c r="A69" s="703"/>
      <c r="B69" s="703"/>
      <c r="C69" s="703"/>
      <c r="D69" s="703"/>
      <c r="E69" s="703"/>
      <c r="F69" s="700"/>
      <c r="G69" s="704"/>
      <c r="H69" s="706"/>
    </row>
    <row r="70" spans="1:8">
      <c r="A70" s="703"/>
      <c r="B70" s="703"/>
      <c r="C70" s="703"/>
      <c r="D70" s="703"/>
      <c r="E70" s="703"/>
      <c r="F70" s="700"/>
      <c r="G70" s="704"/>
      <c r="H70" s="706"/>
    </row>
    <row r="71" spans="1:8">
      <c r="A71" s="703"/>
      <c r="B71" s="703"/>
      <c r="C71" s="703"/>
      <c r="D71" s="703"/>
      <c r="E71" s="703"/>
      <c r="F71" s="700"/>
      <c r="G71" s="704"/>
      <c r="H71" s="706"/>
    </row>
    <row r="72" spans="1:8">
      <c r="A72" s="703"/>
      <c r="B72" s="703"/>
      <c r="C72" s="703"/>
      <c r="D72" s="703"/>
      <c r="E72" s="703"/>
      <c r="F72" s="700"/>
      <c r="G72" s="704"/>
      <c r="H72" s="706"/>
    </row>
    <row r="73" spans="1:8">
      <c r="A73" s="703"/>
      <c r="B73" s="703"/>
      <c r="C73" s="703"/>
      <c r="D73" s="703"/>
      <c r="E73" s="703"/>
      <c r="F73" s="700"/>
      <c r="G73" s="704"/>
      <c r="H73" s="706"/>
    </row>
    <row r="74" spans="1:8">
      <c r="A74" s="703"/>
      <c r="B74" s="703"/>
      <c r="C74" s="703"/>
      <c r="D74" s="703"/>
      <c r="E74" s="703"/>
      <c r="F74" s="700"/>
      <c r="G74" s="704"/>
      <c r="H74" s="706"/>
    </row>
    <row r="75" spans="1:8">
      <c r="A75" s="703"/>
      <c r="B75" s="703"/>
      <c r="C75" s="703"/>
      <c r="D75" s="703"/>
      <c r="E75" s="703"/>
      <c r="F75" s="700"/>
      <c r="G75" s="704"/>
      <c r="H75" s="706"/>
    </row>
    <row r="76" spans="1:8">
      <c r="A76" s="703"/>
      <c r="B76" s="703"/>
      <c r="C76" s="703"/>
      <c r="D76" s="703"/>
      <c r="E76" s="703"/>
      <c r="F76" s="700"/>
      <c r="G76" s="704"/>
      <c r="H76" s="706"/>
    </row>
    <row r="77" spans="1:8">
      <c r="A77" s="703"/>
      <c r="B77" s="703"/>
      <c r="C77" s="703"/>
      <c r="D77" s="703"/>
      <c r="E77" s="703"/>
      <c r="F77" s="700"/>
      <c r="G77" s="704"/>
      <c r="H77" s="706"/>
    </row>
    <row r="78" spans="1:8">
      <c r="A78" s="703"/>
      <c r="B78" s="703"/>
      <c r="C78" s="703"/>
      <c r="D78" s="703"/>
      <c r="E78" s="703"/>
      <c r="F78" s="700"/>
      <c r="G78" s="704"/>
      <c r="H78" s="706"/>
    </row>
    <row r="79" spans="1:8">
      <c r="A79" s="703"/>
      <c r="B79" s="703"/>
      <c r="C79" s="703"/>
      <c r="D79" s="703"/>
      <c r="E79" s="703"/>
      <c r="F79" s="700"/>
      <c r="G79" s="704"/>
      <c r="H79" s="706"/>
    </row>
    <row r="80" spans="1:8">
      <c r="A80" s="703"/>
      <c r="B80" s="703"/>
      <c r="C80" s="703"/>
      <c r="D80" s="703"/>
      <c r="E80" s="703"/>
      <c r="F80" s="700"/>
      <c r="G80" s="704"/>
      <c r="H80" s="706"/>
    </row>
    <row r="81" spans="1:8">
      <c r="A81" s="703"/>
      <c r="B81" s="703"/>
      <c r="C81" s="703"/>
      <c r="D81" s="703"/>
      <c r="E81" s="703"/>
      <c r="F81" s="700"/>
      <c r="G81" s="704"/>
      <c r="H81" s="706"/>
    </row>
    <row r="82" spans="1:8">
      <c r="A82" s="703"/>
      <c r="B82" s="703"/>
      <c r="C82" s="703"/>
      <c r="D82" s="703"/>
      <c r="E82" s="703"/>
      <c r="F82" s="700"/>
      <c r="G82" s="704"/>
      <c r="H82" s="706"/>
    </row>
    <row r="83" spans="1:8">
      <c r="A83" s="703"/>
      <c r="B83" s="703"/>
      <c r="C83" s="703"/>
      <c r="D83" s="703"/>
      <c r="E83" s="703"/>
      <c r="F83" s="700"/>
      <c r="G83" s="704"/>
      <c r="H83" s="706"/>
    </row>
    <row r="84" spans="1:8">
      <c r="A84" s="703"/>
      <c r="B84" s="703"/>
      <c r="C84" s="703"/>
      <c r="D84" s="703"/>
      <c r="E84" s="703"/>
      <c r="F84" s="700"/>
      <c r="G84" s="704"/>
      <c r="H84" s="706"/>
    </row>
    <row r="85" spans="1:8">
      <c r="A85" s="703"/>
      <c r="B85" s="703"/>
      <c r="C85" s="703"/>
      <c r="D85" s="703"/>
      <c r="E85" s="703"/>
      <c r="F85" s="700"/>
      <c r="G85" s="704"/>
      <c r="H85" s="706"/>
    </row>
    <row r="86" spans="1:8">
      <c r="A86" s="703"/>
      <c r="B86" s="703"/>
      <c r="C86" s="703"/>
      <c r="D86" s="703"/>
      <c r="E86" s="703"/>
      <c r="F86" s="700"/>
      <c r="G86" s="704"/>
      <c r="H86" s="706"/>
    </row>
    <row r="87" spans="1:8">
      <c r="A87" s="703"/>
      <c r="B87" s="703"/>
      <c r="C87" s="703"/>
      <c r="D87" s="703"/>
      <c r="E87" s="703"/>
      <c r="F87" s="700"/>
      <c r="G87" s="704"/>
      <c r="H87" s="706"/>
    </row>
    <row r="88" spans="1:8">
      <c r="A88" s="703"/>
      <c r="B88" s="703"/>
      <c r="C88" s="703"/>
      <c r="D88" s="703"/>
      <c r="E88" s="703"/>
      <c r="F88" s="700"/>
      <c r="G88" s="704"/>
      <c r="H88" s="706"/>
    </row>
    <row r="89" spans="1:8">
      <c r="A89" s="703"/>
      <c r="B89" s="703"/>
      <c r="C89" s="703"/>
      <c r="D89" s="703"/>
      <c r="E89" s="703"/>
      <c r="F89" s="700"/>
      <c r="G89" s="704"/>
      <c r="H89" s="706"/>
    </row>
    <row r="90" spans="1:8">
      <c r="A90" s="703"/>
      <c r="B90" s="703"/>
      <c r="C90" s="703"/>
      <c r="D90" s="703"/>
      <c r="E90" s="703"/>
      <c r="F90" s="700"/>
      <c r="G90" s="704"/>
      <c r="H90" s="706"/>
    </row>
    <row r="91" spans="1:8">
      <c r="A91" s="703"/>
      <c r="B91" s="703"/>
      <c r="C91" s="703"/>
      <c r="D91" s="703"/>
      <c r="E91" s="703"/>
      <c r="F91" s="700"/>
      <c r="G91" s="704"/>
      <c r="H91" s="706"/>
    </row>
    <row r="92" spans="1:8">
      <c r="A92" s="703"/>
      <c r="B92" s="703"/>
      <c r="C92" s="703"/>
      <c r="D92" s="703"/>
      <c r="E92" s="703"/>
      <c r="F92" s="700"/>
      <c r="G92" s="704"/>
      <c r="H92" s="706"/>
    </row>
    <row r="93" spans="1:8">
      <c r="A93" s="703"/>
      <c r="B93" s="703"/>
      <c r="C93" s="703"/>
      <c r="D93" s="703"/>
      <c r="E93" s="703"/>
      <c r="F93" s="700"/>
      <c r="G93" s="704"/>
      <c r="H93" s="706"/>
    </row>
    <row r="94" spans="1:8">
      <c r="A94" s="703"/>
      <c r="B94" s="703"/>
      <c r="C94" s="703"/>
      <c r="D94" s="703"/>
      <c r="E94" s="703"/>
      <c r="F94" s="700"/>
      <c r="G94" s="704"/>
      <c r="H94" s="706"/>
    </row>
    <row r="95" spans="1:8">
      <c r="A95" s="703"/>
      <c r="B95" s="703"/>
      <c r="C95" s="703"/>
      <c r="D95" s="703"/>
      <c r="E95" s="703"/>
      <c r="F95" s="700"/>
      <c r="G95" s="704"/>
      <c r="H95" s="706"/>
    </row>
    <row r="96" spans="1:8">
      <c r="A96" s="703"/>
      <c r="B96" s="703"/>
      <c r="C96" s="703"/>
      <c r="D96" s="703"/>
      <c r="E96" s="703"/>
      <c r="F96" s="700"/>
      <c r="G96" s="704"/>
      <c r="H96" s="706"/>
    </row>
    <row r="97" spans="1:8">
      <c r="A97" s="703"/>
      <c r="B97" s="703"/>
      <c r="C97" s="703"/>
      <c r="D97" s="703"/>
      <c r="E97" s="703"/>
      <c r="F97" s="700"/>
      <c r="G97" s="704"/>
      <c r="H97" s="706"/>
    </row>
    <row r="98" spans="1:8">
      <c r="A98" s="703"/>
      <c r="B98" s="703"/>
      <c r="C98" s="703"/>
      <c r="D98" s="703"/>
      <c r="E98" s="703"/>
      <c r="F98" s="700"/>
      <c r="G98" s="704"/>
      <c r="H98" s="706"/>
    </row>
    <row r="99" spans="1:8">
      <c r="A99" s="703"/>
      <c r="B99" s="703"/>
      <c r="C99" s="703"/>
      <c r="D99" s="703"/>
      <c r="E99" s="703"/>
      <c r="F99" s="700"/>
      <c r="G99" s="704"/>
      <c r="H99" s="706"/>
    </row>
    <row r="100" spans="1:8">
      <c r="A100" s="703"/>
      <c r="B100" s="703"/>
      <c r="C100" s="703"/>
      <c r="D100" s="703"/>
      <c r="E100" s="703"/>
      <c r="F100" s="700"/>
      <c r="G100" s="704"/>
      <c r="H100" s="706"/>
    </row>
    <row r="101" spans="1:8">
      <c r="A101" s="703"/>
      <c r="B101" s="703"/>
      <c r="C101" s="703"/>
      <c r="D101" s="703"/>
      <c r="E101" s="703"/>
      <c r="F101" s="700"/>
      <c r="G101" s="704"/>
      <c r="H101" s="706"/>
    </row>
    <row r="102" spans="1:8">
      <c r="A102" s="703"/>
      <c r="B102" s="703"/>
      <c r="C102" s="703"/>
      <c r="D102" s="703"/>
      <c r="E102" s="703"/>
      <c r="F102" s="700"/>
      <c r="G102" s="704"/>
      <c r="H102" s="706"/>
    </row>
    <row r="103" spans="1:8">
      <c r="A103" s="703"/>
      <c r="B103" s="703"/>
      <c r="C103" s="703"/>
      <c r="D103" s="703"/>
      <c r="E103" s="703"/>
      <c r="F103" s="700"/>
      <c r="G103" s="704"/>
      <c r="H103" s="706"/>
    </row>
    <row r="104" spans="1:8">
      <c r="A104" s="703"/>
      <c r="B104" s="703"/>
      <c r="C104" s="703"/>
      <c r="D104" s="703"/>
      <c r="E104" s="703"/>
      <c r="F104" s="700"/>
      <c r="G104" s="704"/>
      <c r="H104" s="706"/>
    </row>
    <row r="105" spans="1:8">
      <c r="A105" s="703"/>
      <c r="B105" s="703"/>
      <c r="C105" s="703"/>
      <c r="D105" s="703"/>
      <c r="E105" s="703"/>
      <c r="F105" s="700"/>
      <c r="G105" s="704"/>
      <c r="H105" s="706"/>
    </row>
    <row r="106" spans="1:8">
      <c r="A106" s="703"/>
      <c r="B106" s="703"/>
      <c r="C106" s="703"/>
      <c r="D106" s="703"/>
      <c r="E106" s="703"/>
      <c r="F106" s="700"/>
      <c r="G106" s="704"/>
      <c r="H106" s="706"/>
    </row>
    <row r="107" spans="1:8">
      <c r="A107" s="703"/>
      <c r="B107" s="703"/>
      <c r="C107" s="703"/>
      <c r="D107" s="703"/>
      <c r="E107" s="703"/>
      <c r="F107" s="700"/>
      <c r="G107" s="704"/>
      <c r="H107" s="706"/>
    </row>
    <row r="108" spans="1:8">
      <c r="A108" s="703"/>
      <c r="B108" s="703"/>
      <c r="C108" s="703"/>
      <c r="D108" s="703"/>
      <c r="E108" s="703"/>
      <c r="F108" s="700"/>
      <c r="G108" s="704"/>
      <c r="H108" s="706"/>
    </row>
    <row r="109" spans="1:8">
      <c r="A109" s="703"/>
      <c r="B109" s="703"/>
      <c r="C109" s="703"/>
      <c r="D109" s="703"/>
      <c r="E109" s="703"/>
      <c r="F109" s="700"/>
      <c r="G109" s="704"/>
      <c r="H109" s="706"/>
    </row>
    <row r="110" spans="1:8">
      <c r="A110" s="703"/>
      <c r="B110" s="703"/>
      <c r="C110" s="703"/>
      <c r="D110" s="703"/>
      <c r="E110" s="703"/>
      <c r="F110" s="700"/>
      <c r="G110" s="704"/>
      <c r="H110" s="706"/>
    </row>
    <row r="111" spans="1:8">
      <c r="A111" s="703"/>
      <c r="B111" s="703"/>
      <c r="C111" s="703"/>
      <c r="D111" s="703"/>
      <c r="E111" s="703"/>
      <c r="F111" s="700"/>
      <c r="G111" s="704"/>
      <c r="H111" s="706"/>
    </row>
    <row r="112" spans="1:8">
      <c r="A112" s="703"/>
      <c r="B112" s="703"/>
      <c r="C112" s="703"/>
      <c r="D112" s="703"/>
      <c r="E112" s="703"/>
      <c r="F112" s="700"/>
      <c r="G112" s="704"/>
      <c r="H112" s="706"/>
    </row>
    <row r="113" spans="1:8">
      <c r="A113" s="703"/>
      <c r="B113" s="703"/>
      <c r="C113" s="703"/>
      <c r="D113" s="703"/>
      <c r="E113" s="703"/>
      <c r="F113" s="700"/>
      <c r="G113" s="704"/>
      <c r="H113" s="706"/>
    </row>
    <row r="114" spans="1:8">
      <c r="A114" s="703"/>
      <c r="B114" s="703"/>
      <c r="C114" s="703"/>
      <c r="D114" s="703"/>
      <c r="E114" s="703"/>
      <c r="F114" s="700"/>
      <c r="G114" s="704"/>
      <c r="H114" s="706"/>
    </row>
    <row r="115" spans="1:8">
      <c r="A115" s="703"/>
      <c r="B115" s="703"/>
      <c r="C115" s="703"/>
      <c r="D115" s="703"/>
      <c r="E115" s="703"/>
      <c r="F115" s="700"/>
      <c r="G115" s="704"/>
      <c r="H115" s="706"/>
    </row>
    <row r="116" spans="1:8">
      <c r="A116" s="703"/>
      <c r="B116" s="703"/>
      <c r="C116" s="703"/>
      <c r="D116" s="703"/>
      <c r="E116" s="703"/>
      <c r="F116" s="700"/>
      <c r="G116" s="704"/>
      <c r="H116" s="706"/>
    </row>
    <row r="117" spans="1:8">
      <c r="A117" s="703"/>
      <c r="B117" s="703"/>
      <c r="C117" s="703"/>
      <c r="D117" s="703"/>
      <c r="E117" s="703"/>
      <c r="F117" s="700"/>
      <c r="G117" s="704"/>
      <c r="H117" s="706"/>
    </row>
    <row r="118" spans="1:8">
      <c r="A118" s="703"/>
      <c r="B118" s="703"/>
      <c r="C118" s="703"/>
      <c r="D118" s="703"/>
      <c r="E118" s="703"/>
      <c r="F118" s="700"/>
      <c r="G118" s="704"/>
      <c r="H118" s="706"/>
    </row>
    <row r="119" spans="1:8">
      <c r="A119" s="703"/>
      <c r="B119" s="703"/>
      <c r="C119" s="703"/>
      <c r="D119" s="703"/>
      <c r="E119" s="703"/>
      <c r="F119" s="700"/>
      <c r="G119" s="704"/>
      <c r="H119" s="706"/>
    </row>
    <row r="120" spans="1:8">
      <c r="A120" s="703"/>
      <c r="B120" s="703"/>
      <c r="C120" s="703"/>
      <c r="D120" s="703"/>
      <c r="E120" s="703"/>
      <c r="F120" s="700"/>
      <c r="G120" s="704"/>
      <c r="H120" s="706"/>
    </row>
    <row r="121" spans="1:8">
      <c r="A121" s="703"/>
      <c r="B121" s="703"/>
      <c r="C121" s="703"/>
      <c r="D121" s="703"/>
      <c r="E121" s="703"/>
      <c r="F121" s="700"/>
      <c r="G121" s="704"/>
      <c r="H121" s="706"/>
    </row>
    <row r="122" spans="1:8">
      <c r="A122" s="703"/>
      <c r="B122" s="703"/>
      <c r="C122" s="703"/>
      <c r="D122" s="703"/>
      <c r="E122" s="703"/>
      <c r="F122" s="700"/>
      <c r="G122" s="704"/>
      <c r="H122" s="706"/>
    </row>
    <row r="123" spans="1:8">
      <c r="A123" s="703"/>
      <c r="B123" s="703"/>
      <c r="C123" s="703"/>
      <c r="D123" s="703"/>
      <c r="E123" s="703"/>
      <c r="F123" s="700"/>
      <c r="G123" s="704"/>
      <c r="H123" s="706"/>
    </row>
    <row r="124" spans="1:8">
      <c r="A124" s="703"/>
      <c r="B124" s="703"/>
      <c r="C124" s="703"/>
      <c r="D124" s="703"/>
      <c r="E124" s="703"/>
      <c r="F124" s="700"/>
      <c r="G124" s="704"/>
      <c r="H124" s="706"/>
    </row>
    <row r="125" spans="1:8">
      <c r="A125" s="703"/>
      <c r="B125" s="703"/>
      <c r="C125" s="703"/>
      <c r="D125" s="703"/>
      <c r="E125" s="703"/>
      <c r="F125" s="700"/>
      <c r="G125" s="704"/>
      <c r="H125" s="706"/>
    </row>
    <row r="126" spans="1:8">
      <c r="A126" s="703"/>
      <c r="B126" s="703"/>
      <c r="C126" s="703"/>
      <c r="D126" s="703"/>
      <c r="E126" s="703"/>
      <c r="F126" s="700"/>
      <c r="G126" s="704"/>
      <c r="H126" s="706"/>
    </row>
    <row r="127" spans="1:8">
      <c r="A127" s="703"/>
      <c r="B127" s="703"/>
      <c r="C127" s="703"/>
      <c r="D127" s="703"/>
      <c r="E127" s="703"/>
      <c r="F127" s="700"/>
      <c r="G127" s="704"/>
      <c r="H127" s="706"/>
    </row>
    <row r="128" spans="1:8">
      <c r="A128" s="703"/>
      <c r="B128" s="703"/>
      <c r="C128" s="703"/>
      <c r="D128" s="703"/>
      <c r="E128" s="703"/>
      <c r="F128" s="700"/>
      <c r="G128" s="704"/>
      <c r="H128" s="706"/>
    </row>
    <row r="129" spans="1:8">
      <c r="A129" s="703"/>
      <c r="B129" s="703"/>
      <c r="C129" s="703"/>
      <c r="D129" s="703"/>
      <c r="E129" s="703"/>
      <c r="F129" s="700"/>
      <c r="G129" s="704"/>
      <c r="H129" s="706"/>
    </row>
    <row r="130" spans="1:8">
      <c r="A130" s="703"/>
      <c r="B130" s="703"/>
      <c r="C130" s="703"/>
      <c r="D130" s="703"/>
      <c r="E130" s="703"/>
      <c r="F130" s="700"/>
      <c r="G130" s="704"/>
      <c r="H130" s="706"/>
    </row>
    <row r="131" spans="1:8">
      <c r="A131" s="703"/>
      <c r="B131" s="703"/>
      <c r="C131" s="703"/>
      <c r="D131" s="703"/>
      <c r="E131" s="703"/>
      <c r="F131" s="700"/>
      <c r="G131" s="704"/>
      <c r="H131" s="706"/>
    </row>
    <row r="132" spans="1:8">
      <c r="A132" s="703"/>
      <c r="B132" s="703"/>
      <c r="C132" s="703"/>
      <c r="D132" s="703"/>
      <c r="E132" s="703"/>
      <c r="F132" s="700"/>
      <c r="G132" s="704"/>
      <c r="H132" s="706"/>
    </row>
    <row r="133" spans="1:8">
      <c r="A133" s="703"/>
      <c r="B133" s="703"/>
      <c r="C133" s="703"/>
      <c r="D133" s="703"/>
      <c r="E133" s="703"/>
      <c r="F133" s="700"/>
      <c r="G133" s="704"/>
      <c r="H133" s="706"/>
    </row>
    <row r="134" spans="1:8">
      <c r="A134" s="703"/>
      <c r="B134" s="703"/>
      <c r="C134" s="703"/>
      <c r="D134" s="703"/>
      <c r="E134" s="703"/>
      <c r="F134" s="700"/>
      <c r="G134" s="704"/>
      <c r="H134" s="706"/>
    </row>
    <row r="135" spans="1:8">
      <c r="A135" s="703"/>
      <c r="B135" s="703"/>
      <c r="C135" s="703"/>
      <c r="D135" s="703"/>
      <c r="E135" s="703"/>
      <c r="F135" s="700"/>
      <c r="G135" s="704"/>
      <c r="H135" s="706"/>
    </row>
    <row r="136" spans="1:8">
      <c r="A136" s="703"/>
      <c r="B136" s="703"/>
      <c r="C136" s="703"/>
      <c r="D136" s="703"/>
      <c r="E136" s="703"/>
      <c r="F136" s="700"/>
      <c r="G136" s="704"/>
      <c r="H136" s="706"/>
    </row>
    <row r="137" spans="1:8">
      <c r="A137" s="703"/>
      <c r="B137" s="703"/>
      <c r="C137" s="703"/>
      <c r="D137" s="703"/>
      <c r="E137" s="703"/>
      <c r="F137" s="700"/>
      <c r="G137" s="704"/>
      <c r="H137" s="706"/>
    </row>
    <row r="138" spans="1:8">
      <c r="A138" s="703"/>
      <c r="B138" s="703"/>
      <c r="C138" s="703"/>
      <c r="D138" s="703"/>
      <c r="E138" s="703"/>
      <c r="F138" s="700"/>
      <c r="G138" s="704"/>
      <c r="H138" s="706"/>
    </row>
    <row r="139" spans="1:8">
      <c r="A139" s="703"/>
      <c r="B139" s="703"/>
      <c r="C139" s="703"/>
      <c r="D139" s="703"/>
      <c r="E139" s="703"/>
      <c r="F139" s="700"/>
      <c r="G139" s="704"/>
      <c r="H139" s="706"/>
    </row>
    <row r="140" spans="1:8">
      <c r="A140" s="703"/>
      <c r="B140" s="703"/>
      <c r="C140" s="703"/>
      <c r="D140" s="703"/>
      <c r="E140" s="703"/>
      <c r="F140" s="700"/>
      <c r="G140" s="704"/>
      <c r="H140" s="706"/>
    </row>
    <row r="141" spans="1:8">
      <c r="A141" s="703"/>
      <c r="B141" s="703"/>
      <c r="C141" s="703"/>
      <c r="D141" s="703"/>
      <c r="E141" s="703"/>
      <c r="F141" s="700"/>
      <c r="G141" s="704"/>
      <c r="H141" s="706"/>
    </row>
    <row r="142" spans="1:8">
      <c r="A142" s="703"/>
      <c r="B142" s="703"/>
      <c r="C142" s="703"/>
      <c r="D142" s="703"/>
      <c r="E142" s="703"/>
      <c r="F142" s="700"/>
      <c r="G142" s="704"/>
      <c r="H142" s="706"/>
    </row>
    <row r="143" spans="1:8">
      <c r="A143" s="703"/>
      <c r="B143" s="703"/>
      <c r="C143" s="703"/>
      <c r="D143" s="703"/>
      <c r="E143" s="703"/>
      <c r="F143" s="700"/>
      <c r="G143" s="704"/>
      <c r="H143" s="706"/>
    </row>
    <row r="144" spans="1:8">
      <c r="A144" s="703"/>
      <c r="B144" s="703"/>
      <c r="C144" s="703"/>
      <c r="D144" s="703"/>
      <c r="E144" s="703"/>
      <c r="F144" s="700"/>
      <c r="G144" s="704"/>
      <c r="H144" s="706"/>
    </row>
    <row r="145" spans="1:8">
      <c r="A145" s="703"/>
      <c r="B145" s="703"/>
      <c r="C145" s="703"/>
      <c r="D145" s="703"/>
      <c r="E145" s="703"/>
      <c r="F145" s="700"/>
      <c r="G145" s="704"/>
      <c r="H145" s="706"/>
    </row>
    <row r="146" spans="1:8">
      <c r="A146" s="703"/>
      <c r="B146" s="703"/>
      <c r="C146" s="703"/>
      <c r="D146" s="703"/>
      <c r="E146" s="703"/>
      <c r="F146" s="700"/>
      <c r="G146" s="704"/>
      <c r="H146" s="706"/>
    </row>
    <row r="147" spans="1:8">
      <c r="A147" s="703"/>
      <c r="B147" s="703"/>
      <c r="C147" s="703"/>
      <c r="D147" s="703"/>
      <c r="E147" s="703"/>
      <c r="F147" s="700"/>
      <c r="G147" s="704"/>
      <c r="H147" s="706"/>
    </row>
    <row r="148" spans="1:8">
      <c r="A148" s="703"/>
      <c r="B148" s="703"/>
      <c r="C148" s="703"/>
      <c r="D148" s="703"/>
      <c r="E148" s="703"/>
      <c r="F148" s="700"/>
      <c r="G148" s="704"/>
      <c r="H148" s="706"/>
    </row>
    <row r="149" spans="1:8">
      <c r="A149" s="703"/>
      <c r="B149" s="703"/>
      <c r="C149" s="703"/>
      <c r="D149" s="703"/>
      <c r="E149" s="703"/>
      <c r="F149" s="700"/>
      <c r="G149" s="704"/>
      <c r="H149" s="706"/>
    </row>
    <row r="150" spans="1:8">
      <c r="A150" s="703"/>
      <c r="B150" s="703"/>
      <c r="C150" s="703"/>
      <c r="D150" s="703"/>
      <c r="E150" s="703"/>
      <c r="F150" s="700"/>
      <c r="G150" s="704"/>
      <c r="H150" s="706"/>
    </row>
    <row r="151" spans="1:8">
      <c r="A151" s="703"/>
      <c r="B151" s="703"/>
      <c r="C151" s="703"/>
      <c r="D151" s="703"/>
      <c r="E151" s="703"/>
      <c r="F151" s="700"/>
      <c r="G151" s="704"/>
      <c r="H151" s="706"/>
    </row>
    <row r="152" spans="1:8">
      <c r="A152" s="703"/>
      <c r="B152" s="703"/>
      <c r="C152" s="703"/>
      <c r="D152" s="703"/>
      <c r="E152" s="703"/>
      <c r="F152" s="700"/>
      <c r="G152" s="704"/>
      <c r="H152" s="706"/>
    </row>
    <row r="153" spans="1:8">
      <c r="A153" s="703"/>
      <c r="B153" s="703"/>
      <c r="C153" s="703"/>
      <c r="D153" s="703"/>
      <c r="E153" s="703"/>
      <c r="F153" s="700"/>
      <c r="G153" s="704"/>
      <c r="H153" s="706"/>
    </row>
    <row r="154" spans="1:8">
      <c r="A154" s="703"/>
      <c r="B154" s="703"/>
      <c r="C154" s="703"/>
      <c r="D154" s="703"/>
      <c r="E154" s="703"/>
      <c r="F154" s="700"/>
      <c r="G154" s="704"/>
      <c r="H154" s="706"/>
    </row>
    <row r="155" spans="1:8">
      <c r="A155" s="703"/>
      <c r="B155" s="703"/>
      <c r="C155" s="703"/>
      <c r="D155" s="703"/>
      <c r="E155" s="703"/>
      <c r="F155" s="700"/>
      <c r="G155" s="704"/>
      <c r="H155" s="706"/>
    </row>
    <row r="156" spans="1:8">
      <c r="A156" s="703"/>
      <c r="B156" s="703"/>
      <c r="C156" s="703"/>
      <c r="D156" s="703"/>
      <c r="E156" s="703"/>
      <c r="F156" s="700"/>
      <c r="G156" s="704"/>
      <c r="H156" s="706"/>
    </row>
    <row r="157" spans="1:8">
      <c r="A157" s="703"/>
      <c r="B157" s="703"/>
      <c r="C157" s="703"/>
      <c r="D157" s="703"/>
      <c r="E157" s="703"/>
      <c r="F157" s="700"/>
      <c r="G157" s="704"/>
      <c r="H157" s="706"/>
    </row>
    <row r="158" spans="1:8">
      <c r="A158" s="703"/>
      <c r="B158" s="703"/>
      <c r="C158" s="703"/>
      <c r="D158" s="703"/>
      <c r="E158" s="703"/>
      <c r="F158" s="700"/>
      <c r="G158" s="704"/>
      <c r="H158" s="706"/>
    </row>
    <row r="159" spans="1:8">
      <c r="A159" s="703"/>
      <c r="B159" s="703"/>
      <c r="C159" s="703"/>
      <c r="D159" s="703"/>
      <c r="E159" s="703"/>
      <c r="F159" s="700"/>
      <c r="G159" s="704"/>
      <c r="H159" s="706"/>
    </row>
    <row r="160" spans="1:8">
      <c r="A160" s="703"/>
      <c r="B160" s="703"/>
      <c r="C160" s="703"/>
      <c r="D160" s="703"/>
      <c r="E160" s="703"/>
      <c r="F160" s="700"/>
      <c r="G160" s="704"/>
      <c r="H160" s="706"/>
    </row>
    <row r="161" spans="1:8">
      <c r="A161" s="703"/>
      <c r="B161" s="703"/>
      <c r="C161" s="703"/>
      <c r="D161" s="703"/>
      <c r="E161" s="703"/>
      <c r="F161" s="700"/>
      <c r="G161" s="704"/>
      <c r="H161" s="706"/>
    </row>
    <row r="162" spans="1:8">
      <c r="A162" s="703"/>
      <c r="B162" s="703"/>
      <c r="C162" s="703"/>
      <c r="D162" s="703"/>
      <c r="E162" s="703"/>
      <c r="F162" s="700"/>
      <c r="G162" s="704"/>
      <c r="H162" s="706"/>
    </row>
    <row r="163" spans="1:8">
      <c r="A163" s="703"/>
      <c r="B163" s="703"/>
      <c r="C163" s="703"/>
      <c r="D163" s="703"/>
      <c r="E163" s="703"/>
      <c r="F163" s="700"/>
      <c r="G163" s="704"/>
      <c r="H163" s="706"/>
    </row>
    <row r="164" spans="1:8">
      <c r="A164" s="703"/>
      <c r="B164" s="703"/>
      <c r="C164" s="703"/>
      <c r="D164" s="703"/>
      <c r="E164" s="703"/>
      <c r="F164" s="700"/>
      <c r="G164" s="704"/>
      <c r="H164" s="706"/>
    </row>
    <row r="165" spans="1:8">
      <c r="A165" s="703"/>
      <c r="B165" s="703"/>
      <c r="C165" s="703"/>
      <c r="D165" s="703"/>
      <c r="E165" s="703"/>
      <c r="F165" s="700"/>
      <c r="G165" s="704"/>
      <c r="H165" s="706"/>
    </row>
    <row r="166" spans="1:8">
      <c r="A166" s="703"/>
      <c r="B166" s="703"/>
      <c r="C166" s="703"/>
      <c r="D166" s="703"/>
      <c r="E166" s="703"/>
      <c r="F166" s="700"/>
      <c r="G166" s="704"/>
      <c r="H166" s="706"/>
    </row>
    <row r="167" spans="1:8">
      <c r="A167" s="703"/>
      <c r="B167" s="703"/>
      <c r="C167" s="703"/>
      <c r="D167" s="703"/>
      <c r="E167" s="703"/>
      <c r="F167" s="700"/>
      <c r="G167" s="704"/>
      <c r="H167" s="706"/>
    </row>
    <row r="168" spans="1:8">
      <c r="A168" s="703"/>
      <c r="B168" s="703"/>
      <c r="C168" s="703"/>
      <c r="D168" s="703"/>
      <c r="E168" s="703"/>
      <c r="F168" s="700"/>
      <c r="G168" s="704"/>
      <c r="H168" s="706"/>
    </row>
    <row r="169" spans="1:8">
      <c r="A169" s="703"/>
      <c r="B169" s="703"/>
      <c r="C169" s="703"/>
      <c r="D169" s="703"/>
      <c r="E169" s="703"/>
      <c r="F169" s="700"/>
      <c r="G169" s="704"/>
      <c r="H169" s="706"/>
    </row>
    <row r="170" spans="1:8">
      <c r="A170" s="703"/>
      <c r="B170" s="703"/>
      <c r="C170" s="703"/>
      <c r="D170" s="703"/>
      <c r="E170" s="703"/>
      <c r="F170" s="700"/>
      <c r="G170" s="704"/>
      <c r="H170" s="706"/>
    </row>
    <row r="171" spans="1:8">
      <c r="A171" s="703"/>
      <c r="B171" s="703"/>
      <c r="C171" s="703"/>
      <c r="D171" s="703"/>
      <c r="E171" s="703"/>
      <c r="F171" s="700"/>
      <c r="G171" s="704"/>
      <c r="H171" s="706"/>
    </row>
    <row r="172" spans="1:8">
      <c r="A172" s="703"/>
      <c r="B172" s="703"/>
      <c r="C172" s="703"/>
      <c r="D172" s="703"/>
      <c r="E172" s="703"/>
      <c r="F172" s="700"/>
      <c r="G172" s="704"/>
      <c r="H172" s="706"/>
    </row>
    <row r="173" spans="1:8">
      <c r="A173" s="703"/>
      <c r="B173" s="703"/>
      <c r="C173" s="703"/>
      <c r="D173" s="703"/>
      <c r="E173" s="703"/>
      <c r="F173" s="700"/>
      <c r="G173" s="704"/>
      <c r="H173" s="706"/>
    </row>
    <row r="174" spans="1:8">
      <c r="A174" s="703"/>
      <c r="B174" s="703"/>
      <c r="C174" s="703"/>
      <c r="D174" s="703"/>
      <c r="E174" s="703"/>
      <c r="F174" s="700"/>
      <c r="G174" s="704"/>
      <c r="H174" s="706"/>
    </row>
    <row r="175" spans="1:8">
      <c r="A175" s="703"/>
      <c r="B175" s="703"/>
      <c r="C175" s="703"/>
      <c r="D175" s="703"/>
      <c r="E175" s="703"/>
      <c r="F175" s="700"/>
      <c r="G175" s="704"/>
      <c r="H175" s="706"/>
    </row>
    <row r="176" spans="1:8">
      <c r="A176" s="703"/>
      <c r="B176" s="703"/>
      <c r="C176" s="703"/>
      <c r="D176" s="703"/>
      <c r="E176" s="703"/>
      <c r="F176" s="700"/>
      <c r="G176" s="704"/>
      <c r="H176" s="706"/>
    </row>
    <row r="177" spans="1:8">
      <c r="A177" s="703"/>
      <c r="B177" s="703"/>
      <c r="C177" s="703"/>
      <c r="D177" s="703"/>
      <c r="E177" s="703"/>
      <c r="F177" s="700"/>
      <c r="G177" s="704"/>
      <c r="H177" s="706"/>
    </row>
    <row r="178" spans="1:8">
      <c r="A178" s="703"/>
      <c r="B178" s="703"/>
      <c r="C178" s="703"/>
      <c r="D178" s="703"/>
      <c r="E178" s="703"/>
      <c r="F178" s="700"/>
      <c r="G178" s="704"/>
      <c r="H178" s="706"/>
    </row>
    <row r="179" spans="1:8">
      <c r="A179" s="703"/>
      <c r="B179" s="703"/>
      <c r="C179" s="703"/>
      <c r="D179" s="703"/>
      <c r="E179" s="703"/>
      <c r="F179" s="700"/>
      <c r="G179" s="704"/>
      <c r="H179" s="706"/>
    </row>
    <row r="180" spans="1:8">
      <c r="A180" s="703"/>
      <c r="B180" s="703"/>
      <c r="C180" s="703"/>
      <c r="D180" s="703"/>
      <c r="E180" s="703"/>
      <c r="F180" s="700"/>
      <c r="G180" s="704"/>
      <c r="H180" s="706"/>
    </row>
    <row r="181" spans="1:8">
      <c r="A181" s="703"/>
      <c r="B181" s="703"/>
      <c r="C181" s="703"/>
      <c r="D181" s="703"/>
      <c r="E181" s="703"/>
      <c r="F181" s="700"/>
      <c r="G181" s="704"/>
      <c r="H181" s="706"/>
    </row>
    <row r="182" spans="1:8">
      <c r="A182" s="703"/>
      <c r="B182" s="703"/>
      <c r="C182" s="703"/>
      <c r="D182" s="703"/>
      <c r="E182" s="703"/>
      <c r="F182" s="700"/>
      <c r="G182" s="704"/>
      <c r="H182" s="706"/>
    </row>
    <row r="183" spans="1:8">
      <c r="A183" s="703"/>
      <c r="B183" s="703"/>
      <c r="C183" s="703"/>
      <c r="D183" s="703"/>
      <c r="E183" s="703"/>
      <c r="F183" s="700"/>
      <c r="G183" s="704"/>
      <c r="H183" s="706"/>
    </row>
    <row r="184" spans="1:8">
      <c r="A184" s="703"/>
      <c r="B184" s="703"/>
      <c r="C184" s="703"/>
      <c r="D184" s="703"/>
      <c r="E184" s="703"/>
      <c r="F184" s="700"/>
      <c r="G184" s="704"/>
      <c r="H184" s="706"/>
    </row>
    <row r="185" spans="1:8">
      <c r="A185" s="703"/>
      <c r="B185" s="703"/>
      <c r="C185" s="703"/>
      <c r="D185" s="703"/>
      <c r="E185" s="703"/>
      <c r="F185" s="700"/>
      <c r="G185" s="704"/>
      <c r="H185" s="706"/>
    </row>
    <row r="186" spans="1:8">
      <c r="A186" s="703"/>
      <c r="B186" s="703"/>
      <c r="C186" s="703"/>
      <c r="D186" s="703"/>
      <c r="E186" s="703"/>
      <c r="F186" s="700"/>
      <c r="G186" s="704"/>
      <c r="H186" s="706"/>
    </row>
    <row r="187" spans="1:8">
      <c r="A187" s="703"/>
      <c r="B187" s="703"/>
      <c r="C187" s="703"/>
      <c r="D187" s="703"/>
      <c r="E187" s="703"/>
      <c r="F187" s="700"/>
      <c r="G187" s="704"/>
      <c r="H187" s="706"/>
    </row>
    <row r="188" spans="1:8">
      <c r="A188" s="703"/>
      <c r="B188" s="703"/>
      <c r="C188" s="703"/>
      <c r="D188" s="703"/>
      <c r="E188" s="703"/>
      <c r="F188" s="700"/>
      <c r="G188" s="704"/>
      <c r="H188" s="706"/>
    </row>
    <row r="189" spans="1:8">
      <c r="A189" s="703"/>
      <c r="B189" s="703"/>
      <c r="C189" s="703"/>
      <c r="D189" s="703"/>
      <c r="E189" s="703"/>
      <c r="F189" s="700"/>
      <c r="G189" s="704"/>
      <c r="H189" s="706"/>
    </row>
    <row r="190" spans="1:8">
      <c r="A190" s="703"/>
      <c r="B190" s="703"/>
      <c r="C190" s="703"/>
      <c r="D190" s="703"/>
      <c r="E190" s="703"/>
      <c r="F190" s="700"/>
      <c r="G190" s="704"/>
      <c r="H190" s="706"/>
    </row>
    <row r="191" spans="1:8">
      <c r="A191" s="703"/>
      <c r="B191" s="703"/>
      <c r="C191" s="703"/>
      <c r="D191" s="703"/>
      <c r="E191" s="703"/>
      <c r="F191" s="700"/>
      <c r="G191" s="704"/>
      <c r="H191" s="706"/>
    </row>
    <row r="192" spans="1:8">
      <c r="A192" s="703"/>
      <c r="B192" s="703"/>
      <c r="C192" s="703"/>
      <c r="D192" s="703"/>
      <c r="E192" s="703"/>
      <c r="F192" s="700"/>
      <c r="G192" s="704"/>
      <c r="H192" s="706"/>
    </row>
    <row r="193" spans="1:8">
      <c r="A193" s="703"/>
      <c r="B193" s="703"/>
      <c r="C193" s="703"/>
      <c r="D193" s="703"/>
      <c r="E193" s="703"/>
      <c r="F193" s="700"/>
      <c r="G193" s="704"/>
      <c r="H193" s="706"/>
    </row>
    <row r="194" spans="1:8">
      <c r="A194" s="703"/>
      <c r="B194" s="703"/>
      <c r="C194" s="703"/>
      <c r="D194" s="703"/>
      <c r="E194" s="703"/>
      <c r="F194" s="700"/>
      <c r="G194" s="704"/>
      <c r="H194" s="706"/>
    </row>
    <row r="195" spans="1:8">
      <c r="A195" s="703"/>
      <c r="B195" s="703"/>
      <c r="C195" s="703"/>
      <c r="D195" s="703"/>
      <c r="E195" s="703"/>
      <c r="F195" s="700"/>
      <c r="G195" s="704"/>
      <c r="H195" s="706"/>
    </row>
    <row r="196" spans="1:8">
      <c r="A196" s="703"/>
      <c r="B196" s="703"/>
      <c r="C196" s="703"/>
      <c r="D196" s="703"/>
      <c r="E196" s="703"/>
      <c r="F196" s="700"/>
      <c r="G196" s="704"/>
      <c r="H196" s="706"/>
    </row>
    <row r="197" spans="1:8">
      <c r="A197" s="703"/>
      <c r="B197" s="703"/>
      <c r="C197" s="703"/>
      <c r="D197" s="703"/>
      <c r="E197" s="703"/>
      <c r="F197" s="700"/>
      <c r="G197" s="704"/>
      <c r="H197" s="706"/>
    </row>
    <row r="198" spans="1:8">
      <c r="A198" s="703"/>
      <c r="B198" s="703"/>
      <c r="C198" s="703"/>
      <c r="D198" s="703"/>
      <c r="E198" s="703"/>
      <c r="F198" s="700"/>
      <c r="G198" s="704"/>
      <c r="H198" s="706"/>
    </row>
    <row r="199" spans="1:8">
      <c r="A199" s="703"/>
      <c r="B199" s="703"/>
      <c r="C199" s="703"/>
      <c r="D199" s="703"/>
      <c r="E199" s="703"/>
      <c r="F199" s="700"/>
      <c r="G199" s="704"/>
      <c r="H199" s="706"/>
    </row>
    <row r="200" spans="1:8">
      <c r="A200" s="703"/>
      <c r="B200" s="703"/>
      <c r="C200" s="703"/>
      <c r="D200" s="703"/>
      <c r="E200" s="703"/>
      <c r="F200" s="700"/>
      <c r="G200" s="704"/>
      <c r="H200" s="706"/>
    </row>
    <row r="201" spans="1:8">
      <c r="A201" s="703"/>
      <c r="B201" s="703"/>
      <c r="C201" s="703"/>
      <c r="D201" s="703"/>
      <c r="E201" s="703"/>
      <c r="F201" s="700"/>
      <c r="G201" s="704"/>
      <c r="H201" s="706"/>
    </row>
    <row r="202" spans="1:8">
      <c r="A202" s="703"/>
      <c r="B202" s="703"/>
      <c r="C202" s="703"/>
      <c r="D202" s="703"/>
      <c r="E202" s="703"/>
      <c r="F202" s="700"/>
      <c r="G202" s="704"/>
      <c r="H202" s="706"/>
    </row>
    <row r="203" spans="1:8">
      <c r="A203" s="703"/>
      <c r="B203" s="703"/>
      <c r="C203" s="703"/>
      <c r="D203" s="703"/>
      <c r="E203" s="703"/>
      <c r="F203" s="700"/>
      <c r="G203" s="704"/>
      <c r="H203" s="706"/>
    </row>
    <row r="204" spans="1:8">
      <c r="A204" s="703"/>
      <c r="B204" s="703"/>
      <c r="C204" s="703"/>
      <c r="D204" s="703"/>
      <c r="E204" s="703"/>
      <c r="F204" s="700"/>
      <c r="G204" s="704"/>
      <c r="H204" s="706"/>
    </row>
    <row r="205" spans="1:8">
      <c r="A205" s="703"/>
      <c r="B205" s="703"/>
      <c r="C205" s="703"/>
      <c r="D205" s="703"/>
      <c r="E205" s="703"/>
      <c r="F205" s="700"/>
      <c r="G205" s="704"/>
      <c r="H205" s="706"/>
    </row>
    <row r="206" spans="1:8">
      <c r="A206" s="703"/>
      <c r="B206" s="703"/>
      <c r="C206" s="703"/>
      <c r="D206" s="703"/>
      <c r="E206" s="703"/>
      <c r="F206" s="700"/>
      <c r="G206" s="704"/>
      <c r="H206" s="706"/>
    </row>
    <row r="207" spans="1:8">
      <c r="A207" s="703"/>
      <c r="B207" s="703"/>
      <c r="C207" s="703"/>
      <c r="D207" s="703"/>
      <c r="E207" s="703"/>
      <c r="F207" s="700"/>
      <c r="G207" s="704"/>
      <c r="H207" s="706"/>
    </row>
    <row r="208" spans="1:8">
      <c r="A208" s="703"/>
      <c r="B208" s="703"/>
      <c r="C208" s="703"/>
      <c r="D208" s="703"/>
      <c r="E208" s="703"/>
      <c r="F208" s="700"/>
      <c r="G208" s="704"/>
      <c r="H208" s="706"/>
    </row>
    <row r="209" spans="1:8">
      <c r="A209" s="703"/>
      <c r="B209" s="703"/>
      <c r="C209" s="703"/>
      <c r="D209" s="703"/>
      <c r="E209" s="703"/>
      <c r="F209" s="700"/>
      <c r="G209" s="704"/>
      <c r="H209" s="706"/>
    </row>
    <row r="210" spans="1:8">
      <c r="A210" s="703"/>
      <c r="B210" s="703"/>
      <c r="C210" s="703"/>
      <c r="D210" s="703"/>
      <c r="E210" s="703"/>
      <c r="F210" s="700"/>
      <c r="G210" s="704"/>
      <c r="H210" s="706"/>
    </row>
    <row r="211" spans="1:8">
      <c r="A211" s="703"/>
      <c r="B211" s="703"/>
      <c r="C211" s="703"/>
      <c r="D211" s="703"/>
      <c r="E211" s="703"/>
      <c r="F211" s="700"/>
      <c r="G211" s="704"/>
      <c r="H211" s="706"/>
    </row>
    <row r="212" spans="1:8">
      <c r="A212" s="703"/>
      <c r="B212" s="703"/>
      <c r="C212" s="703"/>
      <c r="D212" s="703"/>
      <c r="E212" s="703"/>
      <c r="F212" s="700"/>
      <c r="G212" s="704"/>
      <c r="H212" s="706"/>
    </row>
    <row r="213" spans="1:8">
      <c r="A213" s="703"/>
      <c r="B213" s="703"/>
      <c r="C213" s="703"/>
      <c r="D213" s="703"/>
      <c r="E213" s="703"/>
      <c r="F213" s="700"/>
      <c r="G213" s="704"/>
      <c r="H213" s="706"/>
    </row>
    <row r="214" spans="1:8">
      <c r="A214" s="703"/>
      <c r="B214" s="703"/>
      <c r="C214" s="703"/>
      <c r="D214" s="703"/>
      <c r="E214" s="703"/>
      <c r="F214" s="700"/>
      <c r="G214" s="704"/>
      <c r="H214" s="706"/>
    </row>
    <row r="215" spans="1:8">
      <c r="A215" s="703"/>
      <c r="B215" s="703"/>
      <c r="C215" s="703"/>
      <c r="D215" s="703"/>
      <c r="E215" s="703"/>
      <c r="F215" s="700"/>
      <c r="G215" s="704"/>
      <c r="H215" s="706"/>
    </row>
    <row r="216" spans="1:8">
      <c r="A216" s="703"/>
      <c r="B216" s="703"/>
      <c r="C216" s="703"/>
      <c r="D216" s="703"/>
      <c r="E216" s="703"/>
      <c r="F216" s="700"/>
      <c r="G216" s="704"/>
      <c r="H216" s="706"/>
    </row>
    <row r="217" spans="1:8">
      <c r="A217" s="703"/>
      <c r="B217" s="703"/>
      <c r="C217" s="703"/>
      <c r="D217" s="703"/>
      <c r="E217" s="703"/>
      <c r="F217" s="700"/>
      <c r="G217" s="704"/>
      <c r="H217" s="706"/>
    </row>
    <row r="218" spans="1:8">
      <c r="A218" s="703"/>
      <c r="B218" s="703"/>
      <c r="C218" s="703"/>
      <c r="D218" s="703"/>
      <c r="E218" s="703"/>
      <c r="F218" s="700"/>
      <c r="G218" s="704"/>
      <c r="H218" s="706"/>
    </row>
    <row r="219" spans="1:8">
      <c r="A219" s="703"/>
      <c r="B219" s="703"/>
      <c r="C219" s="703"/>
      <c r="D219" s="703"/>
      <c r="E219" s="703"/>
      <c r="F219" s="700"/>
      <c r="G219" s="704"/>
      <c r="H219" s="706"/>
    </row>
    <row r="220" spans="1:8">
      <c r="A220" s="703"/>
      <c r="B220" s="703"/>
      <c r="C220" s="703"/>
      <c r="D220" s="703"/>
      <c r="E220" s="703"/>
      <c r="F220" s="700"/>
      <c r="G220" s="704"/>
      <c r="H220" s="706"/>
    </row>
    <row r="221" spans="1:8">
      <c r="A221" s="703"/>
      <c r="B221" s="703"/>
      <c r="C221" s="703"/>
      <c r="D221" s="703"/>
      <c r="E221" s="703"/>
      <c r="F221" s="700"/>
      <c r="G221" s="704"/>
      <c r="H221" s="706"/>
    </row>
    <row r="222" spans="1:8">
      <c r="A222" s="703"/>
      <c r="B222" s="703"/>
      <c r="C222" s="703"/>
      <c r="D222" s="703"/>
      <c r="E222" s="703"/>
      <c r="F222" s="700"/>
      <c r="G222" s="704"/>
      <c r="H222" s="706"/>
    </row>
    <row r="223" spans="1:8">
      <c r="A223" s="703"/>
      <c r="B223" s="703"/>
      <c r="C223" s="703"/>
      <c r="D223" s="703"/>
      <c r="E223" s="703"/>
      <c r="F223" s="700"/>
      <c r="G223" s="704"/>
      <c r="H223" s="706"/>
    </row>
    <row r="224" spans="1:8">
      <c r="A224" s="703"/>
      <c r="B224" s="703"/>
      <c r="C224" s="703"/>
      <c r="D224" s="703"/>
      <c r="E224" s="703"/>
      <c r="F224" s="700"/>
      <c r="G224" s="704"/>
      <c r="H224" s="706"/>
    </row>
    <row r="225" spans="1:8">
      <c r="A225" s="703"/>
      <c r="B225" s="703"/>
      <c r="C225" s="703"/>
      <c r="D225" s="703"/>
      <c r="E225" s="703"/>
      <c r="F225" s="700"/>
      <c r="G225" s="704"/>
      <c r="H225" s="706"/>
    </row>
    <row r="226" spans="1:8">
      <c r="A226" s="703"/>
      <c r="B226" s="703"/>
      <c r="C226" s="703"/>
      <c r="D226" s="703"/>
      <c r="E226" s="703"/>
      <c r="F226" s="700"/>
      <c r="G226" s="704"/>
      <c r="H226" s="706"/>
    </row>
    <row r="227" spans="1:8">
      <c r="A227" s="703"/>
      <c r="B227" s="703"/>
      <c r="C227" s="703"/>
      <c r="D227" s="703"/>
      <c r="E227" s="703"/>
      <c r="F227" s="700"/>
      <c r="G227" s="704"/>
      <c r="H227" s="706"/>
    </row>
    <row r="228" spans="1:8">
      <c r="A228" s="703"/>
      <c r="B228" s="703"/>
      <c r="C228" s="703"/>
      <c r="D228" s="703"/>
      <c r="E228" s="703"/>
      <c r="F228" s="700"/>
      <c r="G228" s="704"/>
      <c r="H228" s="706"/>
    </row>
    <row r="229" spans="1:8">
      <c r="A229" s="703"/>
      <c r="B229" s="703"/>
      <c r="C229" s="703"/>
      <c r="D229" s="703"/>
      <c r="E229" s="703"/>
      <c r="F229" s="700"/>
      <c r="G229" s="704"/>
      <c r="H229" s="706"/>
    </row>
    <row r="230" spans="1:8">
      <c r="A230" s="703"/>
      <c r="B230" s="703"/>
      <c r="C230" s="703"/>
      <c r="D230" s="703"/>
      <c r="E230" s="703"/>
      <c r="F230" s="700"/>
      <c r="G230" s="704"/>
      <c r="H230" s="706"/>
    </row>
    <row r="231" spans="1:8">
      <c r="A231" s="703"/>
      <c r="B231" s="703"/>
      <c r="C231" s="703"/>
      <c r="D231" s="703"/>
      <c r="E231" s="703"/>
      <c r="F231" s="700"/>
      <c r="G231" s="704"/>
      <c r="H231" s="706"/>
    </row>
    <row r="232" spans="1:8">
      <c r="A232" s="703"/>
      <c r="B232" s="703"/>
      <c r="C232" s="703"/>
      <c r="D232" s="703"/>
      <c r="E232" s="703"/>
      <c r="F232" s="700"/>
      <c r="G232" s="704"/>
      <c r="H232" s="706"/>
    </row>
    <row r="233" spans="1:8">
      <c r="A233" s="703"/>
      <c r="B233" s="703"/>
      <c r="C233" s="703"/>
      <c r="D233" s="703"/>
      <c r="E233" s="703"/>
      <c r="F233" s="700"/>
      <c r="G233" s="704"/>
      <c r="H233" s="706"/>
    </row>
    <row r="234" spans="1:8">
      <c r="A234" s="703"/>
      <c r="B234" s="703"/>
      <c r="C234" s="703"/>
      <c r="D234" s="703"/>
      <c r="E234" s="703"/>
      <c r="F234" s="700"/>
      <c r="G234" s="704"/>
      <c r="H234" s="706"/>
    </row>
    <row r="235" spans="1:8">
      <c r="A235" s="703"/>
      <c r="B235" s="703"/>
      <c r="C235" s="703"/>
      <c r="D235" s="703"/>
      <c r="E235" s="703"/>
      <c r="F235" s="700"/>
      <c r="G235" s="704"/>
      <c r="H235" s="706"/>
    </row>
    <row r="236" spans="1:8">
      <c r="A236" s="703"/>
      <c r="B236" s="703"/>
      <c r="C236" s="703"/>
      <c r="D236" s="703"/>
      <c r="E236" s="703"/>
      <c r="F236" s="700"/>
      <c r="G236" s="704"/>
      <c r="H236" s="706"/>
    </row>
    <row r="237" spans="1:8">
      <c r="A237" s="703"/>
      <c r="B237" s="703"/>
      <c r="C237" s="703"/>
      <c r="D237" s="703"/>
      <c r="E237" s="703"/>
      <c r="F237" s="700"/>
      <c r="G237" s="704"/>
      <c r="H237" s="706"/>
    </row>
    <row r="238" spans="1:8">
      <c r="A238" s="703"/>
      <c r="B238" s="703"/>
      <c r="C238" s="703"/>
      <c r="D238" s="703"/>
      <c r="E238" s="703"/>
      <c r="F238" s="700"/>
      <c r="G238" s="704"/>
      <c r="H238" s="706"/>
    </row>
    <row r="239" spans="1:8">
      <c r="A239" s="703"/>
      <c r="B239" s="703"/>
      <c r="C239" s="703"/>
      <c r="D239" s="703"/>
      <c r="E239" s="703"/>
      <c r="F239" s="700"/>
      <c r="G239" s="704"/>
      <c r="H239" s="706"/>
    </row>
    <row r="240" spans="1:8">
      <c r="A240" s="703"/>
      <c r="B240" s="703"/>
      <c r="C240" s="703"/>
      <c r="D240" s="703"/>
      <c r="E240" s="703"/>
      <c r="F240" s="700"/>
      <c r="G240" s="704"/>
      <c r="H240" s="706"/>
    </row>
    <row r="241" spans="1:8">
      <c r="A241" s="703"/>
      <c r="B241" s="703"/>
      <c r="C241" s="703"/>
      <c r="D241" s="703"/>
      <c r="E241" s="703"/>
      <c r="F241" s="700"/>
      <c r="G241" s="704"/>
      <c r="H241" s="706"/>
    </row>
    <row r="242" spans="1:8">
      <c r="A242" s="703"/>
      <c r="B242" s="703"/>
      <c r="C242" s="703"/>
      <c r="D242" s="703"/>
      <c r="E242" s="703"/>
      <c r="F242" s="700"/>
      <c r="G242" s="704"/>
      <c r="H242" s="706"/>
    </row>
    <row r="243" spans="1:8">
      <c r="A243" s="703"/>
      <c r="B243" s="703"/>
      <c r="C243" s="703"/>
      <c r="D243" s="703"/>
      <c r="E243" s="703"/>
      <c r="F243" s="700"/>
      <c r="G243" s="704"/>
      <c r="H243" s="706"/>
    </row>
    <row r="244" spans="1:8">
      <c r="A244" s="703"/>
      <c r="B244" s="703"/>
      <c r="C244" s="703"/>
      <c r="D244" s="703"/>
      <c r="E244" s="703"/>
      <c r="F244" s="700"/>
      <c r="G244" s="704"/>
      <c r="H244" s="706"/>
    </row>
    <row r="245" spans="1:8">
      <c r="A245" s="703"/>
      <c r="B245" s="703"/>
      <c r="C245" s="703"/>
      <c r="D245" s="703"/>
      <c r="E245" s="703"/>
      <c r="F245" s="700"/>
      <c r="G245" s="704"/>
      <c r="H245" s="706"/>
    </row>
    <row r="246" spans="1:8">
      <c r="A246" s="703"/>
      <c r="B246" s="703"/>
      <c r="C246" s="703"/>
      <c r="D246" s="703"/>
      <c r="E246" s="703"/>
      <c r="F246" s="700"/>
      <c r="G246" s="704"/>
      <c r="H246" s="706"/>
    </row>
    <row r="247" spans="1:8">
      <c r="A247" s="703"/>
      <c r="B247" s="703"/>
      <c r="C247" s="703"/>
      <c r="D247" s="703"/>
      <c r="E247" s="703"/>
      <c r="F247" s="700"/>
      <c r="G247" s="704"/>
      <c r="H247" s="706"/>
    </row>
    <row r="248" spans="1:8">
      <c r="A248" s="703"/>
      <c r="B248" s="703"/>
      <c r="C248" s="703"/>
      <c r="D248" s="703"/>
      <c r="E248" s="703"/>
      <c r="F248" s="700"/>
      <c r="G248" s="704"/>
      <c r="H248" s="706"/>
    </row>
    <row r="249" spans="1:8">
      <c r="A249" s="703"/>
      <c r="B249" s="703"/>
      <c r="C249" s="703"/>
      <c r="D249" s="703"/>
      <c r="E249" s="703"/>
      <c r="F249" s="700"/>
      <c r="G249" s="704"/>
      <c r="H249" s="706"/>
    </row>
    <row r="250" spans="1:8">
      <c r="A250" s="703"/>
      <c r="B250" s="703"/>
      <c r="C250" s="703"/>
      <c r="D250" s="703"/>
      <c r="E250" s="703"/>
      <c r="F250" s="700"/>
      <c r="G250" s="704"/>
      <c r="H250" s="706"/>
    </row>
    <row r="251" spans="1:8">
      <c r="A251" s="703"/>
      <c r="B251" s="703"/>
      <c r="C251" s="703"/>
      <c r="D251" s="703"/>
      <c r="E251" s="703"/>
      <c r="F251" s="700"/>
      <c r="G251" s="704"/>
      <c r="H251" s="706"/>
    </row>
    <row r="252" spans="1:8">
      <c r="A252" s="703"/>
      <c r="B252" s="703"/>
      <c r="C252" s="703"/>
      <c r="D252" s="703"/>
      <c r="E252" s="703"/>
      <c r="F252" s="700"/>
      <c r="G252" s="704"/>
      <c r="H252" s="706"/>
    </row>
    <row r="253" spans="1:8">
      <c r="A253" s="703"/>
      <c r="B253" s="703"/>
      <c r="C253" s="703"/>
      <c r="D253" s="703"/>
      <c r="E253" s="703"/>
      <c r="F253" s="700"/>
      <c r="G253" s="704"/>
      <c r="H253" s="706"/>
    </row>
    <row r="254" spans="1:8">
      <c r="A254" s="703"/>
      <c r="B254" s="703"/>
      <c r="C254" s="703"/>
      <c r="D254" s="703"/>
      <c r="E254" s="703"/>
      <c r="F254" s="700"/>
      <c r="G254" s="704"/>
      <c r="H254" s="706"/>
    </row>
    <row r="255" spans="1:8">
      <c r="A255" s="703"/>
      <c r="B255" s="703"/>
      <c r="C255" s="703"/>
      <c r="D255" s="703"/>
      <c r="E255" s="703"/>
      <c r="F255" s="700"/>
      <c r="G255" s="704"/>
      <c r="H255" s="706"/>
    </row>
    <row r="256" spans="1:8">
      <c r="A256" s="703"/>
      <c r="B256" s="703"/>
      <c r="C256" s="703"/>
      <c r="D256" s="703"/>
      <c r="E256" s="703"/>
      <c r="F256" s="700"/>
      <c r="G256" s="704"/>
      <c r="H256" s="706"/>
    </row>
    <row r="257" spans="1:8">
      <c r="A257" s="703"/>
      <c r="B257" s="703"/>
      <c r="C257" s="703"/>
      <c r="D257" s="703"/>
      <c r="E257" s="703"/>
      <c r="F257" s="700"/>
      <c r="G257" s="704"/>
      <c r="H257" s="706"/>
    </row>
    <row r="258" spans="1:8">
      <c r="A258" s="703"/>
      <c r="B258" s="703"/>
      <c r="C258" s="703"/>
      <c r="D258" s="703"/>
      <c r="E258" s="703"/>
      <c r="F258" s="700"/>
      <c r="G258" s="704"/>
      <c r="H258" s="706"/>
    </row>
    <row r="259" spans="1:8">
      <c r="A259" s="703"/>
      <c r="B259" s="703"/>
      <c r="C259" s="703"/>
      <c r="D259" s="703"/>
      <c r="E259" s="703"/>
      <c r="F259" s="700"/>
      <c r="G259" s="704"/>
      <c r="H259" s="706"/>
    </row>
    <row r="260" spans="1:8">
      <c r="A260" s="703"/>
      <c r="B260" s="703"/>
      <c r="C260" s="703"/>
      <c r="D260" s="703"/>
      <c r="E260" s="703"/>
      <c r="F260" s="700"/>
      <c r="G260" s="704"/>
      <c r="H260" s="706"/>
    </row>
    <row r="261" spans="1:8">
      <c r="A261" s="703"/>
      <c r="B261" s="703"/>
      <c r="C261" s="703"/>
      <c r="D261" s="703"/>
      <c r="E261" s="703"/>
      <c r="F261" s="700"/>
      <c r="G261" s="704"/>
      <c r="H261" s="706"/>
    </row>
    <row r="262" spans="1:8">
      <c r="A262" s="703"/>
      <c r="B262" s="703"/>
      <c r="C262" s="703"/>
      <c r="D262" s="703"/>
      <c r="E262" s="703"/>
      <c r="F262" s="700"/>
      <c r="G262" s="704"/>
      <c r="H262" s="706"/>
    </row>
    <row r="263" spans="1:8">
      <c r="A263" s="703"/>
      <c r="B263" s="703"/>
      <c r="C263" s="703"/>
      <c r="D263" s="703"/>
      <c r="E263" s="703"/>
      <c r="F263" s="700"/>
      <c r="G263" s="704"/>
      <c r="H263" s="706"/>
    </row>
    <row r="264" spans="1:8">
      <c r="A264" s="703"/>
      <c r="B264" s="703"/>
      <c r="C264" s="703"/>
      <c r="D264" s="703"/>
      <c r="E264" s="703"/>
      <c r="F264" s="700"/>
      <c r="G264" s="704"/>
      <c r="H264" s="706"/>
    </row>
    <row r="265" spans="1:8">
      <c r="A265" s="703"/>
      <c r="B265" s="703"/>
      <c r="C265" s="703"/>
      <c r="D265" s="703"/>
      <c r="E265" s="703"/>
      <c r="F265" s="700"/>
      <c r="G265" s="704"/>
      <c r="H265" s="706"/>
    </row>
    <row r="266" spans="1:8">
      <c r="A266" s="703"/>
      <c r="B266" s="703"/>
      <c r="C266" s="703"/>
      <c r="D266" s="703"/>
      <c r="E266" s="703"/>
      <c r="F266" s="700"/>
      <c r="G266" s="704"/>
      <c r="H266" s="706"/>
    </row>
    <row r="267" spans="1:8">
      <c r="A267" s="703"/>
      <c r="B267" s="703"/>
      <c r="C267" s="703"/>
      <c r="D267" s="703"/>
      <c r="E267" s="703"/>
      <c r="F267" s="700"/>
      <c r="G267" s="704"/>
      <c r="H267" s="706"/>
    </row>
    <row r="268" spans="1:8">
      <c r="A268" s="703"/>
      <c r="B268" s="703"/>
      <c r="C268" s="703"/>
      <c r="D268" s="703"/>
      <c r="E268" s="703"/>
      <c r="F268" s="700"/>
      <c r="G268" s="704"/>
      <c r="H268" s="706"/>
    </row>
    <row r="269" spans="1:8">
      <c r="A269" s="703"/>
      <c r="B269" s="703"/>
      <c r="C269" s="703"/>
      <c r="D269" s="703"/>
      <c r="E269" s="703"/>
      <c r="F269" s="700"/>
      <c r="G269" s="704"/>
      <c r="H269" s="706"/>
    </row>
    <row r="270" spans="1:8">
      <c r="A270" s="703"/>
      <c r="B270" s="703"/>
      <c r="C270" s="703"/>
      <c r="D270" s="703"/>
      <c r="E270" s="703"/>
      <c r="F270" s="700"/>
      <c r="G270" s="704"/>
      <c r="H270" s="706"/>
    </row>
    <row r="271" spans="1:8">
      <c r="A271" s="703"/>
      <c r="B271" s="703"/>
      <c r="C271" s="703"/>
      <c r="D271" s="703"/>
      <c r="E271" s="703"/>
      <c r="F271" s="700"/>
      <c r="G271" s="704"/>
      <c r="H271" s="706"/>
    </row>
    <row r="272" spans="1:8">
      <c r="A272" s="703"/>
      <c r="B272" s="703"/>
      <c r="C272" s="703"/>
      <c r="D272" s="703"/>
      <c r="E272" s="703"/>
      <c r="F272" s="700"/>
      <c r="G272" s="704"/>
      <c r="H272" s="706"/>
    </row>
    <row r="273" spans="1:8">
      <c r="A273" s="703"/>
      <c r="B273" s="703"/>
      <c r="C273" s="703"/>
      <c r="D273" s="703"/>
      <c r="E273" s="703"/>
      <c r="F273" s="700"/>
      <c r="G273" s="704"/>
      <c r="H273" s="706"/>
    </row>
    <row r="274" spans="1:8">
      <c r="A274" s="703"/>
      <c r="B274" s="703"/>
      <c r="C274" s="703"/>
      <c r="D274" s="703"/>
      <c r="E274" s="703"/>
      <c r="F274" s="700"/>
      <c r="G274" s="704"/>
      <c r="H274" s="706"/>
    </row>
    <row r="275" spans="1:8">
      <c r="A275" s="703"/>
      <c r="B275" s="703"/>
      <c r="C275" s="703"/>
      <c r="D275" s="703"/>
      <c r="E275" s="703"/>
      <c r="F275" s="700"/>
      <c r="G275" s="704"/>
      <c r="H275" s="706"/>
    </row>
    <row r="276" spans="1:8">
      <c r="A276" s="703"/>
      <c r="B276" s="703"/>
      <c r="C276" s="703"/>
      <c r="D276" s="703"/>
      <c r="E276" s="703"/>
      <c r="F276" s="700"/>
      <c r="G276" s="704"/>
      <c r="H276" s="706"/>
    </row>
    <row r="277" spans="1:8">
      <c r="A277" s="703"/>
      <c r="B277" s="703"/>
      <c r="C277" s="703"/>
      <c r="D277" s="703"/>
      <c r="E277" s="703"/>
      <c r="F277" s="700"/>
      <c r="G277" s="704"/>
      <c r="H277" s="706"/>
    </row>
    <row r="278" spans="1:8">
      <c r="A278" s="703"/>
      <c r="B278" s="703"/>
      <c r="C278" s="703"/>
      <c r="D278" s="703"/>
      <c r="E278" s="703"/>
      <c r="F278" s="700"/>
      <c r="G278" s="704"/>
      <c r="H278" s="706"/>
    </row>
    <row r="279" spans="1:8">
      <c r="A279" s="703"/>
      <c r="B279" s="703"/>
      <c r="C279" s="703"/>
      <c r="D279" s="703"/>
      <c r="E279" s="703"/>
      <c r="F279" s="700"/>
      <c r="G279" s="704"/>
      <c r="H279" s="706"/>
    </row>
    <row r="280" spans="1:8">
      <c r="A280" s="703"/>
      <c r="B280" s="703"/>
      <c r="C280" s="703"/>
      <c r="D280" s="703"/>
      <c r="E280" s="703"/>
      <c r="F280" s="700"/>
      <c r="G280" s="704"/>
      <c r="H280" s="706"/>
    </row>
    <row r="281" spans="1:8">
      <c r="A281" s="703"/>
      <c r="B281" s="703"/>
      <c r="C281" s="703"/>
      <c r="D281" s="703"/>
      <c r="E281" s="703"/>
      <c r="F281" s="700"/>
      <c r="G281" s="704"/>
      <c r="H281" s="706"/>
    </row>
    <row r="282" spans="1:8">
      <c r="A282" s="703"/>
      <c r="B282" s="703"/>
      <c r="C282" s="703"/>
      <c r="D282" s="703"/>
      <c r="E282" s="703"/>
      <c r="F282" s="700"/>
      <c r="G282" s="704"/>
      <c r="H282" s="706"/>
    </row>
    <row r="283" spans="1:8">
      <c r="A283" s="703"/>
      <c r="B283" s="703"/>
      <c r="C283" s="703"/>
      <c r="D283" s="703"/>
      <c r="E283" s="703"/>
      <c r="F283" s="700"/>
      <c r="G283" s="704"/>
      <c r="H283" s="706"/>
    </row>
    <row r="284" spans="1:8">
      <c r="A284" s="703"/>
      <c r="B284" s="703"/>
      <c r="C284" s="703"/>
      <c r="D284" s="703"/>
      <c r="E284" s="703"/>
      <c r="F284" s="700"/>
      <c r="G284" s="704"/>
      <c r="H284" s="706"/>
    </row>
    <row r="285" spans="1:8">
      <c r="A285" s="703"/>
      <c r="B285" s="703"/>
      <c r="C285" s="703"/>
      <c r="D285" s="703"/>
      <c r="E285" s="703"/>
      <c r="F285" s="700"/>
      <c r="G285" s="704"/>
      <c r="H285" s="706"/>
    </row>
    <row r="286" spans="1:8">
      <c r="A286" s="703"/>
      <c r="B286" s="703"/>
      <c r="C286" s="703"/>
      <c r="D286" s="703"/>
      <c r="E286" s="703"/>
      <c r="F286" s="700"/>
      <c r="G286" s="704"/>
      <c r="H286" s="706"/>
    </row>
    <row r="287" spans="1:8">
      <c r="A287" s="703"/>
      <c r="B287" s="703"/>
      <c r="C287" s="703"/>
      <c r="D287" s="703"/>
      <c r="E287" s="703"/>
      <c r="F287" s="700"/>
      <c r="G287" s="704"/>
      <c r="H287" s="706"/>
    </row>
    <row r="288" spans="1:8">
      <c r="A288" s="703"/>
      <c r="B288" s="703"/>
      <c r="C288" s="703"/>
      <c r="D288" s="703"/>
      <c r="E288" s="703"/>
      <c r="F288" s="700"/>
      <c r="G288" s="704"/>
      <c r="H288" s="706"/>
    </row>
    <row r="289" spans="1:8">
      <c r="A289" s="703"/>
      <c r="B289" s="703"/>
      <c r="C289" s="703"/>
      <c r="D289" s="703"/>
      <c r="E289" s="703"/>
      <c r="F289" s="700"/>
      <c r="G289" s="704"/>
      <c r="H289" s="706"/>
    </row>
    <row r="290" spans="1:8">
      <c r="A290" s="703"/>
      <c r="B290" s="703"/>
      <c r="C290" s="703"/>
      <c r="D290" s="703"/>
      <c r="E290" s="703"/>
      <c r="F290" s="700"/>
      <c r="G290" s="704"/>
      <c r="H290" s="706"/>
    </row>
    <row r="291" spans="1:8">
      <c r="A291" s="703"/>
      <c r="B291" s="703"/>
      <c r="C291" s="703"/>
      <c r="D291" s="703"/>
      <c r="E291" s="703"/>
      <c r="F291" s="700"/>
      <c r="G291" s="704"/>
      <c r="H291" s="706"/>
    </row>
    <row r="292" spans="1:8">
      <c r="A292" s="703"/>
      <c r="B292" s="703"/>
      <c r="C292" s="703"/>
      <c r="D292" s="703"/>
      <c r="E292" s="703"/>
      <c r="F292" s="700"/>
      <c r="G292" s="704"/>
      <c r="H292" s="706"/>
    </row>
    <row r="293" spans="1:8">
      <c r="A293" s="703"/>
      <c r="B293" s="703"/>
      <c r="C293" s="703"/>
      <c r="D293" s="703"/>
      <c r="E293" s="703"/>
      <c r="F293" s="700"/>
      <c r="G293" s="704"/>
      <c r="H293" s="706"/>
    </row>
    <row r="294" spans="1:8">
      <c r="A294" s="703"/>
      <c r="B294" s="703"/>
      <c r="C294" s="703"/>
      <c r="D294" s="703"/>
      <c r="E294" s="703"/>
      <c r="F294" s="700"/>
      <c r="G294" s="704"/>
      <c r="H294" s="706"/>
    </row>
    <row r="295" spans="1:8">
      <c r="A295" s="703"/>
      <c r="B295" s="703"/>
      <c r="C295" s="703"/>
      <c r="D295" s="703"/>
      <c r="E295" s="703"/>
      <c r="F295" s="700"/>
      <c r="G295" s="704"/>
      <c r="H295" s="706"/>
    </row>
    <row r="296" spans="1:8">
      <c r="A296" s="703"/>
      <c r="B296" s="703"/>
      <c r="C296" s="703"/>
      <c r="D296" s="703"/>
      <c r="E296" s="703"/>
      <c r="F296" s="700"/>
      <c r="G296" s="704"/>
      <c r="H296" s="706"/>
    </row>
    <row r="297" spans="1:8">
      <c r="A297" s="703"/>
      <c r="B297" s="703"/>
      <c r="C297" s="703"/>
      <c r="D297" s="703"/>
      <c r="E297" s="703"/>
      <c r="F297" s="700"/>
      <c r="G297" s="704"/>
      <c r="H297" s="706"/>
    </row>
    <row r="298" spans="1:8">
      <c r="A298" s="703"/>
      <c r="B298" s="703"/>
      <c r="C298" s="703"/>
      <c r="D298" s="703"/>
      <c r="E298" s="703"/>
      <c r="F298" s="700"/>
      <c r="G298" s="704"/>
      <c r="H298" s="706"/>
    </row>
    <row r="299" spans="1:8">
      <c r="A299" s="703"/>
      <c r="B299" s="703"/>
      <c r="C299" s="703"/>
      <c r="D299" s="703"/>
      <c r="E299" s="703"/>
      <c r="F299" s="700"/>
      <c r="G299" s="704"/>
      <c r="H299" s="706"/>
    </row>
    <row r="300" spans="1:8">
      <c r="A300" s="703"/>
      <c r="B300" s="703"/>
      <c r="C300" s="703"/>
      <c r="D300" s="703"/>
      <c r="E300" s="703"/>
      <c r="F300" s="700"/>
      <c r="G300" s="704"/>
      <c r="H300" s="706"/>
    </row>
    <row r="301" spans="1:8">
      <c r="A301" s="703"/>
      <c r="B301" s="703"/>
      <c r="C301" s="703"/>
      <c r="D301" s="703"/>
      <c r="E301" s="703"/>
      <c r="F301" s="700"/>
      <c r="G301" s="704"/>
      <c r="H301" s="706"/>
    </row>
    <row r="302" spans="1:8">
      <c r="A302" s="703"/>
      <c r="B302" s="703"/>
      <c r="C302" s="703"/>
      <c r="D302" s="703"/>
      <c r="E302" s="703"/>
      <c r="F302" s="700"/>
      <c r="G302" s="704"/>
      <c r="H302" s="706"/>
    </row>
    <row r="303" spans="1:8">
      <c r="A303" s="703"/>
      <c r="B303" s="703"/>
      <c r="C303" s="703"/>
      <c r="D303" s="703"/>
      <c r="E303" s="703"/>
      <c r="F303" s="700"/>
      <c r="G303" s="704"/>
      <c r="H303" s="706"/>
    </row>
    <row r="304" spans="1:8">
      <c r="A304" s="703"/>
      <c r="B304" s="703"/>
      <c r="C304" s="703"/>
      <c r="D304" s="703"/>
      <c r="E304" s="703"/>
      <c r="F304" s="700"/>
      <c r="G304" s="704"/>
      <c r="H304" s="706"/>
    </row>
    <row r="305" spans="1:8">
      <c r="A305" s="703"/>
      <c r="B305" s="703"/>
      <c r="C305" s="703"/>
      <c r="D305" s="703"/>
      <c r="E305" s="703"/>
      <c r="F305" s="700"/>
      <c r="G305" s="704"/>
      <c r="H305" s="706"/>
    </row>
    <row r="306" spans="1:8">
      <c r="A306" s="703"/>
      <c r="B306" s="703"/>
      <c r="C306" s="703"/>
      <c r="D306" s="703"/>
      <c r="E306" s="703"/>
      <c r="F306" s="700"/>
      <c r="G306" s="704"/>
      <c r="H306" s="706"/>
    </row>
    <row r="307" spans="1:8">
      <c r="A307" s="703"/>
      <c r="B307" s="703"/>
      <c r="C307" s="703"/>
      <c r="D307" s="703"/>
      <c r="E307" s="703"/>
      <c r="F307" s="700"/>
      <c r="G307" s="704"/>
      <c r="H307" s="706"/>
    </row>
    <row r="308" spans="1:8">
      <c r="A308" s="703"/>
      <c r="B308" s="703"/>
      <c r="C308" s="703"/>
      <c r="D308" s="703"/>
      <c r="E308" s="703"/>
      <c r="F308" s="700"/>
      <c r="G308" s="704"/>
      <c r="H308" s="706"/>
    </row>
    <row r="309" spans="1:8">
      <c r="A309" s="703"/>
      <c r="B309" s="703"/>
      <c r="C309" s="703"/>
      <c r="D309" s="703"/>
      <c r="E309" s="703"/>
      <c r="F309" s="700"/>
      <c r="G309" s="704"/>
      <c r="H309" s="706"/>
    </row>
    <row r="310" spans="1:8">
      <c r="A310" s="703"/>
      <c r="B310" s="703"/>
      <c r="C310" s="703"/>
      <c r="D310" s="703"/>
      <c r="E310" s="703"/>
      <c r="F310" s="700"/>
      <c r="G310" s="704"/>
      <c r="H310" s="706"/>
    </row>
    <row r="311" spans="1:8">
      <c r="A311" s="703"/>
      <c r="B311" s="703"/>
      <c r="C311" s="703"/>
      <c r="D311" s="703"/>
      <c r="E311" s="703"/>
      <c r="F311" s="700"/>
      <c r="G311" s="704"/>
      <c r="H311" s="706"/>
    </row>
    <row r="312" spans="1:8">
      <c r="A312" s="703"/>
      <c r="B312" s="703"/>
      <c r="C312" s="703"/>
      <c r="D312" s="703"/>
      <c r="E312" s="703"/>
      <c r="F312" s="700"/>
      <c r="G312" s="704"/>
      <c r="H312" s="706"/>
    </row>
    <row r="313" spans="1:8">
      <c r="A313" s="703"/>
      <c r="B313" s="703"/>
      <c r="C313" s="703"/>
      <c r="D313" s="703"/>
      <c r="E313" s="703"/>
      <c r="F313" s="700"/>
      <c r="G313" s="704"/>
      <c r="H313" s="706"/>
    </row>
    <row r="314" spans="1:8">
      <c r="A314" s="703"/>
      <c r="B314" s="703"/>
      <c r="C314" s="703"/>
      <c r="D314" s="703"/>
      <c r="E314" s="703"/>
      <c r="F314" s="700"/>
      <c r="G314" s="704"/>
      <c r="H314" s="706"/>
    </row>
    <row r="315" spans="1:8">
      <c r="A315" s="703"/>
      <c r="B315" s="703"/>
      <c r="C315" s="703"/>
      <c r="D315" s="703"/>
      <c r="E315" s="703"/>
      <c r="F315" s="700"/>
      <c r="G315" s="704"/>
      <c r="H315" s="706"/>
    </row>
    <row r="316" spans="1:8">
      <c r="A316" s="703"/>
      <c r="B316" s="703"/>
      <c r="C316" s="703"/>
      <c r="D316" s="703"/>
      <c r="E316" s="703"/>
      <c r="F316" s="700"/>
      <c r="G316" s="704"/>
      <c r="H316" s="706"/>
    </row>
    <row r="317" spans="1:8">
      <c r="A317" s="703"/>
      <c r="B317" s="703"/>
      <c r="C317" s="703"/>
      <c r="D317" s="703"/>
      <c r="E317" s="703"/>
      <c r="F317" s="700"/>
      <c r="G317" s="704"/>
      <c r="H317" s="706"/>
    </row>
    <row r="318" spans="1:8">
      <c r="A318" s="703"/>
      <c r="B318" s="703"/>
      <c r="C318" s="703"/>
      <c r="D318" s="703"/>
      <c r="E318" s="703"/>
      <c r="F318" s="700"/>
      <c r="G318" s="704"/>
      <c r="H318" s="706"/>
    </row>
    <row r="319" spans="1:8">
      <c r="A319" s="703"/>
      <c r="B319" s="703"/>
      <c r="C319" s="703"/>
      <c r="D319" s="703"/>
      <c r="E319" s="703"/>
      <c r="F319" s="700"/>
      <c r="G319" s="704"/>
      <c r="H319" s="706"/>
    </row>
    <row r="320" spans="1:8">
      <c r="A320" s="703"/>
      <c r="B320" s="703"/>
      <c r="C320" s="703"/>
      <c r="D320" s="703"/>
      <c r="E320" s="703"/>
      <c r="F320" s="700"/>
      <c r="G320" s="704"/>
      <c r="H320" s="706"/>
    </row>
    <row r="321" spans="1:8">
      <c r="A321" s="703"/>
      <c r="B321" s="703"/>
      <c r="C321" s="703"/>
      <c r="D321" s="703"/>
      <c r="E321" s="703"/>
      <c r="F321" s="700"/>
      <c r="G321" s="704"/>
      <c r="H321" s="706"/>
    </row>
    <row r="322" spans="1:8">
      <c r="A322" s="703"/>
      <c r="B322" s="703"/>
      <c r="C322" s="703"/>
      <c r="D322" s="703"/>
      <c r="E322" s="703"/>
      <c r="F322" s="700"/>
      <c r="G322" s="704"/>
      <c r="H322" s="706"/>
    </row>
    <row r="323" spans="1:8">
      <c r="A323" s="703"/>
      <c r="B323" s="703"/>
      <c r="C323" s="703"/>
      <c r="D323" s="703"/>
      <c r="E323" s="703"/>
      <c r="F323" s="700"/>
      <c r="G323" s="704"/>
      <c r="H323" s="706"/>
    </row>
    <row r="324" spans="1:8">
      <c r="A324" s="703"/>
      <c r="B324" s="703"/>
      <c r="C324" s="703"/>
      <c r="D324" s="703"/>
      <c r="E324" s="703"/>
      <c r="F324" s="700"/>
      <c r="G324" s="704"/>
      <c r="H324" s="706"/>
    </row>
    <row r="325" spans="1:8">
      <c r="A325" s="703"/>
      <c r="B325" s="703"/>
      <c r="C325" s="703"/>
      <c r="D325" s="703"/>
      <c r="E325" s="703"/>
      <c r="F325" s="700"/>
      <c r="G325" s="704"/>
      <c r="H325" s="706"/>
    </row>
    <row r="326" spans="1:8">
      <c r="A326" s="703"/>
      <c r="B326" s="703"/>
      <c r="C326" s="703"/>
      <c r="D326" s="703"/>
      <c r="E326" s="703"/>
      <c r="F326" s="700"/>
      <c r="G326" s="704"/>
      <c r="H326" s="706"/>
    </row>
    <row r="327" spans="1:8">
      <c r="A327" s="703"/>
      <c r="B327" s="703"/>
      <c r="C327" s="703"/>
      <c r="D327" s="703"/>
      <c r="E327" s="703"/>
      <c r="F327" s="700"/>
      <c r="G327" s="704"/>
      <c r="H327" s="706"/>
    </row>
    <row r="328" spans="1:8">
      <c r="A328" s="703"/>
      <c r="B328" s="703"/>
      <c r="C328" s="703"/>
      <c r="D328" s="703"/>
      <c r="E328" s="703"/>
      <c r="F328" s="700"/>
      <c r="G328" s="704"/>
      <c r="H328" s="706"/>
    </row>
    <row r="329" spans="1:8">
      <c r="A329" s="703"/>
      <c r="B329" s="703"/>
      <c r="C329" s="703"/>
      <c r="D329" s="703"/>
      <c r="E329" s="703"/>
      <c r="F329" s="700"/>
      <c r="G329" s="704"/>
      <c r="H329" s="706"/>
    </row>
    <row r="330" spans="1:8">
      <c r="A330" s="703"/>
      <c r="B330" s="703"/>
      <c r="C330" s="703"/>
      <c r="D330" s="703"/>
      <c r="E330" s="703"/>
      <c r="F330" s="700"/>
      <c r="G330" s="704"/>
      <c r="H330" s="706"/>
    </row>
    <row r="331" spans="1:8">
      <c r="A331" s="703"/>
      <c r="B331" s="703"/>
      <c r="C331" s="703"/>
      <c r="D331" s="703"/>
      <c r="E331" s="703"/>
      <c r="F331" s="700"/>
      <c r="G331" s="704"/>
      <c r="H331" s="706"/>
    </row>
    <row r="332" spans="1:8">
      <c r="A332" s="703"/>
      <c r="B332" s="703"/>
      <c r="C332" s="703"/>
      <c r="D332" s="703"/>
      <c r="E332" s="703"/>
      <c r="F332" s="700"/>
      <c r="G332" s="704"/>
      <c r="H332" s="706"/>
    </row>
    <row r="333" spans="1:8">
      <c r="A333" s="703"/>
      <c r="B333" s="703"/>
      <c r="C333" s="703"/>
      <c r="D333" s="703"/>
      <c r="E333" s="703"/>
      <c r="F333" s="700"/>
      <c r="G333" s="704"/>
      <c r="H333" s="706"/>
    </row>
    <row r="334" spans="1:8">
      <c r="A334" s="703"/>
      <c r="B334" s="703"/>
      <c r="C334" s="703"/>
      <c r="D334" s="703"/>
      <c r="E334" s="703"/>
      <c r="F334" s="700"/>
      <c r="G334" s="704"/>
      <c r="H334" s="706"/>
    </row>
    <row r="335" spans="1:8">
      <c r="A335" s="703"/>
      <c r="B335" s="703"/>
      <c r="C335" s="703"/>
      <c r="D335" s="703"/>
      <c r="E335" s="703"/>
      <c r="F335" s="700"/>
      <c r="G335" s="704"/>
      <c r="H335" s="706"/>
    </row>
    <row r="336" spans="1:8">
      <c r="A336" s="703"/>
      <c r="B336" s="703"/>
      <c r="C336" s="703"/>
      <c r="D336" s="703"/>
      <c r="E336" s="703"/>
      <c r="F336" s="700"/>
      <c r="G336" s="704"/>
      <c r="H336" s="706"/>
    </row>
    <row r="337" spans="1:8">
      <c r="A337" s="703"/>
      <c r="B337" s="703"/>
      <c r="C337" s="703"/>
      <c r="D337" s="703"/>
      <c r="E337" s="703"/>
      <c r="F337" s="700"/>
      <c r="G337" s="704"/>
      <c r="H337" s="706"/>
    </row>
    <row r="338" spans="1:8">
      <c r="A338" s="703"/>
      <c r="B338" s="703"/>
      <c r="C338" s="703"/>
      <c r="D338" s="703"/>
      <c r="E338" s="703"/>
      <c r="F338" s="700"/>
      <c r="G338" s="704"/>
      <c r="H338" s="706"/>
    </row>
    <row r="339" spans="1:8">
      <c r="A339" s="703"/>
      <c r="B339" s="703"/>
      <c r="C339" s="703"/>
      <c r="D339" s="703"/>
      <c r="E339" s="703"/>
      <c r="F339" s="700"/>
      <c r="G339" s="704"/>
      <c r="H339" s="706"/>
    </row>
    <row r="340" spans="1:8">
      <c r="A340" s="703"/>
      <c r="B340" s="703"/>
      <c r="C340" s="703"/>
      <c r="D340" s="703"/>
      <c r="E340" s="703"/>
      <c r="F340" s="700"/>
      <c r="G340" s="704"/>
      <c r="H340" s="706"/>
    </row>
    <row r="341" spans="1:8">
      <c r="A341" s="703"/>
      <c r="B341" s="703"/>
      <c r="C341" s="703"/>
      <c r="D341" s="703"/>
      <c r="E341" s="703"/>
      <c r="F341" s="700"/>
      <c r="G341" s="704"/>
      <c r="H341" s="706"/>
    </row>
    <row r="342" spans="1:8">
      <c r="A342" s="703"/>
      <c r="B342" s="703"/>
      <c r="C342" s="703"/>
      <c r="D342" s="703"/>
      <c r="E342" s="703"/>
      <c r="F342" s="700"/>
      <c r="G342" s="704"/>
      <c r="H342" s="706"/>
    </row>
    <row r="343" spans="1:8">
      <c r="A343" s="703"/>
      <c r="B343" s="703"/>
      <c r="C343" s="703"/>
      <c r="D343" s="703"/>
      <c r="E343" s="703"/>
      <c r="F343" s="700"/>
      <c r="G343" s="704"/>
      <c r="H343" s="706"/>
    </row>
    <row r="344" spans="1:8">
      <c r="A344" s="703"/>
      <c r="B344" s="703"/>
      <c r="C344" s="703"/>
      <c r="D344" s="703"/>
      <c r="E344" s="703"/>
      <c r="F344" s="700"/>
      <c r="G344" s="704"/>
      <c r="H344" s="706"/>
    </row>
    <row r="345" spans="1:8">
      <c r="A345" s="703"/>
      <c r="B345" s="703"/>
      <c r="C345" s="703"/>
      <c r="D345" s="703"/>
      <c r="E345" s="703"/>
      <c r="F345" s="700"/>
      <c r="G345" s="704"/>
      <c r="H345" s="706"/>
    </row>
    <row r="346" spans="1:8">
      <c r="A346" s="703"/>
      <c r="B346" s="703"/>
      <c r="C346" s="703"/>
      <c r="D346" s="703"/>
      <c r="E346" s="703"/>
      <c r="F346" s="700"/>
      <c r="G346" s="704"/>
      <c r="H346" s="706"/>
    </row>
    <row r="347" spans="1:8">
      <c r="A347" s="703"/>
      <c r="B347" s="703"/>
      <c r="C347" s="703"/>
      <c r="D347" s="703"/>
      <c r="E347" s="703"/>
      <c r="F347" s="700"/>
      <c r="G347" s="704"/>
      <c r="H347" s="706"/>
    </row>
    <row r="348" spans="1:8">
      <c r="A348" s="703"/>
      <c r="B348" s="703"/>
      <c r="C348" s="703"/>
      <c r="D348" s="703"/>
      <c r="E348" s="703"/>
      <c r="F348" s="700"/>
      <c r="G348" s="704"/>
      <c r="H348" s="706"/>
    </row>
    <row r="349" spans="1:8">
      <c r="A349" s="703"/>
      <c r="B349" s="703"/>
      <c r="C349" s="703"/>
      <c r="D349" s="703"/>
      <c r="E349" s="703"/>
      <c r="F349" s="700"/>
      <c r="G349" s="704"/>
      <c r="H349" s="706"/>
    </row>
    <row r="350" spans="1:8">
      <c r="A350" s="703"/>
      <c r="B350" s="703"/>
      <c r="C350" s="703"/>
      <c r="D350" s="703"/>
      <c r="E350" s="703"/>
      <c r="F350" s="700"/>
      <c r="G350" s="704"/>
      <c r="H350" s="706"/>
    </row>
    <row r="351" spans="1:8">
      <c r="A351" s="703"/>
      <c r="B351" s="703"/>
      <c r="C351" s="703"/>
      <c r="D351" s="703"/>
      <c r="E351" s="703"/>
      <c r="F351" s="700"/>
      <c r="G351" s="704"/>
      <c r="H351" s="706"/>
    </row>
    <row r="352" spans="1:8">
      <c r="A352" s="703"/>
      <c r="B352" s="703"/>
      <c r="C352" s="703"/>
      <c r="D352" s="703"/>
      <c r="E352" s="703"/>
      <c r="F352" s="700"/>
      <c r="G352" s="704"/>
      <c r="H352" s="706"/>
    </row>
    <row r="353" spans="1:8">
      <c r="A353" s="703"/>
      <c r="B353" s="703"/>
      <c r="C353" s="703"/>
      <c r="D353" s="703"/>
      <c r="E353" s="703"/>
      <c r="F353" s="700"/>
      <c r="G353" s="704"/>
      <c r="H353" s="706"/>
    </row>
    <row r="354" spans="1:8">
      <c r="A354" s="703"/>
      <c r="B354" s="703"/>
      <c r="C354" s="703"/>
      <c r="D354" s="703"/>
      <c r="E354" s="703"/>
      <c r="F354" s="700"/>
      <c r="G354" s="704"/>
      <c r="H354" s="706"/>
    </row>
    <row r="355" spans="1:8">
      <c r="A355" s="703"/>
      <c r="B355" s="703"/>
      <c r="C355" s="703"/>
      <c r="D355" s="703"/>
      <c r="E355" s="703"/>
      <c r="F355" s="700"/>
      <c r="G355" s="704"/>
      <c r="H355" s="706"/>
    </row>
    <row r="356" spans="1:8">
      <c r="A356" s="703"/>
      <c r="B356" s="703"/>
      <c r="C356" s="703"/>
      <c r="D356" s="703"/>
      <c r="E356" s="703"/>
      <c r="F356" s="700"/>
      <c r="G356" s="704"/>
      <c r="H356" s="706"/>
    </row>
    <row r="357" spans="1:8">
      <c r="A357" s="703"/>
      <c r="B357" s="703"/>
      <c r="C357" s="703"/>
      <c r="D357" s="703"/>
      <c r="E357" s="703"/>
      <c r="F357" s="700"/>
      <c r="G357" s="704"/>
      <c r="H357" s="706"/>
    </row>
    <row r="358" spans="1:8">
      <c r="A358" s="703"/>
      <c r="B358" s="703"/>
      <c r="C358" s="703"/>
      <c r="D358" s="703"/>
      <c r="E358" s="703"/>
      <c r="F358" s="700"/>
      <c r="G358" s="704"/>
      <c r="H358" s="706"/>
    </row>
    <row r="359" spans="1:8">
      <c r="A359" s="703"/>
      <c r="B359" s="703"/>
      <c r="C359" s="703"/>
      <c r="D359" s="703"/>
      <c r="E359" s="703"/>
      <c r="F359" s="700"/>
      <c r="G359" s="704"/>
      <c r="H359" s="706"/>
    </row>
    <row r="360" spans="1:8">
      <c r="A360" s="703"/>
      <c r="B360" s="703"/>
      <c r="C360" s="703"/>
      <c r="D360" s="703"/>
      <c r="E360" s="703"/>
      <c r="F360" s="700"/>
      <c r="G360" s="704"/>
      <c r="H360" s="706"/>
    </row>
    <row r="361" spans="1:8">
      <c r="A361" s="703"/>
      <c r="B361" s="703"/>
      <c r="C361" s="703"/>
      <c r="D361" s="703"/>
      <c r="E361" s="703"/>
      <c r="F361" s="700"/>
      <c r="G361" s="704"/>
      <c r="H361" s="706"/>
    </row>
    <row r="362" spans="1:8">
      <c r="A362" s="703"/>
      <c r="B362" s="703"/>
      <c r="C362" s="703"/>
      <c r="D362" s="703"/>
      <c r="E362" s="703"/>
      <c r="F362" s="700"/>
      <c r="G362" s="704"/>
      <c r="H362" s="706"/>
    </row>
    <row r="363" spans="1:8">
      <c r="A363" s="703"/>
      <c r="B363" s="703"/>
      <c r="C363" s="703"/>
      <c r="D363" s="703"/>
      <c r="E363" s="703"/>
      <c r="F363" s="700"/>
      <c r="G363" s="704"/>
      <c r="H363" s="706"/>
    </row>
    <row r="364" spans="1:8">
      <c r="A364" s="703"/>
      <c r="B364" s="703"/>
      <c r="C364" s="703"/>
      <c r="D364" s="703"/>
      <c r="E364" s="703"/>
      <c r="F364" s="700"/>
      <c r="G364" s="704"/>
      <c r="H364" s="706"/>
    </row>
    <row r="365" spans="1:8">
      <c r="A365" s="703"/>
      <c r="B365" s="703"/>
      <c r="C365" s="703"/>
      <c r="D365" s="703"/>
      <c r="E365" s="703"/>
      <c r="F365" s="700"/>
      <c r="G365" s="704"/>
      <c r="H365" s="706"/>
    </row>
    <row r="366" spans="1:8">
      <c r="A366" s="703"/>
      <c r="B366" s="703"/>
      <c r="C366" s="703"/>
      <c r="D366" s="703"/>
      <c r="E366" s="703"/>
      <c r="F366" s="700"/>
      <c r="G366" s="704"/>
      <c r="H366" s="706"/>
    </row>
    <row r="367" spans="1:8">
      <c r="A367" s="703"/>
      <c r="B367" s="703"/>
      <c r="C367" s="703"/>
      <c r="D367" s="703"/>
      <c r="E367" s="703"/>
      <c r="F367" s="700"/>
      <c r="G367" s="704"/>
      <c r="H367" s="706"/>
    </row>
    <row r="368" spans="1:8">
      <c r="A368" s="703"/>
      <c r="B368" s="703"/>
      <c r="C368" s="703"/>
      <c r="D368" s="703"/>
      <c r="E368" s="703"/>
      <c r="F368" s="700"/>
      <c r="G368" s="704"/>
      <c r="H368" s="706"/>
    </row>
    <row r="369" spans="1:8">
      <c r="A369" s="703"/>
      <c r="B369" s="703"/>
      <c r="C369" s="703"/>
      <c r="D369" s="703"/>
      <c r="E369" s="703"/>
      <c r="F369" s="700"/>
      <c r="G369" s="704"/>
      <c r="H369" s="706"/>
    </row>
    <row r="370" spans="1:8">
      <c r="A370" s="703"/>
      <c r="B370" s="703"/>
      <c r="C370" s="703"/>
      <c r="D370" s="703"/>
      <c r="E370" s="703"/>
      <c r="F370" s="700"/>
      <c r="G370" s="704"/>
      <c r="H370" s="706"/>
    </row>
    <row r="371" spans="1:8">
      <c r="A371" s="703"/>
      <c r="B371" s="703"/>
      <c r="C371" s="703"/>
      <c r="D371" s="703"/>
      <c r="E371" s="703"/>
      <c r="F371" s="700"/>
      <c r="G371" s="704"/>
      <c r="H371" s="706"/>
    </row>
    <row r="372" spans="1:8">
      <c r="A372" s="703"/>
      <c r="B372" s="703"/>
      <c r="C372" s="703"/>
      <c r="D372" s="703"/>
      <c r="E372" s="703"/>
      <c r="F372" s="700"/>
      <c r="G372" s="704"/>
      <c r="H372" s="706"/>
    </row>
    <row r="373" spans="1:8">
      <c r="A373" s="703"/>
      <c r="B373" s="703"/>
      <c r="C373" s="703"/>
      <c r="D373" s="703"/>
      <c r="E373" s="703"/>
      <c r="F373" s="700"/>
      <c r="G373" s="704"/>
      <c r="H373" s="706"/>
    </row>
    <row r="374" spans="1:8">
      <c r="A374" s="703"/>
      <c r="B374" s="703"/>
      <c r="C374" s="703"/>
      <c r="D374" s="703"/>
      <c r="E374" s="703"/>
      <c r="F374" s="700"/>
      <c r="G374" s="704"/>
      <c r="H374" s="706"/>
    </row>
    <row r="375" spans="1:8">
      <c r="A375" s="703"/>
      <c r="B375" s="703"/>
      <c r="C375" s="703"/>
      <c r="D375" s="703"/>
      <c r="E375" s="703"/>
      <c r="F375" s="700"/>
      <c r="G375" s="704"/>
      <c r="H375" s="706"/>
    </row>
    <row r="376" spans="1:8">
      <c r="A376" s="703"/>
      <c r="B376" s="703"/>
      <c r="C376" s="703"/>
      <c r="D376" s="703"/>
      <c r="E376" s="703"/>
      <c r="F376" s="700"/>
      <c r="G376" s="704"/>
      <c r="H376" s="706"/>
    </row>
    <row r="377" spans="1:8">
      <c r="A377" s="703"/>
      <c r="B377" s="703"/>
      <c r="C377" s="703"/>
      <c r="D377" s="703"/>
      <c r="E377" s="703"/>
      <c r="F377" s="700"/>
      <c r="G377" s="704"/>
      <c r="H377" s="706"/>
    </row>
    <row r="378" spans="1:8">
      <c r="A378" s="703"/>
      <c r="B378" s="703"/>
      <c r="C378" s="703"/>
      <c r="D378" s="703"/>
      <c r="E378" s="703"/>
      <c r="F378" s="700"/>
      <c r="G378" s="704"/>
      <c r="H378" s="706"/>
    </row>
    <row r="379" spans="1:8">
      <c r="A379" s="703"/>
      <c r="B379" s="703"/>
      <c r="C379" s="703"/>
      <c r="D379" s="703"/>
      <c r="E379" s="703"/>
      <c r="F379" s="700"/>
      <c r="G379" s="704"/>
      <c r="H379" s="706"/>
    </row>
    <row r="380" spans="1:8">
      <c r="A380" s="703"/>
      <c r="B380" s="703"/>
      <c r="C380" s="703"/>
      <c r="D380" s="703"/>
      <c r="E380" s="703"/>
      <c r="F380" s="700"/>
      <c r="G380" s="704"/>
      <c r="H380" s="706"/>
    </row>
    <row r="381" spans="1:8">
      <c r="A381" s="703"/>
      <c r="B381" s="703"/>
      <c r="C381" s="703"/>
      <c r="D381" s="703"/>
      <c r="E381" s="703"/>
      <c r="F381" s="700"/>
      <c r="G381" s="704"/>
      <c r="H381" s="706"/>
    </row>
    <row r="382" spans="1:8">
      <c r="A382" s="703"/>
      <c r="B382" s="703"/>
      <c r="C382" s="703"/>
      <c r="D382" s="703"/>
      <c r="E382" s="703"/>
      <c r="F382" s="700"/>
      <c r="G382" s="704"/>
      <c r="H382" s="706"/>
    </row>
    <row r="383" spans="1:8">
      <c r="A383" s="703"/>
      <c r="B383" s="703"/>
      <c r="C383" s="703"/>
      <c r="D383" s="703"/>
      <c r="E383" s="703"/>
      <c r="F383" s="700"/>
      <c r="G383" s="704"/>
      <c r="H383" s="706"/>
    </row>
    <row r="384" spans="1:8">
      <c r="A384" s="703"/>
      <c r="B384" s="703"/>
      <c r="C384" s="703"/>
      <c r="D384" s="703"/>
      <c r="E384" s="703"/>
      <c r="F384" s="700"/>
      <c r="G384" s="704"/>
      <c r="H384" s="706"/>
    </row>
    <row r="385" spans="1:8">
      <c r="A385" s="703"/>
      <c r="B385" s="703"/>
      <c r="C385" s="703"/>
      <c r="D385" s="703"/>
      <c r="E385" s="703"/>
      <c r="F385" s="700"/>
      <c r="G385" s="704"/>
      <c r="H385" s="706"/>
    </row>
    <row r="386" spans="1:8">
      <c r="A386" s="703"/>
      <c r="B386" s="703"/>
      <c r="C386" s="703"/>
      <c r="D386" s="703"/>
      <c r="E386" s="703"/>
      <c r="F386" s="700"/>
      <c r="G386" s="704"/>
      <c r="H386" s="706"/>
    </row>
    <row r="387" spans="1:8">
      <c r="A387" s="703"/>
      <c r="B387" s="703"/>
      <c r="C387" s="703"/>
      <c r="D387" s="703"/>
      <c r="E387" s="703"/>
      <c r="F387" s="700"/>
      <c r="G387" s="704"/>
      <c r="H387" s="706"/>
    </row>
    <row r="388" spans="1:8">
      <c r="A388" s="703"/>
      <c r="B388" s="703"/>
      <c r="C388" s="703"/>
      <c r="D388" s="703"/>
      <c r="E388" s="703"/>
      <c r="F388" s="700"/>
      <c r="G388" s="704"/>
      <c r="H388" s="706"/>
    </row>
    <row r="389" spans="1:8">
      <c r="A389" s="703"/>
      <c r="B389" s="703"/>
      <c r="C389" s="703"/>
      <c r="D389" s="703"/>
      <c r="E389" s="703"/>
      <c r="F389" s="700"/>
      <c r="G389" s="704"/>
      <c r="H389" s="706"/>
    </row>
    <row r="390" spans="1:8">
      <c r="A390" s="703"/>
      <c r="B390" s="703"/>
      <c r="C390" s="703"/>
      <c r="D390" s="703"/>
      <c r="E390" s="703"/>
      <c r="F390" s="700"/>
      <c r="G390" s="704"/>
      <c r="H390" s="706"/>
    </row>
    <row r="391" spans="1:8">
      <c r="A391" s="703"/>
      <c r="B391" s="703"/>
      <c r="C391" s="703"/>
      <c r="D391" s="703"/>
      <c r="E391" s="703"/>
      <c r="F391" s="700"/>
      <c r="G391" s="704"/>
      <c r="H391" s="706"/>
    </row>
    <row r="392" spans="1:8">
      <c r="A392" s="703"/>
      <c r="B392" s="703"/>
      <c r="C392" s="703"/>
      <c r="D392" s="703"/>
      <c r="E392" s="703"/>
      <c r="F392" s="700"/>
      <c r="G392" s="704"/>
      <c r="H392" s="706"/>
    </row>
    <row r="393" spans="1:8">
      <c r="A393" s="703"/>
      <c r="B393" s="703"/>
      <c r="C393" s="703"/>
      <c r="D393" s="703"/>
      <c r="E393" s="703"/>
      <c r="F393" s="700"/>
      <c r="G393" s="704"/>
      <c r="H393" s="706"/>
    </row>
    <row r="394" spans="1:8">
      <c r="A394" s="703"/>
      <c r="B394" s="703"/>
      <c r="C394" s="703"/>
      <c r="D394" s="703"/>
      <c r="E394" s="703"/>
      <c r="F394" s="700"/>
      <c r="G394" s="704"/>
      <c r="H394" s="706"/>
    </row>
    <row r="395" spans="1:8">
      <c r="A395" s="703"/>
      <c r="B395" s="703"/>
      <c r="C395" s="703"/>
      <c r="D395" s="703"/>
      <c r="E395" s="703"/>
      <c r="F395" s="700"/>
      <c r="G395" s="704"/>
      <c r="H395" s="706"/>
    </row>
    <row r="396" spans="1:8">
      <c r="A396" s="703"/>
      <c r="B396" s="703"/>
      <c r="C396" s="703"/>
      <c r="D396" s="703"/>
      <c r="E396" s="703"/>
      <c r="F396" s="700"/>
      <c r="G396" s="704"/>
      <c r="H396" s="706"/>
    </row>
    <row r="397" spans="1:8">
      <c r="A397" s="703"/>
      <c r="B397" s="703"/>
      <c r="C397" s="703"/>
      <c r="D397" s="703"/>
      <c r="E397" s="703"/>
      <c r="F397" s="700"/>
      <c r="G397" s="704"/>
      <c r="H397" s="706"/>
    </row>
    <row r="398" spans="1:8">
      <c r="A398" s="703"/>
      <c r="B398" s="703"/>
      <c r="C398" s="703"/>
      <c r="D398" s="703"/>
      <c r="E398" s="703"/>
      <c r="F398" s="700"/>
      <c r="G398" s="704"/>
      <c r="H398" s="706"/>
    </row>
    <row r="399" spans="1:8">
      <c r="A399" s="703"/>
      <c r="B399" s="703"/>
      <c r="C399" s="703"/>
      <c r="D399" s="703"/>
      <c r="E399" s="703"/>
      <c r="F399" s="700"/>
      <c r="G399" s="704"/>
      <c r="H399" s="706"/>
    </row>
    <row r="400" spans="1:8">
      <c r="A400" s="703"/>
      <c r="B400" s="703"/>
      <c r="C400" s="703"/>
      <c r="D400" s="703"/>
      <c r="E400" s="703"/>
      <c r="F400" s="700"/>
      <c r="G400" s="704"/>
      <c r="H400" s="706"/>
    </row>
    <row r="401" spans="1:8">
      <c r="A401" s="703"/>
      <c r="B401" s="703"/>
      <c r="C401" s="703"/>
      <c r="D401" s="703"/>
      <c r="E401" s="703"/>
      <c r="F401" s="700"/>
      <c r="G401" s="704"/>
      <c r="H401" s="706"/>
    </row>
    <row r="402" spans="1:8">
      <c r="A402" s="703"/>
      <c r="B402" s="703"/>
      <c r="C402" s="703"/>
      <c r="D402" s="703"/>
      <c r="E402" s="703"/>
      <c r="F402" s="700"/>
      <c r="G402" s="704"/>
      <c r="H402" s="706"/>
    </row>
    <row r="403" spans="1:8">
      <c r="A403" s="703"/>
      <c r="B403" s="703"/>
      <c r="C403" s="703"/>
      <c r="D403" s="703"/>
      <c r="E403" s="703"/>
      <c r="F403" s="700"/>
      <c r="G403" s="704"/>
      <c r="H403" s="706"/>
    </row>
    <row r="404" spans="1:8">
      <c r="A404" s="703"/>
      <c r="B404" s="703"/>
      <c r="C404" s="703"/>
      <c r="D404" s="703"/>
      <c r="E404" s="703"/>
      <c r="F404" s="700"/>
      <c r="G404" s="704"/>
      <c r="H404" s="706"/>
    </row>
    <row r="405" spans="1:8">
      <c r="A405" s="703"/>
      <c r="B405" s="703"/>
      <c r="C405" s="703"/>
      <c r="D405" s="703"/>
      <c r="E405" s="703"/>
      <c r="F405" s="700"/>
      <c r="G405" s="704"/>
      <c r="H405" s="706"/>
    </row>
    <row r="406" spans="1:8">
      <c r="A406" s="703"/>
      <c r="B406" s="703"/>
      <c r="C406" s="703"/>
      <c r="D406" s="703"/>
      <c r="E406" s="703"/>
      <c r="F406" s="700"/>
      <c r="G406" s="704"/>
      <c r="H406" s="706"/>
    </row>
    <row r="407" spans="1:8">
      <c r="A407" s="703"/>
      <c r="B407" s="703"/>
      <c r="C407" s="703"/>
      <c r="D407" s="703"/>
      <c r="E407" s="703"/>
      <c r="F407" s="700"/>
      <c r="G407" s="704"/>
      <c r="H407" s="706"/>
    </row>
    <row r="408" spans="1:8">
      <c r="A408" s="703"/>
      <c r="B408" s="703"/>
      <c r="C408" s="703"/>
      <c r="D408" s="703"/>
      <c r="E408" s="703"/>
      <c r="F408" s="700"/>
      <c r="G408" s="704"/>
      <c r="H408" s="706"/>
    </row>
    <row r="409" spans="1:8">
      <c r="A409" s="703"/>
      <c r="B409" s="703"/>
      <c r="C409" s="703"/>
      <c r="D409" s="703"/>
      <c r="E409" s="703"/>
      <c r="F409" s="700"/>
      <c r="G409" s="704"/>
      <c r="H409" s="706"/>
    </row>
    <row r="410" spans="1:8">
      <c r="A410" s="703"/>
      <c r="B410" s="703"/>
      <c r="C410" s="703"/>
      <c r="D410" s="703"/>
      <c r="E410" s="703"/>
      <c r="F410" s="700"/>
      <c r="G410" s="704"/>
      <c r="H410" s="706"/>
    </row>
    <row r="411" spans="1:8">
      <c r="A411" s="703"/>
      <c r="B411" s="703"/>
      <c r="C411" s="703"/>
      <c r="D411" s="703"/>
      <c r="E411" s="703"/>
      <c r="F411" s="700"/>
      <c r="G411" s="704"/>
      <c r="H411" s="706"/>
    </row>
    <row r="412" spans="1:8">
      <c r="A412" s="703"/>
      <c r="B412" s="703"/>
      <c r="C412" s="703"/>
      <c r="D412" s="703"/>
      <c r="E412" s="703"/>
      <c r="F412" s="700"/>
      <c r="G412" s="704"/>
      <c r="H412" s="706"/>
    </row>
    <row r="413" spans="1:8">
      <c r="A413" s="703"/>
      <c r="B413" s="703"/>
      <c r="C413" s="703"/>
      <c r="D413" s="703"/>
      <c r="E413" s="703"/>
      <c r="F413" s="700"/>
      <c r="G413" s="704"/>
      <c r="H413" s="706"/>
    </row>
    <row r="414" spans="1:8">
      <c r="A414" s="703"/>
      <c r="B414" s="703"/>
      <c r="C414" s="703"/>
      <c r="D414" s="703"/>
      <c r="E414" s="703"/>
      <c r="F414" s="700"/>
      <c r="G414" s="704"/>
      <c r="H414" s="706"/>
    </row>
    <row r="415" spans="1:8">
      <c r="A415" s="703"/>
      <c r="B415" s="703"/>
      <c r="C415" s="703"/>
      <c r="D415" s="703"/>
      <c r="E415" s="703"/>
      <c r="F415" s="700"/>
      <c r="G415" s="704"/>
      <c r="H415" s="706"/>
    </row>
    <row r="416" spans="1:8">
      <c r="A416" s="703"/>
      <c r="B416" s="703"/>
      <c r="C416" s="703"/>
      <c r="D416" s="703"/>
      <c r="E416" s="703"/>
      <c r="F416" s="700"/>
      <c r="G416" s="704"/>
      <c r="H416" s="706"/>
    </row>
    <row r="417" spans="1:8">
      <c r="A417" s="703"/>
      <c r="B417" s="703"/>
      <c r="C417" s="703"/>
      <c r="D417" s="703"/>
      <c r="E417" s="703"/>
      <c r="F417" s="700"/>
      <c r="G417" s="704"/>
      <c r="H417" s="706"/>
    </row>
    <row r="418" spans="1:8">
      <c r="A418" s="703"/>
      <c r="B418" s="703"/>
      <c r="C418" s="703"/>
      <c r="D418" s="703"/>
      <c r="E418" s="703"/>
      <c r="F418" s="700"/>
      <c r="G418" s="704"/>
      <c r="H418" s="706"/>
    </row>
    <row r="419" spans="1:8">
      <c r="A419" s="703"/>
      <c r="B419" s="703"/>
      <c r="C419" s="703"/>
      <c r="D419" s="703"/>
      <c r="E419" s="703"/>
      <c r="F419" s="700"/>
      <c r="G419" s="704"/>
      <c r="H419" s="706"/>
    </row>
    <row r="420" spans="1:8">
      <c r="A420" s="703"/>
      <c r="B420" s="703"/>
      <c r="C420" s="703"/>
      <c r="D420" s="703"/>
      <c r="E420" s="703"/>
      <c r="F420" s="700"/>
      <c r="G420" s="704"/>
      <c r="H420" s="706"/>
    </row>
    <row r="421" spans="1:8">
      <c r="A421" s="703"/>
      <c r="B421" s="703"/>
      <c r="C421" s="703"/>
      <c r="D421" s="703"/>
      <c r="E421" s="703"/>
      <c r="F421" s="700"/>
      <c r="G421" s="704"/>
      <c r="H421" s="706"/>
    </row>
    <row r="422" spans="1:8">
      <c r="A422" s="703"/>
      <c r="B422" s="703"/>
      <c r="C422" s="703"/>
      <c r="D422" s="703"/>
      <c r="E422" s="703"/>
      <c r="F422" s="700"/>
      <c r="G422" s="704"/>
      <c r="H422" s="706"/>
    </row>
    <row r="423" spans="1:8">
      <c r="A423" s="703"/>
      <c r="B423" s="703"/>
      <c r="C423" s="703"/>
      <c r="D423" s="703"/>
      <c r="E423" s="703"/>
      <c r="F423" s="700"/>
      <c r="G423" s="704"/>
      <c r="H423" s="706"/>
    </row>
    <row r="424" spans="1:8">
      <c r="A424" s="703"/>
      <c r="B424" s="703"/>
      <c r="C424" s="703"/>
      <c r="D424" s="703"/>
      <c r="E424" s="703"/>
      <c r="F424" s="700"/>
      <c r="G424" s="704"/>
      <c r="H424" s="706"/>
    </row>
    <row r="425" spans="1:8">
      <c r="A425" s="703"/>
      <c r="B425" s="703"/>
      <c r="C425" s="703"/>
      <c r="D425" s="703"/>
      <c r="E425" s="703"/>
      <c r="F425" s="700"/>
      <c r="G425" s="704"/>
      <c r="H425" s="706"/>
    </row>
    <row r="426" spans="1:8">
      <c r="A426" s="703"/>
      <c r="B426" s="703"/>
      <c r="C426" s="703"/>
      <c r="D426" s="703"/>
      <c r="E426" s="703"/>
      <c r="F426" s="700"/>
      <c r="G426" s="704"/>
      <c r="H426" s="706"/>
    </row>
    <row r="427" spans="1:8">
      <c r="A427" s="703"/>
      <c r="B427" s="703"/>
      <c r="C427" s="703"/>
      <c r="D427" s="703"/>
      <c r="E427" s="703"/>
      <c r="F427" s="700"/>
      <c r="G427" s="704"/>
      <c r="H427" s="706"/>
    </row>
    <row r="428" spans="1:8">
      <c r="A428" s="703"/>
      <c r="B428" s="703"/>
      <c r="C428" s="703"/>
      <c r="D428" s="703"/>
      <c r="E428" s="703"/>
      <c r="F428" s="700"/>
      <c r="G428" s="704"/>
      <c r="H428" s="706"/>
    </row>
    <row r="429" spans="1:8">
      <c r="A429" s="703"/>
      <c r="B429" s="703"/>
      <c r="C429" s="703"/>
      <c r="D429" s="703"/>
      <c r="E429" s="703"/>
      <c r="F429" s="700"/>
      <c r="G429" s="704"/>
      <c r="H429" s="706"/>
    </row>
    <row r="430" spans="1:8">
      <c r="A430" s="703"/>
      <c r="B430" s="703"/>
      <c r="C430" s="703"/>
      <c r="D430" s="703"/>
      <c r="E430" s="703"/>
      <c r="F430" s="700"/>
      <c r="G430" s="704"/>
      <c r="H430" s="706"/>
    </row>
    <row r="431" spans="1:8">
      <c r="A431" s="703"/>
      <c r="B431" s="703"/>
      <c r="C431" s="703"/>
      <c r="D431" s="703"/>
      <c r="E431" s="703"/>
      <c r="F431" s="700"/>
      <c r="G431" s="704"/>
      <c r="H431" s="706"/>
    </row>
    <row r="432" spans="1:8">
      <c r="A432" s="703"/>
      <c r="B432" s="703"/>
      <c r="C432" s="703"/>
      <c r="D432" s="703"/>
      <c r="E432" s="703"/>
      <c r="F432" s="700"/>
      <c r="G432" s="704"/>
      <c r="H432" s="706"/>
    </row>
    <row r="433" spans="1:8">
      <c r="A433" s="703"/>
      <c r="B433" s="703"/>
      <c r="C433" s="703"/>
      <c r="D433" s="703"/>
      <c r="E433" s="703"/>
      <c r="F433" s="700"/>
      <c r="G433" s="704"/>
      <c r="H433" s="706"/>
    </row>
    <row r="434" spans="1:8">
      <c r="A434" s="703"/>
      <c r="B434" s="703"/>
      <c r="C434" s="703"/>
      <c r="D434" s="703"/>
      <c r="E434" s="703"/>
      <c r="F434" s="700"/>
      <c r="G434" s="704"/>
      <c r="H434" s="706"/>
    </row>
    <row r="435" spans="1:8">
      <c r="A435" s="703"/>
      <c r="B435" s="703"/>
      <c r="C435" s="703"/>
      <c r="D435" s="703"/>
      <c r="E435" s="703"/>
      <c r="F435" s="700"/>
      <c r="G435" s="704"/>
      <c r="H435" s="706"/>
    </row>
    <row r="436" spans="1:8">
      <c r="A436" s="703"/>
      <c r="B436" s="703"/>
      <c r="C436" s="703"/>
      <c r="D436" s="703"/>
      <c r="E436" s="703"/>
      <c r="F436" s="700"/>
      <c r="G436" s="704"/>
      <c r="H436" s="706"/>
    </row>
    <row r="437" spans="1:8">
      <c r="A437" s="703"/>
      <c r="B437" s="703"/>
      <c r="C437" s="703"/>
      <c r="D437" s="703"/>
      <c r="E437" s="703"/>
      <c r="F437" s="700"/>
      <c r="G437" s="704"/>
      <c r="H437" s="706"/>
    </row>
    <row r="438" spans="1:8">
      <c r="A438" s="703"/>
      <c r="B438" s="703"/>
      <c r="C438" s="703"/>
      <c r="D438" s="703"/>
      <c r="E438" s="703"/>
      <c r="F438" s="700"/>
      <c r="G438" s="704"/>
      <c r="H438" s="706"/>
    </row>
    <row r="439" spans="1:8">
      <c r="A439" s="703"/>
      <c r="B439" s="703"/>
      <c r="C439" s="703"/>
      <c r="D439" s="703"/>
      <c r="E439" s="703"/>
      <c r="F439" s="700"/>
      <c r="G439" s="704"/>
      <c r="H439" s="706"/>
    </row>
    <row r="440" spans="1:8">
      <c r="A440" s="703"/>
      <c r="B440" s="703"/>
      <c r="C440" s="703"/>
      <c r="D440" s="703"/>
      <c r="E440" s="703"/>
      <c r="F440" s="700"/>
      <c r="G440" s="704"/>
      <c r="H440" s="706"/>
    </row>
    <row r="441" spans="1:8">
      <c r="A441" s="703"/>
      <c r="B441" s="703"/>
      <c r="C441" s="703"/>
      <c r="D441" s="703"/>
      <c r="E441" s="703"/>
      <c r="F441" s="700"/>
      <c r="G441" s="704"/>
      <c r="H441" s="706"/>
    </row>
    <row r="442" spans="1:8">
      <c r="A442" s="703"/>
      <c r="B442" s="703"/>
      <c r="C442" s="703"/>
      <c r="D442" s="703"/>
      <c r="E442" s="703"/>
      <c r="F442" s="700"/>
      <c r="G442" s="704"/>
      <c r="H442" s="706"/>
    </row>
    <row r="443" spans="1:8">
      <c r="A443" s="703"/>
      <c r="B443" s="703"/>
      <c r="C443" s="703"/>
      <c r="D443" s="703"/>
      <c r="E443" s="703"/>
      <c r="F443" s="700"/>
      <c r="G443" s="704"/>
      <c r="H443" s="706"/>
    </row>
    <row r="444" spans="1:8">
      <c r="A444" s="703"/>
      <c r="B444" s="703"/>
      <c r="C444" s="703"/>
      <c r="D444" s="703"/>
      <c r="E444" s="703"/>
      <c r="F444" s="700"/>
      <c r="G444" s="704"/>
      <c r="H444" s="706"/>
    </row>
    <row r="445" spans="1:8">
      <c r="A445" s="703"/>
      <c r="B445" s="703"/>
      <c r="C445" s="703"/>
      <c r="D445" s="703"/>
      <c r="E445" s="703"/>
      <c r="F445" s="700"/>
      <c r="G445" s="704"/>
      <c r="H445" s="706"/>
    </row>
    <row r="446" spans="1:8">
      <c r="A446" s="703"/>
      <c r="B446" s="703"/>
      <c r="C446" s="703"/>
      <c r="D446" s="703"/>
      <c r="E446" s="703"/>
      <c r="F446" s="700"/>
      <c r="G446" s="704"/>
      <c r="H446" s="706"/>
    </row>
    <row r="447" spans="1:8">
      <c r="A447" s="703"/>
      <c r="B447" s="703"/>
      <c r="C447" s="703"/>
      <c r="D447" s="703"/>
      <c r="E447" s="703"/>
      <c r="F447" s="700"/>
      <c r="G447" s="704"/>
      <c r="H447" s="706"/>
    </row>
    <row r="448" spans="1:8">
      <c r="A448" s="703"/>
      <c r="B448" s="703"/>
      <c r="C448" s="703"/>
      <c r="D448" s="703"/>
      <c r="E448" s="703"/>
      <c r="F448" s="700"/>
      <c r="G448" s="704"/>
      <c r="H448" s="706"/>
    </row>
    <row r="449" spans="1:8">
      <c r="A449" s="703"/>
      <c r="B449" s="703"/>
      <c r="C449" s="703"/>
      <c r="D449" s="703"/>
      <c r="E449" s="703"/>
      <c r="F449" s="700"/>
      <c r="G449" s="704"/>
      <c r="H449" s="706"/>
    </row>
    <row r="450" spans="1:8">
      <c r="A450" s="703"/>
      <c r="B450" s="703"/>
      <c r="C450" s="703"/>
      <c r="D450" s="703"/>
      <c r="E450" s="703"/>
      <c r="F450" s="700"/>
      <c r="G450" s="704"/>
      <c r="H450" s="706"/>
    </row>
    <row r="451" spans="1:8">
      <c r="A451" s="703"/>
      <c r="B451" s="703"/>
      <c r="C451" s="703"/>
      <c r="D451" s="703"/>
      <c r="E451" s="703"/>
      <c r="F451" s="700"/>
      <c r="G451" s="704"/>
      <c r="H451" s="706"/>
    </row>
    <row r="452" spans="1:8">
      <c r="A452" s="703"/>
      <c r="B452" s="703"/>
      <c r="C452" s="703"/>
      <c r="D452" s="703"/>
      <c r="E452" s="703"/>
      <c r="F452" s="700"/>
      <c r="G452" s="704"/>
      <c r="H452" s="706"/>
    </row>
    <row r="453" spans="1:8">
      <c r="A453" s="703"/>
      <c r="B453" s="703"/>
      <c r="C453" s="703"/>
      <c r="D453" s="703"/>
      <c r="E453" s="703"/>
      <c r="F453" s="700"/>
      <c r="G453" s="704"/>
      <c r="H453" s="706"/>
    </row>
    <row r="454" spans="1:8">
      <c r="A454" s="703"/>
      <c r="B454" s="703"/>
      <c r="C454" s="703"/>
      <c r="D454" s="703"/>
      <c r="E454" s="703"/>
      <c r="F454" s="700"/>
      <c r="G454" s="704"/>
      <c r="H454" s="706"/>
    </row>
    <row r="455" spans="1:8">
      <c r="A455" s="703"/>
      <c r="B455" s="703"/>
      <c r="C455" s="703"/>
      <c r="D455" s="703"/>
      <c r="E455" s="703"/>
      <c r="F455" s="700"/>
      <c r="G455" s="704"/>
      <c r="H455" s="706"/>
    </row>
    <row r="456" spans="1:8">
      <c r="A456" s="703"/>
      <c r="B456" s="703"/>
      <c r="C456" s="703"/>
      <c r="D456" s="703"/>
      <c r="E456" s="703"/>
      <c r="F456" s="700"/>
      <c r="G456" s="704"/>
      <c r="H456" s="706"/>
    </row>
    <row r="457" spans="1:8">
      <c r="A457" s="703"/>
      <c r="B457" s="703"/>
      <c r="C457" s="703"/>
      <c r="D457" s="703"/>
      <c r="E457" s="703"/>
      <c r="F457" s="700"/>
      <c r="G457" s="704"/>
      <c r="H457" s="706"/>
    </row>
    <row r="458" spans="1:8">
      <c r="A458" s="703"/>
      <c r="B458" s="703"/>
      <c r="C458" s="703"/>
      <c r="D458" s="703"/>
      <c r="E458" s="703"/>
      <c r="F458" s="700"/>
      <c r="G458" s="704"/>
      <c r="H458" s="706"/>
    </row>
    <row r="459" spans="1:8">
      <c r="A459" s="703"/>
      <c r="B459" s="703"/>
      <c r="C459" s="703"/>
      <c r="D459" s="703"/>
      <c r="E459" s="703"/>
      <c r="F459" s="700"/>
      <c r="G459" s="704"/>
      <c r="H459" s="706"/>
    </row>
    <row r="460" spans="1:8">
      <c r="A460" s="703"/>
      <c r="B460" s="703"/>
      <c r="C460" s="703"/>
      <c r="D460" s="703"/>
      <c r="E460" s="703"/>
      <c r="F460" s="700"/>
      <c r="G460" s="704"/>
      <c r="H460" s="706"/>
    </row>
    <row r="461" spans="1:8">
      <c r="A461" s="703"/>
      <c r="B461" s="703"/>
      <c r="C461" s="703"/>
      <c r="D461" s="703"/>
      <c r="E461" s="703"/>
      <c r="F461" s="700"/>
      <c r="G461" s="704"/>
      <c r="H461" s="706"/>
    </row>
    <row r="462" spans="1:8">
      <c r="A462" s="703"/>
      <c r="B462" s="703"/>
      <c r="C462" s="703"/>
      <c r="D462" s="703"/>
      <c r="E462" s="703"/>
      <c r="F462" s="700"/>
      <c r="G462" s="704"/>
      <c r="H462" s="706"/>
    </row>
    <row r="463" spans="1:8">
      <c r="A463" s="703"/>
      <c r="B463" s="703"/>
      <c r="C463" s="703"/>
      <c r="D463" s="703"/>
      <c r="E463" s="703"/>
      <c r="F463" s="700"/>
      <c r="G463" s="704"/>
      <c r="H463" s="706"/>
    </row>
    <row r="464" spans="1:8">
      <c r="A464" s="703"/>
      <c r="B464" s="703"/>
      <c r="C464" s="703"/>
      <c r="D464" s="703"/>
      <c r="E464" s="703"/>
      <c r="F464" s="700"/>
      <c r="G464" s="704"/>
      <c r="H464" s="706"/>
    </row>
    <row r="465" spans="1:8">
      <c r="A465" s="703"/>
      <c r="B465" s="703"/>
      <c r="C465" s="703"/>
      <c r="D465" s="703"/>
      <c r="E465" s="703"/>
      <c r="F465" s="700"/>
      <c r="G465" s="704"/>
      <c r="H465" s="706"/>
    </row>
    <row r="466" spans="1:8">
      <c r="A466" s="703"/>
      <c r="B466" s="703"/>
      <c r="C466" s="703"/>
      <c r="D466" s="703"/>
      <c r="E466" s="703"/>
      <c r="F466" s="700"/>
      <c r="G466" s="704"/>
      <c r="H466" s="706"/>
    </row>
    <row r="467" spans="1:8">
      <c r="A467" s="703"/>
      <c r="B467" s="703"/>
      <c r="C467" s="703"/>
      <c r="D467" s="703"/>
      <c r="E467" s="703"/>
      <c r="F467" s="700"/>
      <c r="G467" s="704"/>
      <c r="H467" s="706"/>
    </row>
    <row r="468" spans="1:8">
      <c r="A468" s="703"/>
      <c r="B468" s="703"/>
      <c r="C468" s="703"/>
      <c r="D468" s="703"/>
      <c r="E468" s="703"/>
      <c r="F468" s="700"/>
      <c r="G468" s="704"/>
      <c r="H468" s="706"/>
    </row>
    <row r="469" spans="1:8">
      <c r="A469" s="703"/>
      <c r="B469" s="703"/>
      <c r="C469" s="703"/>
      <c r="D469" s="703"/>
      <c r="E469" s="703"/>
      <c r="F469" s="700"/>
      <c r="G469" s="704"/>
      <c r="H469" s="706"/>
    </row>
    <row r="470" spans="1:8">
      <c r="A470" s="703"/>
      <c r="B470" s="703"/>
      <c r="C470" s="703"/>
      <c r="D470" s="703"/>
      <c r="E470" s="703"/>
      <c r="F470" s="700"/>
      <c r="G470" s="704"/>
      <c r="H470" s="706"/>
    </row>
    <row r="471" spans="1:8">
      <c r="A471" s="703"/>
      <c r="B471" s="703"/>
      <c r="C471" s="703"/>
      <c r="D471" s="703"/>
      <c r="E471" s="703"/>
      <c r="F471" s="700"/>
      <c r="G471" s="704"/>
      <c r="H471" s="706"/>
    </row>
    <row r="472" spans="1:8">
      <c r="A472" s="703"/>
      <c r="B472" s="703"/>
      <c r="C472" s="703"/>
      <c r="D472" s="703"/>
      <c r="E472" s="703"/>
      <c r="F472" s="700"/>
      <c r="G472" s="704"/>
      <c r="H472" s="706"/>
    </row>
    <row r="473" spans="1:8">
      <c r="A473" s="703"/>
      <c r="B473" s="703"/>
      <c r="C473" s="703"/>
      <c r="D473" s="703"/>
      <c r="E473" s="703"/>
      <c r="F473" s="700"/>
      <c r="G473" s="704"/>
      <c r="H473" s="706"/>
    </row>
    <row r="474" spans="1:8">
      <c r="A474" s="703"/>
      <c r="B474" s="703"/>
      <c r="C474" s="703"/>
      <c r="D474" s="703"/>
      <c r="E474" s="703"/>
      <c r="F474" s="700"/>
      <c r="G474" s="704"/>
      <c r="H474" s="706"/>
    </row>
    <row r="475" spans="1:8">
      <c r="A475" s="703"/>
      <c r="B475" s="703"/>
      <c r="C475" s="703"/>
      <c r="D475" s="703"/>
      <c r="E475" s="703"/>
      <c r="F475" s="700"/>
      <c r="G475" s="704"/>
      <c r="H475" s="706"/>
    </row>
    <row r="476" spans="1:8">
      <c r="A476" s="703"/>
      <c r="B476" s="703"/>
      <c r="C476" s="703"/>
      <c r="D476" s="703"/>
      <c r="E476" s="703"/>
      <c r="F476" s="700"/>
      <c r="G476" s="704"/>
      <c r="H476" s="706"/>
    </row>
    <row r="477" spans="1:8">
      <c r="A477" s="703"/>
      <c r="B477" s="703"/>
      <c r="C477" s="703"/>
      <c r="D477" s="703"/>
      <c r="E477" s="703"/>
      <c r="F477" s="700"/>
      <c r="G477" s="704"/>
      <c r="H477" s="706"/>
    </row>
    <row r="478" spans="1:8">
      <c r="A478" s="703"/>
      <c r="B478" s="703"/>
      <c r="C478" s="703"/>
      <c r="D478" s="703"/>
      <c r="E478" s="703"/>
      <c r="F478" s="700"/>
      <c r="G478" s="704"/>
      <c r="H478" s="706"/>
    </row>
    <row r="479" spans="1:8">
      <c r="A479" s="703"/>
      <c r="B479" s="703"/>
      <c r="C479" s="703"/>
      <c r="D479" s="703"/>
      <c r="E479" s="703"/>
      <c r="F479" s="700"/>
      <c r="G479" s="704"/>
      <c r="H479" s="706"/>
    </row>
    <row r="480" spans="1:8">
      <c r="A480" s="703"/>
      <c r="B480" s="703"/>
      <c r="C480" s="703"/>
      <c r="D480" s="703"/>
      <c r="E480" s="703"/>
      <c r="F480" s="700"/>
      <c r="G480" s="704"/>
      <c r="H480" s="706"/>
    </row>
    <row r="481" spans="1:8">
      <c r="A481" s="703"/>
      <c r="B481" s="703"/>
      <c r="C481" s="703"/>
      <c r="D481" s="703"/>
      <c r="E481" s="703"/>
      <c r="F481" s="700"/>
      <c r="G481" s="704"/>
      <c r="H481" s="706"/>
    </row>
    <row r="482" spans="1:8">
      <c r="A482" s="703"/>
      <c r="B482" s="703"/>
      <c r="C482" s="703"/>
      <c r="D482" s="703"/>
      <c r="E482" s="703"/>
      <c r="F482" s="700"/>
      <c r="G482" s="704"/>
      <c r="H482" s="706"/>
    </row>
    <row r="483" spans="1:8">
      <c r="A483" s="703"/>
      <c r="B483" s="703"/>
      <c r="C483" s="703"/>
      <c r="D483" s="703"/>
      <c r="E483" s="703"/>
      <c r="F483" s="700"/>
      <c r="G483" s="704"/>
      <c r="H483" s="706"/>
    </row>
    <row r="484" spans="1:8">
      <c r="A484" s="703"/>
      <c r="B484" s="703"/>
      <c r="C484" s="703"/>
      <c r="D484" s="703"/>
      <c r="E484" s="703"/>
      <c r="F484" s="700"/>
      <c r="G484" s="704"/>
      <c r="H484" s="706"/>
    </row>
    <row r="485" spans="1:8">
      <c r="A485" s="703"/>
      <c r="B485" s="703"/>
      <c r="C485" s="703"/>
      <c r="D485" s="703"/>
      <c r="E485" s="703"/>
      <c r="F485" s="700"/>
      <c r="G485" s="704"/>
      <c r="H485" s="706"/>
    </row>
    <row r="486" spans="1:8">
      <c r="A486" s="703"/>
      <c r="B486" s="703"/>
      <c r="C486" s="703"/>
      <c r="D486" s="703"/>
      <c r="E486" s="703"/>
      <c r="F486" s="700"/>
      <c r="G486" s="704"/>
      <c r="H486" s="706"/>
    </row>
    <row r="487" spans="1:8">
      <c r="A487" s="703"/>
      <c r="B487" s="703"/>
      <c r="C487" s="703"/>
      <c r="D487" s="703"/>
      <c r="E487" s="703"/>
      <c r="F487" s="700"/>
      <c r="G487" s="704"/>
      <c r="H487" s="706"/>
    </row>
    <row r="488" spans="1:8">
      <c r="A488" s="703"/>
      <c r="B488" s="703"/>
      <c r="C488" s="703"/>
      <c r="D488" s="703"/>
      <c r="E488" s="703"/>
      <c r="F488" s="700"/>
      <c r="G488" s="704"/>
      <c r="H488" s="706"/>
    </row>
    <row r="489" spans="1:8">
      <c r="A489" s="703"/>
      <c r="B489" s="703"/>
      <c r="C489" s="703"/>
      <c r="D489" s="703"/>
      <c r="E489" s="703"/>
      <c r="F489" s="700"/>
      <c r="G489" s="704"/>
      <c r="H489" s="706"/>
    </row>
    <row r="490" spans="1:8">
      <c r="A490" s="703"/>
      <c r="B490" s="703"/>
      <c r="C490" s="703"/>
      <c r="D490" s="703"/>
      <c r="E490" s="703"/>
      <c r="F490" s="700"/>
      <c r="G490" s="704"/>
      <c r="H490" s="706"/>
    </row>
    <row r="491" spans="1:8">
      <c r="A491" s="703"/>
      <c r="B491" s="703"/>
      <c r="C491" s="703"/>
      <c r="D491" s="703"/>
      <c r="E491" s="703"/>
      <c r="F491" s="700"/>
      <c r="G491" s="704"/>
      <c r="H491" s="706"/>
    </row>
    <row r="492" spans="1:8">
      <c r="A492" s="703"/>
      <c r="B492" s="703"/>
      <c r="C492" s="703"/>
      <c r="D492" s="703"/>
      <c r="E492" s="703"/>
      <c r="F492" s="700"/>
      <c r="G492" s="704"/>
      <c r="H492" s="706"/>
    </row>
    <row r="493" spans="1:8">
      <c r="A493" s="703"/>
      <c r="B493" s="703"/>
      <c r="C493" s="703"/>
      <c r="D493" s="703"/>
      <c r="E493" s="703"/>
      <c r="F493" s="700"/>
      <c r="G493" s="704"/>
      <c r="H493" s="706"/>
    </row>
    <row r="494" spans="1:8">
      <c r="A494" s="703"/>
      <c r="B494" s="703"/>
      <c r="C494" s="703"/>
      <c r="D494" s="703"/>
      <c r="E494" s="703"/>
      <c r="F494" s="700"/>
      <c r="G494" s="704"/>
      <c r="H494" s="706"/>
    </row>
    <row r="495" spans="1:8">
      <c r="A495" s="703"/>
      <c r="B495" s="703"/>
      <c r="C495" s="703"/>
      <c r="D495" s="703"/>
      <c r="E495" s="703"/>
      <c r="F495" s="700"/>
      <c r="G495" s="704"/>
      <c r="H495" s="706"/>
    </row>
    <row r="496" spans="1:8">
      <c r="A496" s="703"/>
      <c r="B496" s="703"/>
      <c r="C496" s="703"/>
      <c r="D496" s="703"/>
      <c r="E496" s="703"/>
      <c r="F496" s="700"/>
      <c r="G496" s="704"/>
      <c r="H496" s="706"/>
    </row>
    <row r="497" spans="1:8">
      <c r="A497" s="703"/>
      <c r="B497" s="703"/>
      <c r="C497" s="703"/>
      <c r="D497" s="703"/>
      <c r="E497" s="703"/>
      <c r="F497" s="700"/>
      <c r="G497" s="704"/>
      <c r="H497" s="706"/>
    </row>
    <row r="498" spans="1:8">
      <c r="A498" s="703"/>
      <c r="B498" s="703"/>
      <c r="C498" s="703"/>
      <c r="D498" s="703"/>
      <c r="E498" s="703"/>
      <c r="F498" s="700"/>
      <c r="G498" s="704"/>
      <c r="H498" s="706"/>
    </row>
    <row r="499" spans="1:8">
      <c r="A499" s="703"/>
      <c r="B499" s="703"/>
      <c r="C499" s="703"/>
      <c r="D499" s="703"/>
      <c r="E499" s="703"/>
      <c r="F499" s="700"/>
      <c r="G499" s="704"/>
      <c r="H499" s="706"/>
    </row>
    <row r="500" spans="1:8">
      <c r="A500" s="703"/>
      <c r="B500" s="703"/>
      <c r="C500" s="703"/>
      <c r="D500" s="703"/>
      <c r="E500" s="703"/>
      <c r="F500" s="700"/>
      <c r="G500" s="704"/>
      <c r="H500" s="706"/>
    </row>
    <row r="501" spans="1:8">
      <c r="A501" s="703"/>
      <c r="B501" s="703"/>
      <c r="C501" s="703"/>
      <c r="D501" s="703"/>
      <c r="E501" s="703"/>
      <c r="F501" s="700"/>
      <c r="G501" s="704"/>
      <c r="H501" s="706"/>
    </row>
    <row r="502" spans="1:8">
      <c r="A502" s="703"/>
      <c r="B502" s="703"/>
      <c r="C502" s="703"/>
      <c r="D502" s="703"/>
      <c r="E502" s="703"/>
      <c r="F502" s="700"/>
      <c r="G502" s="704"/>
      <c r="H502" s="706"/>
    </row>
    <row r="503" spans="1:8">
      <c r="A503" s="703"/>
      <c r="B503" s="703"/>
      <c r="C503" s="703"/>
      <c r="D503" s="703"/>
      <c r="E503" s="703"/>
      <c r="F503" s="700"/>
      <c r="G503" s="704"/>
      <c r="H503" s="706"/>
    </row>
    <row r="504" spans="1:8">
      <c r="A504" s="703"/>
      <c r="B504" s="703"/>
      <c r="C504" s="703"/>
      <c r="D504" s="703"/>
      <c r="E504" s="703"/>
      <c r="F504" s="700"/>
      <c r="G504" s="704"/>
      <c r="H504" s="706"/>
    </row>
    <row r="505" spans="1:8">
      <c r="A505" s="703"/>
      <c r="B505" s="703"/>
      <c r="C505" s="703"/>
      <c r="D505" s="703"/>
      <c r="E505" s="703"/>
      <c r="F505" s="700"/>
      <c r="G505" s="704"/>
      <c r="H505" s="706"/>
    </row>
    <row r="506" spans="1:8">
      <c r="A506" s="703"/>
      <c r="B506" s="703"/>
      <c r="C506" s="703"/>
      <c r="D506" s="703"/>
      <c r="E506" s="703"/>
      <c r="F506" s="700"/>
      <c r="G506" s="704"/>
      <c r="H506" s="706"/>
    </row>
    <row r="507" spans="1:8">
      <c r="A507" s="703"/>
      <c r="B507" s="703"/>
      <c r="C507" s="703"/>
      <c r="D507" s="703"/>
      <c r="E507" s="703"/>
      <c r="F507" s="700"/>
      <c r="G507" s="704"/>
      <c r="H507" s="706"/>
    </row>
    <row r="508" spans="1:8">
      <c r="A508" s="703"/>
      <c r="B508" s="703"/>
      <c r="C508" s="703"/>
      <c r="D508" s="703"/>
      <c r="E508" s="703"/>
      <c r="F508" s="700"/>
      <c r="G508" s="704"/>
      <c r="H508" s="706"/>
    </row>
    <row r="509" spans="1:8">
      <c r="A509" s="703"/>
      <c r="B509" s="703"/>
      <c r="C509" s="703"/>
      <c r="D509" s="703"/>
      <c r="E509" s="703"/>
      <c r="F509" s="700"/>
      <c r="G509" s="704"/>
      <c r="H509" s="706"/>
    </row>
    <row r="510" spans="1:8">
      <c r="A510" s="703"/>
      <c r="B510" s="703"/>
      <c r="C510" s="703"/>
      <c r="D510" s="703"/>
      <c r="E510" s="703"/>
      <c r="F510" s="700"/>
      <c r="G510" s="704"/>
      <c r="H510" s="706"/>
    </row>
    <row r="511" spans="1:8">
      <c r="A511" s="703"/>
      <c r="B511" s="703"/>
      <c r="C511" s="703"/>
      <c r="D511" s="703"/>
      <c r="E511" s="703"/>
      <c r="F511" s="700"/>
      <c r="G511" s="704"/>
      <c r="H511" s="706"/>
    </row>
    <row r="512" spans="1:8">
      <c r="A512" s="703"/>
      <c r="B512" s="703"/>
      <c r="C512" s="703"/>
      <c r="D512" s="703"/>
      <c r="E512" s="703"/>
      <c r="F512" s="700"/>
      <c r="G512" s="704"/>
      <c r="H512" s="706"/>
    </row>
    <row r="513" spans="1:8">
      <c r="A513" s="703"/>
      <c r="B513" s="703"/>
      <c r="C513" s="703"/>
      <c r="D513" s="703"/>
      <c r="E513" s="703"/>
      <c r="F513" s="700"/>
      <c r="G513" s="704"/>
      <c r="H513" s="706"/>
    </row>
    <row r="514" spans="1:8">
      <c r="A514" s="703"/>
      <c r="B514" s="703"/>
      <c r="C514" s="703"/>
      <c r="D514" s="703"/>
      <c r="E514" s="703"/>
      <c r="F514" s="700"/>
      <c r="G514" s="704"/>
      <c r="H514" s="706"/>
    </row>
    <row r="515" spans="1:8">
      <c r="A515" s="703"/>
      <c r="B515" s="703"/>
      <c r="C515" s="703"/>
      <c r="D515" s="703"/>
      <c r="E515" s="703"/>
      <c r="F515" s="700"/>
      <c r="G515" s="704"/>
      <c r="H515" s="706"/>
    </row>
    <row r="516" spans="1:8">
      <c r="A516" s="703"/>
      <c r="B516" s="703"/>
      <c r="C516" s="703"/>
      <c r="D516" s="703"/>
      <c r="E516" s="703"/>
      <c r="F516" s="700"/>
      <c r="G516" s="704"/>
      <c r="H516" s="706"/>
    </row>
    <row r="517" spans="1:8">
      <c r="A517" s="703"/>
      <c r="B517" s="703"/>
      <c r="C517" s="703"/>
      <c r="D517" s="703"/>
      <c r="E517" s="703"/>
      <c r="F517" s="700"/>
      <c r="G517" s="704"/>
      <c r="H517" s="706"/>
    </row>
    <row r="518" spans="1:8">
      <c r="A518" s="703"/>
      <c r="B518" s="703"/>
      <c r="C518" s="703"/>
      <c r="D518" s="703"/>
      <c r="E518" s="703"/>
      <c r="F518" s="700"/>
      <c r="G518" s="704"/>
      <c r="H518" s="706"/>
    </row>
    <row r="519" spans="1:8">
      <c r="A519" s="703"/>
      <c r="B519" s="703"/>
      <c r="C519" s="703"/>
      <c r="D519" s="703"/>
      <c r="E519" s="703"/>
      <c r="F519" s="700"/>
      <c r="G519" s="704"/>
      <c r="H519" s="706"/>
    </row>
    <row r="520" spans="1:8">
      <c r="A520" s="703"/>
      <c r="B520" s="703"/>
      <c r="C520" s="703"/>
      <c r="D520" s="703"/>
      <c r="E520" s="703"/>
      <c r="F520" s="700"/>
      <c r="G520" s="704"/>
      <c r="H520" s="706"/>
    </row>
    <row r="521" spans="1:8">
      <c r="A521" s="703"/>
      <c r="B521" s="703"/>
      <c r="C521" s="703"/>
      <c r="D521" s="703"/>
      <c r="E521" s="703"/>
      <c r="F521" s="700"/>
      <c r="G521" s="704"/>
      <c r="H521" s="706"/>
    </row>
    <row r="522" spans="1:8">
      <c r="A522" s="703"/>
      <c r="B522" s="703"/>
      <c r="C522" s="703"/>
      <c r="D522" s="703"/>
      <c r="E522" s="703"/>
      <c r="F522" s="700"/>
      <c r="G522" s="704"/>
      <c r="H522" s="706"/>
    </row>
    <row r="523" spans="1:8">
      <c r="A523" s="703"/>
      <c r="B523" s="703"/>
      <c r="C523" s="703"/>
      <c r="D523" s="703"/>
      <c r="E523" s="703"/>
      <c r="F523" s="700"/>
      <c r="G523" s="704"/>
      <c r="H523" s="706"/>
    </row>
    <row r="524" spans="1:8">
      <c r="A524" s="703"/>
      <c r="B524" s="703"/>
      <c r="C524" s="703"/>
      <c r="D524" s="703"/>
      <c r="E524" s="703"/>
      <c r="F524" s="700"/>
      <c r="G524" s="704"/>
      <c r="H524" s="706"/>
    </row>
    <row r="525" spans="1:8">
      <c r="A525" s="703"/>
      <c r="B525" s="703"/>
      <c r="C525" s="703"/>
      <c r="D525" s="703"/>
      <c r="E525" s="703"/>
      <c r="F525" s="700"/>
      <c r="G525" s="704"/>
      <c r="H525" s="706"/>
    </row>
    <row r="526" spans="1:8">
      <c r="A526" s="703"/>
      <c r="B526" s="703"/>
      <c r="C526" s="703"/>
      <c r="D526" s="703"/>
      <c r="E526" s="703"/>
      <c r="F526" s="700"/>
      <c r="G526" s="704"/>
      <c r="H526" s="706"/>
    </row>
    <row r="527" spans="1:8">
      <c r="A527" s="703"/>
      <c r="B527" s="703"/>
      <c r="C527" s="703"/>
      <c r="D527" s="703"/>
      <c r="E527" s="703"/>
      <c r="F527" s="700"/>
      <c r="G527" s="704"/>
      <c r="H527" s="706"/>
    </row>
    <row r="528" spans="1:8">
      <c r="A528" s="703"/>
      <c r="B528" s="703"/>
      <c r="C528" s="703"/>
      <c r="D528" s="703"/>
      <c r="E528" s="703"/>
      <c r="F528" s="700"/>
      <c r="G528" s="704"/>
      <c r="H528" s="706"/>
    </row>
    <row r="529" spans="1:8">
      <c r="A529" s="703"/>
      <c r="B529" s="703"/>
      <c r="C529" s="703"/>
      <c r="D529" s="703"/>
      <c r="E529" s="703"/>
      <c r="F529" s="700"/>
      <c r="G529" s="704"/>
      <c r="H529" s="706"/>
    </row>
    <row r="530" spans="1:8">
      <c r="A530" s="703"/>
      <c r="B530" s="703"/>
      <c r="C530" s="703"/>
      <c r="D530" s="703"/>
      <c r="E530" s="703"/>
      <c r="F530" s="700"/>
      <c r="G530" s="704"/>
      <c r="H530" s="706"/>
    </row>
    <row r="531" spans="1:8">
      <c r="A531" s="703"/>
      <c r="B531" s="703"/>
      <c r="C531" s="703"/>
      <c r="D531" s="703"/>
      <c r="E531" s="703"/>
      <c r="F531" s="700"/>
      <c r="G531" s="704"/>
      <c r="H531" s="706"/>
    </row>
    <row r="532" spans="1:8">
      <c r="A532" s="703"/>
      <c r="B532" s="703"/>
      <c r="C532" s="703"/>
      <c r="D532" s="703"/>
      <c r="E532" s="703"/>
      <c r="F532" s="700"/>
      <c r="G532" s="704"/>
      <c r="H532" s="706"/>
    </row>
    <row r="533" spans="1:8">
      <c r="A533" s="703"/>
      <c r="B533" s="703"/>
      <c r="C533" s="703"/>
      <c r="D533" s="703"/>
      <c r="E533" s="703"/>
      <c r="F533" s="700"/>
      <c r="G533" s="704"/>
      <c r="H533" s="706"/>
    </row>
    <row r="534" spans="1:8">
      <c r="A534" s="703"/>
      <c r="B534" s="703"/>
      <c r="C534" s="703"/>
      <c r="D534" s="703"/>
      <c r="E534" s="703"/>
      <c r="F534" s="700"/>
      <c r="G534" s="704"/>
      <c r="H534" s="706"/>
    </row>
    <row r="535" spans="1:8">
      <c r="A535" s="703"/>
      <c r="B535" s="703"/>
      <c r="C535" s="703"/>
      <c r="D535" s="703"/>
      <c r="E535" s="703"/>
      <c r="F535" s="700"/>
      <c r="G535" s="704"/>
      <c r="H535" s="706"/>
    </row>
    <row r="536" spans="1:8">
      <c r="A536" s="703"/>
      <c r="B536" s="703"/>
      <c r="C536" s="703"/>
      <c r="D536" s="703"/>
      <c r="E536" s="703"/>
      <c r="F536" s="700"/>
      <c r="G536" s="704"/>
      <c r="H536" s="706"/>
    </row>
    <row r="537" spans="1:8">
      <c r="A537" s="703"/>
      <c r="B537" s="703"/>
      <c r="C537" s="703"/>
      <c r="D537" s="703"/>
      <c r="E537" s="703"/>
      <c r="F537" s="700"/>
      <c r="G537" s="704"/>
      <c r="H537" s="706"/>
    </row>
    <row r="538" spans="1:8">
      <c r="A538" s="703"/>
      <c r="B538" s="703"/>
      <c r="C538" s="703"/>
      <c r="D538" s="703"/>
      <c r="E538" s="703"/>
      <c r="F538" s="700"/>
      <c r="G538" s="704"/>
      <c r="H538" s="706"/>
    </row>
    <row r="539" spans="1:8">
      <c r="A539" s="703"/>
      <c r="B539" s="703"/>
      <c r="C539" s="703"/>
      <c r="D539" s="703"/>
      <c r="E539" s="703"/>
      <c r="F539" s="700"/>
      <c r="G539" s="704"/>
      <c r="H539" s="706"/>
    </row>
    <row r="540" spans="1:8">
      <c r="A540" s="703"/>
      <c r="B540" s="703"/>
      <c r="C540" s="703"/>
      <c r="D540" s="703"/>
      <c r="E540" s="703"/>
      <c r="F540" s="700"/>
      <c r="G540" s="704"/>
      <c r="H540" s="706"/>
    </row>
    <row r="541" spans="1:8">
      <c r="A541" s="703"/>
      <c r="B541" s="703"/>
      <c r="C541" s="703"/>
      <c r="D541" s="703"/>
      <c r="E541" s="703"/>
      <c r="F541" s="700"/>
      <c r="G541" s="704"/>
      <c r="H541" s="706"/>
    </row>
    <row r="542" spans="1:8">
      <c r="A542" s="703"/>
      <c r="B542" s="703"/>
      <c r="C542" s="703"/>
      <c r="D542" s="703"/>
      <c r="E542" s="703"/>
      <c r="F542" s="700"/>
      <c r="G542" s="704"/>
      <c r="H542" s="706"/>
    </row>
    <row r="543" spans="1:8">
      <c r="A543" s="703"/>
      <c r="B543" s="703"/>
      <c r="C543" s="703"/>
      <c r="D543" s="703"/>
      <c r="E543" s="703"/>
      <c r="F543" s="700"/>
      <c r="G543" s="704"/>
      <c r="H543" s="706"/>
    </row>
    <row r="544" spans="1:8">
      <c r="A544" s="703"/>
      <c r="B544" s="703"/>
      <c r="C544" s="703"/>
      <c r="D544" s="703"/>
      <c r="E544" s="703"/>
      <c r="F544" s="700"/>
      <c r="G544" s="704"/>
      <c r="H544" s="706"/>
    </row>
    <row r="545" spans="1:8">
      <c r="A545" s="703"/>
      <c r="B545" s="703"/>
      <c r="C545" s="703"/>
      <c r="D545" s="703"/>
      <c r="E545" s="703"/>
      <c r="F545" s="700"/>
      <c r="G545" s="704"/>
      <c r="H545" s="706"/>
    </row>
    <row r="546" spans="1:8">
      <c r="A546" s="703"/>
      <c r="B546" s="703"/>
      <c r="C546" s="703"/>
      <c r="D546" s="703"/>
      <c r="E546" s="703"/>
      <c r="F546" s="700"/>
      <c r="G546" s="704"/>
      <c r="H546" s="706"/>
    </row>
    <row r="547" spans="1:8">
      <c r="A547" s="703"/>
      <c r="B547" s="703"/>
      <c r="C547" s="703"/>
      <c r="D547" s="703"/>
      <c r="E547" s="703"/>
      <c r="F547" s="700"/>
      <c r="G547" s="704"/>
      <c r="H547" s="706"/>
    </row>
    <row r="548" spans="1:8">
      <c r="A548" s="703"/>
      <c r="B548" s="703"/>
      <c r="C548" s="703"/>
      <c r="D548" s="703"/>
      <c r="E548" s="703"/>
      <c r="F548" s="700"/>
      <c r="G548" s="704"/>
      <c r="H548" s="706"/>
    </row>
    <row r="549" spans="1:8">
      <c r="A549" s="703"/>
      <c r="B549" s="703"/>
      <c r="C549" s="703"/>
      <c r="D549" s="703"/>
      <c r="E549" s="703"/>
      <c r="F549" s="700"/>
      <c r="G549" s="704"/>
      <c r="H549" s="706"/>
    </row>
    <row r="550" spans="1:8">
      <c r="A550" s="703"/>
      <c r="B550" s="703"/>
      <c r="C550" s="703"/>
      <c r="D550" s="703"/>
      <c r="E550" s="703"/>
      <c r="F550" s="700"/>
      <c r="G550" s="704"/>
      <c r="H550" s="706"/>
    </row>
    <row r="551" spans="1:8">
      <c r="A551" s="703"/>
      <c r="B551" s="703"/>
      <c r="C551" s="703"/>
      <c r="D551" s="703"/>
      <c r="E551" s="703"/>
      <c r="F551" s="700"/>
      <c r="G551" s="704"/>
      <c r="H551" s="706"/>
    </row>
    <row r="552" spans="1:8">
      <c r="A552" s="703"/>
      <c r="B552" s="703"/>
      <c r="C552" s="703"/>
      <c r="D552" s="703"/>
      <c r="E552" s="703"/>
      <c r="F552" s="700"/>
      <c r="G552" s="704"/>
      <c r="H552" s="706"/>
    </row>
    <row r="553" spans="1:8">
      <c r="A553" s="703"/>
      <c r="B553" s="703"/>
      <c r="C553" s="703"/>
      <c r="D553" s="703"/>
      <c r="E553" s="703"/>
      <c r="F553" s="700"/>
      <c r="G553" s="704"/>
      <c r="H553" s="706"/>
    </row>
    <row r="554" spans="1:8">
      <c r="A554" s="703"/>
      <c r="B554" s="703"/>
      <c r="C554" s="703"/>
      <c r="D554" s="703"/>
      <c r="E554" s="703"/>
      <c r="F554" s="700"/>
      <c r="G554" s="704"/>
      <c r="H554" s="706"/>
    </row>
    <row r="555" spans="1:8">
      <c r="A555" s="703"/>
      <c r="B555" s="703"/>
      <c r="C555" s="703"/>
      <c r="D555" s="703"/>
      <c r="E555" s="703"/>
      <c r="F555" s="700"/>
      <c r="G555" s="704"/>
      <c r="H555" s="706"/>
    </row>
    <row r="556" spans="1:8">
      <c r="A556" s="703"/>
      <c r="B556" s="703"/>
      <c r="C556" s="703"/>
      <c r="D556" s="703"/>
      <c r="E556" s="703"/>
      <c r="F556" s="700"/>
      <c r="G556" s="704"/>
      <c r="H556" s="706"/>
    </row>
    <row r="557" spans="1:8">
      <c r="A557" s="703"/>
      <c r="B557" s="703"/>
      <c r="C557" s="703"/>
      <c r="D557" s="703"/>
      <c r="E557" s="703"/>
      <c r="F557" s="700"/>
      <c r="G557" s="704"/>
      <c r="H557" s="706"/>
    </row>
    <row r="558" spans="1:8">
      <c r="A558" s="703"/>
      <c r="B558" s="703"/>
      <c r="C558" s="703"/>
      <c r="D558" s="703"/>
      <c r="E558" s="703"/>
      <c r="F558" s="700"/>
      <c r="G558" s="704"/>
      <c r="H558" s="706"/>
    </row>
    <row r="559" spans="1:8">
      <c r="A559" s="703"/>
      <c r="B559" s="703"/>
      <c r="C559" s="703"/>
      <c r="D559" s="703"/>
      <c r="E559" s="703"/>
      <c r="F559" s="700"/>
      <c r="G559" s="704"/>
      <c r="H559" s="706"/>
    </row>
    <row r="560" spans="1:8">
      <c r="A560" s="703"/>
      <c r="B560" s="703"/>
      <c r="C560" s="703"/>
      <c r="D560" s="703"/>
      <c r="E560" s="703"/>
      <c r="F560" s="700"/>
      <c r="G560" s="704"/>
      <c r="H560" s="706"/>
    </row>
    <row r="561" spans="1:8">
      <c r="A561" s="703"/>
      <c r="B561" s="703"/>
      <c r="C561" s="703"/>
      <c r="D561" s="703"/>
      <c r="E561" s="703"/>
      <c r="F561" s="700"/>
      <c r="G561" s="704"/>
      <c r="H561" s="706"/>
    </row>
    <row r="562" spans="1:8">
      <c r="A562" s="703"/>
      <c r="B562" s="703"/>
      <c r="C562" s="703"/>
      <c r="D562" s="703"/>
      <c r="E562" s="703"/>
      <c r="F562" s="700"/>
      <c r="G562" s="704"/>
      <c r="H562" s="706"/>
    </row>
    <row r="563" spans="1:8">
      <c r="A563" s="703"/>
      <c r="B563" s="703"/>
      <c r="C563" s="703"/>
      <c r="D563" s="703"/>
      <c r="E563" s="703"/>
      <c r="F563" s="700"/>
      <c r="G563" s="704"/>
      <c r="H563" s="706"/>
    </row>
    <row r="564" spans="1:8">
      <c r="A564" s="703"/>
      <c r="B564" s="703"/>
      <c r="C564" s="703"/>
      <c r="D564" s="703"/>
      <c r="E564" s="703"/>
      <c r="F564" s="700"/>
      <c r="G564" s="704"/>
      <c r="H564" s="706"/>
    </row>
    <row r="565" spans="1:8">
      <c r="A565" s="703"/>
      <c r="B565" s="703"/>
      <c r="C565" s="703"/>
      <c r="D565" s="703"/>
      <c r="E565" s="703"/>
      <c r="F565" s="700"/>
      <c r="G565" s="704"/>
      <c r="H565" s="706"/>
    </row>
    <row r="566" spans="1:8">
      <c r="A566" s="703"/>
      <c r="B566" s="703"/>
      <c r="C566" s="703"/>
      <c r="D566" s="703"/>
      <c r="E566" s="703"/>
      <c r="F566" s="700"/>
      <c r="G566" s="704"/>
      <c r="H566" s="706"/>
    </row>
    <row r="567" spans="1:8">
      <c r="A567" s="703"/>
      <c r="B567" s="703"/>
      <c r="C567" s="703"/>
      <c r="D567" s="703"/>
      <c r="E567" s="703"/>
      <c r="F567" s="700"/>
      <c r="G567" s="704"/>
      <c r="H567" s="706"/>
    </row>
    <row r="568" spans="1:8">
      <c r="A568" s="703"/>
      <c r="B568" s="703"/>
      <c r="C568" s="703"/>
      <c r="D568" s="703"/>
      <c r="E568" s="703"/>
      <c r="F568" s="700"/>
      <c r="G568" s="704"/>
      <c r="H568" s="706"/>
    </row>
    <row r="569" spans="1:8">
      <c r="A569" s="703"/>
      <c r="B569" s="703"/>
      <c r="C569" s="703"/>
      <c r="D569" s="703"/>
      <c r="E569" s="703"/>
      <c r="F569" s="700"/>
      <c r="G569" s="704"/>
      <c r="H569" s="706"/>
    </row>
    <row r="570" spans="1:8">
      <c r="A570" s="703"/>
      <c r="B570" s="703"/>
      <c r="C570" s="703"/>
      <c r="D570" s="703"/>
      <c r="E570" s="703"/>
      <c r="F570" s="700"/>
      <c r="G570" s="704"/>
      <c r="H570" s="706"/>
    </row>
    <row r="571" spans="1:8">
      <c r="A571" s="703"/>
      <c r="B571" s="703"/>
      <c r="C571" s="703"/>
      <c r="D571" s="703"/>
      <c r="E571" s="703"/>
      <c r="F571" s="700"/>
      <c r="G571" s="704"/>
      <c r="H571" s="706"/>
    </row>
    <row r="572" spans="1:8">
      <c r="A572" s="703"/>
      <c r="B572" s="703"/>
      <c r="C572" s="703"/>
      <c r="D572" s="703"/>
      <c r="E572" s="703"/>
      <c r="F572" s="700"/>
      <c r="G572" s="704"/>
      <c r="H572" s="706"/>
    </row>
    <row r="573" spans="1:8">
      <c r="A573" s="703"/>
      <c r="B573" s="703"/>
      <c r="C573" s="703"/>
      <c r="D573" s="703"/>
      <c r="E573" s="703"/>
      <c r="F573" s="700"/>
      <c r="G573" s="704"/>
      <c r="H573" s="706"/>
    </row>
    <row r="574" spans="1:8">
      <c r="A574" s="703"/>
      <c r="B574" s="703"/>
      <c r="C574" s="703"/>
      <c r="D574" s="703"/>
      <c r="E574" s="703"/>
      <c r="F574" s="700"/>
      <c r="G574" s="704"/>
      <c r="H574" s="706"/>
    </row>
    <row r="575" spans="1:8">
      <c r="A575" s="703"/>
      <c r="B575" s="703"/>
      <c r="C575" s="703"/>
      <c r="D575" s="703"/>
      <c r="E575" s="703"/>
      <c r="F575" s="700"/>
      <c r="G575" s="704"/>
      <c r="H575" s="706"/>
    </row>
    <row r="576" spans="1:8">
      <c r="A576" s="703"/>
      <c r="B576" s="703"/>
      <c r="C576" s="703"/>
      <c r="D576" s="703"/>
      <c r="E576" s="703"/>
      <c r="F576" s="700"/>
      <c r="G576" s="704"/>
      <c r="H576" s="706"/>
    </row>
    <row r="577" spans="1:8">
      <c r="A577" s="703"/>
      <c r="B577" s="703"/>
      <c r="C577" s="703"/>
      <c r="D577" s="703"/>
      <c r="E577" s="703"/>
      <c r="F577" s="700"/>
      <c r="G577" s="704"/>
      <c r="H577" s="706"/>
    </row>
    <row r="578" spans="1:8">
      <c r="A578" s="703"/>
      <c r="B578" s="703"/>
      <c r="C578" s="703"/>
      <c r="D578" s="703"/>
      <c r="E578" s="703"/>
      <c r="F578" s="700"/>
      <c r="G578" s="704"/>
      <c r="H578" s="706"/>
    </row>
    <row r="579" spans="1:8">
      <c r="A579" s="703"/>
      <c r="B579" s="703"/>
      <c r="C579" s="703"/>
      <c r="D579" s="703"/>
      <c r="E579" s="703"/>
      <c r="F579" s="700"/>
      <c r="G579" s="704"/>
      <c r="H579" s="706"/>
    </row>
    <row r="580" spans="1:8">
      <c r="A580" s="703"/>
      <c r="B580" s="703"/>
      <c r="C580" s="703"/>
      <c r="D580" s="703"/>
      <c r="E580" s="703"/>
      <c r="F580" s="700"/>
      <c r="G580" s="704"/>
      <c r="H580" s="706"/>
    </row>
    <row r="581" spans="1:8">
      <c r="A581" s="703"/>
      <c r="B581" s="703"/>
      <c r="C581" s="703"/>
      <c r="D581" s="703"/>
      <c r="E581" s="703"/>
      <c r="F581" s="700"/>
      <c r="G581" s="704"/>
      <c r="H581" s="706"/>
    </row>
    <row r="582" spans="1:8">
      <c r="A582" s="703"/>
      <c r="B582" s="703"/>
      <c r="C582" s="703"/>
      <c r="D582" s="703"/>
      <c r="E582" s="703"/>
      <c r="F582" s="700"/>
      <c r="G582" s="704"/>
      <c r="H582" s="706"/>
    </row>
    <row r="583" spans="1:8">
      <c r="A583" s="703"/>
      <c r="B583" s="703"/>
      <c r="C583" s="703"/>
      <c r="D583" s="703"/>
      <c r="E583" s="703"/>
      <c r="F583" s="700"/>
      <c r="G583" s="704"/>
      <c r="H583" s="706"/>
    </row>
    <row r="584" spans="1:8">
      <c r="A584" s="703"/>
      <c r="B584" s="703"/>
      <c r="C584" s="703"/>
      <c r="D584" s="703"/>
      <c r="E584" s="703"/>
      <c r="F584" s="700"/>
      <c r="G584" s="704"/>
      <c r="H584" s="706"/>
    </row>
    <row r="585" spans="1:8">
      <c r="A585" s="703"/>
      <c r="B585" s="703"/>
      <c r="C585" s="703"/>
      <c r="D585" s="703"/>
      <c r="E585" s="703"/>
      <c r="F585" s="700"/>
      <c r="G585" s="704"/>
      <c r="H585" s="706"/>
    </row>
    <row r="586" spans="1:8">
      <c r="A586" s="703"/>
      <c r="B586" s="703"/>
      <c r="C586" s="703"/>
      <c r="D586" s="703"/>
      <c r="E586" s="703"/>
      <c r="F586" s="700"/>
      <c r="G586" s="704"/>
      <c r="H586" s="706"/>
    </row>
    <row r="587" spans="1:8">
      <c r="A587" s="703"/>
      <c r="B587" s="703"/>
      <c r="C587" s="703"/>
      <c r="D587" s="703"/>
      <c r="E587" s="703"/>
      <c r="F587" s="700"/>
      <c r="G587" s="704"/>
      <c r="H587" s="706"/>
    </row>
    <row r="588" spans="1:8">
      <c r="A588" s="703"/>
      <c r="B588" s="703"/>
      <c r="C588" s="703"/>
      <c r="D588" s="703"/>
      <c r="E588" s="703"/>
      <c r="F588" s="700"/>
      <c r="G588" s="704"/>
      <c r="H588" s="706"/>
    </row>
    <row r="589" spans="1:8">
      <c r="A589" s="703"/>
      <c r="B589" s="703"/>
      <c r="C589" s="703"/>
      <c r="D589" s="703"/>
      <c r="E589" s="703"/>
      <c r="F589" s="700"/>
      <c r="G589" s="704"/>
      <c r="H589" s="706"/>
    </row>
    <row r="590" spans="1:8">
      <c r="A590" s="703"/>
      <c r="B590" s="703"/>
      <c r="C590" s="703"/>
      <c r="D590" s="703"/>
      <c r="E590" s="703"/>
      <c r="F590" s="700"/>
      <c r="G590" s="704"/>
      <c r="H590" s="706"/>
    </row>
    <row r="591" spans="1:8">
      <c r="A591" s="703"/>
      <c r="B591" s="703"/>
      <c r="C591" s="703"/>
      <c r="D591" s="703"/>
      <c r="E591" s="703"/>
      <c r="F591" s="700"/>
      <c r="G591" s="704"/>
      <c r="H591" s="706"/>
    </row>
    <row r="592" spans="1:8">
      <c r="A592" s="703"/>
      <c r="B592" s="703"/>
      <c r="C592" s="703"/>
      <c r="D592" s="703"/>
      <c r="E592" s="703"/>
      <c r="F592" s="700"/>
      <c r="G592" s="704"/>
      <c r="H592" s="706"/>
    </row>
    <row r="593" spans="1:8">
      <c r="A593" s="703"/>
      <c r="B593" s="703"/>
      <c r="C593" s="703"/>
      <c r="D593" s="703"/>
      <c r="E593" s="703"/>
      <c r="F593" s="700"/>
      <c r="G593" s="704"/>
      <c r="H593" s="706"/>
    </row>
    <row r="594" spans="1:8">
      <c r="A594" s="703"/>
      <c r="B594" s="703"/>
      <c r="C594" s="703"/>
      <c r="D594" s="703"/>
      <c r="E594" s="703"/>
      <c r="F594" s="700"/>
      <c r="G594" s="704"/>
      <c r="H594" s="706"/>
    </row>
    <row r="595" spans="1:8">
      <c r="A595" s="703"/>
      <c r="B595" s="703"/>
      <c r="C595" s="703"/>
      <c r="D595" s="703"/>
      <c r="E595" s="703"/>
      <c r="F595" s="700"/>
      <c r="G595" s="704"/>
      <c r="H595" s="706"/>
    </row>
    <row r="596" spans="1:8">
      <c r="A596" s="703"/>
      <c r="B596" s="703"/>
      <c r="C596" s="703"/>
      <c r="D596" s="703"/>
      <c r="E596" s="703"/>
      <c r="F596" s="700"/>
      <c r="G596" s="704"/>
      <c r="H596" s="706"/>
    </row>
    <row r="597" spans="1:8">
      <c r="A597" s="703"/>
      <c r="B597" s="703"/>
      <c r="C597" s="703"/>
      <c r="D597" s="703"/>
      <c r="E597" s="703"/>
      <c r="F597" s="700"/>
      <c r="G597" s="704"/>
      <c r="H597" s="706"/>
    </row>
    <row r="598" spans="1:8">
      <c r="A598" s="703"/>
      <c r="B598" s="703"/>
      <c r="C598" s="703"/>
      <c r="D598" s="703"/>
      <c r="E598" s="703"/>
      <c r="F598" s="700"/>
      <c r="G598" s="704"/>
      <c r="H598" s="706"/>
    </row>
    <row r="599" spans="1:8">
      <c r="A599" s="703"/>
      <c r="B599" s="703"/>
      <c r="C599" s="703"/>
      <c r="D599" s="703"/>
      <c r="E599" s="703"/>
      <c r="F599" s="700"/>
      <c r="G599" s="704"/>
      <c r="H599" s="706"/>
    </row>
    <row r="600" spans="1:8">
      <c r="A600" s="703"/>
      <c r="B600" s="703"/>
      <c r="C600" s="703"/>
      <c r="D600" s="703"/>
      <c r="E600" s="703"/>
      <c r="F600" s="700"/>
      <c r="G600" s="704"/>
      <c r="H600" s="706"/>
    </row>
    <row r="601" spans="1:8">
      <c r="A601" s="703"/>
      <c r="B601" s="703"/>
      <c r="C601" s="703"/>
      <c r="D601" s="703"/>
      <c r="E601" s="703"/>
      <c r="F601" s="700"/>
      <c r="G601" s="704"/>
      <c r="H601" s="706"/>
    </row>
    <row r="602" spans="1:8">
      <c r="A602" s="703"/>
      <c r="B602" s="703"/>
      <c r="C602" s="703"/>
      <c r="D602" s="703"/>
      <c r="E602" s="703"/>
      <c r="F602" s="700"/>
      <c r="G602" s="704"/>
      <c r="H602" s="706"/>
    </row>
    <row r="603" spans="1:8">
      <c r="A603" s="703"/>
      <c r="B603" s="703"/>
      <c r="C603" s="703"/>
      <c r="D603" s="703"/>
      <c r="E603" s="703"/>
      <c r="F603" s="700"/>
      <c r="G603" s="704"/>
      <c r="H603" s="706"/>
    </row>
    <row r="604" spans="1:8">
      <c r="A604" s="703"/>
      <c r="B604" s="703"/>
      <c r="C604" s="703"/>
      <c r="D604" s="703"/>
      <c r="E604" s="703"/>
      <c r="F604" s="700"/>
      <c r="G604" s="704"/>
      <c r="H604" s="706"/>
    </row>
    <row r="605" spans="1:8">
      <c r="A605" s="703"/>
      <c r="B605" s="703"/>
      <c r="C605" s="703"/>
      <c r="D605" s="703"/>
      <c r="E605" s="703"/>
      <c r="F605" s="700"/>
      <c r="G605" s="704"/>
      <c r="H605" s="706"/>
    </row>
    <row r="606" spans="1:8">
      <c r="A606" s="703"/>
      <c r="B606" s="703"/>
      <c r="C606" s="703"/>
      <c r="D606" s="703"/>
      <c r="E606" s="703"/>
      <c r="F606" s="700"/>
      <c r="G606" s="704"/>
      <c r="H606" s="706"/>
    </row>
    <row r="607" spans="1:8">
      <c r="A607" s="703"/>
      <c r="B607" s="703"/>
      <c r="C607" s="703"/>
      <c r="D607" s="703"/>
      <c r="E607" s="703"/>
      <c r="F607" s="700"/>
      <c r="G607" s="704"/>
      <c r="H607" s="706"/>
    </row>
    <row r="608" spans="1:8">
      <c r="A608" s="703"/>
      <c r="B608" s="703"/>
      <c r="C608" s="703"/>
      <c r="D608" s="703"/>
      <c r="E608" s="703"/>
      <c r="F608" s="700"/>
      <c r="G608" s="704"/>
      <c r="H608" s="706"/>
    </row>
    <row r="609" spans="1:8">
      <c r="A609" s="703"/>
      <c r="B609" s="703"/>
      <c r="C609" s="703"/>
      <c r="D609" s="703"/>
      <c r="E609" s="703"/>
      <c r="F609" s="700"/>
      <c r="G609" s="704"/>
      <c r="H609" s="706"/>
    </row>
    <row r="610" spans="1:8">
      <c r="A610" s="703"/>
      <c r="B610" s="703"/>
      <c r="C610" s="703"/>
      <c r="D610" s="703"/>
      <c r="E610" s="703"/>
      <c r="F610" s="700"/>
      <c r="G610" s="704"/>
      <c r="H610" s="706"/>
    </row>
    <row r="611" spans="1:8">
      <c r="A611" s="703"/>
      <c r="B611" s="703"/>
      <c r="C611" s="703"/>
      <c r="D611" s="703"/>
      <c r="E611" s="703"/>
      <c r="F611" s="700"/>
      <c r="G611" s="704"/>
      <c r="H611" s="706"/>
    </row>
    <row r="612" spans="1:8">
      <c r="A612" s="703"/>
      <c r="B612" s="703"/>
      <c r="C612" s="703"/>
      <c r="D612" s="703"/>
      <c r="E612" s="703"/>
      <c r="F612" s="700"/>
      <c r="G612" s="704"/>
      <c r="H612" s="706"/>
    </row>
    <row r="613" spans="1:8">
      <c r="A613" s="703"/>
      <c r="B613" s="703"/>
      <c r="C613" s="703"/>
      <c r="D613" s="703"/>
      <c r="E613" s="703"/>
      <c r="F613" s="700"/>
      <c r="G613" s="704"/>
      <c r="H613" s="706"/>
    </row>
    <row r="614" spans="1:8">
      <c r="A614" s="703"/>
      <c r="B614" s="703"/>
      <c r="C614" s="703"/>
      <c r="D614" s="703"/>
      <c r="E614" s="703"/>
      <c r="F614" s="700"/>
      <c r="G614" s="704"/>
      <c r="H614" s="706"/>
    </row>
    <row r="615" spans="1:8">
      <c r="A615" s="703"/>
      <c r="B615" s="703"/>
      <c r="C615" s="703"/>
      <c r="D615" s="703"/>
      <c r="E615" s="703"/>
      <c r="F615" s="700"/>
      <c r="G615" s="704"/>
      <c r="H615" s="706"/>
    </row>
    <row r="616" spans="1:8">
      <c r="A616" s="703"/>
      <c r="B616" s="703"/>
      <c r="C616" s="703"/>
      <c r="D616" s="703"/>
      <c r="E616" s="703"/>
      <c r="F616" s="700"/>
      <c r="G616" s="704"/>
      <c r="H616" s="706"/>
    </row>
    <row r="617" spans="1:8">
      <c r="A617" s="703"/>
      <c r="B617" s="703"/>
      <c r="C617" s="703"/>
      <c r="D617" s="703"/>
      <c r="E617" s="703"/>
      <c r="F617" s="700"/>
      <c r="G617" s="704"/>
      <c r="H617" s="706"/>
    </row>
    <row r="618" spans="1:8">
      <c r="A618" s="703"/>
      <c r="B618" s="703"/>
      <c r="C618" s="703"/>
      <c r="D618" s="703"/>
      <c r="E618" s="703"/>
      <c r="F618" s="700"/>
      <c r="G618" s="704"/>
      <c r="H618" s="706"/>
    </row>
    <row r="619" spans="1:8">
      <c r="A619" s="703"/>
      <c r="B619" s="703"/>
      <c r="C619" s="703"/>
      <c r="D619" s="703"/>
      <c r="E619" s="703"/>
      <c r="F619" s="700"/>
      <c r="G619" s="704"/>
      <c r="H619" s="706"/>
    </row>
    <row r="620" spans="1:8">
      <c r="A620" s="703"/>
      <c r="B620" s="703"/>
      <c r="C620" s="703"/>
      <c r="D620" s="703"/>
      <c r="E620" s="703"/>
      <c r="F620" s="700"/>
      <c r="G620" s="704"/>
      <c r="H620" s="706"/>
    </row>
    <row r="621" spans="1:8">
      <c r="A621" s="703"/>
      <c r="B621" s="703"/>
      <c r="C621" s="703"/>
      <c r="D621" s="703"/>
      <c r="E621" s="703"/>
      <c r="F621" s="700"/>
      <c r="G621" s="704"/>
      <c r="H621" s="706"/>
    </row>
    <row r="622" spans="1:8">
      <c r="A622" s="703"/>
      <c r="B622" s="703"/>
      <c r="C622" s="703"/>
      <c r="D622" s="703"/>
      <c r="E622" s="703"/>
      <c r="F622" s="700"/>
      <c r="G622" s="704"/>
      <c r="H622" s="706"/>
    </row>
    <row r="623" spans="1:8">
      <c r="A623" s="703"/>
      <c r="B623" s="703"/>
      <c r="C623" s="703"/>
      <c r="D623" s="703"/>
      <c r="E623" s="703"/>
      <c r="F623" s="700"/>
      <c r="G623" s="704"/>
      <c r="H623" s="706"/>
    </row>
    <row r="624" spans="1:8">
      <c r="A624" s="703"/>
      <c r="B624" s="703"/>
      <c r="C624" s="703"/>
      <c r="D624" s="703"/>
      <c r="E624" s="703"/>
      <c r="F624" s="700"/>
      <c r="G624" s="704"/>
      <c r="H624" s="706"/>
    </row>
    <row r="625" spans="1:8">
      <c r="A625" s="703"/>
      <c r="B625" s="703"/>
      <c r="C625" s="703"/>
      <c r="D625" s="703"/>
      <c r="E625" s="703"/>
      <c r="F625" s="700"/>
      <c r="G625" s="704"/>
      <c r="H625" s="706"/>
    </row>
    <row r="626" spans="1:8">
      <c r="A626" s="703"/>
      <c r="B626" s="703"/>
      <c r="C626" s="703"/>
      <c r="D626" s="703"/>
      <c r="E626" s="703"/>
      <c r="F626" s="700"/>
      <c r="G626" s="704"/>
      <c r="H626" s="706"/>
    </row>
    <row r="627" spans="1:8">
      <c r="A627" s="703"/>
      <c r="B627" s="703"/>
      <c r="C627" s="703"/>
      <c r="D627" s="703"/>
      <c r="E627" s="703"/>
      <c r="F627" s="700"/>
      <c r="G627" s="704"/>
      <c r="H627" s="706"/>
    </row>
    <row r="628" spans="1:8">
      <c r="A628" s="703"/>
      <c r="B628" s="703"/>
      <c r="C628" s="703"/>
      <c r="D628" s="703"/>
      <c r="E628" s="703"/>
      <c r="F628" s="700"/>
      <c r="G628" s="704"/>
      <c r="H628" s="706"/>
    </row>
    <row r="629" spans="1:8">
      <c r="A629" s="703"/>
      <c r="B629" s="703"/>
      <c r="C629" s="703"/>
      <c r="D629" s="703"/>
      <c r="E629" s="703"/>
      <c r="F629" s="700"/>
      <c r="G629" s="704"/>
      <c r="H629" s="706"/>
    </row>
    <row r="630" spans="1:8">
      <c r="A630" s="703"/>
      <c r="B630" s="703"/>
      <c r="C630" s="703"/>
      <c r="D630" s="703"/>
      <c r="E630" s="703"/>
      <c r="F630" s="700"/>
      <c r="G630" s="704"/>
      <c r="H630" s="706"/>
    </row>
    <row r="631" spans="1:8">
      <c r="A631" s="703"/>
      <c r="B631" s="703"/>
      <c r="C631" s="703"/>
      <c r="D631" s="703"/>
      <c r="E631" s="703"/>
      <c r="F631" s="700"/>
      <c r="G631" s="704"/>
      <c r="H631" s="706"/>
    </row>
    <row r="632" spans="1:8">
      <c r="A632" s="703"/>
      <c r="B632" s="703"/>
      <c r="C632" s="703"/>
      <c r="D632" s="703"/>
      <c r="E632" s="703"/>
      <c r="F632" s="700"/>
      <c r="G632" s="704"/>
      <c r="H632" s="706"/>
    </row>
    <row r="633" spans="1:8">
      <c r="A633" s="703"/>
      <c r="B633" s="703"/>
      <c r="C633" s="703"/>
      <c r="D633" s="703"/>
      <c r="E633" s="703"/>
      <c r="F633" s="700"/>
      <c r="G633" s="704"/>
      <c r="H633" s="706"/>
    </row>
    <row r="634" spans="1:8">
      <c r="A634" s="703"/>
      <c r="B634" s="703"/>
      <c r="C634" s="703"/>
      <c r="D634" s="703"/>
      <c r="E634" s="703"/>
      <c r="F634" s="700"/>
      <c r="G634" s="704"/>
      <c r="H634" s="706"/>
    </row>
    <row r="635" spans="1:8">
      <c r="A635" s="703"/>
      <c r="B635" s="703"/>
      <c r="C635" s="703"/>
      <c r="D635" s="703"/>
      <c r="E635" s="703"/>
      <c r="F635" s="700"/>
      <c r="G635" s="704"/>
      <c r="H635" s="706"/>
    </row>
    <row r="636" spans="1:8">
      <c r="A636" s="703"/>
      <c r="B636" s="703"/>
      <c r="C636" s="703"/>
      <c r="D636" s="703"/>
      <c r="E636" s="703"/>
      <c r="F636" s="700"/>
      <c r="G636" s="704"/>
      <c r="H636" s="706"/>
    </row>
    <row r="637" spans="1:8">
      <c r="A637" s="703"/>
      <c r="B637" s="703"/>
      <c r="C637" s="703"/>
      <c r="D637" s="703"/>
      <c r="E637" s="703"/>
      <c r="F637" s="700"/>
      <c r="G637" s="704"/>
      <c r="H637" s="706"/>
    </row>
    <row r="638" spans="1:8">
      <c r="A638" s="703"/>
      <c r="B638" s="703"/>
      <c r="C638" s="703"/>
      <c r="D638" s="703"/>
      <c r="E638" s="703"/>
      <c r="F638" s="700"/>
      <c r="G638" s="704"/>
      <c r="H638" s="706"/>
    </row>
    <row r="639" spans="1:8">
      <c r="A639" s="703"/>
      <c r="B639" s="703"/>
      <c r="C639" s="703"/>
      <c r="D639" s="703"/>
      <c r="E639" s="703"/>
      <c r="F639" s="700"/>
      <c r="G639" s="704"/>
      <c r="H639" s="706"/>
    </row>
    <row r="640" spans="1:8">
      <c r="A640" s="703"/>
      <c r="B640" s="703"/>
      <c r="C640" s="703"/>
      <c r="D640" s="703"/>
      <c r="E640" s="703"/>
      <c r="F640" s="700"/>
      <c r="G640" s="704"/>
      <c r="H640" s="706"/>
    </row>
    <row r="641" spans="1:8">
      <c r="A641" s="703"/>
      <c r="B641" s="703"/>
      <c r="C641" s="703"/>
      <c r="D641" s="703"/>
      <c r="E641" s="703"/>
      <c r="F641" s="700"/>
      <c r="G641" s="704"/>
      <c r="H641" s="706"/>
    </row>
    <row r="642" spans="1:8">
      <c r="A642" s="703"/>
      <c r="B642" s="703"/>
      <c r="C642" s="703"/>
      <c r="D642" s="703"/>
      <c r="E642" s="703"/>
      <c r="F642" s="700"/>
      <c r="G642" s="704"/>
      <c r="H642" s="706"/>
    </row>
    <row r="643" spans="1:8">
      <c r="A643" s="703"/>
      <c r="B643" s="703"/>
      <c r="C643" s="703"/>
      <c r="D643" s="703"/>
      <c r="E643" s="703"/>
      <c r="F643" s="700"/>
      <c r="G643" s="704"/>
      <c r="H643" s="706"/>
    </row>
    <row r="644" spans="1:8">
      <c r="A644" s="703"/>
      <c r="B644" s="703"/>
      <c r="C644" s="703"/>
      <c r="D644" s="703"/>
      <c r="E644" s="703"/>
      <c r="F644" s="700"/>
      <c r="G644" s="704"/>
      <c r="H644" s="706"/>
    </row>
    <row r="645" spans="1:8">
      <c r="A645" s="703"/>
      <c r="B645" s="703"/>
      <c r="C645" s="703"/>
      <c r="D645" s="703"/>
      <c r="E645" s="703"/>
      <c r="F645" s="700"/>
      <c r="G645" s="704"/>
      <c r="H645" s="706"/>
    </row>
    <row r="646" spans="1:8">
      <c r="A646" s="703"/>
      <c r="B646" s="703"/>
      <c r="C646" s="703"/>
      <c r="D646" s="703"/>
      <c r="E646" s="703"/>
      <c r="F646" s="700"/>
      <c r="G646" s="704"/>
      <c r="H646" s="706"/>
    </row>
    <row r="647" spans="1:8">
      <c r="A647" s="703"/>
      <c r="B647" s="703"/>
      <c r="C647" s="703"/>
      <c r="D647" s="703"/>
      <c r="E647" s="703"/>
      <c r="F647" s="700"/>
      <c r="G647" s="704"/>
      <c r="H647" s="706"/>
    </row>
    <row r="648" spans="1:8">
      <c r="A648" s="703"/>
      <c r="B648" s="703"/>
      <c r="C648" s="703"/>
      <c r="D648" s="703"/>
      <c r="E648" s="703"/>
      <c r="F648" s="700"/>
      <c r="G648" s="704"/>
      <c r="H648" s="706"/>
    </row>
    <row r="649" spans="1:8">
      <c r="A649" s="703"/>
      <c r="B649" s="703"/>
      <c r="C649" s="703"/>
      <c r="D649" s="703"/>
      <c r="E649" s="703"/>
      <c r="F649" s="700"/>
      <c r="G649" s="704"/>
      <c r="H649" s="706"/>
    </row>
    <row r="650" spans="1:8">
      <c r="A650" s="703"/>
      <c r="B650" s="703"/>
      <c r="C650" s="703"/>
      <c r="D650" s="703"/>
      <c r="E650" s="703"/>
      <c r="F650" s="700"/>
      <c r="G650" s="704"/>
      <c r="H650" s="706"/>
    </row>
    <row r="651" spans="1:8">
      <c r="A651" s="703"/>
      <c r="B651" s="703"/>
      <c r="C651" s="703"/>
      <c r="D651" s="703"/>
      <c r="E651" s="703"/>
      <c r="F651" s="700"/>
      <c r="G651" s="704"/>
      <c r="H651" s="706"/>
    </row>
    <row r="652" spans="1:8">
      <c r="A652" s="703"/>
      <c r="B652" s="703"/>
      <c r="C652" s="703"/>
      <c r="D652" s="703"/>
      <c r="E652" s="703"/>
      <c r="F652" s="700"/>
      <c r="G652" s="704"/>
      <c r="H652" s="706"/>
    </row>
    <row r="653" spans="1:8">
      <c r="A653" s="703"/>
      <c r="B653" s="703"/>
      <c r="C653" s="703"/>
      <c r="D653" s="703"/>
      <c r="E653" s="703"/>
      <c r="F653" s="700"/>
      <c r="G653" s="704"/>
      <c r="H653" s="706"/>
    </row>
    <row r="654" spans="1:8">
      <c r="A654" s="703"/>
      <c r="B654" s="703"/>
      <c r="C654" s="703"/>
      <c r="D654" s="703"/>
      <c r="E654" s="703"/>
      <c r="F654" s="700"/>
      <c r="G654" s="704"/>
      <c r="H654" s="706"/>
    </row>
    <row r="655" spans="1:8">
      <c r="A655" s="703"/>
      <c r="B655" s="703"/>
      <c r="C655" s="703"/>
      <c r="D655" s="703"/>
      <c r="E655" s="703"/>
      <c r="F655" s="700"/>
      <c r="G655" s="704"/>
      <c r="H655" s="706"/>
    </row>
    <row r="656" spans="1:8">
      <c r="A656" s="703"/>
      <c r="B656" s="703"/>
      <c r="C656" s="703"/>
      <c r="D656" s="703"/>
      <c r="E656" s="703"/>
      <c r="F656" s="700"/>
      <c r="G656" s="704"/>
      <c r="H656" s="706"/>
    </row>
    <row r="657" spans="1:8">
      <c r="A657" s="703"/>
      <c r="B657" s="703"/>
      <c r="C657" s="703"/>
      <c r="D657" s="703"/>
      <c r="E657" s="703"/>
      <c r="F657" s="700"/>
      <c r="G657" s="704"/>
      <c r="H657" s="706"/>
    </row>
    <row r="658" spans="1:8">
      <c r="A658" s="703"/>
      <c r="B658" s="703"/>
      <c r="C658" s="703"/>
      <c r="D658" s="703"/>
      <c r="E658" s="703"/>
      <c r="F658" s="700"/>
      <c r="G658" s="704"/>
      <c r="H658" s="706"/>
    </row>
    <row r="659" spans="1:8">
      <c r="A659" s="703"/>
      <c r="B659" s="703"/>
      <c r="C659" s="703"/>
      <c r="D659" s="703"/>
      <c r="E659" s="703"/>
      <c r="F659" s="700"/>
      <c r="G659" s="704"/>
      <c r="H659" s="706"/>
    </row>
    <row r="660" spans="1:8">
      <c r="A660" s="703"/>
      <c r="B660" s="703"/>
      <c r="C660" s="703"/>
      <c r="D660" s="703"/>
      <c r="E660" s="703"/>
      <c r="F660" s="700"/>
      <c r="G660" s="704"/>
      <c r="H660" s="706"/>
    </row>
    <row r="661" spans="1:8">
      <c r="A661" s="703"/>
      <c r="B661" s="703"/>
      <c r="C661" s="703"/>
      <c r="D661" s="703"/>
      <c r="E661" s="703"/>
      <c r="F661" s="700"/>
      <c r="G661" s="704"/>
      <c r="H661" s="706"/>
    </row>
    <row r="662" spans="1:8">
      <c r="A662" s="703"/>
      <c r="B662" s="703"/>
      <c r="C662" s="703"/>
      <c r="D662" s="703"/>
      <c r="E662" s="703"/>
      <c r="F662" s="700"/>
      <c r="G662" s="704"/>
      <c r="H662" s="706"/>
    </row>
    <row r="663" spans="1:8">
      <c r="A663" s="703"/>
      <c r="B663" s="703"/>
      <c r="C663" s="703"/>
      <c r="D663" s="703"/>
      <c r="E663" s="703"/>
      <c r="F663" s="700"/>
      <c r="G663" s="704"/>
      <c r="H663" s="706"/>
    </row>
    <row r="664" spans="1:8">
      <c r="A664" s="703"/>
      <c r="B664" s="703"/>
      <c r="C664" s="703"/>
      <c r="D664" s="703"/>
      <c r="E664" s="703"/>
      <c r="F664" s="700"/>
      <c r="G664" s="704"/>
      <c r="H664" s="706"/>
    </row>
    <row r="665" spans="1:8">
      <c r="A665" s="703"/>
      <c r="B665" s="703"/>
      <c r="C665" s="703"/>
      <c r="D665" s="703"/>
      <c r="E665" s="703"/>
      <c r="F665" s="700"/>
      <c r="G665" s="704"/>
      <c r="H665" s="706"/>
    </row>
    <row r="666" spans="1:8">
      <c r="A666" s="703"/>
      <c r="B666" s="703"/>
      <c r="C666" s="703"/>
      <c r="D666" s="703"/>
      <c r="E666" s="703"/>
      <c r="F666" s="700"/>
      <c r="G666" s="704"/>
      <c r="H666" s="706"/>
    </row>
    <row r="667" spans="1:8">
      <c r="A667" s="703"/>
      <c r="B667" s="703"/>
      <c r="C667" s="703"/>
      <c r="D667" s="703"/>
      <c r="E667" s="703"/>
      <c r="F667" s="700"/>
      <c r="G667" s="704"/>
      <c r="H667" s="706"/>
    </row>
    <row r="668" spans="1:8">
      <c r="A668" s="703"/>
      <c r="B668" s="703"/>
      <c r="C668" s="703"/>
      <c r="D668" s="703"/>
      <c r="E668" s="703"/>
      <c r="F668" s="700"/>
      <c r="G668" s="704"/>
      <c r="H668" s="706"/>
    </row>
    <row r="669" spans="1:8">
      <c r="A669" s="703"/>
      <c r="B669" s="703"/>
      <c r="C669" s="703"/>
      <c r="D669" s="703"/>
      <c r="E669" s="703"/>
      <c r="F669" s="700"/>
      <c r="G669" s="704"/>
      <c r="H669" s="706"/>
    </row>
    <row r="670" spans="1:8">
      <c r="A670" s="703"/>
      <c r="B670" s="703"/>
      <c r="C670" s="703"/>
      <c r="D670" s="703"/>
      <c r="E670" s="703"/>
      <c r="F670" s="700"/>
      <c r="G670" s="704"/>
      <c r="H670" s="706"/>
    </row>
    <row r="671" spans="1:8">
      <c r="A671" s="703"/>
      <c r="B671" s="703"/>
      <c r="C671" s="703"/>
      <c r="D671" s="703"/>
      <c r="E671" s="703"/>
      <c r="F671" s="700"/>
      <c r="G671" s="704"/>
      <c r="H671" s="706"/>
    </row>
    <row r="672" spans="1:8">
      <c r="A672" s="703"/>
      <c r="B672" s="703"/>
      <c r="C672" s="703"/>
      <c r="D672" s="703"/>
      <c r="E672" s="703"/>
      <c r="F672" s="700"/>
      <c r="G672" s="704"/>
      <c r="H672" s="706"/>
    </row>
    <row r="673" spans="1:8">
      <c r="A673" s="703"/>
      <c r="B673" s="703"/>
      <c r="C673" s="703"/>
      <c r="D673" s="703"/>
      <c r="E673" s="703"/>
      <c r="F673" s="700"/>
      <c r="G673" s="704"/>
      <c r="H673" s="706"/>
    </row>
    <row r="674" spans="1:8">
      <c r="A674" s="703"/>
      <c r="B674" s="703"/>
      <c r="C674" s="703"/>
      <c r="D674" s="703"/>
      <c r="E674" s="703"/>
      <c r="F674" s="700"/>
      <c r="G674" s="704"/>
      <c r="H674" s="706"/>
    </row>
    <row r="675" spans="1:8">
      <c r="A675" s="703"/>
      <c r="B675" s="703"/>
      <c r="C675" s="703"/>
      <c r="D675" s="703"/>
      <c r="E675" s="703"/>
      <c r="F675" s="700"/>
      <c r="G675" s="704"/>
      <c r="H675" s="706"/>
    </row>
    <row r="676" spans="1:8">
      <c r="A676" s="703"/>
      <c r="B676" s="703"/>
      <c r="C676" s="703"/>
      <c r="D676" s="703"/>
      <c r="E676" s="703"/>
      <c r="F676" s="700"/>
      <c r="G676" s="704"/>
      <c r="H676" s="706"/>
    </row>
    <row r="677" spans="1:8">
      <c r="A677" s="703"/>
      <c r="B677" s="703"/>
      <c r="C677" s="703"/>
      <c r="D677" s="703"/>
      <c r="E677" s="703"/>
      <c r="F677" s="700"/>
      <c r="G677" s="704"/>
      <c r="H677" s="706"/>
    </row>
    <row r="678" spans="1:8">
      <c r="A678" s="703"/>
      <c r="B678" s="703"/>
      <c r="C678" s="703"/>
      <c r="D678" s="703"/>
      <c r="E678" s="703"/>
      <c r="F678" s="700"/>
      <c r="G678" s="704"/>
      <c r="H678" s="706"/>
    </row>
    <row r="679" spans="1:8">
      <c r="A679" s="703"/>
      <c r="B679" s="703"/>
      <c r="C679" s="703"/>
      <c r="D679" s="703"/>
      <c r="E679" s="703"/>
      <c r="F679" s="700"/>
      <c r="G679" s="704"/>
      <c r="H679" s="706"/>
    </row>
    <row r="680" spans="1:8">
      <c r="A680" s="703"/>
      <c r="B680" s="703"/>
      <c r="C680" s="703"/>
      <c r="D680" s="703"/>
      <c r="E680" s="703"/>
      <c r="F680" s="700"/>
      <c r="G680" s="704"/>
      <c r="H680" s="706"/>
    </row>
    <row r="681" spans="1:8">
      <c r="A681" s="703"/>
      <c r="B681" s="703"/>
      <c r="C681" s="703"/>
      <c r="D681" s="703"/>
      <c r="E681" s="703"/>
      <c r="F681" s="700"/>
      <c r="G681" s="704"/>
      <c r="H681" s="706"/>
    </row>
    <row r="682" spans="1:8">
      <c r="A682" s="703"/>
      <c r="B682" s="703"/>
      <c r="C682" s="703"/>
      <c r="D682" s="703"/>
      <c r="E682" s="703"/>
      <c r="F682" s="700"/>
      <c r="G682" s="704"/>
      <c r="H682" s="706"/>
    </row>
    <row r="683" spans="1:8">
      <c r="A683" s="703"/>
      <c r="B683" s="703"/>
      <c r="C683" s="703"/>
      <c r="D683" s="703"/>
      <c r="E683" s="703"/>
      <c r="F683" s="700"/>
      <c r="G683" s="704"/>
      <c r="H683" s="706"/>
    </row>
    <row r="684" spans="1:8">
      <c r="A684" s="703"/>
      <c r="B684" s="703"/>
      <c r="C684" s="703"/>
      <c r="D684" s="703"/>
      <c r="E684" s="703"/>
      <c r="F684" s="700"/>
      <c r="G684" s="704"/>
      <c r="H684" s="706"/>
    </row>
    <row r="685" spans="1:8">
      <c r="A685" s="703"/>
      <c r="B685" s="703"/>
      <c r="C685" s="703"/>
      <c r="D685" s="703"/>
      <c r="E685" s="703"/>
      <c r="F685" s="700"/>
      <c r="G685" s="704"/>
      <c r="H685" s="706"/>
    </row>
    <row r="686" spans="1:8">
      <c r="A686" s="703"/>
      <c r="B686" s="703"/>
      <c r="C686" s="703"/>
      <c r="D686" s="703"/>
      <c r="E686" s="703"/>
      <c r="F686" s="700"/>
      <c r="G686" s="704"/>
      <c r="H686" s="706"/>
    </row>
    <row r="687" spans="1:8">
      <c r="A687" s="703"/>
      <c r="B687" s="703"/>
      <c r="C687" s="703"/>
      <c r="D687" s="703"/>
      <c r="E687" s="703"/>
      <c r="F687" s="700"/>
      <c r="G687" s="704"/>
      <c r="H687" s="706"/>
    </row>
    <row r="688" spans="1:8">
      <c r="A688" s="703"/>
      <c r="B688" s="703"/>
      <c r="C688" s="703"/>
      <c r="D688" s="703"/>
      <c r="E688" s="703"/>
      <c r="F688" s="700"/>
      <c r="G688" s="704"/>
      <c r="H688" s="706"/>
    </row>
    <row r="689" spans="1:8">
      <c r="A689" s="703"/>
      <c r="B689" s="703"/>
      <c r="C689" s="703"/>
      <c r="D689" s="703"/>
      <c r="E689" s="703"/>
      <c r="F689" s="700"/>
      <c r="G689" s="704"/>
      <c r="H689" s="706"/>
    </row>
    <row r="690" spans="1:8">
      <c r="A690" s="703"/>
      <c r="B690" s="703"/>
      <c r="C690" s="703"/>
      <c r="D690" s="703"/>
      <c r="E690" s="703"/>
      <c r="F690" s="700"/>
      <c r="G690" s="704"/>
      <c r="H690" s="706"/>
    </row>
    <row r="691" spans="1:8">
      <c r="A691" s="703"/>
      <c r="B691" s="703"/>
      <c r="C691" s="703"/>
      <c r="D691" s="703"/>
      <c r="E691" s="703"/>
      <c r="F691" s="700"/>
      <c r="G691" s="704"/>
      <c r="H691" s="706"/>
    </row>
    <row r="692" spans="1:8">
      <c r="A692" s="703"/>
      <c r="B692" s="703"/>
      <c r="C692" s="703"/>
      <c r="D692" s="703"/>
      <c r="E692" s="703"/>
      <c r="F692" s="700"/>
      <c r="G692" s="704"/>
      <c r="H692" s="706"/>
    </row>
    <row r="693" spans="1:8">
      <c r="A693" s="703"/>
      <c r="B693" s="703"/>
      <c r="C693" s="703"/>
      <c r="D693" s="703"/>
      <c r="E693" s="703"/>
      <c r="F693" s="700"/>
      <c r="G693" s="704"/>
      <c r="H693" s="706"/>
    </row>
    <row r="694" spans="1:8">
      <c r="A694" s="703"/>
      <c r="B694" s="703"/>
      <c r="C694" s="703"/>
      <c r="D694" s="703"/>
      <c r="E694" s="703"/>
      <c r="F694" s="700"/>
      <c r="G694" s="704"/>
      <c r="H694" s="706"/>
    </row>
    <row r="695" spans="1:8">
      <c r="A695" s="703"/>
      <c r="B695" s="703"/>
      <c r="C695" s="703"/>
      <c r="D695" s="703"/>
      <c r="E695" s="703"/>
      <c r="F695" s="700"/>
      <c r="G695" s="704"/>
      <c r="H695" s="706"/>
    </row>
    <row r="696" spans="1:8">
      <c r="A696" s="703"/>
      <c r="B696" s="703"/>
      <c r="C696" s="703"/>
      <c r="D696" s="703"/>
      <c r="E696" s="703"/>
      <c r="F696" s="700"/>
      <c r="G696" s="704"/>
      <c r="H696" s="706"/>
    </row>
    <row r="697" spans="1:8">
      <c r="A697" s="703"/>
      <c r="B697" s="703"/>
      <c r="C697" s="703"/>
      <c r="D697" s="703"/>
      <c r="E697" s="703"/>
      <c r="F697" s="700"/>
      <c r="G697" s="704"/>
      <c r="H697" s="706"/>
    </row>
    <row r="698" spans="1:8">
      <c r="A698" s="703"/>
      <c r="B698" s="703"/>
      <c r="C698" s="703"/>
      <c r="D698" s="703"/>
      <c r="E698" s="703"/>
      <c r="F698" s="700"/>
      <c r="G698" s="704"/>
      <c r="H698" s="706"/>
    </row>
    <row r="699" spans="1:8">
      <c r="A699" s="703"/>
      <c r="B699" s="703"/>
      <c r="C699" s="703"/>
      <c r="D699" s="703"/>
      <c r="E699" s="703"/>
      <c r="F699" s="700"/>
      <c r="G699" s="704"/>
      <c r="H699" s="706"/>
    </row>
    <row r="700" spans="1:8">
      <c r="A700" s="703"/>
      <c r="B700" s="703"/>
      <c r="C700" s="703"/>
      <c r="D700" s="703"/>
      <c r="E700" s="703"/>
      <c r="F700" s="700"/>
      <c r="G700" s="704"/>
      <c r="H700" s="706"/>
    </row>
    <row r="701" spans="1:8">
      <c r="A701" s="703"/>
      <c r="B701" s="703"/>
      <c r="C701" s="703"/>
      <c r="D701" s="703"/>
      <c r="E701" s="703"/>
      <c r="F701" s="700"/>
      <c r="G701" s="704"/>
      <c r="H701" s="706"/>
    </row>
    <row r="702" spans="1:8">
      <c r="A702" s="703"/>
      <c r="B702" s="703"/>
      <c r="C702" s="703"/>
      <c r="D702" s="703"/>
      <c r="E702" s="703"/>
      <c r="F702" s="700"/>
      <c r="G702" s="704"/>
      <c r="H702" s="706"/>
    </row>
    <row r="703" spans="1:8">
      <c r="A703" s="703"/>
      <c r="B703" s="703"/>
      <c r="C703" s="703"/>
      <c r="D703" s="703"/>
      <c r="E703" s="703"/>
      <c r="F703" s="700"/>
      <c r="G703" s="704"/>
      <c r="H703" s="706"/>
    </row>
    <row r="704" spans="1:8">
      <c r="A704" s="703"/>
      <c r="B704" s="703"/>
      <c r="C704" s="703"/>
      <c r="D704" s="703"/>
      <c r="E704" s="703"/>
      <c r="F704" s="700"/>
      <c r="G704" s="704"/>
      <c r="H704" s="706"/>
    </row>
    <row r="705" spans="1:8">
      <c r="A705" s="703"/>
      <c r="B705" s="703"/>
      <c r="C705" s="703"/>
      <c r="D705" s="703"/>
      <c r="E705" s="703"/>
      <c r="F705" s="700"/>
      <c r="G705" s="704"/>
      <c r="H705" s="706"/>
    </row>
    <row r="706" spans="1:8">
      <c r="A706" s="703"/>
      <c r="B706" s="703"/>
      <c r="C706" s="703"/>
      <c r="D706" s="703"/>
      <c r="E706" s="703"/>
      <c r="F706" s="700"/>
      <c r="G706" s="704"/>
      <c r="H706" s="706"/>
    </row>
    <row r="707" spans="1:8">
      <c r="A707" s="703"/>
      <c r="B707" s="703"/>
      <c r="C707" s="703"/>
      <c r="D707" s="703"/>
      <c r="E707" s="703"/>
      <c r="F707" s="700"/>
      <c r="G707" s="704"/>
      <c r="H707" s="706"/>
    </row>
    <row r="708" spans="1:8">
      <c r="A708" s="703"/>
      <c r="B708" s="703"/>
      <c r="C708" s="703"/>
      <c r="D708" s="703"/>
      <c r="E708" s="703"/>
      <c r="F708" s="700"/>
      <c r="G708" s="704"/>
      <c r="H708" s="706"/>
    </row>
    <row r="709" spans="1:8">
      <c r="A709" s="703"/>
      <c r="B709" s="703"/>
      <c r="C709" s="703"/>
      <c r="D709" s="703"/>
      <c r="E709" s="703"/>
      <c r="F709" s="700"/>
      <c r="G709" s="704"/>
      <c r="H709" s="706"/>
    </row>
    <row r="710" spans="1:8">
      <c r="A710" s="703"/>
      <c r="B710" s="703"/>
      <c r="C710" s="703"/>
      <c r="D710" s="703"/>
      <c r="E710" s="703"/>
      <c r="F710" s="700"/>
      <c r="G710" s="704"/>
      <c r="H710" s="706"/>
    </row>
    <row r="711" spans="1:8">
      <c r="A711" s="703"/>
      <c r="B711" s="703"/>
      <c r="C711" s="703"/>
      <c r="D711" s="703"/>
      <c r="E711" s="703"/>
      <c r="F711" s="700"/>
      <c r="G711" s="704"/>
      <c r="H711" s="706"/>
    </row>
    <row r="712" spans="1:8">
      <c r="A712" s="703"/>
      <c r="B712" s="703"/>
      <c r="C712" s="703"/>
      <c r="D712" s="703"/>
      <c r="E712" s="703"/>
      <c r="F712" s="700"/>
      <c r="G712" s="704"/>
      <c r="H712" s="706"/>
    </row>
    <row r="713" spans="1:8">
      <c r="A713" s="703"/>
      <c r="B713" s="703"/>
      <c r="C713" s="703"/>
      <c r="D713" s="703"/>
      <c r="E713" s="703"/>
      <c r="F713" s="700"/>
      <c r="G713" s="704"/>
      <c r="H713" s="706"/>
    </row>
    <row r="714" spans="1:8">
      <c r="A714" s="703"/>
      <c r="B714" s="703"/>
      <c r="C714" s="703"/>
      <c r="D714" s="703"/>
      <c r="E714" s="703"/>
      <c r="F714" s="700"/>
      <c r="G714" s="704"/>
      <c r="H714" s="706"/>
    </row>
    <row r="715" spans="1:8">
      <c r="A715" s="703"/>
      <c r="B715" s="703"/>
      <c r="C715" s="703"/>
      <c r="D715" s="703"/>
      <c r="E715" s="703"/>
      <c r="F715" s="700"/>
      <c r="G715" s="704"/>
      <c r="H715" s="706"/>
    </row>
    <row r="716" spans="1:8">
      <c r="A716" s="703"/>
      <c r="B716" s="703"/>
      <c r="C716" s="703"/>
      <c r="D716" s="703"/>
      <c r="E716" s="703"/>
      <c r="F716" s="700"/>
      <c r="G716" s="704"/>
      <c r="H716" s="706"/>
    </row>
    <row r="717" spans="1:8">
      <c r="A717" s="703"/>
      <c r="B717" s="703"/>
      <c r="C717" s="703"/>
      <c r="D717" s="703"/>
      <c r="E717" s="703"/>
      <c r="F717" s="700"/>
      <c r="G717" s="704"/>
      <c r="H717" s="706"/>
    </row>
    <row r="718" spans="1:8">
      <c r="A718" s="703"/>
      <c r="B718" s="703"/>
      <c r="C718" s="703"/>
      <c r="D718" s="703"/>
      <c r="E718" s="703"/>
      <c r="F718" s="700"/>
      <c r="G718" s="704"/>
      <c r="H718" s="706"/>
    </row>
    <row r="719" spans="1:8">
      <c r="A719" s="703"/>
      <c r="B719" s="703"/>
      <c r="C719" s="703"/>
      <c r="D719" s="703"/>
      <c r="E719" s="703"/>
      <c r="F719" s="700"/>
      <c r="G719" s="704"/>
      <c r="H719" s="706"/>
    </row>
    <row r="720" spans="1:8">
      <c r="A720" s="703"/>
      <c r="B720" s="703"/>
      <c r="C720" s="703"/>
      <c r="D720" s="703"/>
      <c r="E720" s="703"/>
      <c r="F720" s="700"/>
      <c r="G720" s="704"/>
      <c r="H720" s="706"/>
    </row>
    <row r="721" spans="1:8">
      <c r="A721" s="703"/>
      <c r="B721" s="703"/>
      <c r="C721" s="703"/>
      <c r="D721" s="703"/>
      <c r="E721" s="703"/>
      <c r="F721" s="700"/>
      <c r="G721" s="704"/>
      <c r="H721" s="706"/>
    </row>
    <row r="722" spans="1:8">
      <c r="A722" s="703"/>
      <c r="B722" s="703"/>
      <c r="C722" s="703"/>
      <c r="D722" s="703"/>
      <c r="E722" s="703"/>
      <c r="F722" s="700"/>
      <c r="G722" s="704"/>
      <c r="H722" s="706"/>
    </row>
    <row r="723" spans="1:8">
      <c r="A723" s="703"/>
      <c r="B723" s="703"/>
      <c r="C723" s="703"/>
      <c r="D723" s="703"/>
      <c r="E723" s="703"/>
      <c r="F723" s="700"/>
      <c r="G723" s="704"/>
      <c r="H723" s="706"/>
    </row>
    <row r="724" spans="1:8">
      <c r="A724" s="703"/>
      <c r="B724" s="703"/>
      <c r="C724" s="703"/>
      <c r="D724" s="703"/>
      <c r="E724" s="703"/>
      <c r="F724" s="700"/>
      <c r="G724" s="704"/>
      <c r="H724" s="706"/>
    </row>
    <row r="725" spans="1:8">
      <c r="A725" s="703"/>
      <c r="B725" s="703"/>
      <c r="C725" s="703"/>
      <c r="D725" s="703"/>
      <c r="E725" s="703"/>
      <c r="F725" s="700"/>
      <c r="G725" s="704"/>
      <c r="H725" s="706"/>
    </row>
    <row r="726" spans="1:8">
      <c r="A726" s="703"/>
      <c r="B726" s="703"/>
      <c r="C726" s="703"/>
      <c r="D726" s="703"/>
      <c r="E726" s="703"/>
      <c r="F726" s="700"/>
      <c r="G726" s="704"/>
      <c r="H726" s="706"/>
    </row>
    <row r="727" spans="1:8">
      <c r="A727" s="703"/>
      <c r="B727" s="703"/>
      <c r="C727" s="703"/>
      <c r="D727" s="703"/>
      <c r="E727" s="703"/>
      <c r="F727" s="700"/>
      <c r="G727" s="704"/>
      <c r="H727" s="706"/>
    </row>
    <row r="728" spans="1:8">
      <c r="A728" s="703"/>
      <c r="B728" s="703"/>
      <c r="C728" s="703"/>
      <c r="D728" s="703"/>
      <c r="E728" s="703"/>
      <c r="F728" s="700"/>
      <c r="G728" s="704"/>
      <c r="H728" s="706"/>
    </row>
    <row r="729" spans="1:8">
      <c r="A729" s="703"/>
      <c r="B729" s="703"/>
      <c r="C729" s="703"/>
      <c r="D729" s="703"/>
      <c r="E729" s="703"/>
      <c r="F729" s="700"/>
      <c r="G729" s="704"/>
      <c r="H729" s="706"/>
    </row>
    <row r="730" spans="1:8">
      <c r="A730" s="703"/>
      <c r="B730" s="703"/>
      <c r="C730" s="703"/>
      <c r="D730" s="703"/>
      <c r="E730" s="703"/>
      <c r="F730" s="700"/>
      <c r="G730" s="704"/>
      <c r="H730" s="706"/>
    </row>
    <row r="731" spans="1:8">
      <c r="A731" s="703"/>
      <c r="B731" s="703"/>
      <c r="C731" s="703"/>
      <c r="D731" s="703"/>
      <c r="E731" s="703"/>
      <c r="F731" s="700"/>
      <c r="G731" s="704"/>
      <c r="H731" s="706"/>
    </row>
    <row r="732" spans="1:8">
      <c r="A732" s="703"/>
      <c r="B732" s="703"/>
      <c r="C732" s="703"/>
      <c r="D732" s="703"/>
      <c r="E732" s="703"/>
      <c r="F732" s="700"/>
      <c r="G732" s="704"/>
      <c r="H732" s="706"/>
    </row>
    <row r="733" spans="1:8">
      <c r="A733" s="703"/>
      <c r="B733" s="703"/>
      <c r="C733" s="703"/>
      <c r="D733" s="703"/>
      <c r="E733" s="703"/>
      <c r="F733" s="700"/>
      <c r="G733" s="704"/>
      <c r="H733" s="706"/>
    </row>
    <row r="734" spans="1:8">
      <c r="A734" s="703"/>
      <c r="B734" s="703"/>
      <c r="C734" s="703"/>
      <c r="D734" s="703"/>
      <c r="E734" s="703"/>
      <c r="F734" s="700"/>
      <c r="G734" s="704"/>
      <c r="H734" s="706"/>
    </row>
    <row r="735" spans="1:8">
      <c r="A735" s="703"/>
      <c r="B735" s="703"/>
      <c r="C735" s="703"/>
      <c r="D735" s="703"/>
      <c r="E735" s="703"/>
      <c r="F735" s="700"/>
      <c r="G735" s="704"/>
      <c r="H735" s="706"/>
    </row>
    <row r="736" spans="1:8">
      <c r="A736" s="703"/>
      <c r="B736" s="703"/>
      <c r="C736" s="703"/>
      <c r="D736" s="703"/>
      <c r="E736" s="703"/>
      <c r="F736" s="700"/>
      <c r="G736" s="704"/>
      <c r="H736" s="706"/>
    </row>
    <row r="737" spans="1:8">
      <c r="A737" s="703"/>
      <c r="B737" s="703"/>
      <c r="C737" s="703"/>
      <c r="D737" s="703"/>
      <c r="E737" s="703"/>
      <c r="F737" s="700"/>
      <c r="G737" s="704"/>
      <c r="H737" s="706"/>
    </row>
    <row r="738" spans="1:8">
      <c r="A738" s="703"/>
      <c r="B738" s="703"/>
      <c r="C738" s="703"/>
      <c r="D738" s="703"/>
      <c r="E738" s="703"/>
      <c r="F738" s="700"/>
      <c r="G738" s="704"/>
      <c r="H738" s="706"/>
    </row>
    <row r="739" spans="1:8">
      <c r="A739" s="703"/>
      <c r="B739" s="703"/>
      <c r="C739" s="703"/>
      <c r="D739" s="703"/>
      <c r="E739" s="703"/>
      <c r="F739" s="700"/>
      <c r="G739" s="704"/>
      <c r="H739" s="706"/>
    </row>
    <row r="740" spans="1:8">
      <c r="A740" s="703"/>
      <c r="B740" s="703"/>
      <c r="C740" s="703"/>
      <c r="D740" s="703"/>
      <c r="E740" s="703"/>
      <c r="F740" s="700"/>
      <c r="G740" s="704"/>
      <c r="H740" s="706"/>
    </row>
    <row r="741" spans="1:8">
      <c r="A741" s="703"/>
      <c r="B741" s="703"/>
      <c r="C741" s="703"/>
      <c r="D741" s="703"/>
      <c r="E741" s="703"/>
      <c r="F741" s="700"/>
      <c r="G741" s="704"/>
      <c r="H741" s="706"/>
    </row>
    <row r="742" spans="1:8">
      <c r="A742" s="703"/>
      <c r="B742" s="703"/>
      <c r="C742" s="703"/>
      <c r="D742" s="703"/>
      <c r="E742" s="703"/>
      <c r="F742" s="700"/>
      <c r="G742" s="704"/>
      <c r="H742" s="706"/>
    </row>
    <row r="743" spans="1:8">
      <c r="A743" s="703"/>
      <c r="B743" s="703"/>
      <c r="C743" s="703"/>
      <c r="D743" s="703"/>
      <c r="E743" s="703"/>
      <c r="F743" s="700"/>
      <c r="G743" s="704"/>
      <c r="H743" s="706"/>
    </row>
    <row r="744" spans="1:8">
      <c r="A744" s="703"/>
      <c r="B744" s="703"/>
      <c r="C744" s="703"/>
      <c r="D744" s="703"/>
      <c r="E744" s="703"/>
      <c r="F744" s="700"/>
      <c r="G744" s="704"/>
      <c r="H744" s="706"/>
    </row>
    <row r="745" spans="1:8">
      <c r="A745" s="703"/>
      <c r="B745" s="703"/>
      <c r="C745" s="703"/>
      <c r="D745" s="703"/>
      <c r="E745" s="703"/>
      <c r="F745" s="700"/>
      <c r="G745" s="704"/>
      <c r="H745" s="706"/>
    </row>
    <row r="746" spans="1:8">
      <c r="A746" s="703"/>
      <c r="B746" s="703"/>
      <c r="C746" s="703"/>
      <c r="D746" s="703"/>
      <c r="E746" s="703"/>
      <c r="F746" s="700"/>
      <c r="G746" s="704"/>
      <c r="H746" s="706"/>
    </row>
    <row r="747" spans="1:8">
      <c r="A747" s="703"/>
      <c r="B747" s="703"/>
      <c r="C747" s="703"/>
      <c r="D747" s="703"/>
      <c r="E747" s="703"/>
      <c r="F747" s="700"/>
      <c r="G747" s="704"/>
      <c r="H747" s="706"/>
    </row>
    <row r="748" spans="1:8">
      <c r="A748" s="703"/>
      <c r="B748" s="703"/>
      <c r="C748" s="703"/>
      <c r="D748" s="703"/>
      <c r="E748" s="703"/>
      <c r="F748" s="700"/>
      <c r="G748" s="704"/>
      <c r="H748" s="706"/>
    </row>
    <row r="749" spans="1:8">
      <c r="A749" s="703"/>
      <c r="B749" s="703"/>
      <c r="C749" s="703"/>
      <c r="D749" s="703"/>
      <c r="E749" s="703"/>
      <c r="F749" s="700"/>
      <c r="G749" s="704"/>
      <c r="H749" s="706"/>
    </row>
    <row r="750" spans="1:8">
      <c r="A750" s="703"/>
      <c r="B750" s="703"/>
      <c r="C750" s="703"/>
      <c r="D750" s="703"/>
      <c r="E750" s="703"/>
      <c r="F750" s="700"/>
      <c r="G750" s="704"/>
      <c r="H750" s="706"/>
    </row>
    <row r="751" spans="1:8">
      <c r="A751" s="703"/>
      <c r="B751" s="703"/>
      <c r="C751" s="703"/>
      <c r="D751" s="703"/>
      <c r="E751" s="703"/>
      <c r="F751" s="700"/>
      <c r="G751" s="704"/>
      <c r="H751" s="706"/>
    </row>
    <row r="752" spans="1:8">
      <c r="A752" s="703"/>
      <c r="B752" s="703"/>
      <c r="C752" s="703"/>
      <c r="D752" s="703"/>
      <c r="E752" s="703"/>
      <c r="F752" s="700"/>
      <c r="G752" s="704"/>
      <c r="H752" s="706"/>
    </row>
    <row r="753" spans="1:8">
      <c r="A753" s="703"/>
      <c r="B753" s="703"/>
      <c r="C753" s="703"/>
      <c r="D753" s="703"/>
      <c r="E753" s="703"/>
      <c r="F753" s="700"/>
      <c r="G753" s="704"/>
      <c r="H753" s="706"/>
    </row>
    <row r="754" spans="1:8">
      <c r="A754" s="703"/>
      <c r="B754" s="703"/>
      <c r="C754" s="703"/>
      <c r="D754" s="703"/>
      <c r="E754" s="703"/>
      <c r="F754" s="700"/>
      <c r="G754" s="704"/>
      <c r="H754" s="706"/>
    </row>
    <row r="755" spans="1:8">
      <c r="A755" s="703"/>
      <c r="B755" s="703"/>
      <c r="C755" s="703"/>
      <c r="D755" s="703"/>
      <c r="E755" s="703"/>
      <c r="F755" s="700"/>
      <c r="G755" s="704"/>
      <c r="H755" s="706"/>
    </row>
    <row r="756" spans="1:8">
      <c r="A756" s="703"/>
      <c r="B756" s="703"/>
      <c r="C756" s="703"/>
      <c r="D756" s="703"/>
      <c r="E756" s="703"/>
      <c r="F756" s="700"/>
      <c r="G756" s="704"/>
      <c r="H756" s="706"/>
    </row>
    <row r="757" spans="1:8">
      <c r="A757" s="703"/>
      <c r="B757" s="703"/>
      <c r="C757" s="703"/>
      <c r="D757" s="703"/>
      <c r="E757" s="703"/>
      <c r="F757" s="700"/>
      <c r="G757" s="704"/>
      <c r="H757" s="706"/>
    </row>
    <row r="758" spans="1:8">
      <c r="A758" s="703"/>
      <c r="B758" s="703"/>
      <c r="C758" s="703"/>
      <c r="D758" s="703"/>
      <c r="E758" s="703"/>
      <c r="F758" s="700"/>
      <c r="G758" s="704"/>
      <c r="H758" s="706"/>
    </row>
    <row r="759" spans="1:8">
      <c r="A759" s="703"/>
      <c r="B759" s="703"/>
      <c r="C759" s="703"/>
      <c r="D759" s="703"/>
      <c r="E759" s="703"/>
      <c r="F759" s="700"/>
      <c r="G759" s="704"/>
      <c r="H759" s="706"/>
    </row>
    <row r="760" spans="1:8">
      <c r="A760" s="703"/>
      <c r="B760" s="703"/>
      <c r="C760" s="703"/>
      <c r="D760" s="703"/>
      <c r="E760" s="703"/>
      <c r="F760" s="700"/>
      <c r="G760" s="704"/>
      <c r="H760" s="706"/>
    </row>
    <row r="761" spans="1:8">
      <c r="A761" s="703"/>
      <c r="B761" s="703"/>
      <c r="C761" s="703"/>
      <c r="D761" s="703"/>
      <c r="E761" s="703"/>
      <c r="F761" s="700"/>
      <c r="G761" s="704"/>
      <c r="H761" s="706"/>
    </row>
    <row r="762" spans="1:8">
      <c r="A762" s="703"/>
      <c r="B762" s="703"/>
      <c r="C762" s="703"/>
      <c r="D762" s="703"/>
      <c r="E762" s="703"/>
      <c r="F762" s="700"/>
      <c r="G762" s="704"/>
      <c r="H762" s="706"/>
    </row>
    <row r="763" spans="1:8">
      <c r="A763" s="703"/>
      <c r="B763" s="703"/>
      <c r="C763" s="703"/>
      <c r="D763" s="703"/>
      <c r="E763" s="703"/>
      <c r="F763" s="700"/>
      <c r="G763" s="704"/>
      <c r="H763" s="706"/>
    </row>
    <row r="764" spans="1:8">
      <c r="A764" s="703"/>
      <c r="B764" s="703"/>
      <c r="C764" s="703"/>
      <c r="D764" s="703"/>
      <c r="E764" s="703"/>
      <c r="F764" s="700"/>
      <c r="G764" s="704"/>
      <c r="H764" s="706"/>
    </row>
    <row r="765" spans="1:8">
      <c r="A765" s="703"/>
      <c r="B765" s="703"/>
      <c r="C765" s="703"/>
      <c r="D765" s="703"/>
      <c r="E765" s="703"/>
      <c r="F765" s="700"/>
      <c r="G765" s="704"/>
      <c r="H765" s="706"/>
    </row>
    <row r="766" spans="1:8">
      <c r="A766" s="703"/>
      <c r="B766" s="703"/>
      <c r="C766" s="703"/>
      <c r="D766" s="703"/>
      <c r="E766" s="703"/>
      <c r="F766" s="700"/>
      <c r="G766" s="704"/>
      <c r="H766" s="706"/>
    </row>
    <row r="767" spans="1:8">
      <c r="A767" s="703"/>
      <c r="B767" s="703"/>
      <c r="C767" s="703"/>
      <c r="D767" s="703"/>
      <c r="E767" s="703"/>
      <c r="F767" s="700"/>
      <c r="G767" s="704"/>
      <c r="H767" s="706"/>
    </row>
    <row r="768" spans="1:8">
      <c r="A768" s="703"/>
      <c r="B768" s="703"/>
      <c r="C768" s="703"/>
      <c r="D768" s="703"/>
      <c r="E768" s="703"/>
      <c r="F768" s="700"/>
      <c r="G768" s="704"/>
      <c r="H768" s="706"/>
    </row>
    <row r="769" spans="1:8">
      <c r="A769" s="703"/>
      <c r="B769" s="703"/>
      <c r="C769" s="703"/>
      <c r="D769" s="703"/>
      <c r="E769" s="703"/>
      <c r="F769" s="700"/>
      <c r="G769" s="704"/>
      <c r="H769" s="706"/>
    </row>
    <row r="770" spans="1:8">
      <c r="A770" s="703"/>
      <c r="B770" s="703"/>
      <c r="C770" s="703"/>
      <c r="D770" s="703"/>
      <c r="E770" s="703"/>
      <c r="F770" s="700"/>
      <c r="G770" s="704"/>
      <c r="H770" s="706"/>
    </row>
    <row r="771" spans="1:8">
      <c r="A771" s="703"/>
      <c r="B771" s="703"/>
      <c r="C771" s="703"/>
      <c r="D771" s="703"/>
      <c r="E771" s="703"/>
      <c r="F771" s="700"/>
      <c r="G771" s="704"/>
      <c r="H771" s="706"/>
    </row>
    <row r="772" spans="1:8">
      <c r="A772" s="703"/>
      <c r="B772" s="703"/>
      <c r="C772" s="703"/>
      <c r="D772" s="703"/>
      <c r="E772" s="703"/>
      <c r="F772" s="700"/>
      <c r="G772" s="704"/>
      <c r="H772" s="706"/>
    </row>
    <row r="773" spans="1:8">
      <c r="A773" s="703"/>
      <c r="B773" s="703"/>
      <c r="C773" s="703"/>
      <c r="D773" s="703"/>
      <c r="E773" s="703"/>
      <c r="F773" s="700"/>
      <c r="G773" s="704"/>
      <c r="H773" s="706"/>
    </row>
    <row r="774" spans="1:8">
      <c r="A774" s="703"/>
      <c r="B774" s="703"/>
      <c r="C774" s="703"/>
      <c r="D774" s="703"/>
      <c r="E774" s="703"/>
      <c r="F774" s="700"/>
      <c r="G774" s="704"/>
      <c r="H774" s="706"/>
    </row>
    <row r="775" spans="1:8">
      <c r="A775" s="703"/>
      <c r="B775" s="703"/>
      <c r="C775" s="703"/>
      <c r="D775" s="703"/>
      <c r="E775" s="703"/>
      <c r="F775" s="700"/>
      <c r="G775" s="704"/>
      <c r="H775" s="706"/>
    </row>
    <row r="776" spans="1:8">
      <c r="A776" s="703"/>
      <c r="B776" s="703"/>
      <c r="C776" s="703"/>
      <c r="D776" s="703"/>
      <c r="E776" s="703"/>
      <c r="F776" s="700"/>
      <c r="G776" s="704"/>
      <c r="H776" s="706"/>
    </row>
    <row r="777" spans="1:8">
      <c r="A777" s="703"/>
      <c r="B777" s="703"/>
      <c r="C777" s="703"/>
      <c r="D777" s="703"/>
      <c r="E777" s="703"/>
      <c r="F777" s="700"/>
      <c r="G777" s="704"/>
      <c r="H777" s="706"/>
    </row>
    <row r="778" spans="1:8">
      <c r="A778" s="703"/>
      <c r="B778" s="703"/>
      <c r="C778" s="703"/>
      <c r="D778" s="703"/>
      <c r="E778" s="703"/>
      <c r="F778" s="700"/>
      <c r="G778" s="704"/>
      <c r="H778" s="706"/>
    </row>
    <row r="779" spans="1:8">
      <c r="A779" s="703"/>
      <c r="B779" s="703"/>
      <c r="C779" s="703"/>
      <c r="D779" s="703"/>
      <c r="E779" s="703"/>
      <c r="F779" s="700"/>
      <c r="G779" s="704"/>
      <c r="H779" s="706"/>
    </row>
    <row r="780" spans="1:8">
      <c r="A780" s="703"/>
      <c r="B780" s="703"/>
      <c r="C780" s="703"/>
      <c r="D780" s="703"/>
      <c r="E780" s="703"/>
      <c r="F780" s="700"/>
      <c r="G780" s="704"/>
      <c r="H780" s="706"/>
    </row>
    <row r="781" spans="1:8">
      <c r="A781" s="703"/>
      <c r="B781" s="703"/>
      <c r="C781" s="703"/>
      <c r="D781" s="703"/>
      <c r="E781" s="703"/>
      <c r="F781" s="700"/>
      <c r="G781" s="704"/>
      <c r="H781" s="706"/>
    </row>
    <row r="782" spans="1:8">
      <c r="A782" s="703"/>
      <c r="B782" s="703"/>
      <c r="C782" s="703"/>
      <c r="D782" s="703"/>
      <c r="E782" s="703"/>
      <c r="F782" s="700"/>
      <c r="G782" s="704"/>
      <c r="H782" s="706"/>
    </row>
    <row r="783" spans="1:8">
      <c r="A783" s="703"/>
      <c r="B783" s="703"/>
      <c r="C783" s="703"/>
      <c r="D783" s="703"/>
      <c r="E783" s="703"/>
      <c r="F783" s="700"/>
      <c r="G783" s="704"/>
      <c r="H783" s="706"/>
    </row>
    <row r="784" spans="1:8">
      <c r="A784" s="703"/>
      <c r="B784" s="703"/>
      <c r="C784" s="703"/>
      <c r="D784" s="703"/>
      <c r="E784" s="703"/>
      <c r="F784" s="700"/>
      <c r="G784" s="704"/>
      <c r="H784" s="706"/>
    </row>
    <row r="785" spans="1:8">
      <c r="A785" s="703"/>
      <c r="B785" s="703"/>
      <c r="C785" s="703"/>
      <c r="D785" s="703"/>
      <c r="E785" s="703"/>
      <c r="F785" s="700"/>
      <c r="G785" s="704"/>
      <c r="H785" s="706"/>
    </row>
    <row r="786" spans="1:8">
      <c r="A786" s="703"/>
      <c r="B786" s="703"/>
      <c r="C786" s="703"/>
      <c r="D786" s="703"/>
      <c r="E786" s="703"/>
      <c r="F786" s="700"/>
      <c r="G786" s="704"/>
      <c r="H786" s="706"/>
    </row>
    <row r="787" spans="1:8">
      <c r="A787" s="703"/>
      <c r="B787" s="703"/>
      <c r="C787" s="703"/>
      <c r="D787" s="703"/>
      <c r="E787" s="703"/>
      <c r="F787" s="700"/>
      <c r="G787" s="704"/>
      <c r="H787" s="706"/>
    </row>
    <row r="788" spans="1:8">
      <c r="A788" s="703"/>
      <c r="B788" s="703"/>
      <c r="C788" s="703"/>
      <c r="D788" s="703"/>
      <c r="E788" s="703"/>
      <c r="F788" s="700"/>
      <c r="G788" s="704"/>
      <c r="H788" s="706"/>
    </row>
    <row r="789" spans="1:8">
      <c r="A789" s="703"/>
      <c r="B789" s="703"/>
      <c r="C789" s="703"/>
      <c r="D789" s="703"/>
      <c r="E789" s="703"/>
      <c r="F789" s="700"/>
      <c r="G789" s="704"/>
      <c r="H789" s="706"/>
    </row>
    <row r="790" spans="1:8">
      <c r="A790" s="703"/>
      <c r="B790" s="703"/>
      <c r="C790" s="703"/>
      <c r="D790" s="703"/>
      <c r="E790" s="703"/>
      <c r="F790" s="700"/>
      <c r="G790" s="704"/>
      <c r="H790" s="706"/>
    </row>
    <row r="791" spans="1:8">
      <c r="A791" s="703"/>
      <c r="B791" s="703"/>
      <c r="C791" s="703"/>
      <c r="D791" s="703"/>
      <c r="E791" s="703"/>
      <c r="F791" s="700"/>
      <c r="G791" s="704"/>
      <c r="H791" s="706"/>
    </row>
    <row r="792" spans="1:8">
      <c r="A792" s="703"/>
      <c r="B792" s="703"/>
      <c r="C792" s="703"/>
      <c r="D792" s="703"/>
      <c r="E792" s="703"/>
      <c r="F792" s="700"/>
      <c r="G792" s="704"/>
      <c r="H792" s="706"/>
    </row>
    <row r="793" spans="1:8">
      <c r="A793" s="703"/>
      <c r="B793" s="703"/>
      <c r="C793" s="703"/>
      <c r="D793" s="703"/>
      <c r="E793" s="703"/>
      <c r="F793" s="700"/>
      <c r="G793" s="704"/>
      <c r="H793" s="706"/>
    </row>
    <row r="794" spans="1:8">
      <c r="A794" s="703"/>
      <c r="B794" s="703"/>
      <c r="C794" s="703"/>
      <c r="D794" s="703"/>
      <c r="E794" s="703"/>
      <c r="F794" s="700"/>
      <c r="G794" s="704"/>
      <c r="H794" s="706"/>
    </row>
    <row r="795" spans="1:8">
      <c r="A795" s="703"/>
      <c r="B795" s="703"/>
      <c r="C795" s="703"/>
      <c r="D795" s="703"/>
      <c r="E795" s="703"/>
      <c r="F795" s="700"/>
      <c r="G795" s="704"/>
      <c r="H795" s="706"/>
    </row>
    <row r="796" spans="1:8">
      <c r="A796" s="703"/>
      <c r="B796" s="703"/>
      <c r="C796" s="703"/>
      <c r="D796" s="703"/>
      <c r="E796" s="703"/>
      <c r="F796" s="700"/>
      <c r="G796" s="704"/>
      <c r="H796" s="706"/>
    </row>
    <row r="797" spans="1:8">
      <c r="A797" s="703"/>
      <c r="B797" s="703"/>
      <c r="C797" s="703"/>
      <c r="D797" s="703"/>
      <c r="E797" s="703"/>
      <c r="F797" s="700"/>
      <c r="G797" s="704"/>
      <c r="H797" s="706"/>
    </row>
    <row r="798" spans="1:8">
      <c r="A798" s="703"/>
      <c r="B798" s="703"/>
      <c r="C798" s="703"/>
      <c r="D798" s="703"/>
      <c r="E798" s="703"/>
      <c r="F798" s="700"/>
      <c r="G798" s="704"/>
      <c r="H798" s="706"/>
    </row>
    <row r="799" spans="1:8">
      <c r="A799" s="703"/>
      <c r="B799" s="703"/>
      <c r="C799" s="703"/>
      <c r="D799" s="703"/>
      <c r="E799" s="703"/>
      <c r="F799" s="700"/>
      <c r="G799" s="704"/>
      <c r="H799" s="706"/>
    </row>
    <row r="800" spans="1:8">
      <c r="A800" s="703"/>
      <c r="B800" s="703"/>
      <c r="C800" s="703"/>
      <c r="D800" s="703"/>
      <c r="E800" s="703"/>
      <c r="F800" s="700"/>
      <c r="G800" s="704"/>
      <c r="H800" s="706"/>
    </row>
    <row r="801" spans="1:8">
      <c r="A801" s="703"/>
      <c r="B801" s="703"/>
      <c r="C801" s="703"/>
      <c r="D801" s="703"/>
      <c r="E801" s="703"/>
      <c r="F801" s="700"/>
      <c r="G801" s="704"/>
      <c r="H801" s="706"/>
    </row>
    <row r="802" spans="1:8">
      <c r="A802" s="703"/>
      <c r="B802" s="703"/>
      <c r="C802" s="703"/>
      <c r="D802" s="703"/>
      <c r="E802" s="703"/>
      <c r="F802" s="700"/>
      <c r="G802" s="704"/>
      <c r="H802" s="706"/>
    </row>
    <row r="803" spans="1:8">
      <c r="A803" s="703"/>
      <c r="B803" s="703"/>
      <c r="C803" s="703"/>
      <c r="D803" s="703"/>
      <c r="E803" s="703"/>
      <c r="F803" s="700"/>
      <c r="G803" s="704"/>
      <c r="H803" s="706"/>
    </row>
    <row r="804" spans="1:8">
      <c r="A804" s="703"/>
      <c r="B804" s="703"/>
      <c r="C804" s="703"/>
      <c r="D804" s="703"/>
      <c r="E804" s="703"/>
      <c r="F804" s="700"/>
      <c r="G804" s="704"/>
      <c r="H804" s="706"/>
    </row>
    <row r="805" spans="1:8">
      <c r="A805" s="703"/>
      <c r="B805" s="703"/>
      <c r="C805" s="703"/>
      <c r="D805" s="703"/>
      <c r="E805" s="703"/>
      <c r="F805" s="700"/>
      <c r="G805" s="704"/>
      <c r="H805" s="706"/>
    </row>
    <row r="806" spans="1:8">
      <c r="A806" s="703"/>
      <c r="B806" s="703"/>
      <c r="C806" s="703"/>
      <c r="D806" s="703"/>
      <c r="E806" s="703"/>
      <c r="F806" s="700"/>
      <c r="G806" s="704"/>
      <c r="H806" s="706"/>
    </row>
    <row r="807" spans="1:8">
      <c r="A807" s="703"/>
      <c r="B807" s="703"/>
      <c r="C807" s="703"/>
      <c r="D807" s="703"/>
      <c r="E807" s="703"/>
      <c r="F807" s="700"/>
      <c r="G807" s="704"/>
      <c r="H807" s="706"/>
    </row>
    <row r="808" spans="1:8">
      <c r="A808" s="703"/>
      <c r="B808" s="703"/>
      <c r="C808" s="703"/>
      <c r="D808" s="703"/>
      <c r="E808" s="703"/>
      <c r="F808" s="700"/>
      <c r="G808" s="704"/>
      <c r="H808" s="706"/>
    </row>
    <row r="809" spans="1:8">
      <c r="A809" s="703"/>
      <c r="B809" s="703"/>
      <c r="C809" s="703"/>
      <c r="D809" s="703"/>
      <c r="E809" s="703"/>
      <c r="F809" s="700"/>
      <c r="G809" s="704"/>
      <c r="H809" s="706"/>
    </row>
    <row r="810" spans="1:8">
      <c r="A810" s="703"/>
      <c r="B810" s="703"/>
      <c r="C810" s="703"/>
      <c r="D810" s="703"/>
      <c r="E810" s="703"/>
      <c r="F810" s="700"/>
      <c r="G810" s="704"/>
      <c r="H810" s="706"/>
    </row>
    <row r="811" spans="1:8">
      <c r="A811" s="703"/>
      <c r="B811" s="703"/>
      <c r="C811" s="703"/>
      <c r="D811" s="703"/>
      <c r="E811" s="703"/>
      <c r="F811" s="700"/>
      <c r="G811" s="704"/>
      <c r="H811" s="706"/>
    </row>
    <row r="812" spans="1:8">
      <c r="A812" s="703"/>
      <c r="B812" s="703"/>
      <c r="C812" s="703"/>
      <c r="D812" s="703"/>
      <c r="E812" s="703"/>
      <c r="F812" s="700"/>
      <c r="G812" s="704"/>
      <c r="H812" s="706"/>
    </row>
    <row r="813" spans="1:8">
      <c r="A813" s="703"/>
      <c r="B813" s="703"/>
      <c r="C813" s="703"/>
      <c r="D813" s="703"/>
      <c r="E813" s="703"/>
      <c r="F813" s="700"/>
      <c r="G813" s="704"/>
      <c r="H813" s="706"/>
    </row>
    <row r="814" spans="1:8">
      <c r="A814" s="703"/>
      <c r="B814" s="703"/>
      <c r="C814" s="703"/>
      <c r="D814" s="703"/>
      <c r="E814" s="703"/>
      <c r="F814" s="700"/>
      <c r="G814" s="704"/>
      <c r="H814" s="706"/>
    </row>
    <row r="815" spans="1:8">
      <c r="A815" s="703"/>
      <c r="B815" s="703"/>
      <c r="C815" s="703"/>
      <c r="D815" s="703"/>
      <c r="E815" s="703"/>
      <c r="F815" s="700"/>
      <c r="G815" s="704"/>
      <c r="H815" s="706"/>
    </row>
    <row r="816" spans="1:8">
      <c r="A816" s="703"/>
      <c r="B816" s="703"/>
      <c r="C816" s="703"/>
      <c r="D816" s="703"/>
      <c r="E816" s="703"/>
      <c r="F816" s="700"/>
      <c r="G816" s="704"/>
      <c r="H816" s="706"/>
    </row>
    <row r="817" spans="1:8">
      <c r="A817" s="703"/>
      <c r="B817" s="703"/>
      <c r="C817" s="703"/>
      <c r="D817" s="703"/>
      <c r="E817" s="703"/>
      <c r="F817" s="700"/>
      <c r="G817" s="704"/>
      <c r="H817" s="706"/>
    </row>
    <row r="818" spans="1:8">
      <c r="A818" s="703"/>
      <c r="B818" s="703"/>
      <c r="C818" s="703"/>
      <c r="D818" s="703"/>
      <c r="E818" s="703"/>
      <c r="F818" s="700"/>
      <c r="G818" s="704"/>
      <c r="H818" s="706"/>
    </row>
    <row r="819" spans="1:8">
      <c r="A819" s="703"/>
      <c r="B819" s="703"/>
      <c r="C819" s="703"/>
      <c r="D819" s="703"/>
      <c r="E819" s="703"/>
      <c r="F819" s="700"/>
      <c r="G819" s="704"/>
      <c r="H819" s="706"/>
    </row>
    <row r="820" spans="1:8">
      <c r="A820" s="703"/>
      <c r="B820" s="703"/>
      <c r="C820" s="703"/>
      <c r="D820" s="703"/>
      <c r="E820" s="703"/>
      <c r="F820" s="700"/>
      <c r="G820" s="704"/>
      <c r="H820" s="706"/>
    </row>
    <row r="821" spans="1:8">
      <c r="A821" s="703"/>
      <c r="B821" s="703"/>
      <c r="C821" s="703"/>
      <c r="D821" s="703"/>
      <c r="E821" s="703"/>
      <c r="F821" s="700"/>
      <c r="G821" s="704"/>
      <c r="H821" s="706"/>
    </row>
    <row r="822" spans="1:8">
      <c r="A822" s="703"/>
      <c r="B822" s="703"/>
      <c r="C822" s="703"/>
      <c r="D822" s="703"/>
      <c r="E822" s="703"/>
      <c r="F822" s="700"/>
      <c r="G822" s="704"/>
      <c r="H822" s="706"/>
    </row>
    <row r="823" spans="1:8">
      <c r="A823" s="703"/>
      <c r="B823" s="703"/>
      <c r="C823" s="703"/>
      <c r="D823" s="703"/>
      <c r="E823" s="703"/>
      <c r="F823" s="700"/>
      <c r="G823" s="704"/>
      <c r="H823" s="706"/>
    </row>
    <row r="824" spans="1:8">
      <c r="A824" s="703"/>
      <c r="B824" s="703"/>
      <c r="C824" s="703"/>
      <c r="D824" s="703"/>
      <c r="E824" s="703"/>
      <c r="F824" s="700"/>
      <c r="G824" s="704"/>
      <c r="H824" s="706"/>
    </row>
    <row r="825" spans="1:8">
      <c r="A825" s="703"/>
      <c r="B825" s="703"/>
      <c r="C825" s="703"/>
      <c r="D825" s="703"/>
      <c r="E825" s="703"/>
      <c r="F825" s="700"/>
      <c r="G825" s="704"/>
      <c r="H825" s="706"/>
    </row>
    <row r="826" spans="1:8">
      <c r="A826" s="703"/>
      <c r="B826" s="703"/>
      <c r="C826" s="703"/>
      <c r="D826" s="703"/>
      <c r="E826" s="703"/>
      <c r="F826" s="700"/>
      <c r="G826" s="704"/>
      <c r="H826" s="706"/>
    </row>
    <row r="827" spans="1:8">
      <c r="A827" s="703"/>
      <c r="B827" s="703"/>
      <c r="C827" s="703"/>
      <c r="D827" s="703"/>
      <c r="E827" s="703"/>
      <c r="F827" s="700"/>
      <c r="G827" s="704"/>
      <c r="H827" s="706"/>
    </row>
    <row r="828" spans="1:8">
      <c r="A828" s="703"/>
      <c r="B828" s="703"/>
      <c r="C828" s="703"/>
      <c r="D828" s="703"/>
      <c r="E828" s="703"/>
      <c r="F828" s="700"/>
      <c r="G828" s="704"/>
      <c r="H828" s="706"/>
    </row>
    <row r="829" spans="1:8">
      <c r="A829" s="703"/>
      <c r="B829" s="703"/>
      <c r="C829" s="703"/>
      <c r="D829" s="703"/>
      <c r="E829" s="703"/>
      <c r="F829" s="700"/>
      <c r="G829" s="704"/>
      <c r="H829" s="706"/>
    </row>
    <row r="830" spans="1:8">
      <c r="A830" s="703"/>
      <c r="B830" s="703"/>
      <c r="C830" s="703"/>
      <c r="D830" s="703"/>
      <c r="E830" s="703"/>
      <c r="F830" s="700"/>
      <c r="G830" s="704"/>
      <c r="H830" s="706"/>
    </row>
    <row r="831" spans="1:8">
      <c r="A831" s="703"/>
      <c r="B831" s="703"/>
      <c r="C831" s="703"/>
      <c r="D831" s="703"/>
      <c r="E831" s="703"/>
      <c r="F831" s="700"/>
      <c r="G831" s="704"/>
      <c r="H831" s="706"/>
    </row>
    <row r="832" spans="1:8">
      <c r="A832" s="703"/>
      <c r="B832" s="703"/>
      <c r="C832" s="703"/>
      <c r="D832" s="703"/>
      <c r="E832" s="703"/>
      <c r="F832" s="700"/>
      <c r="G832" s="704"/>
      <c r="H832" s="706"/>
    </row>
    <row r="833" spans="1:8">
      <c r="A833" s="703"/>
      <c r="B833" s="703"/>
      <c r="C833" s="703"/>
      <c r="D833" s="703"/>
      <c r="E833" s="703"/>
      <c r="F833" s="700"/>
      <c r="G833" s="704"/>
      <c r="H833" s="706"/>
    </row>
    <row r="834" spans="1:8">
      <c r="A834" s="703"/>
      <c r="B834" s="703"/>
      <c r="C834" s="703"/>
      <c r="D834" s="703"/>
      <c r="E834" s="703"/>
      <c r="F834" s="700"/>
      <c r="G834" s="704"/>
      <c r="H834" s="706"/>
    </row>
    <row r="835" spans="1:8">
      <c r="A835" s="703"/>
      <c r="B835" s="703"/>
      <c r="C835" s="703"/>
      <c r="D835" s="703"/>
      <c r="E835" s="703"/>
      <c r="F835" s="700"/>
      <c r="G835" s="704"/>
      <c r="H835" s="706"/>
    </row>
    <row r="836" spans="1:8">
      <c r="A836" s="703"/>
      <c r="B836" s="703"/>
      <c r="C836" s="703"/>
      <c r="D836" s="703"/>
      <c r="E836" s="703"/>
      <c r="F836" s="700"/>
      <c r="G836" s="704"/>
      <c r="H836" s="706"/>
    </row>
    <row r="837" spans="1:8">
      <c r="A837" s="703"/>
      <c r="B837" s="703"/>
      <c r="C837" s="703"/>
      <c r="D837" s="703"/>
      <c r="E837" s="703"/>
      <c r="F837" s="700"/>
      <c r="G837" s="704"/>
      <c r="H837" s="706"/>
    </row>
    <row r="838" spans="1:8">
      <c r="A838" s="703"/>
      <c r="B838" s="703"/>
      <c r="C838" s="703"/>
      <c r="D838" s="703"/>
      <c r="E838" s="703"/>
      <c r="F838" s="700"/>
      <c r="G838" s="704"/>
      <c r="H838" s="706"/>
    </row>
    <row r="839" spans="1:8">
      <c r="A839" s="703"/>
      <c r="B839" s="703"/>
      <c r="C839" s="703"/>
      <c r="D839" s="703"/>
      <c r="E839" s="703"/>
      <c r="F839" s="700"/>
      <c r="G839" s="704"/>
      <c r="H839" s="706"/>
    </row>
    <row r="840" spans="1:8">
      <c r="A840" s="703"/>
      <c r="B840" s="703"/>
      <c r="C840" s="703"/>
      <c r="D840" s="703"/>
      <c r="E840" s="703"/>
      <c r="F840" s="700"/>
      <c r="G840" s="704"/>
      <c r="H840" s="706"/>
    </row>
    <row r="841" spans="1:8">
      <c r="A841" s="703"/>
      <c r="B841" s="703"/>
      <c r="C841" s="703"/>
      <c r="D841" s="703"/>
      <c r="E841" s="703"/>
      <c r="F841" s="700"/>
      <c r="G841" s="704"/>
      <c r="H841" s="706"/>
    </row>
    <row r="842" spans="1:8">
      <c r="A842" s="703"/>
      <c r="B842" s="703"/>
      <c r="C842" s="703"/>
      <c r="D842" s="703"/>
      <c r="E842" s="703"/>
      <c r="F842" s="700"/>
      <c r="G842" s="704"/>
      <c r="H842" s="706"/>
    </row>
    <row r="843" spans="1:8">
      <c r="A843" s="703"/>
      <c r="B843" s="703"/>
      <c r="C843" s="703"/>
      <c r="D843" s="703"/>
      <c r="E843" s="703"/>
      <c r="F843" s="700"/>
      <c r="G843" s="704"/>
      <c r="H843" s="706"/>
    </row>
    <row r="844" spans="1:8">
      <c r="A844" s="703"/>
      <c r="B844" s="703"/>
      <c r="C844" s="703"/>
      <c r="D844" s="703"/>
      <c r="E844" s="703"/>
      <c r="F844" s="700"/>
      <c r="G844" s="704"/>
      <c r="H844" s="706"/>
    </row>
    <row r="845" spans="1:8">
      <c r="A845" s="703"/>
      <c r="B845" s="703"/>
      <c r="C845" s="703"/>
      <c r="D845" s="703"/>
      <c r="E845" s="703"/>
      <c r="F845" s="700"/>
      <c r="G845" s="704"/>
      <c r="H845" s="706"/>
    </row>
    <row r="846" spans="1:8">
      <c r="A846" s="703"/>
      <c r="B846" s="703"/>
      <c r="C846" s="703"/>
      <c r="D846" s="703"/>
      <c r="E846" s="703"/>
      <c r="F846" s="700"/>
      <c r="G846" s="704"/>
      <c r="H846" s="706"/>
    </row>
    <row r="847" spans="1:8">
      <c r="A847" s="703"/>
      <c r="B847" s="703"/>
      <c r="C847" s="703"/>
      <c r="D847" s="703"/>
      <c r="E847" s="703"/>
      <c r="F847" s="700"/>
      <c r="G847" s="704"/>
      <c r="H847" s="706"/>
    </row>
    <row r="848" spans="1:8">
      <c r="A848" s="703"/>
      <c r="B848" s="703"/>
      <c r="C848" s="703"/>
      <c r="D848" s="703"/>
      <c r="E848" s="703"/>
      <c r="F848" s="700"/>
      <c r="G848" s="704"/>
      <c r="H848" s="706"/>
    </row>
    <row r="849" spans="1:8">
      <c r="A849" s="703"/>
      <c r="B849" s="703"/>
      <c r="C849" s="703"/>
      <c r="D849" s="703"/>
      <c r="E849" s="703"/>
      <c r="F849" s="700"/>
      <c r="G849" s="704"/>
      <c r="H849" s="706"/>
    </row>
    <row r="850" spans="1:8">
      <c r="A850" s="703"/>
      <c r="B850" s="703"/>
      <c r="C850" s="703"/>
      <c r="D850" s="703"/>
      <c r="E850" s="703"/>
      <c r="F850" s="700"/>
      <c r="G850" s="704"/>
      <c r="H850" s="706"/>
    </row>
    <row r="851" spans="1:8">
      <c r="A851" s="703"/>
      <c r="B851" s="703"/>
      <c r="C851" s="703"/>
      <c r="D851" s="703"/>
      <c r="E851" s="703"/>
      <c r="F851" s="700"/>
      <c r="G851" s="704"/>
      <c r="H851" s="706"/>
    </row>
    <row r="852" spans="1:8">
      <c r="A852" s="703"/>
      <c r="B852" s="703"/>
      <c r="C852" s="703"/>
      <c r="D852" s="703"/>
      <c r="E852" s="703"/>
      <c r="F852" s="700"/>
      <c r="G852" s="704"/>
      <c r="H852" s="706"/>
    </row>
    <row r="853" spans="1:8">
      <c r="A853" s="703"/>
      <c r="B853" s="703"/>
      <c r="C853" s="703"/>
      <c r="D853" s="703"/>
      <c r="E853" s="703"/>
      <c r="F853" s="700"/>
      <c r="G853" s="704"/>
      <c r="H853" s="706"/>
    </row>
    <row r="854" spans="1:8">
      <c r="A854" s="703"/>
      <c r="B854" s="703"/>
      <c r="C854" s="703"/>
      <c r="D854" s="703"/>
      <c r="E854" s="703"/>
      <c r="F854" s="700"/>
      <c r="G854" s="704"/>
      <c r="H854" s="706"/>
    </row>
    <row r="855" spans="1:8">
      <c r="A855" s="703"/>
      <c r="B855" s="703"/>
      <c r="C855" s="703"/>
      <c r="D855" s="703"/>
      <c r="E855" s="703"/>
      <c r="F855" s="700"/>
      <c r="G855" s="704"/>
      <c r="H855" s="706"/>
    </row>
    <row r="856" spans="1:8">
      <c r="A856" s="703"/>
      <c r="B856" s="703"/>
      <c r="C856" s="703"/>
      <c r="D856" s="703"/>
      <c r="E856" s="703"/>
      <c r="F856" s="700"/>
      <c r="G856" s="704"/>
      <c r="H856" s="706"/>
    </row>
    <row r="857" spans="1:8">
      <c r="A857" s="703"/>
      <c r="B857" s="703"/>
      <c r="C857" s="703"/>
      <c r="D857" s="703"/>
      <c r="E857" s="703"/>
      <c r="F857" s="700"/>
      <c r="G857" s="704"/>
      <c r="H857" s="706"/>
    </row>
    <row r="858" spans="1:8">
      <c r="A858" s="703"/>
      <c r="B858" s="703"/>
      <c r="C858" s="703"/>
      <c r="D858" s="703"/>
      <c r="E858" s="703"/>
      <c r="F858" s="700"/>
      <c r="G858" s="704"/>
      <c r="H858" s="706"/>
    </row>
    <row r="859" spans="1:8">
      <c r="A859" s="703"/>
      <c r="B859" s="703"/>
      <c r="C859" s="703"/>
      <c r="D859" s="703"/>
      <c r="E859" s="703"/>
      <c r="F859" s="700"/>
      <c r="G859" s="704"/>
      <c r="H859" s="706"/>
    </row>
    <row r="860" spans="1:8">
      <c r="A860" s="703"/>
      <c r="B860" s="703"/>
      <c r="C860" s="703"/>
      <c r="D860" s="703"/>
      <c r="E860" s="703"/>
      <c r="F860" s="700"/>
      <c r="G860" s="704"/>
      <c r="H860" s="706"/>
    </row>
    <row r="861" spans="1:8">
      <c r="A861" s="703"/>
      <c r="B861" s="703"/>
      <c r="C861" s="703"/>
      <c r="D861" s="703"/>
      <c r="E861" s="703"/>
      <c r="F861" s="700"/>
      <c r="G861" s="704"/>
      <c r="H861" s="706"/>
    </row>
    <row r="862" spans="1:8">
      <c r="A862" s="703"/>
      <c r="B862" s="703"/>
      <c r="C862" s="703"/>
      <c r="D862" s="703"/>
      <c r="E862" s="703"/>
      <c r="F862" s="700"/>
      <c r="G862" s="704"/>
      <c r="H862" s="706"/>
    </row>
    <row r="863" spans="1:8">
      <c r="A863" s="703"/>
      <c r="B863" s="703"/>
      <c r="C863" s="703"/>
      <c r="D863" s="703"/>
      <c r="E863" s="703"/>
      <c r="F863" s="700"/>
      <c r="G863" s="704"/>
      <c r="H863" s="706"/>
    </row>
    <row r="864" spans="1:8">
      <c r="A864" s="703"/>
      <c r="B864" s="703"/>
      <c r="C864" s="703"/>
      <c r="D864" s="703"/>
      <c r="E864" s="703"/>
      <c r="F864" s="700"/>
      <c r="G864" s="704"/>
      <c r="H864" s="706"/>
    </row>
    <row r="865" spans="1:8">
      <c r="A865" s="703"/>
      <c r="B865" s="703"/>
      <c r="C865" s="703"/>
      <c r="D865" s="703"/>
      <c r="E865" s="703"/>
      <c r="F865" s="700"/>
      <c r="G865" s="704"/>
      <c r="H865" s="706"/>
    </row>
    <row r="866" spans="1:8">
      <c r="A866" s="703"/>
      <c r="B866" s="703"/>
      <c r="C866" s="703"/>
      <c r="D866" s="703"/>
      <c r="E866" s="703"/>
      <c r="F866" s="700"/>
      <c r="G866" s="704"/>
      <c r="H866" s="706"/>
    </row>
    <row r="867" spans="1:8">
      <c r="A867" s="703"/>
      <c r="B867" s="703"/>
      <c r="C867" s="703"/>
      <c r="D867" s="703"/>
      <c r="E867" s="703"/>
      <c r="F867" s="700"/>
      <c r="G867" s="704"/>
      <c r="H867" s="706"/>
    </row>
    <row r="868" spans="1:8">
      <c r="A868" s="703"/>
      <c r="B868" s="703"/>
      <c r="C868" s="703"/>
      <c r="D868" s="703"/>
      <c r="E868" s="703"/>
      <c r="F868" s="700"/>
      <c r="G868" s="704"/>
      <c r="H868" s="706"/>
    </row>
    <row r="869" spans="1:8">
      <c r="A869" s="703"/>
      <c r="B869" s="703"/>
      <c r="C869" s="703"/>
      <c r="D869" s="703"/>
      <c r="E869" s="703"/>
      <c r="F869" s="700"/>
      <c r="G869" s="704"/>
      <c r="H869" s="706"/>
    </row>
    <row r="870" spans="1:8">
      <c r="A870" s="703"/>
      <c r="B870" s="703"/>
      <c r="C870" s="703"/>
      <c r="D870" s="703"/>
      <c r="E870" s="703"/>
      <c r="F870" s="700"/>
      <c r="G870" s="704"/>
      <c r="H870" s="706"/>
    </row>
    <row r="871" spans="1:8">
      <c r="A871" s="703"/>
      <c r="B871" s="703"/>
      <c r="C871" s="703"/>
      <c r="D871" s="703"/>
      <c r="E871" s="703"/>
      <c r="F871" s="700"/>
      <c r="G871" s="704"/>
      <c r="H871" s="706"/>
    </row>
    <row r="872" spans="1:8">
      <c r="A872" s="703"/>
      <c r="B872" s="703"/>
      <c r="C872" s="703"/>
      <c r="D872" s="703"/>
      <c r="E872" s="703"/>
      <c r="F872" s="700"/>
      <c r="G872" s="704"/>
      <c r="H872" s="706"/>
    </row>
    <row r="873" spans="1:8">
      <c r="A873" s="703"/>
      <c r="B873" s="703"/>
      <c r="C873" s="703"/>
      <c r="D873" s="703"/>
      <c r="E873" s="703"/>
      <c r="F873" s="700"/>
      <c r="G873" s="704"/>
      <c r="H873" s="706"/>
    </row>
    <row r="874" spans="1:8">
      <c r="A874" s="703"/>
      <c r="B874" s="703"/>
      <c r="C874" s="703"/>
      <c r="D874" s="703"/>
      <c r="E874" s="703"/>
      <c r="F874" s="700"/>
      <c r="G874" s="704"/>
      <c r="H874" s="706"/>
    </row>
    <row r="875" spans="1:8">
      <c r="A875" s="703"/>
      <c r="B875" s="703"/>
      <c r="C875" s="703"/>
      <c r="D875" s="703"/>
      <c r="E875" s="703"/>
      <c r="F875" s="700"/>
      <c r="G875" s="704"/>
      <c r="H875" s="706"/>
    </row>
    <row r="876" spans="1:8">
      <c r="A876" s="703"/>
      <c r="B876" s="703"/>
      <c r="C876" s="703"/>
      <c r="D876" s="703"/>
      <c r="E876" s="703"/>
      <c r="F876" s="700"/>
      <c r="G876" s="704"/>
      <c r="H876" s="706"/>
    </row>
    <row r="877" spans="1:8">
      <c r="A877" s="703"/>
      <c r="B877" s="703"/>
      <c r="C877" s="703"/>
      <c r="D877" s="703"/>
      <c r="E877" s="703"/>
      <c r="F877" s="700"/>
      <c r="G877" s="704"/>
      <c r="H877" s="706"/>
    </row>
    <row r="878" spans="1:8">
      <c r="A878" s="703"/>
      <c r="B878" s="703"/>
      <c r="C878" s="703"/>
      <c r="D878" s="703"/>
      <c r="E878" s="703"/>
      <c r="F878" s="700"/>
      <c r="G878" s="704"/>
      <c r="H878" s="706"/>
    </row>
    <row r="879" spans="1:8">
      <c r="A879" s="703"/>
      <c r="B879" s="703"/>
      <c r="C879" s="703"/>
      <c r="D879" s="703"/>
      <c r="E879" s="703"/>
      <c r="F879" s="700"/>
      <c r="G879" s="704"/>
      <c r="H879" s="706"/>
    </row>
    <row r="880" spans="1:8">
      <c r="A880" s="703"/>
      <c r="B880" s="703"/>
      <c r="C880" s="703"/>
      <c r="D880" s="703"/>
      <c r="E880" s="703"/>
      <c r="F880" s="700"/>
      <c r="G880" s="704"/>
      <c r="H880" s="706"/>
    </row>
    <row r="881" spans="1:8">
      <c r="A881" s="703"/>
      <c r="B881" s="703"/>
      <c r="C881" s="703"/>
      <c r="D881" s="703"/>
      <c r="E881" s="703"/>
      <c r="F881" s="700"/>
      <c r="G881" s="704"/>
      <c r="H881" s="706"/>
    </row>
    <row r="882" spans="1:8">
      <c r="A882" s="703"/>
      <c r="B882" s="703"/>
      <c r="C882" s="703"/>
      <c r="D882" s="703"/>
      <c r="E882" s="703"/>
      <c r="F882" s="700"/>
      <c r="G882" s="704"/>
      <c r="H882" s="706"/>
    </row>
    <row r="883" spans="1:8">
      <c r="A883" s="703"/>
      <c r="B883" s="703"/>
      <c r="C883" s="703"/>
      <c r="D883" s="703"/>
      <c r="E883" s="703"/>
      <c r="F883" s="700"/>
      <c r="G883" s="704"/>
      <c r="H883" s="706"/>
    </row>
    <row r="884" spans="1:8">
      <c r="A884" s="703"/>
      <c r="B884" s="703"/>
      <c r="C884" s="703"/>
      <c r="D884" s="703"/>
      <c r="E884" s="703"/>
      <c r="F884" s="700"/>
      <c r="G884" s="704"/>
      <c r="H884" s="706"/>
    </row>
    <row r="885" spans="1:8">
      <c r="A885" s="703"/>
      <c r="B885" s="703"/>
      <c r="C885" s="703"/>
      <c r="D885" s="703"/>
      <c r="E885" s="703"/>
      <c r="F885" s="700"/>
      <c r="G885" s="704"/>
      <c r="H885" s="706"/>
    </row>
    <row r="886" spans="1:8">
      <c r="A886" s="703"/>
      <c r="B886" s="703"/>
      <c r="C886" s="703"/>
      <c r="D886" s="703"/>
      <c r="E886" s="703"/>
      <c r="F886" s="700"/>
      <c r="G886" s="704"/>
      <c r="H886" s="706"/>
    </row>
    <row r="887" spans="1:8">
      <c r="A887" s="703"/>
      <c r="B887" s="703"/>
      <c r="C887" s="703"/>
      <c r="D887" s="703"/>
      <c r="E887" s="703"/>
      <c r="F887" s="700"/>
      <c r="G887" s="704"/>
      <c r="H887" s="706"/>
    </row>
    <row r="888" spans="1:8">
      <c r="A888" s="703"/>
      <c r="B888" s="703"/>
      <c r="C888" s="703"/>
      <c r="D888" s="703"/>
      <c r="E888" s="703"/>
      <c r="F888" s="700"/>
      <c r="G888" s="704"/>
      <c r="H888" s="706"/>
    </row>
    <row r="889" spans="1:8">
      <c r="A889" s="703"/>
      <c r="B889" s="703"/>
      <c r="C889" s="703"/>
      <c r="D889" s="703"/>
      <c r="E889" s="703"/>
      <c r="F889" s="700"/>
      <c r="G889" s="704"/>
      <c r="H889" s="706"/>
    </row>
    <row r="890" spans="1:8">
      <c r="A890" s="703"/>
      <c r="B890" s="703"/>
      <c r="C890" s="703"/>
      <c r="D890" s="703"/>
      <c r="E890" s="703"/>
      <c r="F890" s="700"/>
      <c r="G890" s="704"/>
      <c r="H890" s="706"/>
    </row>
    <row r="891" spans="1:8">
      <c r="A891" s="703"/>
      <c r="B891" s="703"/>
      <c r="C891" s="703"/>
      <c r="D891" s="703"/>
      <c r="E891" s="703"/>
      <c r="F891" s="700"/>
      <c r="G891" s="704"/>
      <c r="H891" s="706"/>
    </row>
    <row r="892" spans="1:8">
      <c r="A892" s="703"/>
      <c r="B892" s="703"/>
      <c r="C892" s="703"/>
      <c r="D892" s="703"/>
      <c r="E892" s="703"/>
      <c r="F892" s="700"/>
      <c r="G892" s="704"/>
      <c r="H892" s="706"/>
    </row>
    <row r="893" spans="1:8">
      <c r="A893" s="703"/>
      <c r="B893" s="703"/>
      <c r="C893" s="703"/>
      <c r="D893" s="703"/>
      <c r="E893" s="703"/>
      <c r="F893" s="700"/>
      <c r="G893" s="704"/>
      <c r="H893" s="706"/>
    </row>
    <row r="894" spans="1:8">
      <c r="A894" s="703"/>
      <c r="B894" s="703"/>
      <c r="C894" s="703"/>
      <c r="D894" s="703"/>
      <c r="E894" s="703"/>
      <c r="F894" s="700"/>
      <c r="G894" s="704"/>
      <c r="H894" s="706"/>
    </row>
    <row r="895" spans="1:8">
      <c r="A895" s="703"/>
      <c r="B895" s="703"/>
      <c r="C895" s="703"/>
      <c r="D895" s="703"/>
      <c r="E895" s="703"/>
      <c r="F895" s="700"/>
      <c r="G895" s="704"/>
      <c r="H895" s="706"/>
    </row>
    <row r="896" spans="1:8">
      <c r="A896" s="703"/>
      <c r="B896" s="703"/>
      <c r="C896" s="703"/>
      <c r="D896" s="703"/>
      <c r="E896" s="703"/>
      <c r="F896" s="700"/>
      <c r="G896" s="704"/>
      <c r="H896" s="706"/>
    </row>
    <row r="897" spans="1:8">
      <c r="A897" s="703"/>
      <c r="B897" s="703"/>
      <c r="C897" s="703"/>
      <c r="D897" s="703"/>
      <c r="E897" s="703"/>
      <c r="F897" s="700"/>
      <c r="G897" s="704"/>
      <c r="H897" s="706"/>
    </row>
    <row r="898" spans="1:8">
      <c r="A898" s="703"/>
      <c r="B898" s="703"/>
      <c r="C898" s="703"/>
      <c r="D898" s="703"/>
      <c r="E898" s="703"/>
      <c r="F898" s="700"/>
      <c r="G898" s="704"/>
      <c r="H898" s="706"/>
    </row>
    <row r="899" spans="1:8">
      <c r="A899" s="703"/>
      <c r="B899" s="703"/>
      <c r="C899" s="703"/>
      <c r="D899" s="703"/>
      <c r="E899" s="703"/>
      <c r="F899" s="700"/>
      <c r="G899" s="704"/>
      <c r="H899" s="706"/>
    </row>
    <row r="900" spans="1:8">
      <c r="A900" s="703"/>
      <c r="B900" s="703"/>
      <c r="C900" s="703"/>
      <c r="D900" s="703"/>
      <c r="E900" s="703"/>
      <c r="F900" s="700"/>
      <c r="G900" s="704"/>
      <c r="H900" s="706"/>
    </row>
    <row r="901" spans="1:8">
      <c r="A901" s="703"/>
      <c r="B901" s="703"/>
      <c r="C901" s="703"/>
      <c r="D901" s="703"/>
      <c r="E901" s="703"/>
      <c r="F901" s="700"/>
      <c r="G901" s="704"/>
      <c r="H901" s="706"/>
    </row>
    <row r="902" spans="1:8">
      <c r="A902" s="703"/>
      <c r="B902" s="703"/>
      <c r="C902" s="703"/>
      <c r="D902" s="703"/>
      <c r="E902" s="703"/>
      <c r="F902" s="700"/>
      <c r="G902" s="704"/>
      <c r="H902" s="706"/>
    </row>
    <row r="903" spans="1:8">
      <c r="A903" s="703"/>
      <c r="B903" s="703"/>
      <c r="C903" s="703"/>
      <c r="D903" s="703"/>
      <c r="E903" s="703"/>
      <c r="F903" s="700"/>
      <c r="G903" s="704"/>
      <c r="H903" s="706"/>
    </row>
    <row r="904" spans="1:8">
      <c r="A904" s="703"/>
      <c r="B904" s="703"/>
      <c r="C904" s="703"/>
      <c r="D904" s="703"/>
      <c r="E904" s="703"/>
      <c r="F904" s="700"/>
      <c r="G904" s="704"/>
      <c r="H904" s="706"/>
    </row>
    <row r="905" spans="1:8">
      <c r="A905" s="703"/>
      <c r="B905" s="703"/>
      <c r="C905" s="703"/>
      <c r="D905" s="703"/>
      <c r="E905" s="703"/>
      <c r="F905" s="700"/>
      <c r="G905" s="704"/>
      <c r="H905" s="706"/>
    </row>
    <row r="906" spans="1:8">
      <c r="A906" s="703"/>
      <c r="B906" s="703"/>
      <c r="C906" s="703"/>
      <c r="D906" s="703"/>
      <c r="E906" s="703"/>
      <c r="F906" s="700"/>
      <c r="G906" s="704"/>
      <c r="H906" s="706"/>
    </row>
    <row r="907" spans="1:8">
      <c r="A907" s="703"/>
      <c r="B907" s="703"/>
      <c r="C907" s="703"/>
      <c r="D907" s="703"/>
      <c r="E907" s="703"/>
      <c r="F907" s="700"/>
      <c r="G907" s="704"/>
      <c r="H907" s="706"/>
    </row>
    <row r="908" spans="1:8">
      <c r="A908" s="703"/>
      <c r="B908" s="703"/>
      <c r="C908" s="703"/>
      <c r="D908" s="703"/>
      <c r="E908" s="703"/>
      <c r="F908" s="700"/>
      <c r="G908" s="704"/>
      <c r="H908" s="706"/>
    </row>
    <row r="909" spans="1:8">
      <c r="A909" s="703"/>
      <c r="B909" s="703"/>
      <c r="C909" s="703"/>
      <c r="D909" s="703"/>
      <c r="E909" s="703"/>
      <c r="F909" s="700"/>
      <c r="G909" s="704"/>
      <c r="H909" s="706"/>
    </row>
    <row r="910" spans="1:8">
      <c r="A910" s="703"/>
      <c r="B910" s="703"/>
      <c r="C910" s="703"/>
      <c r="D910" s="703"/>
      <c r="E910" s="703"/>
      <c r="F910" s="700"/>
      <c r="G910" s="704"/>
      <c r="H910" s="706"/>
    </row>
    <row r="911" spans="1:8">
      <c r="A911" s="703"/>
      <c r="B911" s="703"/>
      <c r="C911" s="703"/>
      <c r="D911" s="703"/>
      <c r="E911" s="703"/>
      <c r="F911" s="700"/>
      <c r="G911" s="704"/>
      <c r="H911" s="706"/>
    </row>
    <row r="912" spans="1:8">
      <c r="A912" s="703"/>
      <c r="B912" s="703"/>
      <c r="C912" s="703"/>
      <c r="D912" s="703"/>
      <c r="E912" s="703"/>
      <c r="F912" s="700"/>
      <c r="G912" s="704"/>
      <c r="H912" s="706"/>
    </row>
    <row r="913" spans="1:8">
      <c r="A913" s="703"/>
      <c r="B913" s="703"/>
      <c r="C913" s="703"/>
      <c r="D913" s="703"/>
      <c r="E913" s="703"/>
      <c r="F913" s="700"/>
      <c r="G913" s="704"/>
      <c r="H913" s="706"/>
    </row>
    <row r="914" spans="1:8">
      <c r="A914" s="703"/>
      <c r="B914" s="703"/>
      <c r="C914" s="703"/>
      <c r="D914" s="703"/>
      <c r="E914" s="703"/>
      <c r="F914" s="700"/>
      <c r="G914" s="704"/>
      <c r="H914" s="706"/>
    </row>
    <row r="915" spans="1:8">
      <c r="A915" s="703"/>
      <c r="B915" s="703"/>
      <c r="C915" s="703"/>
      <c r="D915" s="703"/>
      <c r="E915" s="703"/>
      <c r="F915" s="700"/>
      <c r="G915" s="704"/>
      <c r="H915" s="706"/>
    </row>
    <row r="916" spans="1:8">
      <c r="A916" s="703"/>
      <c r="B916" s="703"/>
      <c r="C916" s="703"/>
      <c r="D916" s="703"/>
      <c r="E916" s="703"/>
      <c r="F916" s="700"/>
      <c r="G916" s="704"/>
      <c r="H916" s="706"/>
    </row>
    <row r="917" spans="1:8">
      <c r="A917" s="703"/>
      <c r="B917" s="703"/>
      <c r="C917" s="703"/>
      <c r="D917" s="703"/>
      <c r="E917" s="703"/>
      <c r="F917" s="700"/>
      <c r="G917" s="704"/>
      <c r="H917" s="706"/>
    </row>
    <row r="918" spans="1:8">
      <c r="A918" s="703"/>
      <c r="B918" s="703"/>
      <c r="C918" s="703"/>
      <c r="D918" s="703"/>
      <c r="E918" s="703"/>
      <c r="F918" s="700"/>
      <c r="G918" s="704"/>
      <c r="H918" s="706"/>
    </row>
    <row r="919" spans="1:8">
      <c r="A919" s="703"/>
      <c r="B919" s="703"/>
      <c r="C919" s="703"/>
      <c r="D919" s="703"/>
      <c r="E919" s="703"/>
      <c r="F919" s="700"/>
      <c r="G919" s="704"/>
      <c r="H919" s="706"/>
    </row>
    <row r="920" spans="1:8">
      <c r="A920" s="703"/>
      <c r="B920" s="703"/>
      <c r="C920" s="703"/>
      <c r="D920" s="703"/>
      <c r="E920" s="703"/>
      <c r="F920" s="700"/>
      <c r="G920" s="704"/>
      <c r="H920" s="706"/>
    </row>
    <row r="921" spans="1:8">
      <c r="A921" s="703"/>
      <c r="B921" s="703"/>
      <c r="C921" s="703"/>
      <c r="D921" s="703"/>
      <c r="E921" s="703"/>
      <c r="F921" s="700"/>
      <c r="G921" s="704"/>
      <c r="H921" s="706"/>
    </row>
    <row r="922" spans="1:8">
      <c r="A922" s="703"/>
      <c r="B922" s="703"/>
      <c r="C922" s="703"/>
      <c r="D922" s="703"/>
      <c r="E922" s="703"/>
      <c r="F922" s="700"/>
      <c r="G922" s="704"/>
      <c r="H922" s="706"/>
    </row>
    <row r="923" spans="1:8">
      <c r="A923" s="703"/>
      <c r="B923" s="703"/>
      <c r="C923" s="703"/>
      <c r="D923" s="703"/>
      <c r="E923" s="703"/>
      <c r="F923" s="700"/>
      <c r="G923" s="704"/>
      <c r="H923" s="706"/>
    </row>
    <row r="924" spans="1:8">
      <c r="A924" s="703"/>
      <c r="B924" s="703"/>
      <c r="C924" s="703"/>
      <c r="D924" s="703"/>
      <c r="E924" s="703"/>
      <c r="F924" s="700"/>
      <c r="G924" s="704"/>
      <c r="H924" s="706"/>
    </row>
    <row r="925" spans="1:8">
      <c r="A925" s="703"/>
      <c r="B925" s="703"/>
      <c r="C925" s="703"/>
      <c r="D925" s="703"/>
      <c r="E925" s="703"/>
      <c r="F925" s="700"/>
      <c r="G925" s="704"/>
      <c r="H925" s="706"/>
    </row>
    <row r="926" spans="1:8">
      <c r="A926" s="703"/>
      <c r="B926" s="703"/>
      <c r="C926" s="703"/>
      <c r="D926" s="703"/>
      <c r="E926" s="703"/>
      <c r="F926" s="700"/>
      <c r="G926" s="704"/>
      <c r="H926" s="706"/>
    </row>
    <row r="927" spans="1:8">
      <c r="A927" s="703"/>
      <c r="B927" s="703"/>
      <c r="C927" s="703"/>
      <c r="D927" s="703"/>
      <c r="E927" s="703"/>
      <c r="F927" s="700"/>
      <c r="G927" s="704"/>
      <c r="H927" s="706"/>
    </row>
    <row r="928" spans="1:8">
      <c r="A928" s="703"/>
      <c r="B928" s="703"/>
      <c r="C928" s="703"/>
      <c r="D928" s="703"/>
      <c r="E928" s="703"/>
      <c r="F928" s="700"/>
      <c r="G928" s="704"/>
      <c r="H928" s="706"/>
    </row>
    <row r="929" spans="1:8">
      <c r="A929" s="703"/>
      <c r="B929" s="703"/>
      <c r="C929" s="703"/>
      <c r="D929" s="703"/>
      <c r="E929" s="703"/>
      <c r="F929" s="700"/>
      <c r="G929" s="704"/>
      <c r="H929" s="706"/>
    </row>
    <row r="930" spans="1:8">
      <c r="A930" s="703"/>
      <c r="B930" s="703"/>
      <c r="C930" s="703"/>
      <c r="D930" s="703"/>
      <c r="E930" s="703"/>
      <c r="F930" s="700"/>
      <c r="G930" s="704"/>
      <c r="H930" s="706"/>
    </row>
    <row r="931" spans="1:8">
      <c r="A931" s="703"/>
      <c r="B931" s="703"/>
      <c r="C931" s="703"/>
      <c r="D931" s="703"/>
      <c r="E931" s="703"/>
      <c r="F931" s="700"/>
      <c r="G931" s="704"/>
      <c r="H931" s="706"/>
    </row>
    <row r="932" spans="1:8">
      <c r="A932" s="703"/>
      <c r="B932" s="703"/>
      <c r="C932" s="703"/>
      <c r="D932" s="703"/>
      <c r="E932" s="703"/>
      <c r="F932" s="700"/>
      <c r="G932" s="704"/>
      <c r="H932" s="706"/>
    </row>
    <row r="933" spans="1:8">
      <c r="A933" s="703"/>
      <c r="B933" s="703"/>
      <c r="C933" s="703"/>
      <c r="D933" s="703"/>
      <c r="E933" s="703"/>
      <c r="F933" s="700"/>
      <c r="G933" s="704"/>
      <c r="H933" s="706"/>
    </row>
    <row r="934" spans="1:8">
      <c r="A934" s="703"/>
      <c r="B934" s="703"/>
      <c r="C934" s="703"/>
      <c r="D934" s="703"/>
      <c r="E934" s="703"/>
      <c r="F934" s="700"/>
      <c r="G934" s="704"/>
      <c r="H934" s="706"/>
    </row>
    <row r="935" spans="1:8">
      <c r="A935" s="703"/>
      <c r="B935" s="703"/>
      <c r="C935" s="703"/>
      <c r="D935" s="703"/>
      <c r="E935" s="703"/>
      <c r="F935" s="700"/>
      <c r="G935" s="704"/>
      <c r="H935" s="706"/>
    </row>
    <row r="936" spans="1:8">
      <c r="A936" s="703"/>
      <c r="B936" s="703"/>
      <c r="C936" s="703"/>
      <c r="D936" s="703"/>
      <c r="E936" s="703"/>
      <c r="F936" s="700"/>
      <c r="G936" s="704"/>
      <c r="H936" s="706"/>
    </row>
    <row r="937" spans="1:8">
      <c r="A937" s="703"/>
      <c r="B937" s="703"/>
      <c r="C937" s="703"/>
      <c r="D937" s="703"/>
      <c r="E937" s="703"/>
      <c r="F937" s="700"/>
      <c r="G937" s="704"/>
      <c r="H937" s="706"/>
    </row>
    <row r="938" spans="1:8">
      <c r="A938" s="703"/>
      <c r="B938" s="703"/>
      <c r="C938" s="703"/>
      <c r="D938" s="703"/>
      <c r="E938" s="703"/>
      <c r="F938" s="700"/>
      <c r="G938" s="704"/>
      <c r="H938" s="706"/>
    </row>
    <row r="939" spans="1:8">
      <c r="A939" s="703"/>
      <c r="B939" s="703"/>
      <c r="C939" s="703"/>
      <c r="D939" s="703"/>
      <c r="E939" s="703"/>
      <c r="F939" s="700"/>
      <c r="G939" s="704"/>
      <c r="H939" s="706"/>
    </row>
    <row r="940" spans="1:8">
      <c r="A940" s="703"/>
      <c r="B940" s="703"/>
      <c r="C940" s="703"/>
      <c r="D940" s="703"/>
      <c r="E940" s="703"/>
      <c r="F940" s="700"/>
      <c r="G940" s="704"/>
      <c r="H940" s="706"/>
    </row>
    <row r="941" spans="1:8">
      <c r="A941" s="703"/>
      <c r="B941" s="703"/>
      <c r="C941" s="703"/>
      <c r="D941" s="703"/>
      <c r="E941" s="703"/>
      <c r="F941" s="700"/>
      <c r="G941" s="704"/>
      <c r="H941" s="706"/>
    </row>
    <row r="942" spans="1:8">
      <c r="A942" s="703"/>
      <c r="B942" s="703"/>
      <c r="C942" s="703"/>
      <c r="D942" s="703"/>
      <c r="E942" s="703"/>
      <c r="F942" s="700"/>
      <c r="G942" s="704"/>
      <c r="H942" s="706"/>
    </row>
    <row r="943" spans="1:8">
      <c r="A943" s="703"/>
      <c r="B943" s="703"/>
      <c r="C943" s="703"/>
      <c r="D943" s="703"/>
      <c r="E943" s="703"/>
      <c r="F943" s="700"/>
      <c r="G943" s="704"/>
      <c r="H943" s="706"/>
    </row>
    <row r="944" spans="1:8">
      <c r="A944" s="703"/>
      <c r="B944" s="703"/>
      <c r="C944" s="703"/>
      <c r="D944" s="703"/>
      <c r="E944" s="703"/>
      <c r="F944" s="700"/>
      <c r="G944" s="704"/>
      <c r="H944" s="706"/>
    </row>
    <row r="945" spans="1:8">
      <c r="A945" s="703"/>
      <c r="B945" s="703"/>
      <c r="C945" s="703"/>
      <c r="D945" s="703"/>
      <c r="E945" s="703"/>
      <c r="F945" s="700"/>
      <c r="G945" s="704"/>
      <c r="H945" s="706"/>
    </row>
    <row r="946" spans="1:8">
      <c r="A946" s="703"/>
      <c r="B946" s="703"/>
      <c r="C946" s="703"/>
      <c r="D946" s="703"/>
      <c r="E946" s="703"/>
      <c r="F946" s="700"/>
      <c r="G946" s="704"/>
      <c r="H946" s="706"/>
    </row>
    <row r="947" spans="1:8">
      <c r="A947" s="703"/>
      <c r="B947" s="703"/>
      <c r="C947" s="703"/>
      <c r="D947" s="703"/>
      <c r="E947" s="703"/>
      <c r="F947" s="700"/>
      <c r="G947" s="704"/>
      <c r="H947" s="706"/>
    </row>
    <row r="948" spans="1:8">
      <c r="A948" s="703"/>
      <c r="B948" s="703"/>
      <c r="C948" s="703"/>
      <c r="D948" s="703"/>
      <c r="E948" s="703"/>
      <c r="F948" s="700"/>
      <c r="G948" s="704"/>
      <c r="H948" s="706"/>
    </row>
    <row r="949" spans="1:8">
      <c r="A949" s="703"/>
      <c r="B949" s="703"/>
      <c r="C949" s="703"/>
      <c r="D949" s="703"/>
      <c r="E949" s="703"/>
      <c r="F949" s="700"/>
      <c r="G949" s="704"/>
      <c r="H949" s="706"/>
    </row>
    <row r="950" spans="1:8">
      <c r="A950" s="703"/>
      <c r="B950" s="703"/>
      <c r="C950" s="703"/>
      <c r="D950" s="703"/>
      <c r="E950" s="703"/>
      <c r="F950" s="700"/>
      <c r="G950" s="704"/>
      <c r="H950" s="706"/>
    </row>
    <row r="951" spans="1:8">
      <c r="A951" s="703"/>
      <c r="B951" s="703"/>
      <c r="C951" s="703"/>
      <c r="D951" s="703"/>
      <c r="E951" s="703"/>
      <c r="F951" s="700"/>
      <c r="G951" s="704"/>
      <c r="H951" s="706"/>
    </row>
    <row r="952" spans="1:8">
      <c r="A952" s="703"/>
      <c r="B952" s="703"/>
      <c r="C952" s="703"/>
      <c r="D952" s="703"/>
      <c r="E952" s="703"/>
      <c r="F952" s="700"/>
      <c r="G952" s="704"/>
      <c r="H952" s="706"/>
    </row>
    <row r="953" spans="1:8">
      <c r="A953" s="703"/>
      <c r="B953" s="703"/>
      <c r="C953" s="703"/>
      <c r="D953" s="703"/>
      <c r="E953" s="703"/>
      <c r="F953" s="700"/>
      <c r="G953" s="704"/>
      <c r="H953" s="706"/>
    </row>
    <row r="954" spans="1:8">
      <c r="A954" s="703"/>
      <c r="B954" s="703"/>
      <c r="C954" s="703"/>
      <c r="D954" s="703"/>
      <c r="E954" s="703"/>
      <c r="F954" s="700"/>
      <c r="G954" s="704"/>
      <c r="H954" s="706"/>
    </row>
    <row r="955" spans="1:8">
      <c r="A955" s="703"/>
      <c r="B955" s="703"/>
      <c r="C955" s="703"/>
      <c r="D955" s="703"/>
      <c r="E955" s="703"/>
      <c r="F955" s="700"/>
      <c r="G955" s="704"/>
      <c r="H955" s="706"/>
    </row>
    <row r="956" spans="1:8">
      <c r="A956" s="703"/>
      <c r="B956" s="703"/>
      <c r="C956" s="703"/>
      <c r="D956" s="703"/>
      <c r="E956" s="703"/>
      <c r="F956" s="700"/>
      <c r="G956" s="704"/>
      <c r="H956" s="706"/>
    </row>
    <row r="957" spans="1:8">
      <c r="A957" s="703"/>
      <c r="B957" s="703"/>
      <c r="C957" s="703"/>
      <c r="D957" s="703"/>
      <c r="E957" s="703"/>
      <c r="F957" s="700"/>
      <c r="G957" s="704"/>
      <c r="H957" s="706"/>
    </row>
    <row r="958" spans="1:8">
      <c r="A958" s="703"/>
      <c r="B958" s="703"/>
      <c r="C958" s="703"/>
      <c r="D958" s="703"/>
      <c r="E958" s="703"/>
      <c r="F958" s="700"/>
      <c r="G958" s="704"/>
      <c r="H958" s="706"/>
    </row>
    <row r="959" spans="1:8">
      <c r="A959" s="703"/>
      <c r="B959" s="703"/>
      <c r="C959" s="703"/>
      <c r="D959" s="703"/>
      <c r="E959" s="703"/>
      <c r="F959" s="700"/>
      <c r="G959" s="704"/>
      <c r="H959" s="706"/>
    </row>
    <row r="960" spans="1:8">
      <c r="A960" s="703"/>
      <c r="B960" s="703"/>
      <c r="C960" s="703"/>
      <c r="D960" s="703"/>
      <c r="E960" s="703"/>
      <c r="F960" s="700"/>
      <c r="G960" s="704"/>
      <c r="H960" s="706"/>
    </row>
    <row r="961" spans="1:8">
      <c r="A961" s="703"/>
      <c r="B961" s="703"/>
      <c r="C961" s="703"/>
      <c r="D961" s="703"/>
      <c r="E961" s="703"/>
      <c r="F961" s="700"/>
      <c r="G961" s="704"/>
      <c r="H961" s="706"/>
    </row>
    <row r="962" spans="1:8">
      <c r="A962" s="703"/>
      <c r="B962" s="703"/>
      <c r="C962" s="703"/>
      <c r="D962" s="703"/>
      <c r="E962" s="703"/>
      <c r="F962" s="700"/>
      <c r="G962" s="704"/>
      <c r="H962" s="706"/>
    </row>
    <row r="963" spans="1:8">
      <c r="A963" s="703"/>
      <c r="B963" s="703"/>
      <c r="C963" s="703"/>
      <c r="D963" s="703"/>
      <c r="E963" s="703"/>
      <c r="F963" s="700"/>
      <c r="G963" s="704"/>
      <c r="H963" s="706"/>
    </row>
    <row r="964" spans="1:8">
      <c r="A964" s="703"/>
      <c r="B964" s="703"/>
      <c r="C964" s="703"/>
      <c r="D964" s="703"/>
      <c r="E964" s="703"/>
      <c r="F964" s="700"/>
      <c r="G964" s="704"/>
      <c r="H964" s="706"/>
    </row>
    <row r="965" spans="1:8">
      <c r="A965" s="703"/>
      <c r="B965" s="703"/>
      <c r="C965" s="703"/>
      <c r="D965" s="703"/>
      <c r="E965" s="703"/>
      <c r="F965" s="700"/>
      <c r="G965" s="704"/>
      <c r="H965" s="706"/>
    </row>
    <row r="966" spans="1:8">
      <c r="A966" s="703"/>
      <c r="B966" s="703"/>
      <c r="C966" s="703"/>
      <c r="D966" s="703"/>
      <c r="E966" s="703"/>
      <c r="F966" s="700"/>
      <c r="G966" s="704"/>
      <c r="H966" s="706"/>
    </row>
    <row r="967" spans="1:8">
      <c r="A967" s="703"/>
      <c r="B967" s="703"/>
      <c r="C967" s="703"/>
      <c r="D967" s="703"/>
      <c r="E967" s="703"/>
      <c r="F967" s="700"/>
      <c r="G967" s="704"/>
      <c r="H967" s="706"/>
    </row>
    <row r="968" spans="1:8">
      <c r="A968" s="703"/>
      <c r="B968" s="703"/>
      <c r="C968" s="703"/>
      <c r="D968" s="703"/>
      <c r="E968" s="703"/>
      <c r="F968" s="700"/>
      <c r="G968" s="704"/>
      <c r="H968" s="706"/>
    </row>
    <row r="969" spans="1:8">
      <c r="A969" s="703"/>
      <c r="B969" s="703"/>
      <c r="C969" s="703"/>
      <c r="D969" s="703"/>
      <c r="E969" s="703"/>
      <c r="F969" s="700"/>
      <c r="G969" s="704"/>
      <c r="H969" s="706"/>
    </row>
    <row r="970" spans="1:8">
      <c r="A970" s="703"/>
      <c r="B970" s="703"/>
      <c r="C970" s="703"/>
      <c r="D970" s="703"/>
      <c r="E970" s="703"/>
      <c r="F970" s="700"/>
      <c r="G970" s="704"/>
      <c r="H970" s="706"/>
    </row>
    <row r="971" spans="1:8">
      <c r="A971" s="703"/>
      <c r="B971" s="703"/>
      <c r="C971" s="703"/>
      <c r="D971" s="703"/>
      <c r="E971" s="703"/>
      <c r="F971" s="700"/>
      <c r="G971" s="704"/>
      <c r="H971" s="706"/>
    </row>
    <row r="972" spans="1:8">
      <c r="A972" s="703"/>
      <c r="B972" s="703"/>
      <c r="C972" s="703"/>
      <c r="D972" s="703"/>
      <c r="E972" s="703"/>
      <c r="F972" s="700"/>
      <c r="G972" s="704"/>
      <c r="H972" s="706"/>
    </row>
    <row r="973" spans="1:8">
      <c r="A973" s="703"/>
      <c r="B973" s="703"/>
      <c r="C973" s="703"/>
      <c r="D973" s="703"/>
      <c r="E973" s="703"/>
      <c r="F973" s="700"/>
      <c r="G973" s="704"/>
      <c r="H973" s="706"/>
    </row>
    <row r="974" spans="1:8">
      <c r="A974" s="703"/>
      <c r="B974" s="703"/>
      <c r="C974" s="703"/>
      <c r="D974" s="703"/>
      <c r="E974" s="703"/>
      <c r="F974" s="700"/>
      <c r="G974" s="704"/>
      <c r="H974" s="706"/>
    </row>
    <row r="975" spans="1:8">
      <c r="A975" s="703"/>
      <c r="B975" s="703"/>
      <c r="C975" s="703"/>
      <c r="D975" s="703"/>
      <c r="E975" s="703"/>
      <c r="F975" s="700"/>
      <c r="G975" s="704"/>
      <c r="H975" s="706"/>
    </row>
    <row r="976" spans="1:8">
      <c r="A976" s="703"/>
      <c r="B976" s="703"/>
      <c r="C976" s="703"/>
      <c r="D976" s="703"/>
      <c r="E976" s="703"/>
      <c r="F976" s="700"/>
      <c r="G976" s="704"/>
      <c r="H976" s="706"/>
    </row>
    <row r="977" spans="1:8">
      <c r="A977" s="703"/>
      <c r="B977" s="703"/>
      <c r="C977" s="703"/>
      <c r="D977" s="703"/>
      <c r="E977" s="703"/>
      <c r="F977" s="700"/>
      <c r="G977" s="704"/>
      <c r="H977" s="706"/>
    </row>
    <row r="978" spans="1:8">
      <c r="A978" s="703"/>
      <c r="B978" s="703"/>
      <c r="C978" s="703"/>
      <c r="D978" s="703"/>
      <c r="E978" s="703"/>
      <c r="F978" s="700"/>
      <c r="G978" s="704"/>
      <c r="H978" s="706"/>
    </row>
    <row r="979" spans="1:8">
      <c r="A979" s="703"/>
      <c r="B979" s="703"/>
      <c r="C979" s="703"/>
      <c r="D979" s="703"/>
      <c r="E979" s="703"/>
      <c r="F979" s="700"/>
      <c r="G979" s="704"/>
      <c r="H979" s="706"/>
    </row>
    <row r="980" spans="1:8">
      <c r="A980" s="703"/>
      <c r="B980" s="703"/>
      <c r="C980" s="703"/>
      <c r="D980" s="703"/>
      <c r="E980" s="703"/>
      <c r="F980" s="700"/>
      <c r="G980" s="704"/>
      <c r="H980" s="706"/>
    </row>
    <row r="981" spans="1:8">
      <c r="A981" s="703"/>
      <c r="B981" s="703"/>
      <c r="C981" s="703"/>
      <c r="D981" s="703"/>
      <c r="E981" s="703"/>
      <c r="F981" s="700"/>
      <c r="G981" s="704"/>
      <c r="H981" s="706"/>
    </row>
    <row r="982" spans="1:8">
      <c r="A982" s="703"/>
      <c r="B982" s="703"/>
      <c r="C982" s="703"/>
      <c r="D982" s="703"/>
      <c r="E982" s="703"/>
      <c r="F982" s="700"/>
      <c r="G982" s="704"/>
      <c r="H982" s="706"/>
    </row>
    <row r="983" spans="1:8">
      <c r="A983" s="703"/>
      <c r="B983" s="703"/>
      <c r="C983" s="703"/>
      <c r="D983" s="703"/>
      <c r="E983" s="703"/>
      <c r="F983" s="700"/>
      <c r="G983" s="704"/>
      <c r="H983" s="706"/>
    </row>
    <row r="984" spans="1:8">
      <c r="A984" s="703"/>
      <c r="B984" s="703"/>
      <c r="C984" s="703"/>
      <c r="D984" s="703"/>
      <c r="E984" s="703"/>
      <c r="F984" s="700"/>
      <c r="G984" s="704"/>
      <c r="H984" s="706"/>
    </row>
    <row r="985" spans="1:8">
      <c r="A985" s="703"/>
      <c r="B985" s="703"/>
      <c r="C985" s="703"/>
      <c r="D985" s="703"/>
      <c r="E985" s="703"/>
      <c r="F985" s="700"/>
      <c r="G985" s="704"/>
      <c r="H985" s="706"/>
    </row>
    <row r="986" spans="1:8">
      <c r="A986" s="703"/>
      <c r="B986" s="703"/>
      <c r="C986" s="703"/>
      <c r="D986" s="703"/>
      <c r="E986" s="703"/>
      <c r="F986" s="700"/>
      <c r="G986" s="704"/>
      <c r="H986" s="706"/>
    </row>
    <row r="987" spans="1:8">
      <c r="A987" s="703"/>
      <c r="B987" s="703"/>
      <c r="C987" s="703"/>
      <c r="D987" s="703"/>
      <c r="E987" s="703"/>
      <c r="F987" s="700"/>
      <c r="G987" s="704"/>
      <c r="H987" s="706"/>
    </row>
    <row r="988" spans="1:8">
      <c r="A988" s="703"/>
      <c r="B988" s="703"/>
      <c r="C988" s="703"/>
      <c r="D988" s="703"/>
      <c r="E988" s="703"/>
      <c r="F988" s="700"/>
      <c r="G988" s="704"/>
      <c r="H988" s="706"/>
    </row>
    <row r="989" spans="1:8">
      <c r="A989" s="703"/>
      <c r="B989" s="703"/>
      <c r="C989" s="703"/>
      <c r="D989" s="703"/>
      <c r="E989" s="703"/>
      <c r="F989" s="700"/>
      <c r="G989" s="704"/>
      <c r="H989" s="706"/>
    </row>
    <row r="990" spans="1:8">
      <c r="A990" s="703"/>
      <c r="B990" s="703"/>
      <c r="C990" s="703"/>
      <c r="D990" s="703"/>
      <c r="E990" s="703"/>
      <c r="F990" s="700"/>
      <c r="G990" s="704"/>
      <c r="H990" s="706"/>
    </row>
    <row r="991" spans="1:8">
      <c r="A991" s="703"/>
      <c r="B991" s="703"/>
      <c r="C991" s="703"/>
      <c r="D991" s="703"/>
      <c r="E991" s="703"/>
      <c r="F991" s="700"/>
      <c r="G991" s="704"/>
      <c r="H991" s="706"/>
    </row>
    <row r="992" spans="1:8">
      <c r="A992" s="703"/>
      <c r="B992" s="703"/>
      <c r="C992" s="703"/>
      <c r="D992" s="703"/>
      <c r="E992" s="703"/>
      <c r="F992" s="700"/>
      <c r="G992" s="704"/>
      <c r="H992" s="706"/>
    </row>
    <row r="993" spans="1:8">
      <c r="A993" s="703"/>
      <c r="B993" s="703"/>
      <c r="C993" s="703"/>
      <c r="D993" s="703"/>
      <c r="E993" s="703"/>
      <c r="F993" s="700"/>
      <c r="G993" s="704"/>
      <c r="H993" s="706"/>
    </row>
    <row r="994" spans="1:8">
      <c r="A994" s="703"/>
      <c r="B994" s="703"/>
      <c r="C994" s="703"/>
      <c r="D994" s="703"/>
      <c r="E994" s="703"/>
      <c r="F994" s="700"/>
      <c r="G994" s="704"/>
      <c r="H994" s="706"/>
    </row>
    <row r="995" spans="1:8">
      <c r="A995" s="703"/>
      <c r="B995" s="703"/>
      <c r="C995" s="703"/>
      <c r="D995" s="703"/>
      <c r="E995" s="703"/>
      <c r="F995" s="700"/>
      <c r="G995" s="704"/>
      <c r="H995" s="706"/>
    </row>
    <row r="996" spans="1:8">
      <c r="A996" s="703"/>
      <c r="B996" s="703"/>
      <c r="C996" s="703"/>
      <c r="D996" s="703"/>
      <c r="E996" s="703"/>
      <c r="F996" s="700"/>
      <c r="G996" s="704"/>
      <c r="H996" s="706"/>
    </row>
    <row r="997" spans="1:8">
      <c r="A997" s="703"/>
      <c r="B997" s="703"/>
      <c r="C997" s="703"/>
      <c r="D997" s="703"/>
      <c r="E997" s="703"/>
      <c r="F997" s="700"/>
      <c r="G997" s="704"/>
      <c r="H997" s="706"/>
    </row>
    <row r="998" spans="1:8">
      <c r="A998" s="703"/>
      <c r="B998" s="703"/>
      <c r="C998" s="703"/>
      <c r="D998" s="703"/>
      <c r="E998" s="703"/>
      <c r="F998" s="700"/>
      <c r="G998" s="704"/>
      <c r="H998" s="706"/>
    </row>
    <row r="999" spans="1:8">
      <c r="A999" s="703"/>
      <c r="B999" s="703"/>
      <c r="C999" s="703"/>
      <c r="D999" s="703"/>
      <c r="E999" s="703"/>
      <c r="F999" s="700"/>
      <c r="G999" s="704"/>
      <c r="H999" s="706"/>
    </row>
    <row r="1000" spans="1:8">
      <c r="A1000" s="703"/>
      <c r="B1000" s="703"/>
      <c r="C1000" s="703"/>
      <c r="D1000" s="703"/>
      <c r="E1000" s="703"/>
      <c r="F1000" s="700"/>
      <c r="G1000" s="704"/>
      <c r="H1000" s="706"/>
    </row>
    <row r="1001" spans="1:8">
      <c r="A1001" s="703"/>
      <c r="B1001" s="703"/>
      <c r="C1001" s="703"/>
      <c r="D1001" s="703"/>
      <c r="E1001" s="703"/>
      <c r="F1001" s="700"/>
      <c r="G1001" s="704"/>
      <c r="H1001" s="706"/>
    </row>
    <row r="1002" spans="1:8">
      <c r="A1002" s="703"/>
      <c r="B1002" s="703"/>
      <c r="C1002" s="703"/>
      <c r="D1002" s="703"/>
      <c r="E1002" s="703"/>
      <c r="F1002" s="700"/>
      <c r="G1002" s="704"/>
      <c r="H1002" s="706"/>
    </row>
    <row r="1003" spans="1:8">
      <c r="A1003" s="703"/>
      <c r="B1003" s="703"/>
      <c r="C1003" s="703"/>
      <c r="D1003" s="703"/>
      <c r="E1003" s="703"/>
      <c r="F1003" s="700"/>
      <c r="G1003" s="704"/>
      <c r="H1003" s="706"/>
    </row>
    <row r="1004" spans="1:8">
      <c r="A1004" s="703"/>
      <c r="B1004" s="703"/>
      <c r="C1004" s="703"/>
      <c r="D1004" s="703"/>
      <c r="E1004" s="703"/>
      <c r="F1004" s="700"/>
      <c r="G1004" s="704"/>
      <c r="H1004" s="706"/>
    </row>
    <row r="1005" spans="1:8">
      <c r="A1005" s="703"/>
      <c r="B1005" s="703"/>
      <c r="C1005" s="703"/>
      <c r="D1005" s="703"/>
      <c r="E1005" s="703"/>
      <c r="F1005" s="700"/>
      <c r="G1005" s="704"/>
      <c r="H1005" s="706"/>
    </row>
    <row r="1006" spans="1:8">
      <c r="A1006" s="703"/>
      <c r="B1006" s="703"/>
      <c r="C1006" s="703"/>
      <c r="D1006" s="703"/>
      <c r="E1006" s="703"/>
      <c r="F1006" s="700"/>
      <c r="G1006" s="704"/>
      <c r="H1006" s="706"/>
    </row>
    <row r="1007" spans="1:8">
      <c r="A1007" s="703"/>
      <c r="B1007" s="703"/>
      <c r="C1007" s="703"/>
      <c r="D1007" s="703"/>
      <c r="E1007" s="703"/>
      <c r="F1007" s="700"/>
      <c r="G1007" s="704"/>
      <c r="H1007" s="706"/>
    </row>
    <row r="1008" spans="1:8">
      <c r="A1008" s="703"/>
      <c r="B1008" s="703"/>
      <c r="C1008" s="703"/>
      <c r="D1008" s="703"/>
      <c r="E1008" s="703"/>
      <c r="F1008" s="700"/>
      <c r="G1008" s="704"/>
      <c r="H1008" s="706"/>
    </row>
    <row r="1009" spans="1:8">
      <c r="A1009" s="703"/>
      <c r="B1009" s="703"/>
      <c r="C1009" s="703"/>
      <c r="D1009" s="703"/>
      <c r="E1009" s="703"/>
      <c r="F1009" s="700"/>
      <c r="G1009" s="704"/>
      <c r="H1009" s="706"/>
    </row>
    <row r="1010" spans="1:8">
      <c r="A1010" s="703"/>
      <c r="B1010" s="703"/>
      <c r="C1010" s="703"/>
      <c r="D1010" s="703"/>
      <c r="E1010" s="703"/>
      <c r="F1010" s="700"/>
      <c r="G1010" s="704"/>
      <c r="H1010" s="706"/>
    </row>
    <row r="1011" spans="1:8">
      <c r="A1011" s="703"/>
      <c r="B1011" s="703"/>
      <c r="C1011" s="703"/>
      <c r="D1011" s="703"/>
      <c r="E1011" s="703"/>
      <c r="F1011" s="700"/>
      <c r="G1011" s="704"/>
      <c r="H1011" s="706"/>
    </row>
    <row r="1012" spans="1:8">
      <c r="A1012" s="703"/>
      <c r="B1012" s="703"/>
      <c r="C1012" s="703"/>
      <c r="D1012" s="703"/>
      <c r="E1012" s="703"/>
      <c r="F1012" s="700"/>
      <c r="G1012" s="704"/>
      <c r="H1012" s="706"/>
    </row>
    <row r="1013" spans="1:8">
      <c r="A1013" s="703"/>
      <c r="B1013" s="703"/>
      <c r="C1013" s="703"/>
      <c r="D1013" s="703"/>
      <c r="E1013" s="703"/>
      <c r="F1013" s="700"/>
      <c r="G1013" s="704"/>
      <c r="H1013" s="706"/>
    </row>
    <row r="1014" spans="1:8">
      <c r="A1014" s="703"/>
      <c r="B1014" s="703"/>
      <c r="C1014" s="703"/>
      <c r="D1014" s="703"/>
      <c r="E1014" s="703"/>
      <c r="F1014" s="700"/>
      <c r="G1014" s="704"/>
      <c r="H1014" s="706"/>
    </row>
    <row r="1015" spans="1:8">
      <c r="A1015" s="703"/>
      <c r="B1015" s="703"/>
      <c r="C1015" s="703"/>
      <c r="D1015" s="703"/>
      <c r="E1015" s="703"/>
      <c r="F1015" s="700"/>
      <c r="G1015" s="704"/>
      <c r="H1015" s="706"/>
    </row>
    <row r="1016" spans="1:8">
      <c r="A1016" s="703"/>
      <c r="B1016" s="703"/>
      <c r="C1016" s="703"/>
      <c r="D1016" s="703"/>
      <c r="E1016" s="703"/>
      <c r="F1016" s="700"/>
      <c r="G1016" s="704"/>
      <c r="H1016" s="706"/>
    </row>
    <row r="1017" spans="1:8">
      <c r="A1017" s="703"/>
      <c r="B1017" s="703"/>
      <c r="C1017" s="703"/>
      <c r="D1017" s="703"/>
      <c r="E1017" s="703"/>
      <c r="F1017" s="700"/>
      <c r="G1017" s="704"/>
      <c r="H1017" s="706"/>
    </row>
    <row r="1018" spans="1:8">
      <c r="A1018" s="703"/>
      <c r="B1018" s="703"/>
      <c r="C1018" s="703"/>
      <c r="D1018" s="703"/>
      <c r="E1018" s="703"/>
      <c r="F1018" s="700"/>
      <c r="G1018" s="704"/>
      <c r="H1018" s="706"/>
    </row>
    <row r="1019" spans="1:8">
      <c r="A1019" s="703"/>
      <c r="B1019" s="703"/>
      <c r="C1019" s="703"/>
      <c r="D1019" s="703"/>
      <c r="E1019" s="703"/>
      <c r="F1019" s="700"/>
      <c r="G1019" s="704"/>
      <c r="H1019" s="706"/>
    </row>
    <row r="1020" spans="1:8">
      <c r="A1020" s="703"/>
      <c r="B1020" s="703"/>
      <c r="C1020" s="703"/>
      <c r="D1020" s="703"/>
      <c r="E1020" s="703"/>
      <c r="F1020" s="700"/>
      <c r="G1020" s="704"/>
      <c r="H1020" s="706"/>
    </row>
    <row r="1021" spans="1:8">
      <c r="A1021" s="703"/>
      <c r="B1021" s="703"/>
      <c r="C1021" s="703"/>
      <c r="D1021" s="703"/>
      <c r="E1021" s="703"/>
      <c r="F1021" s="700"/>
      <c r="G1021" s="704"/>
      <c r="H1021" s="706"/>
    </row>
    <row r="1022" spans="1:8">
      <c r="A1022" s="703"/>
      <c r="B1022" s="703"/>
      <c r="C1022" s="703"/>
      <c r="D1022" s="703"/>
      <c r="E1022" s="703"/>
      <c r="F1022" s="700"/>
      <c r="G1022" s="704"/>
      <c r="H1022" s="706"/>
    </row>
    <row r="1023" spans="1:8">
      <c r="A1023" s="703"/>
      <c r="B1023" s="703"/>
      <c r="C1023" s="703"/>
      <c r="D1023" s="703"/>
      <c r="E1023" s="703"/>
      <c r="F1023" s="700"/>
      <c r="G1023" s="704"/>
      <c r="H1023" s="706"/>
    </row>
    <row r="1024" spans="1:8">
      <c r="A1024" s="703"/>
      <c r="B1024" s="703"/>
      <c r="C1024" s="703"/>
      <c r="D1024" s="703"/>
      <c r="E1024" s="703"/>
      <c r="F1024" s="700"/>
      <c r="G1024" s="704"/>
      <c r="H1024" s="706"/>
    </row>
    <row r="1025" spans="1:8">
      <c r="A1025" s="703"/>
      <c r="B1025" s="703"/>
      <c r="C1025" s="703"/>
      <c r="D1025" s="703"/>
      <c r="E1025" s="703"/>
      <c r="F1025" s="700"/>
      <c r="G1025" s="704"/>
      <c r="H1025" s="706"/>
    </row>
    <row r="1026" spans="1:8">
      <c r="A1026" s="703"/>
      <c r="B1026" s="703"/>
      <c r="C1026" s="703"/>
      <c r="D1026" s="703"/>
      <c r="E1026" s="703"/>
      <c r="F1026" s="700"/>
      <c r="G1026" s="704"/>
      <c r="H1026" s="706"/>
    </row>
    <row r="1027" spans="1:8">
      <c r="A1027" s="703"/>
      <c r="B1027" s="703"/>
      <c r="C1027" s="703"/>
      <c r="D1027" s="703"/>
      <c r="E1027" s="703"/>
      <c r="F1027" s="700"/>
      <c r="G1027" s="704"/>
      <c r="H1027" s="706"/>
    </row>
    <row r="1028" spans="1:8">
      <c r="A1028" s="703"/>
      <c r="B1028" s="703"/>
      <c r="C1028" s="703"/>
      <c r="D1028" s="703"/>
      <c r="E1028" s="703"/>
      <c r="F1028" s="700"/>
      <c r="G1028" s="704"/>
      <c r="H1028" s="706"/>
    </row>
    <row r="1029" spans="1:8">
      <c r="A1029" s="703"/>
      <c r="B1029" s="703"/>
      <c r="C1029" s="703"/>
      <c r="D1029" s="703"/>
      <c r="E1029" s="703"/>
      <c r="F1029" s="700"/>
      <c r="G1029" s="704"/>
      <c r="H1029" s="706"/>
    </row>
    <row r="1030" spans="1:8">
      <c r="A1030" s="703"/>
      <c r="B1030" s="703"/>
      <c r="C1030" s="703"/>
      <c r="D1030" s="703"/>
      <c r="E1030" s="703"/>
      <c r="F1030" s="700"/>
      <c r="G1030" s="704"/>
      <c r="H1030" s="706"/>
    </row>
    <row r="1031" spans="1:8">
      <c r="A1031" s="703"/>
      <c r="B1031" s="703"/>
      <c r="C1031" s="703"/>
      <c r="D1031" s="703"/>
      <c r="E1031" s="703"/>
      <c r="F1031" s="700"/>
      <c r="G1031" s="704"/>
      <c r="H1031" s="706"/>
    </row>
    <row r="1032" spans="1:8">
      <c r="A1032" s="703"/>
      <c r="B1032" s="703"/>
      <c r="C1032" s="703"/>
      <c r="D1032" s="703"/>
      <c r="E1032" s="703"/>
      <c r="F1032" s="700"/>
      <c r="G1032" s="704"/>
      <c r="H1032" s="706"/>
    </row>
    <row r="1033" spans="1:8">
      <c r="A1033" s="703"/>
      <c r="B1033" s="703"/>
      <c r="C1033" s="703"/>
      <c r="D1033" s="703"/>
      <c r="E1033" s="703"/>
      <c r="F1033" s="700"/>
      <c r="G1033" s="704"/>
      <c r="H1033" s="706"/>
    </row>
    <row r="1034" spans="1:8">
      <c r="A1034" s="703"/>
      <c r="B1034" s="703"/>
      <c r="C1034" s="703"/>
      <c r="D1034" s="703"/>
      <c r="E1034" s="703"/>
      <c r="F1034" s="700"/>
      <c r="G1034" s="704"/>
      <c r="H1034" s="706"/>
    </row>
    <row r="1035" spans="1:8">
      <c r="A1035" s="703"/>
      <c r="B1035" s="703"/>
      <c r="C1035" s="703"/>
      <c r="D1035" s="703"/>
      <c r="E1035" s="703"/>
      <c r="F1035" s="700"/>
      <c r="G1035" s="704"/>
      <c r="H1035" s="706"/>
    </row>
    <row r="1036" spans="1:8">
      <c r="A1036" s="703"/>
      <c r="B1036" s="703"/>
      <c r="C1036" s="703"/>
      <c r="D1036" s="703"/>
      <c r="E1036" s="703"/>
      <c r="F1036" s="700"/>
      <c r="G1036" s="704"/>
      <c r="H1036" s="706"/>
    </row>
    <row r="1037" spans="1:8">
      <c r="A1037" s="703"/>
      <c r="B1037" s="703"/>
      <c r="C1037" s="703"/>
      <c r="D1037" s="703"/>
      <c r="E1037" s="703"/>
      <c r="F1037" s="700"/>
      <c r="G1037" s="704"/>
      <c r="H1037" s="706"/>
    </row>
    <row r="1038" spans="1:8">
      <c r="A1038" s="703"/>
      <c r="B1038" s="703"/>
      <c r="C1038" s="703"/>
      <c r="D1038" s="703"/>
      <c r="E1038" s="703"/>
      <c r="F1038" s="700"/>
      <c r="G1038" s="704"/>
      <c r="H1038" s="706"/>
    </row>
    <row r="1039" spans="1:8">
      <c r="A1039" s="703"/>
      <c r="B1039" s="703"/>
      <c r="C1039" s="703"/>
      <c r="D1039" s="703"/>
      <c r="E1039" s="703"/>
      <c r="F1039" s="700"/>
      <c r="G1039" s="704"/>
      <c r="H1039" s="706"/>
    </row>
    <row r="1040" spans="1:8">
      <c r="A1040" s="703"/>
      <c r="B1040" s="703"/>
      <c r="C1040" s="703"/>
      <c r="D1040" s="703"/>
      <c r="E1040" s="703"/>
      <c r="F1040" s="700"/>
      <c r="G1040" s="704"/>
      <c r="H1040" s="706"/>
    </row>
    <row r="1041" spans="1:8">
      <c r="A1041" s="703"/>
      <c r="B1041" s="703"/>
      <c r="C1041" s="703"/>
      <c r="D1041" s="703"/>
      <c r="E1041" s="703"/>
      <c r="F1041" s="700"/>
      <c r="G1041" s="704"/>
      <c r="H1041" s="706"/>
    </row>
    <row r="1042" spans="1:8">
      <c r="A1042" s="703"/>
      <c r="B1042" s="703"/>
      <c r="C1042" s="703"/>
      <c r="D1042" s="703"/>
      <c r="E1042" s="703"/>
      <c r="F1042" s="700"/>
      <c r="G1042" s="704"/>
      <c r="H1042" s="706"/>
    </row>
    <row r="1043" spans="1:8">
      <c r="A1043" s="703"/>
      <c r="B1043" s="703"/>
      <c r="C1043" s="703"/>
      <c r="D1043" s="703"/>
      <c r="E1043" s="703"/>
      <c r="F1043" s="700"/>
      <c r="G1043" s="704"/>
      <c r="H1043" s="706"/>
    </row>
    <row r="1044" spans="1:8">
      <c r="A1044" s="703"/>
      <c r="B1044" s="703"/>
      <c r="C1044" s="703"/>
      <c r="D1044" s="703"/>
      <c r="E1044" s="703"/>
      <c r="F1044" s="700"/>
      <c r="G1044" s="704"/>
      <c r="H1044" s="706"/>
    </row>
    <row r="1045" spans="1:8">
      <c r="A1045" s="703"/>
      <c r="B1045" s="703"/>
      <c r="C1045" s="703"/>
      <c r="D1045" s="703"/>
      <c r="E1045" s="703"/>
      <c r="F1045" s="700"/>
      <c r="G1045" s="704"/>
      <c r="H1045" s="706"/>
    </row>
    <row r="1046" spans="1:8">
      <c r="A1046" s="703"/>
      <c r="B1046" s="703"/>
      <c r="C1046" s="703"/>
      <c r="D1046" s="703"/>
      <c r="E1046" s="703"/>
      <c r="F1046" s="700"/>
      <c r="G1046" s="704"/>
      <c r="H1046" s="706"/>
    </row>
    <row r="1047" spans="1:8">
      <c r="A1047" s="703"/>
      <c r="B1047" s="703"/>
      <c r="C1047" s="703"/>
      <c r="D1047" s="703"/>
      <c r="E1047" s="703"/>
      <c r="F1047" s="700"/>
      <c r="G1047" s="704"/>
      <c r="H1047" s="706"/>
    </row>
    <row r="1048" spans="1:8">
      <c r="A1048" s="703"/>
      <c r="B1048" s="703"/>
      <c r="C1048" s="703"/>
      <c r="D1048" s="703"/>
      <c r="E1048" s="703"/>
      <c r="F1048" s="700"/>
      <c r="G1048" s="704"/>
      <c r="H1048" s="706"/>
    </row>
    <row r="1049" spans="1:8">
      <c r="A1049" s="703"/>
      <c r="B1049" s="703"/>
      <c r="C1049" s="703"/>
      <c r="D1049" s="703"/>
      <c r="E1049" s="703"/>
      <c r="F1049" s="700"/>
      <c r="G1049" s="704"/>
      <c r="H1049" s="706"/>
    </row>
    <row r="1050" spans="1:8">
      <c r="A1050" s="703"/>
      <c r="B1050" s="703"/>
      <c r="C1050" s="703"/>
      <c r="D1050" s="703"/>
      <c r="E1050" s="703"/>
      <c r="F1050" s="700"/>
      <c r="G1050" s="704"/>
      <c r="H1050" s="706"/>
    </row>
    <row r="1051" spans="1:8">
      <c r="A1051" s="703"/>
      <c r="B1051" s="703"/>
      <c r="C1051" s="703"/>
      <c r="D1051" s="703"/>
      <c r="E1051" s="703"/>
      <c r="F1051" s="700"/>
      <c r="G1051" s="704"/>
      <c r="H1051" s="706"/>
    </row>
    <row r="1052" spans="1:8">
      <c r="A1052" s="703"/>
      <c r="B1052" s="703"/>
      <c r="C1052" s="703"/>
      <c r="D1052" s="703"/>
      <c r="E1052" s="703"/>
      <c r="F1052" s="700"/>
      <c r="G1052" s="704"/>
      <c r="H1052" s="706"/>
    </row>
    <row r="1053" spans="1:8">
      <c r="A1053" s="703"/>
      <c r="B1053" s="703"/>
      <c r="C1053" s="703"/>
      <c r="D1053" s="703"/>
      <c r="E1053" s="703"/>
      <c r="F1053" s="700"/>
      <c r="G1053" s="704"/>
      <c r="H1053" s="706"/>
    </row>
    <row r="1054" spans="1:8">
      <c r="A1054" s="703"/>
      <c r="B1054" s="703"/>
      <c r="C1054" s="703"/>
      <c r="D1054" s="703"/>
      <c r="E1054" s="703"/>
      <c r="F1054" s="700"/>
      <c r="G1054" s="704"/>
      <c r="H1054" s="706"/>
    </row>
    <row r="1055" spans="1:8">
      <c r="A1055" s="703"/>
      <c r="B1055" s="703"/>
      <c r="C1055" s="703"/>
      <c r="D1055" s="703"/>
      <c r="E1055" s="703"/>
      <c r="F1055" s="700"/>
      <c r="G1055" s="704"/>
      <c r="H1055" s="706"/>
    </row>
    <row r="1056" spans="1:8">
      <c r="A1056" s="703"/>
      <c r="B1056" s="703"/>
      <c r="C1056" s="703"/>
      <c r="D1056" s="703"/>
      <c r="E1056" s="703"/>
      <c r="F1056" s="700"/>
      <c r="G1056" s="704"/>
      <c r="H1056" s="706"/>
    </row>
    <row r="1057" spans="1:8">
      <c r="A1057" s="703"/>
      <c r="B1057" s="703"/>
      <c r="C1057" s="703"/>
      <c r="D1057" s="703"/>
      <c r="E1057" s="703"/>
      <c r="F1057" s="700"/>
      <c r="G1057" s="704"/>
      <c r="H1057" s="706"/>
    </row>
    <row r="1058" spans="1:8">
      <c r="A1058" s="703"/>
      <c r="B1058" s="703"/>
      <c r="C1058" s="703"/>
      <c r="D1058" s="703"/>
      <c r="E1058" s="703"/>
      <c r="F1058" s="700"/>
      <c r="G1058" s="704"/>
      <c r="H1058" s="706"/>
    </row>
    <row r="1059" spans="1:8">
      <c r="A1059" s="703"/>
      <c r="B1059" s="703"/>
      <c r="C1059" s="703"/>
      <c r="D1059" s="703"/>
      <c r="E1059" s="703"/>
      <c r="F1059" s="700"/>
      <c r="G1059" s="704"/>
      <c r="H1059" s="706"/>
    </row>
    <row r="1060" spans="1:8">
      <c r="A1060" s="703"/>
      <c r="B1060" s="703"/>
      <c r="C1060" s="703"/>
      <c r="D1060" s="703"/>
      <c r="E1060" s="703"/>
      <c r="F1060" s="700"/>
      <c r="G1060" s="704"/>
      <c r="H1060" s="706"/>
    </row>
    <row r="1061" spans="1:8">
      <c r="A1061" s="703"/>
      <c r="B1061" s="703"/>
      <c r="C1061" s="703"/>
      <c r="D1061" s="703"/>
      <c r="E1061" s="703"/>
      <c r="F1061" s="700"/>
      <c r="G1061" s="704"/>
      <c r="H1061" s="706"/>
    </row>
    <row r="1062" spans="1:8">
      <c r="A1062" s="703"/>
      <c r="B1062" s="703"/>
      <c r="C1062" s="703"/>
      <c r="D1062" s="703"/>
      <c r="E1062" s="703"/>
      <c r="F1062" s="700"/>
      <c r="G1062" s="704"/>
      <c r="H1062" s="706"/>
    </row>
    <row r="1063" spans="1:8">
      <c r="A1063" s="703"/>
      <c r="B1063" s="703"/>
      <c r="C1063" s="703"/>
      <c r="D1063" s="703"/>
      <c r="E1063" s="703"/>
      <c r="F1063" s="700"/>
      <c r="G1063" s="704"/>
      <c r="H1063" s="706"/>
    </row>
    <row r="1064" spans="1:8">
      <c r="A1064" s="703"/>
      <c r="B1064" s="703"/>
      <c r="C1064" s="703"/>
      <c r="D1064" s="703"/>
      <c r="E1064" s="703"/>
      <c r="F1064" s="700"/>
      <c r="G1064" s="704"/>
      <c r="H1064" s="706"/>
    </row>
    <row r="1065" spans="1:8">
      <c r="A1065" s="703"/>
      <c r="B1065" s="703"/>
      <c r="C1065" s="703"/>
      <c r="D1065" s="703"/>
      <c r="E1065" s="703"/>
      <c r="F1065" s="700"/>
      <c r="G1065" s="704"/>
      <c r="H1065" s="706"/>
    </row>
    <row r="1066" spans="1:8">
      <c r="A1066" s="703"/>
      <c r="B1066" s="703"/>
      <c r="C1066" s="703"/>
      <c r="D1066" s="703"/>
      <c r="E1066" s="703"/>
      <c r="F1066" s="700"/>
      <c r="G1066" s="704"/>
      <c r="H1066" s="706"/>
    </row>
    <row r="1067" spans="1:8">
      <c r="A1067" s="703"/>
      <c r="B1067" s="703"/>
      <c r="C1067" s="703"/>
      <c r="D1067" s="703"/>
      <c r="E1067" s="703"/>
      <c r="F1067" s="700"/>
      <c r="G1067" s="704"/>
      <c r="H1067" s="706"/>
    </row>
    <row r="1068" spans="1:8">
      <c r="A1068" s="703"/>
      <c r="B1068" s="703"/>
      <c r="C1068" s="703"/>
      <c r="D1068" s="703"/>
      <c r="E1068" s="703"/>
      <c r="F1068" s="700"/>
      <c r="G1068" s="704"/>
      <c r="H1068" s="706"/>
    </row>
    <row r="1069" spans="1:8">
      <c r="A1069" s="703"/>
      <c r="B1069" s="703"/>
      <c r="C1069" s="703"/>
      <c r="D1069" s="703"/>
      <c r="E1069" s="703"/>
      <c r="F1069" s="700"/>
      <c r="G1069" s="704"/>
      <c r="H1069" s="706"/>
    </row>
    <row r="1070" spans="1:8">
      <c r="A1070" s="703"/>
      <c r="B1070" s="703"/>
      <c r="C1070" s="703"/>
      <c r="D1070" s="703"/>
      <c r="E1070" s="703"/>
      <c r="F1070" s="700"/>
      <c r="G1070" s="704"/>
      <c r="H1070" s="706"/>
    </row>
    <row r="1071" spans="1:8">
      <c r="A1071" s="703"/>
      <c r="B1071" s="703"/>
      <c r="C1071" s="703"/>
      <c r="D1071" s="703"/>
      <c r="E1071" s="703"/>
      <c r="F1071" s="700"/>
      <c r="G1071" s="704"/>
      <c r="H1071" s="706"/>
    </row>
    <row r="1072" spans="1:8">
      <c r="A1072" s="703"/>
      <c r="B1072" s="703"/>
      <c r="C1072" s="703"/>
      <c r="D1072" s="703"/>
      <c r="E1072" s="703"/>
      <c r="F1072" s="700"/>
      <c r="G1072" s="704"/>
      <c r="H1072" s="706"/>
    </row>
    <row r="1073" spans="1:8">
      <c r="A1073" s="703"/>
      <c r="B1073" s="703"/>
      <c r="C1073" s="703"/>
      <c r="D1073" s="703"/>
      <c r="E1073" s="703"/>
      <c r="F1073" s="700"/>
      <c r="G1073" s="704"/>
      <c r="H1073" s="706"/>
    </row>
    <row r="1074" spans="1:8">
      <c r="A1074" s="703"/>
      <c r="B1074" s="703"/>
      <c r="C1074" s="703"/>
      <c r="D1074" s="703"/>
      <c r="E1074" s="703"/>
      <c r="F1074" s="700"/>
      <c r="G1074" s="704"/>
      <c r="H1074" s="706"/>
    </row>
    <row r="1075" spans="1:8">
      <c r="A1075" s="703"/>
      <c r="B1075" s="703"/>
      <c r="C1075" s="703"/>
      <c r="D1075" s="703"/>
      <c r="E1075" s="703"/>
      <c r="F1075" s="700"/>
      <c r="G1075" s="704"/>
      <c r="H1075" s="706"/>
    </row>
    <row r="1076" spans="1:8">
      <c r="A1076" s="703"/>
      <c r="B1076" s="703"/>
      <c r="C1076" s="703"/>
      <c r="D1076" s="703"/>
      <c r="E1076" s="703"/>
      <c r="F1076" s="700"/>
      <c r="G1076" s="704"/>
      <c r="H1076" s="706"/>
    </row>
  </sheetData>
  <sheetProtection password="CCBA" sheet="1" objects="1" scenarios="1"/>
  <mergeCells count="2">
    <mergeCell ref="A1:H1"/>
    <mergeCell ref="A5:H5"/>
  </mergeCells>
  <pageMargins left="0.7" right="0.7" top="0.75" bottom="0.75" header="0.3" footer="0.3"/>
  <pageSetup paperSize="9" scale="3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Resumen!$S$212:$S$225</xm:f>
          </x14:formula1>
          <xm:sqref>F7:F1076</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tabColor theme="4" tint="0.79998168889431442"/>
  </sheetPr>
  <dimension ref="B2:T61"/>
  <sheetViews>
    <sheetView zoomScaleNormal="100" workbookViewId="0">
      <selection activeCell="C7" sqref="C7:E7"/>
    </sheetView>
  </sheetViews>
  <sheetFormatPr baseColWidth="10" defaultColWidth="11.44140625" defaultRowHeight="13.2"/>
  <cols>
    <col min="1" max="1" width="3.6640625" style="478" customWidth="1"/>
    <col min="2" max="2" width="4.44140625" style="478" customWidth="1"/>
    <col min="3" max="3" width="79.88671875" style="478" customWidth="1"/>
    <col min="4" max="4" width="11" style="478" customWidth="1"/>
    <col min="5" max="5" width="16.109375" style="478" customWidth="1"/>
    <col min="6" max="6" width="16" style="478" customWidth="1"/>
    <col min="7" max="7" width="6.109375" style="478" customWidth="1"/>
    <col min="8" max="8" width="3.88671875" style="478" customWidth="1"/>
    <col min="9" max="9" width="5.109375" style="478" customWidth="1"/>
    <col min="10" max="10" width="1" style="478" customWidth="1"/>
    <col min="11" max="16384" width="11.44140625" style="478"/>
  </cols>
  <sheetData>
    <row r="2" spans="2:20">
      <c r="B2" s="475"/>
      <c r="C2" s="476"/>
      <c r="D2" s="476"/>
      <c r="E2" s="476"/>
      <c r="F2" s="476"/>
      <c r="G2" s="477"/>
    </row>
    <row r="3" spans="2:20" ht="79.5" customHeight="1">
      <c r="B3" s="479"/>
      <c r="C3" s="1281" t="s">
        <v>1249</v>
      </c>
      <c r="D3" s="1282"/>
      <c r="E3" s="1282"/>
      <c r="F3" s="1282"/>
      <c r="G3" s="480"/>
    </row>
    <row r="4" spans="2:20">
      <c r="B4" s="479"/>
      <c r="C4" s="481"/>
      <c r="D4" s="481"/>
      <c r="E4" s="481"/>
      <c r="F4" s="481"/>
      <c r="G4" s="480"/>
      <c r="T4" s="482"/>
    </row>
    <row r="5" spans="2:20" ht="30" customHeight="1">
      <c r="B5" s="479"/>
      <c r="C5" s="1272" t="s">
        <v>871</v>
      </c>
      <c r="D5" s="1273"/>
      <c r="E5" s="1273"/>
      <c r="F5" s="1274"/>
      <c r="G5" s="480"/>
      <c r="T5" s="482"/>
    </row>
    <row r="6" spans="2:20">
      <c r="B6" s="479"/>
      <c r="C6" s="1283" t="s">
        <v>856</v>
      </c>
      <c r="D6" s="1284"/>
      <c r="E6" s="1285"/>
      <c r="F6" s="551" t="s">
        <v>857</v>
      </c>
      <c r="G6" s="480"/>
      <c r="T6" s="482"/>
    </row>
    <row r="7" spans="2:20">
      <c r="B7" s="479"/>
      <c r="C7" s="1257"/>
      <c r="D7" s="1258"/>
      <c r="E7" s="1259"/>
      <c r="F7" s="843"/>
      <c r="G7" s="480"/>
      <c r="T7" s="482"/>
    </row>
    <row r="8" spans="2:20">
      <c r="B8" s="479"/>
      <c r="C8" s="1257"/>
      <c r="D8" s="1258"/>
      <c r="E8" s="1259"/>
      <c r="F8" s="843"/>
      <c r="G8" s="480"/>
      <c r="T8" s="482"/>
    </row>
    <row r="9" spans="2:20">
      <c r="B9" s="479"/>
      <c r="C9" s="1257"/>
      <c r="D9" s="1258"/>
      <c r="E9" s="1259"/>
      <c r="F9" s="843"/>
      <c r="G9" s="480"/>
      <c r="T9" s="482"/>
    </row>
    <row r="10" spans="2:20" ht="15.6">
      <c r="B10" s="479"/>
      <c r="C10" s="1269" t="s">
        <v>812</v>
      </c>
      <c r="D10" s="1270"/>
      <c r="E10" s="1271"/>
      <c r="F10" s="552">
        <f>SUM(F7:F9)</f>
        <v>0</v>
      </c>
      <c r="G10" s="480"/>
      <c r="T10" s="482"/>
    </row>
    <row r="11" spans="2:20" ht="15.6">
      <c r="B11" s="479"/>
      <c r="C11" s="553"/>
      <c r="D11" s="553"/>
      <c r="E11" s="553"/>
      <c r="F11" s="554"/>
      <c r="G11" s="480"/>
      <c r="T11" s="482"/>
    </row>
    <row r="12" spans="2:20" ht="27" customHeight="1">
      <c r="B12" s="479"/>
      <c r="C12" s="1272" t="s">
        <v>1153</v>
      </c>
      <c r="D12" s="1273"/>
      <c r="E12" s="1273"/>
      <c r="F12" s="1274"/>
      <c r="G12" s="480"/>
      <c r="T12" s="482"/>
    </row>
    <row r="13" spans="2:20">
      <c r="B13" s="479"/>
      <c r="C13" s="1275" t="s">
        <v>858</v>
      </c>
      <c r="D13" s="1276"/>
      <c r="E13" s="1277"/>
      <c r="F13" s="551" t="s">
        <v>857</v>
      </c>
      <c r="G13" s="480"/>
      <c r="T13" s="482"/>
    </row>
    <row r="14" spans="2:20">
      <c r="B14" s="479"/>
      <c r="C14" s="1260"/>
      <c r="D14" s="1261"/>
      <c r="E14" s="1262"/>
      <c r="F14" s="843"/>
      <c r="G14" s="480"/>
      <c r="T14" s="482"/>
    </row>
    <row r="15" spans="2:20">
      <c r="B15" s="479"/>
      <c r="C15" s="1260"/>
      <c r="D15" s="1261"/>
      <c r="E15" s="1262"/>
      <c r="F15" s="843"/>
      <c r="G15" s="480"/>
      <c r="T15" s="482"/>
    </row>
    <row r="16" spans="2:20">
      <c r="B16" s="479"/>
      <c r="C16" s="1260"/>
      <c r="D16" s="1261"/>
      <c r="E16" s="1262"/>
      <c r="F16" s="843"/>
      <c r="G16" s="480"/>
      <c r="T16" s="482"/>
    </row>
    <row r="17" spans="2:20">
      <c r="B17" s="479"/>
      <c r="C17" s="1260"/>
      <c r="D17" s="1261"/>
      <c r="E17" s="1262"/>
      <c r="F17" s="843"/>
      <c r="G17" s="480"/>
      <c r="T17" s="482"/>
    </row>
    <row r="18" spans="2:20">
      <c r="B18" s="479"/>
      <c r="C18" s="1260"/>
      <c r="D18" s="1261"/>
      <c r="E18" s="1262"/>
      <c r="F18" s="843"/>
      <c r="G18" s="480"/>
      <c r="T18" s="482"/>
    </row>
    <row r="19" spans="2:20" ht="15.6">
      <c r="B19" s="479"/>
      <c r="C19" s="1269" t="s">
        <v>812</v>
      </c>
      <c r="D19" s="1270"/>
      <c r="E19" s="1271"/>
      <c r="F19" s="552">
        <f>SUM(F14:F18)</f>
        <v>0</v>
      </c>
      <c r="G19" s="480"/>
      <c r="T19" s="482"/>
    </row>
    <row r="20" spans="2:20" ht="15.6">
      <c r="B20" s="479"/>
      <c r="C20" s="553"/>
      <c r="D20" s="553"/>
      <c r="E20" s="553"/>
      <c r="F20" s="554"/>
      <c r="G20" s="480"/>
      <c r="T20" s="482"/>
    </row>
    <row r="21" spans="2:20" ht="43.2" customHeight="1">
      <c r="B21" s="479"/>
      <c r="C21" s="1272" t="s">
        <v>1154</v>
      </c>
      <c r="D21" s="1273"/>
      <c r="E21" s="1273"/>
      <c r="F21" s="1274"/>
      <c r="G21" s="480"/>
      <c r="T21" s="483"/>
    </row>
    <row r="22" spans="2:20" ht="25.2" customHeight="1">
      <c r="B22" s="479"/>
      <c r="C22" s="555" t="s">
        <v>809</v>
      </c>
      <c r="D22" s="556"/>
      <c r="E22" s="557" t="s">
        <v>810</v>
      </c>
      <c r="F22" s="557" t="s">
        <v>811</v>
      </c>
      <c r="G22" s="480"/>
      <c r="T22" s="483"/>
    </row>
    <row r="23" spans="2:20" ht="14.4" customHeight="1">
      <c r="B23" s="479"/>
      <c r="C23" s="1263"/>
      <c r="D23" s="1264"/>
      <c r="E23" s="843"/>
      <c r="F23" s="843"/>
      <c r="G23" s="558" t="s">
        <v>872</v>
      </c>
      <c r="T23" s="483"/>
    </row>
    <row r="24" spans="2:20" ht="12" customHeight="1">
      <c r="B24" s="479"/>
      <c r="C24" s="1263"/>
      <c r="D24" s="1264"/>
      <c r="E24" s="843"/>
      <c r="F24" s="843"/>
      <c r="G24" s="558" t="s">
        <v>872</v>
      </c>
    </row>
    <row r="25" spans="2:20">
      <c r="B25" s="479"/>
      <c r="C25" s="1263"/>
      <c r="D25" s="1264"/>
      <c r="E25" s="843"/>
      <c r="F25" s="843"/>
      <c r="G25" s="558" t="s">
        <v>872</v>
      </c>
    </row>
    <row r="26" spans="2:20">
      <c r="B26" s="479"/>
      <c r="C26" s="1263"/>
      <c r="D26" s="1264"/>
      <c r="E26" s="843"/>
      <c r="F26" s="843"/>
      <c r="G26" s="558" t="s">
        <v>872</v>
      </c>
      <c r="K26" s="484"/>
    </row>
    <row r="27" spans="2:20">
      <c r="B27" s="479"/>
      <c r="C27" s="1263"/>
      <c r="D27" s="1264"/>
      <c r="E27" s="843"/>
      <c r="F27" s="843"/>
      <c r="G27" s="558" t="s">
        <v>872</v>
      </c>
    </row>
    <row r="28" spans="2:20">
      <c r="B28" s="479"/>
      <c r="C28" s="1263"/>
      <c r="D28" s="1264"/>
      <c r="E28" s="843"/>
      <c r="F28" s="843"/>
      <c r="G28" s="558" t="s">
        <v>872</v>
      </c>
    </row>
    <row r="29" spans="2:20">
      <c r="B29" s="479"/>
      <c r="C29" s="1263"/>
      <c r="D29" s="1264"/>
      <c r="E29" s="843"/>
      <c r="F29" s="843"/>
      <c r="G29" s="558" t="s">
        <v>872</v>
      </c>
    </row>
    <row r="30" spans="2:20">
      <c r="B30" s="479"/>
      <c r="C30" s="1263"/>
      <c r="D30" s="1264"/>
      <c r="E30" s="843"/>
      <c r="F30" s="843"/>
      <c r="G30" s="558" t="s">
        <v>872</v>
      </c>
    </row>
    <row r="31" spans="2:20">
      <c r="B31" s="479"/>
      <c r="C31" s="1263"/>
      <c r="D31" s="1264"/>
      <c r="E31" s="843"/>
      <c r="F31" s="843"/>
      <c r="G31" s="558" t="s">
        <v>872</v>
      </c>
    </row>
    <row r="32" spans="2:20">
      <c r="B32" s="479"/>
      <c r="C32" s="1263"/>
      <c r="D32" s="1264"/>
      <c r="E32" s="843"/>
      <c r="F32" s="843"/>
      <c r="G32" s="558" t="s">
        <v>872</v>
      </c>
    </row>
    <row r="33" spans="2:10" ht="17.399999999999999">
      <c r="B33" s="479"/>
      <c r="C33" s="1265" t="s">
        <v>812</v>
      </c>
      <c r="D33" s="1266"/>
      <c r="E33" s="559">
        <f>SUM(E23:E32)</f>
        <v>0</v>
      </c>
      <c r="F33" s="559">
        <f>SUM(F23:F32)</f>
        <v>0</v>
      </c>
      <c r="G33" s="480"/>
    </row>
    <row r="34" spans="2:10" ht="17.399999999999999">
      <c r="B34" s="479"/>
      <c r="C34" s="560"/>
      <c r="D34" s="561"/>
      <c r="E34" s="562"/>
      <c r="F34" s="562"/>
      <c r="G34" s="480"/>
    </row>
    <row r="35" spans="2:10" ht="26.4">
      <c r="B35" s="479"/>
      <c r="C35" s="563" t="s">
        <v>813</v>
      </c>
      <c r="D35" s="564" t="s">
        <v>859</v>
      </c>
      <c r="E35" s="565" t="s">
        <v>810</v>
      </c>
      <c r="F35" s="565" t="s">
        <v>814</v>
      </c>
      <c r="G35" s="480"/>
      <c r="J35" s="482" t="s">
        <v>877</v>
      </c>
    </row>
    <row r="36" spans="2:10" ht="13.8">
      <c r="B36" s="479"/>
      <c r="C36" s="611" t="s">
        <v>876</v>
      </c>
      <c r="D36" s="612" t="s">
        <v>878</v>
      </c>
      <c r="E36" s="843"/>
      <c r="F36" s="843"/>
      <c r="G36" s="558" t="s">
        <v>872</v>
      </c>
      <c r="J36" s="482" t="s">
        <v>878</v>
      </c>
    </row>
    <row r="37" spans="2:10" ht="13.8">
      <c r="B37" s="479"/>
      <c r="C37" s="613"/>
      <c r="D37" s="614"/>
      <c r="E37" s="843"/>
      <c r="F37" s="843"/>
      <c r="G37" s="558"/>
    </row>
    <row r="38" spans="2:10" ht="13.8">
      <c r="B38" s="479"/>
      <c r="C38" s="828"/>
      <c r="D38" s="614"/>
      <c r="E38" s="843"/>
      <c r="F38" s="843"/>
      <c r="G38" s="558" t="s">
        <v>872</v>
      </c>
    </row>
    <row r="39" spans="2:10" ht="13.8">
      <c r="B39" s="479"/>
      <c r="C39" s="828"/>
      <c r="D39" s="614"/>
      <c r="E39" s="843"/>
      <c r="F39" s="843"/>
      <c r="G39" s="558" t="s">
        <v>872</v>
      </c>
    </row>
    <row r="40" spans="2:10" ht="13.8">
      <c r="B40" s="479"/>
      <c r="C40" s="828"/>
      <c r="D40" s="614"/>
      <c r="E40" s="843"/>
      <c r="F40" s="843"/>
      <c r="G40" s="558" t="s">
        <v>872</v>
      </c>
    </row>
    <row r="41" spans="2:10" ht="13.8">
      <c r="B41" s="479"/>
      <c r="C41" s="828"/>
      <c r="D41" s="614"/>
      <c r="E41" s="843"/>
      <c r="F41" s="843"/>
      <c r="G41" s="558" t="s">
        <v>872</v>
      </c>
    </row>
    <row r="42" spans="2:10" ht="13.8">
      <c r="B42" s="479"/>
      <c r="C42" s="828"/>
      <c r="D42" s="614"/>
      <c r="E42" s="843"/>
      <c r="F42" s="843"/>
      <c r="G42" s="558" t="s">
        <v>872</v>
      </c>
    </row>
    <row r="43" spans="2:10" ht="13.8">
      <c r="B43" s="479"/>
      <c r="C43" s="828"/>
      <c r="D43" s="614"/>
      <c r="E43" s="843"/>
      <c r="F43" s="843"/>
      <c r="G43" s="558" t="s">
        <v>872</v>
      </c>
    </row>
    <row r="44" spans="2:10" ht="13.8">
      <c r="B44" s="479"/>
      <c r="C44" s="828"/>
      <c r="D44" s="614"/>
      <c r="E44" s="843"/>
      <c r="F44" s="843"/>
      <c r="G44" s="558" t="s">
        <v>872</v>
      </c>
    </row>
    <row r="45" spans="2:10" ht="13.8">
      <c r="B45" s="479"/>
      <c r="C45" s="828"/>
      <c r="D45" s="614"/>
      <c r="E45" s="843"/>
      <c r="F45" s="843"/>
      <c r="G45" s="558" t="s">
        <v>872</v>
      </c>
    </row>
    <row r="46" spans="2:10" ht="17.399999999999999">
      <c r="B46" s="479"/>
      <c r="C46" s="1265" t="s">
        <v>812</v>
      </c>
      <c r="D46" s="1266"/>
      <c r="E46" s="566">
        <f>SUM(E36:E45)</f>
        <v>0</v>
      </c>
      <c r="F46" s="566">
        <f>SUM(F36:F45)</f>
        <v>0</v>
      </c>
      <c r="G46" s="567">
        <v>1</v>
      </c>
    </row>
    <row r="47" spans="2:10" ht="17.399999999999999">
      <c r="B47" s="479"/>
      <c r="C47" s="1267" t="s">
        <v>815</v>
      </c>
      <c r="D47" s="1268"/>
      <c r="E47" s="485">
        <f>E33+E46</f>
        <v>0</v>
      </c>
      <c r="F47" s="485">
        <f>F33+F46</f>
        <v>0</v>
      </c>
      <c r="G47" s="480"/>
    </row>
    <row r="48" spans="2:10">
      <c r="B48" s="479"/>
      <c r="C48" s="616" t="s">
        <v>873</v>
      </c>
      <c r="G48" s="480"/>
    </row>
    <row r="49" spans="2:7" ht="27" customHeight="1">
      <c r="B49" s="479"/>
      <c r="C49" s="1278" t="s">
        <v>1155</v>
      </c>
      <c r="D49" s="1279"/>
      <c r="E49" s="1279"/>
      <c r="F49" s="1280"/>
      <c r="G49" s="480"/>
    </row>
    <row r="50" spans="2:7">
      <c r="B50" s="479"/>
      <c r="C50" s="1275" t="s">
        <v>858</v>
      </c>
      <c r="D50" s="1276"/>
      <c r="E50" s="1277"/>
      <c r="F50" s="551" t="s">
        <v>857</v>
      </c>
      <c r="G50" s="480"/>
    </row>
    <row r="51" spans="2:7">
      <c r="B51" s="479"/>
      <c r="C51" s="1260"/>
      <c r="D51" s="1261"/>
      <c r="E51" s="1262"/>
      <c r="F51" s="844"/>
      <c r="G51" s="480"/>
    </row>
    <row r="52" spans="2:7">
      <c r="B52" s="479"/>
      <c r="C52" s="1260"/>
      <c r="D52" s="1261"/>
      <c r="E52" s="1262"/>
      <c r="F52" s="844"/>
      <c r="G52" s="480"/>
    </row>
    <row r="53" spans="2:7">
      <c r="B53" s="479"/>
      <c r="C53" s="1260"/>
      <c r="D53" s="1261"/>
      <c r="E53" s="1262"/>
      <c r="F53" s="844"/>
      <c r="G53" s="480"/>
    </row>
    <row r="54" spans="2:7">
      <c r="B54" s="479"/>
      <c r="C54" s="1260"/>
      <c r="D54" s="1261"/>
      <c r="E54" s="1262"/>
      <c r="F54" s="844"/>
      <c r="G54" s="480"/>
    </row>
    <row r="55" spans="2:7">
      <c r="B55" s="479"/>
      <c r="C55" s="1260"/>
      <c r="D55" s="1261"/>
      <c r="E55" s="1262"/>
      <c r="F55" s="844"/>
      <c r="G55" s="480"/>
    </row>
    <row r="56" spans="2:7">
      <c r="B56" s="479"/>
      <c r="C56" s="1260"/>
      <c r="D56" s="1261"/>
      <c r="E56" s="1262"/>
      <c r="F56" s="844"/>
      <c r="G56" s="480"/>
    </row>
    <row r="57" spans="2:7">
      <c r="B57" s="479"/>
      <c r="C57" s="1260"/>
      <c r="D57" s="1261"/>
      <c r="E57" s="1262"/>
      <c r="F57" s="844"/>
      <c r="G57" s="480"/>
    </row>
    <row r="58" spans="2:7" ht="15.6">
      <c r="B58" s="479"/>
      <c r="C58" s="1269" t="s">
        <v>812</v>
      </c>
      <c r="D58" s="1270"/>
      <c r="E58" s="1271"/>
      <c r="F58" s="552">
        <f>SUM(F51:F57)</f>
        <v>0</v>
      </c>
      <c r="G58" s="480"/>
    </row>
    <row r="59" spans="2:7" ht="31.5" customHeight="1">
      <c r="B59" s="479"/>
      <c r="C59" s="1269" t="s">
        <v>874</v>
      </c>
      <c r="D59" s="1270"/>
      <c r="E59" s="1271"/>
      <c r="F59" s="552">
        <f>F58+F47+F19+F10</f>
        <v>0</v>
      </c>
      <c r="G59" s="480"/>
    </row>
    <row r="60" spans="2:7">
      <c r="B60" s="479"/>
      <c r="C60" s="481"/>
      <c r="D60" s="481"/>
      <c r="E60" s="481"/>
      <c r="F60" s="568"/>
      <c r="G60" s="480"/>
    </row>
    <row r="61" spans="2:7">
      <c r="B61" s="486"/>
      <c r="C61" s="487"/>
      <c r="D61" s="487"/>
      <c r="E61" s="487"/>
      <c r="F61" s="487"/>
      <c r="G61" s="488"/>
    </row>
  </sheetData>
  <sheetProtection password="CCBA" sheet="1" selectLockedCells="1"/>
  <mergeCells count="40">
    <mergeCell ref="C28:D28"/>
    <mergeCell ref="C29:D29"/>
    <mergeCell ref="C30:D30"/>
    <mergeCell ref="C24:D24"/>
    <mergeCell ref="C25:D25"/>
    <mergeCell ref="C26:D26"/>
    <mergeCell ref="C27:D27"/>
    <mergeCell ref="C16:E16"/>
    <mergeCell ref="C17:E17"/>
    <mergeCell ref="C18:E18"/>
    <mergeCell ref="C19:E19"/>
    <mergeCell ref="C21:F21"/>
    <mergeCell ref="C3:F3"/>
    <mergeCell ref="C6:E6"/>
    <mergeCell ref="C5:F5"/>
    <mergeCell ref="C7:E7"/>
    <mergeCell ref="C8:E8"/>
    <mergeCell ref="C58:E58"/>
    <mergeCell ref="C59:E59"/>
    <mergeCell ref="C51:E51"/>
    <mergeCell ref="C55:E55"/>
    <mergeCell ref="C49:F49"/>
    <mergeCell ref="C50:E50"/>
    <mergeCell ref="C54:E54"/>
    <mergeCell ref="C9:E9"/>
    <mergeCell ref="C52:E52"/>
    <mergeCell ref="C53:E53"/>
    <mergeCell ref="C56:E56"/>
    <mergeCell ref="C57:E57"/>
    <mergeCell ref="C31:D31"/>
    <mergeCell ref="C32:D32"/>
    <mergeCell ref="C33:D33"/>
    <mergeCell ref="C47:D47"/>
    <mergeCell ref="C46:D46"/>
    <mergeCell ref="C10:E10"/>
    <mergeCell ref="C12:F12"/>
    <mergeCell ref="C13:E13"/>
    <mergeCell ref="C14:E14"/>
    <mergeCell ref="C15:E15"/>
    <mergeCell ref="C23:D23"/>
  </mergeCells>
  <dataValidations count="1">
    <dataValidation type="list" allowBlank="1" showInputMessage="1" showErrorMessage="1" prompt="Obligatorio introducir datos" sqref="D36:D45">
      <formula1>$J$35:$J$36</formula1>
    </dataValidation>
  </dataValidations>
  <pageMargins left="0.7" right="0.7" top="0.75" bottom="0.75" header="0.3" footer="0.3"/>
  <pageSetup paperSize="9" scale="65" orientation="portrait" r:id="rId1"/>
  <colBreaks count="1" manualBreakCount="1">
    <brk id="7"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B144"/>
  <sheetViews>
    <sheetView showGridLines="0" zoomScaleNormal="100" workbookViewId="0">
      <selection activeCell="B14" sqref="B14:D14"/>
    </sheetView>
  </sheetViews>
  <sheetFormatPr baseColWidth="10" defaultColWidth="11.44140625" defaultRowHeight="13.2"/>
  <cols>
    <col min="1" max="1" width="11.44140625" style="627"/>
    <col min="2" max="2" width="19.88671875" style="627" customWidth="1"/>
    <col min="3" max="3" width="18.109375" style="627" customWidth="1"/>
    <col min="4" max="4" width="18" style="627" customWidth="1"/>
    <col min="5" max="5" width="17.88671875" style="627" customWidth="1"/>
    <col min="6" max="6" width="15.6640625" style="627" customWidth="1"/>
    <col min="7" max="7" width="6.109375" style="627" customWidth="1"/>
    <col min="8" max="8" width="31.109375" style="627" customWidth="1"/>
    <col min="9" max="9" width="6.88671875" style="627" customWidth="1"/>
    <col min="10" max="10" width="21.5546875" style="627" customWidth="1"/>
    <col min="11" max="11" width="17.33203125" style="627" customWidth="1"/>
    <col min="12" max="12" width="6.33203125" style="627" customWidth="1"/>
    <col min="13" max="16384" width="11.44140625" style="627"/>
  </cols>
  <sheetData>
    <row r="1" spans="1:19">
      <c r="A1" s="478"/>
      <c r="B1" s="478"/>
      <c r="C1" s="478"/>
      <c r="D1" s="478"/>
      <c r="E1" s="478"/>
      <c r="F1" s="478"/>
      <c r="G1" s="478"/>
      <c r="H1" s="478"/>
      <c r="I1" s="478"/>
      <c r="J1" s="478"/>
      <c r="K1" s="478"/>
      <c r="L1" s="478"/>
      <c r="M1" s="478"/>
      <c r="N1" s="478"/>
      <c r="O1" s="478"/>
      <c r="P1" s="478"/>
      <c r="Q1" s="478"/>
      <c r="R1" s="478"/>
      <c r="S1" s="478"/>
    </row>
    <row r="2" spans="1:19" ht="15" customHeight="1">
      <c r="A2" s="478"/>
      <c r="B2" s="1296" t="s">
        <v>1251</v>
      </c>
      <c r="C2" s="1297"/>
      <c r="D2" s="1297"/>
      <c r="E2" s="1297"/>
      <c r="F2" s="1297"/>
      <c r="G2" s="1297"/>
      <c r="H2" s="1297"/>
      <c r="I2" s="1297"/>
      <c r="J2" s="1297"/>
      <c r="K2" s="1297"/>
      <c r="L2" s="478"/>
      <c r="M2" s="478"/>
      <c r="N2" s="478"/>
      <c r="O2" s="478"/>
      <c r="P2" s="478"/>
      <c r="Q2" s="478"/>
      <c r="R2" s="478"/>
      <c r="S2" s="478"/>
    </row>
    <row r="3" spans="1:19" ht="15" customHeight="1">
      <c r="A3" s="478"/>
      <c r="B3" s="1297"/>
      <c r="C3" s="1297"/>
      <c r="D3" s="1297"/>
      <c r="E3" s="1297"/>
      <c r="F3" s="1297"/>
      <c r="G3" s="1297"/>
      <c r="H3" s="1297"/>
      <c r="I3" s="1297"/>
      <c r="J3" s="1297"/>
      <c r="K3" s="1297"/>
      <c r="L3" s="478"/>
      <c r="M3" s="478"/>
      <c r="N3" s="478"/>
      <c r="O3" s="478"/>
      <c r="P3" s="478"/>
      <c r="Q3" s="478"/>
      <c r="R3" s="478"/>
      <c r="S3" s="478"/>
    </row>
    <row r="4" spans="1:19" ht="15" customHeight="1">
      <c r="A4" s="478"/>
      <c r="B4" s="1297"/>
      <c r="C4" s="1297"/>
      <c r="D4" s="1297"/>
      <c r="E4" s="1297"/>
      <c r="F4" s="1297"/>
      <c r="G4" s="1297"/>
      <c r="H4" s="1297"/>
      <c r="I4" s="1297"/>
      <c r="J4" s="1297"/>
      <c r="K4" s="1297"/>
      <c r="L4" s="478"/>
      <c r="M4" s="478"/>
      <c r="N4" s="478"/>
      <c r="O4" s="478"/>
      <c r="P4" s="478"/>
      <c r="Q4" s="478"/>
      <c r="R4" s="478"/>
      <c r="S4" s="478"/>
    </row>
    <row r="5" spans="1:19" ht="15" customHeight="1">
      <c r="A5" s="478"/>
      <c r="B5" s="707"/>
      <c r="C5" s="707"/>
      <c r="D5" s="707"/>
      <c r="E5" s="707"/>
      <c r="F5" s="707"/>
      <c r="G5" s="707"/>
      <c r="H5" s="707"/>
      <c r="I5" s="707"/>
      <c r="J5" s="707"/>
      <c r="K5" s="707"/>
      <c r="L5" s="478"/>
      <c r="M5" s="478"/>
      <c r="N5" s="478"/>
      <c r="O5" s="478"/>
      <c r="P5" s="478"/>
      <c r="Q5" s="478"/>
      <c r="R5" s="478"/>
      <c r="S5" s="478"/>
    </row>
    <row r="6" spans="1:19" s="478" customFormat="1" ht="15" customHeight="1">
      <c r="B6" s="1298" t="s">
        <v>1222</v>
      </c>
      <c r="C6" s="1299"/>
      <c r="D6" s="1299"/>
      <c r="E6" s="1299"/>
      <c r="F6" s="1299"/>
      <c r="G6" s="1299"/>
      <c r="H6" s="1299"/>
      <c r="I6" s="1299"/>
      <c r="J6" s="1299"/>
      <c r="K6" s="1299"/>
    </row>
    <row r="7" spans="1:19" s="478" customFormat="1" ht="15" customHeight="1">
      <c r="B7" s="1299"/>
      <c r="C7" s="1299"/>
      <c r="D7" s="1299"/>
      <c r="E7" s="1299"/>
      <c r="F7" s="1299"/>
      <c r="G7" s="1299"/>
      <c r="H7" s="1299"/>
      <c r="I7" s="1299"/>
      <c r="J7" s="1299"/>
      <c r="K7" s="1299"/>
    </row>
    <row r="8" spans="1:19" s="478" customFormat="1" ht="15" customHeight="1">
      <c r="B8" s="1299"/>
      <c r="C8" s="1299"/>
      <c r="D8" s="1299"/>
      <c r="E8" s="1299"/>
      <c r="F8" s="1299"/>
      <c r="G8" s="1299"/>
      <c r="H8" s="1299"/>
      <c r="I8" s="1299"/>
      <c r="J8" s="1299"/>
      <c r="K8" s="1299"/>
    </row>
    <row r="9" spans="1:19" s="478" customFormat="1" ht="15" customHeight="1">
      <c r="B9" s="1299"/>
      <c r="C9" s="1299"/>
      <c r="D9" s="1299"/>
      <c r="E9" s="1299"/>
      <c r="F9" s="1299"/>
      <c r="G9" s="1299"/>
      <c r="H9" s="1299"/>
      <c r="I9" s="1299"/>
      <c r="J9" s="1299"/>
      <c r="K9" s="1299"/>
    </row>
    <row r="10" spans="1:19" s="478" customFormat="1" ht="15" customHeight="1">
      <c r="B10" s="1299"/>
      <c r="C10" s="1299"/>
      <c r="D10" s="1299"/>
      <c r="E10" s="1299"/>
      <c r="F10" s="1299"/>
      <c r="G10" s="1299"/>
      <c r="H10" s="1299"/>
      <c r="I10" s="1299"/>
      <c r="J10" s="1299"/>
      <c r="K10" s="1299"/>
    </row>
    <row r="11" spans="1:19" s="478" customFormat="1" ht="15" customHeight="1">
      <c r="B11" s="1303" t="s">
        <v>1156</v>
      </c>
      <c r="C11" s="1303"/>
      <c r="D11" s="1303"/>
      <c r="E11" s="1303"/>
      <c r="F11" s="707"/>
      <c r="G11" s="707"/>
      <c r="H11" s="707"/>
      <c r="I11" s="707"/>
      <c r="J11" s="707"/>
      <c r="K11" s="707"/>
    </row>
    <row r="12" spans="1:19" s="708" customFormat="1" ht="13.8">
      <c r="B12" s="709"/>
      <c r="C12" s="709"/>
      <c r="D12" s="709"/>
      <c r="E12" s="709"/>
      <c r="F12" s="709"/>
      <c r="G12" s="709"/>
      <c r="H12" s="709"/>
      <c r="I12" s="709"/>
      <c r="J12" s="709"/>
      <c r="K12" s="709"/>
      <c r="L12" s="709"/>
      <c r="M12" s="709"/>
      <c r="N12" s="710"/>
    </row>
    <row r="13" spans="1:19" s="710" customFormat="1" ht="35.25" customHeight="1">
      <c r="A13" s="711"/>
      <c r="B13" s="1300" t="s">
        <v>1141</v>
      </c>
      <c r="C13" s="1300"/>
      <c r="D13" s="1300"/>
      <c r="E13" s="712" t="s">
        <v>1157</v>
      </c>
      <c r="F13" s="711"/>
      <c r="G13" s="711"/>
      <c r="H13" s="1301"/>
      <c r="I13" s="1301"/>
      <c r="J13" s="1301"/>
      <c r="K13" s="730"/>
      <c r="L13" s="711"/>
      <c r="M13" s="711"/>
      <c r="N13" s="711"/>
      <c r="O13" s="711"/>
    </row>
    <row r="14" spans="1:19" s="710" customFormat="1" ht="15.6">
      <c r="A14" s="711"/>
      <c r="B14" s="1302"/>
      <c r="C14" s="1302"/>
      <c r="D14" s="1302"/>
      <c r="E14" s="714"/>
      <c r="F14" s="711"/>
      <c r="G14" s="711"/>
      <c r="H14" s="711"/>
      <c r="I14" s="711"/>
      <c r="J14" s="711"/>
      <c r="K14" s="711"/>
      <c r="L14" s="711"/>
      <c r="M14" s="711"/>
      <c r="N14" s="711"/>
      <c r="O14" s="711"/>
    </row>
    <row r="15" spans="1:19" s="711" customFormat="1">
      <c r="B15" s="715"/>
      <c r="C15" s="481"/>
    </row>
    <row r="16" spans="1:19" s="710" customFormat="1" ht="12.6">
      <c r="A16" s="711"/>
      <c r="B16" s="1288" t="s">
        <v>1158</v>
      </c>
      <c r="C16" s="1288"/>
      <c r="D16" s="1288" t="s">
        <v>1159</v>
      </c>
      <c r="E16" s="1288"/>
      <c r="F16" s="1288" t="s">
        <v>1160</v>
      </c>
      <c r="G16" s="1288"/>
      <c r="H16" s="1288" t="s">
        <v>1161</v>
      </c>
      <c r="I16" s="1288"/>
      <c r="J16" s="1295" t="s">
        <v>1162</v>
      </c>
      <c r="K16" s="1295"/>
      <c r="L16" s="1295"/>
      <c r="M16" s="716"/>
      <c r="N16" s="717"/>
    </row>
    <row r="17" spans="1:18" s="710" customFormat="1" ht="12.6">
      <c r="A17" s="711"/>
      <c r="B17" s="816" t="s">
        <v>877</v>
      </c>
      <c r="C17" s="719"/>
      <c r="D17" s="816" t="s">
        <v>1163</v>
      </c>
      <c r="E17" s="719"/>
      <c r="F17" s="762" t="s">
        <v>1185</v>
      </c>
      <c r="G17" s="763" t="s">
        <v>1186</v>
      </c>
      <c r="H17" s="816" t="s">
        <v>1164</v>
      </c>
      <c r="I17" s="719"/>
      <c r="J17" s="1290" t="s">
        <v>1165</v>
      </c>
      <c r="K17" s="1292"/>
      <c r="L17" s="719"/>
      <c r="M17" s="711"/>
      <c r="N17" s="711"/>
      <c r="O17" s="711"/>
    </row>
    <row r="18" spans="1:18" s="710" customFormat="1" ht="12.6">
      <c r="A18" s="711"/>
      <c r="B18" s="816" t="s">
        <v>878</v>
      </c>
      <c r="C18" s="719"/>
      <c r="D18" s="816" t="s">
        <v>1166</v>
      </c>
      <c r="E18" s="719"/>
      <c r="F18" s="761"/>
      <c r="G18" s="764"/>
      <c r="H18" s="816" t="s">
        <v>146</v>
      </c>
      <c r="I18" s="719"/>
      <c r="J18" s="1293" t="s">
        <v>1167</v>
      </c>
      <c r="K18" s="1294"/>
      <c r="L18" s="719"/>
      <c r="M18" s="711"/>
      <c r="N18" s="711"/>
      <c r="O18" s="711"/>
    </row>
    <row r="19" spans="1:18" s="710" customFormat="1" ht="12.6">
      <c r="A19" s="711"/>
      <c r="B19" s="711"/>
      <c r="C19" s="711"/>
      <c r="D19" s="720"/>
      <c r="E19" s="720"/>
      <c r="F19" s="720"/>
      <c r="G19" s="739"/>
      <c r="H19" s="720"/>
      <c r="I19" s="720"/>
      <c r="J19" s="721"/>
      <c r="K19" s="720"/>
      <c r="L19" s="711"/>
      <c r="M19" s="711"/>
      <c r="N19" s="711"/>
      <c r="O19" s="711"/>
    </row>
    <row r="20" spans="1:18" s="710" customFormat="1" ht="12.6">
      <c r="A20" s="711"/>
      <c r="B20" s="711"/>
      <c r="C20" s="711"/>
      <c r="D20" s="711"/>
      <c r="E20" s="711"/>
      <c r="F20" s="711"/>
      <c r="G20" s="711"/>
      <c r="H20" s="711"/>
      <c r="I20" s="711"/>
      <c r="J20" s="711"/>
      <c r="K20" s="711"/>
      <c r="L20" s="711"/>
      <c r="M20" s="711"/>
      <c r="N20" s="711"/>
      <c r="O20" s="711"/>
    </row>
    <row r="21" spans="1:18" s="710" customFormat="1" ht="28.5" customHeight="1">
      <c r="A21" s="711"/>
      <c r="B21" s="1286" t="s">
        <v>1205</v>
      </c>
      <c r="C21" s="1287"/>
      <c r="D21" s="1287"/>
      <c r="E21" s="1287"/>
      <c r="F21" s="711"/>
      <c r="G21" s="1288" t="s">
        <v>1168</v>
      </c>
      <c r="H21" s="1289"/>
      <c r="I21" s="1289"/>
      <c r="J21" s="711"/>
      <c r="K21" s="711"/>
      <c r="L21" s="711"/>
      <c r="M21" s="711"/>
      <c r="N21" s="711"/>
      <c r="O21" s="711"/>
    </row>
    <row r="22" spans="1:18" s="710" customFormat="1" ht="12.6">
      <c r="A22" s="711"/>
      <c r="B22" s="1290" t="s">
        <v>1169</v>
      </c>
      <c r="C22" s="1291"/>
      <c r="D22" s="1292"/>
      <c r="E22" s="722"/>
      <c r="F22" s="711"/>
      <c r="G22" s="1290" t="s">
        <v>1170</v>
      </c>
      <c r="H22" s="1291"/>
      <c r="I22" s="723"/>
      <c r="J22" s="724"/>
      <c r="K22" s="724"/>
      <c r="L22" s="724"/>
      <c r="M22" s="724"/>
      <c r="N22" s="724"/>
      <c r="O22" s="724"/>
      <c r="P22" s="724"/>
      <c r="Q22" s="724"/>
      <c r="R22" s="724"/>
    </row>
    <row r="23" spans="1:18" s="710" customFormat="1" ht="15" customHeight="1">
      <c r="A23" s="711"/>
      <c r="B23" s="1290" t="s">
        <v>1171</v>
      </c>
      <c r="C23" s="1291"/>
      <c r="D23" s="1292"/>
      <c r="E23" s="722"/>
      <c r="F23" s="711"/>
      <c r="G23" s="1290" t="s">
        <v>893</v>
      </c>
      <c r="H23" s="1291"/>
      <c r="I23" s="725"/>
      <c r="J23" s="726"/>
      <c r="K23" s="726"/>
      <c r="L23" s="726"/>
      <c r="M23" s="726"/>
      <c r="N23" s="726"/>
      <c r="O23" s="726"/>
      <c r="P23" s="726"/>
      <c r="Q23" s="726"/>
      <c r="R23" s="726"/>
    </row>
    <row r="24" spans="1:18" s="710" customFormat="1" ht="13.8">
      <c r="A24" s="711"/>
      <c r="B24" s="1290" t="s">
        <v>1172</v>
      </c>
      <c r="C24" s="1291"/>
      <c r="D24" s="1292"/>
      <c r="E24" s="722"/>
      <c r="F24" s="711"/>
      <c r="G24" s="1290" t="s">
        <v>830</v>
      </c>
      <c r="H24" s="1291"/>
      <c r="I24" s="727"/>
      <c r="J24" s="728"/>
      <c r="K24" s="728"/>
      <c r="L24" s="729"/>
      <c r="M24" s="729"/>
      <c r="N24" s="729"/>
      <c r="O24" s="729"/>
      <c r="P24" s="729"/>
      <c r="Q24" s="729"/>
      <c r="R24" s="729"/>
    </row>
    <row r="25" spans="1:18" s="710" customFormat="1" ht="13.8">
      <c r="A25" s="711"/>
      <c r="B25" s="711"/>
      <c r="C25" s="711"/>
      <c r="E25" s="711"/>
      <c r="G25" s="1312"/>
      <c r="H25" s="1312"/>
      <c r="I25" s="728"/>
      <c r="J25" s="708"/>
      <c r="K25" s="708"/>
      <c r="L25" s="708"/>
      <c r="M25" s="708"/>
      <c r="N25" s="708"/>
      <c r="O25" s="708"/>
      <c r="P25" s="708"/>
      <c r="Q25" s="708"/>
      <c r="R25" s="708"/>
    </row>
    <row r="26" spans="1:18" s="710" customFormat="1" ht="13.8">
      <c r="A26" s="711"/>
      <c r="B26" s="1317" t="s">
        <v>1220</v>
      </c>
      <c r="C26" s="1317"/>
      <c r="D26" s="1317"/>
      <c r="E26" s="722"/>
      <c r="G26" s="720"/>
      <c r="H26" s="720"/>
      <c r="I26" s="728"/>
      <c r="J26" s="708"/>
      <c r="K26" s="708"/>
      <c r="L26" s="708"/>
      <c r="M26" s="708"/>
      <c r="N26" s="708"/>
      <c r="O26" s="708"/>
      <c r="P26" s="708"/>
      <c r="Q26" s="708"/>
      <c r="R26" s="708"/>
    </row>
    <row r="27" spans="1:18" s="710" customFormat="1" ht="15.6">
      <c r="A27" s="711"/>
      <c r="B27" s="1318" t="s">
        <v>1221</v>
      </c>
      <c r="C27" s="1318"/>
      <c r="D27" s="1318"/>
      <c r="E27" s="722"/>
      <c r="F27" s="732"/>
      <c r="G27" s="732"/>
      <c r="H27" s="732"/>
      <c r="I27" s="732"/>
      <c r="J27" s="732"/>
      <c r="K27" s="732"/>
      <c r="L27" s="732"/>
      <c r="M27" s="732"/>
      <c r="N27" s="708"/>
      <c r="O27" s="708"/>
      <c r="P27" s="708"/>
      <c r="Q27" s="708"/>
      <c r="R27" s="708"/>
    </row>
    <row r="28" spans="1:18" s="710" customFormat="1" ht="13.8">
      <c r="A28" s="711"/>
      <c r="B28" s="865"/>
      <c r="C28" s="866"/>
      <c r="D28" s="867"/>
      <c r="E28" s="732"/>
      <c r="F28" s="732"/>
      <c r="G28" s="732"/>
      <c r="H28" s="732"/>
      <c r="I28" s="732"/>
      <c r="J28" s="732"/>
      <c r="K28" s="732"/>
      <c r="L28" s="732"/>
      <c r="M28" s="732"/>
      <c r="N28" s="708"/>
      <c r="O28" s="708"/>
      <c r="P28" s="708"/>
      <c r="Q28" s="708"/>
      <c r="R28" s="708"/>
    </row>
    <row r="29" spans="1:18" s="478" customFormat="1" ht="42" customHeight="1">
      <c r="B29" s="1314" t="s">
        <v>1230</v>
      </c>
      <c r="C29" s="1315"/>
      <c r="D29" s="875" t="s">
        <v>1231</v>
      </c>
      <c r="E29" s="564" t="s">
        <v>1232</v>
      </c>
      <c r="F29" s="564" t="s">
        <v>1233</v>
      </c>
      <c r="G29" s="1316"/>
      <c r="H29" s="1316"/>
      <c r="I29" s="868"/>
      <c r="J29" s="869"/>
      <c r="K29" s="720"/>
      <c r="L29" s="870"/>
      <c r="M29" s="871"/>
      <c r="N29" s="871"/>
    </row>
    <row r="30" spans="1:18" s="478" customFormat="1" ht="14.25" customHeight="1">
      <c r="B30" s="1315"/>
      <c r="C30" s="1315"/>
      <c r="D30" s="873"/>
      <c r="E30" s="874"/>
      <c r="F30" s="874"/>
      <c r="G30" s="1316"/>
      <c r="H30" s="1316"/>
      <c r="I30" s="868"/>
      <c r="J30" s="869"/>
      <c r="K30" s="720"/>
      <c r="L30" s="711"/>
      <c r="M30" s="871"/>
      <c r="N30" s="871"/>
    </row>
    <row r="31" spans="1:18" s="478" customFormat="1" ht="14.25" customHeight="1">
      <c r="B31" s="1315"/>
      <c r="C31" s="1315"/>
      <c r="D31" s="722"/>
      <c r="E31" s="874"/>
      <c r="F31" s="874"/>
      <c r="G31" s="1316"/>
      <c r="H31" s="1316"/>
      <c r="I31" s="739"/>
      <c r="J31" s="872"/>
      <c r="K31" s="720"/>
      <c r="L31" s="711"/>
      <c r="M31" s="871"/>
      <c r="N31" s="871"/>
    </row>
    <row r="32" spans="1:18" s="478" customFormat="1" ht="14.25" customHeight="1">
      <c r="B32" s="1315"/>
      <c r="C32" s="1315"/>
      <c r="D32" s="722"/>
      <c r="E32" s="874"/>
      <c r="F32" s="874"/>
      <c r="G32" s="1316"/>
      <c r="H32" s="1316"/>
      <c r="I32" s="739"/>
      <c r="J32" s="872"/>
      <c r="K32" s="720"/>
      <c r="L32" s="711"/>
      <c r="M32" s="871"/>
      <c r="N32" s="871"/>
    </row>
    <row r="33" spans="1:18" s="478" customFormat="1" ht="14.25" customHeight="1">
      <c r="B33" s="1315"/>
      <c r="C33" s="1315"/>
      <c r="D33" s="722"/>
      <c r="E33" s="874"/>
      <c r="F33" s="874"/>
      <c r="G33" s="1316"/>
      <c r="H33" s="1316"/>
      <c r="I33" s="739"/>
      <c r="J33" s="872"/>
      <c r="K33" s="720"/>
      <c r="L33" s="711"/>
      <c r="M33" s="871"/>
      <c r="N33" s="871"/>
    </row>
    <row r="34" spans="1:18" s="478" customFormat="1" ht="14.25" customHeight="1">
      <c r="B34" s="1315"/>
      <c r="C34" s="1315"/>
      <c r="D34" s="722"/>
      <c r="E34" s="874"/>
      <c r="F34" s="874"/>
      <c r="G34" s="1316"/>
      <c r="H34" s="1316"/>
      <c r="I34" s="739"/>
      <c r="J34" s="872"/>
      <c r="K34" s="720"/>
      <c r="L34" s="711"/>
      <c r="M34" s="871"/>
      <c r="N34" s="871"/>
    </row>
    <row r="35" spans="1:18" s="478" customFormat="1" ht="14.25" customHeight="1">
      <c r="B35" s="1315"/>
      <c r="C35" s="1315"/>
      <c r="D35" s="762" t="s">
        <v>1234</v>
      </c>
      <c r="E35" s="876">
        <f>SUM(E30:E34)</f>
        <v>0</v>
      </c>
      <c r="F35" s="876">
        <f>SUM(F30:F34)</f>
        <v>0</v>
      </c>
      <c r="G35" s="1316"/>
      <c r="H35" s="1316"/>
      <c r="I35" s="739"/>
      <c r="J35" s="872"/>
      <c r="K35" s="720"/>
      <c r="L35" s="711"/>
      <c r="M35" s="871"/>
      <c r="N35" s="871"/>
    </row>
    <row r="36" spans="1:18" s="710" customFormat="1" ht="15.6">
      <c r="A36" s="711"/>
      <c r="B36" s="841"/>
      <c r="C36" s="841"/>
      <c r="D36" s="841"/>
      <c r="E36" s="711"/>
      <c r="F36" s="732"/>
      <c r="G36" s="732"/>
      <c r="H36" s="732"/>
      <c r="I36" s="732"/>
      <c r="J36" s="732"/>
      <c r="K36" s="732"/>
      <c r="L36" s="732"/>
      <c r="M36" s="732"/>
      <c r="N36" s="708"/>
      <c r="O36" s="708"/>
      <c r="P36" s="708"/>
      <c r="Q36" s="708"/>
      <c r="R36" s="708"/>
    </row>
    <row r="37" spans="1:18" s="710" customFormat="1" ht="21.75" customHeight="1">
      <c r="A37" s="711"/>
      <c r="B37" s="1303" t="s">
        <v>1173</v>
      </c>
      <c r="C37" s="1303"/>
      <c r="D37" s="1303"/>
      <c r="E37" s="1303"/>
      <c r="F37" s="733"/>
      <c r="G37" s="716"/>
      <c r="H37" s="716"/>
      <c r="I37" s="716"/>
      <c r="J37" s="716"/>
      <c r="K37" s="732"/>
      <c r="L37" s="732"/>
      <c r="M37" s="732"/>
      <c r="N37" s="708"/>
      <c r="O37" s="708"/>
      <c r="P37" s="708"/>
      <c r="Q37" s="708"/>
      <c r="R37" s="708"/>
    </row>
    <row r="38" spans="1:18" s="710" customFormat="1" ht="15" customHeight="1">
      <c r="A38" s="711"/>
      <c r="B38" s="711"/>
      <c r="C38" s="711"/>
      <c r="D38" s="720"/>
      <c r="E38" s="720"/>
      <c r="F38" s="720"/>
      <c r="G38" s="720"/>
      <c r="H38" s="720"/>
      <c r="I38" s="720"/>
      <c r="J38" s="720"/>
      <c r="K38" s="708"/>
      <c r="L38" s="708"/>
      <c r="M38" s="708"/>
      <c r="N38" s="708"/>
      <c r="O38" s="708"/>
      <c r="P38" s="708"/>
      <c r="Q38" s="708"/>
      <c r="R38" s="708"/>
    </row>
    <row r="39" spans="1:18" s="710" customFormat="1" ht="15" customHeight="1">
      <c r="A39" s="711"/>
      <c r="B39" s="1305" t="s">
        <v>1122</v>
      </c>
      <c r="C39" s="817" t="s">
        <v>1142</v>
      </c>
      <c r="D39" s="734"/>
      <c r="F39" s="735"/>
      <c r="G39" s="736"/>
      <c r="H39" s="711"/>
      <c r="I39" s="711"/>
      <c r="J39" s="711"/>
      <c r="N39" s="708"/>
      <c r="O39" s="708"/>
      <c r="P39" s="708"/>
      <c r="Q39" s="708"/>
      <c r="R39" s="708"/>
    </row>
    <row r="40" spans="1:18" s="710" customFormat="1" ht="15" customHeight="1">
      <c r="A40" s="711"/>
      <c r="B40" s="1305"/>
      <c r="C40" s="818" t="s">
        <v>1123</v>
      </c>
      <c r="D40" s="734"/>
      <c r="F40" s="735"/>
      <c r="G40" s="737"/>
      <c r="H40" s="711"/>
      <c r="I40" s="711"/>
      <c r="J40" s="711"/>
      <c r="N40" s="708"/>
      <c r="O40" s="708"/>
      <c r="P40" s="708"/>
      <c r="Q40" s="708"/>
      <c r="R40" s="708"/>
    </row>
    <row r="41" spans="1:18" s="710" customFormat="1" ht="15" customHeight="1">
      <c r="A41" s="711"/>
      <c r="B41" s="1305"/>
      <c r="C41" s="819" t="s">
        <v>1131</v>
      </c>
      <c r="D41" s="738"/>
      <c r="J41" s="711"/>
      <c r="K41" s="739"/>
      <c r="L41" s="711"/>
      <c r="M41" s="711"/>
      <c r="N41" s="708"/>
      <c r="O41" s="708"/>
      <c r="P41" s="708"/>
      <c r="Q41" s="708"/>
      <c r="R41" s="708"/>
    </row>
    <row r="42" spans="1:18" s="710" customFormat="1" ht="15" customHeight="1">
      <c r="A42" s="711"/>
      <c r="B42" s="711"/>
      <c r="C42" s="711"/>
      <c r="D42" s="721"/>
      <c r="E42" s="711"/>
      <c r="F42" s="711"/>
      <c r="G42" s="740"/>
      <c r="H42" s="740"/>
      <c r="I42" s="740"/>
      <c r="J42" s="740"/>
      <c r="K42" s="740"/>
      <c r="L42" s="740"/>
      <c r="M42" s="740"/>
      <c r="N42" s="740"/>
      <c r="O42" s="740"/>
      <c r="P42" s="740"/>
      <c r="Q42" s="740"/>
      <c r="R42" s="740"/>
    </row>
    <row r="43" spans="1:18" s="710" customFormat="1" ht="13.8">
      <c r="A43" s="711"/>
      <c r="B43" s="1306" t="s">
        <v>1174</v>
      </c>
      <c r="C43" s="1306"/>
      <c r="D43" s="721"/>
      <c r="E43" s="711"/>
      <c r="F43" s="711"/>
      <c r="G43" s="729"/>
      <c r="H43" s="729"/>
      <c r="I43" s="729"/>
      <c r="J43" s="729"/>
      <c r="K43" s="729"/>
      <c r="L43" s="729"/>
      <c r="M43" s="729"/>
      <c r="N43" s="729"/>
      <c r="O43" s="729"/>
      <c r="P43" s="729"/>
      <c r="Q43" s="729"/>
      <c r="R43" s="741"/>
    </row>
    <row r="44" spans="1:18" s="710" customFormat="1" ht="12.6">
      <c r="A44" s="711"/>
      <c r="B44" s="820" t="s">
        <v>1175</v>
      </c>
      <c r="C44" s="719"/>
      <c r="D44" s="721"/>
      <c r="E44" s="711"/>
      <c r="F44" s="711"/>
      <c r="G44" s="711"/>
      <c r="H44" s="711"/>
      <c r="I44" s="742"/>
      <c r="J44" s="742"/>
      <c r="K44" s="742"/>
      <c r="L44" s="742"/>
      <c r="M44" s="742"/>
      <c r="N44" s="742"/>
      <c r="O44" s="742"/>
      <c r="P44" s="742"/>
      <c r="Q44" s="742"/>
      <c r="R44" s="743"/>
    </row>
    <row r="45" spans="1:18" s="710" customFormat="1" ht="12.6">
      <c r="A45" s="711"/>
      <c r="B45" s="820" t="s">
        <v>1176</v>
      </c>
      <c r="C45" s="719"/>
      <c r="D45" s="721"/>
      <c r="E45" s="711"/>
      <c r="F45" s="711"/>
      <c r="G45" s="711"/>
      <c r="H45" s="711"/>
      <c r="I45" s="742"/>
      <c r="J45" s="742"/>
      <c r="K45" s="742"/>
      <c r="L45" s="742"/>
      <c r="M45" s="742"/>
      <c r="N45" s="742"/>
      <c r="O45" s="742"/>
      <c r="P45" s="742"/>
      <c r="Q45" s="742"/>
      <c r="R45" s="743"/>
    </row>
    <row r="46" spans="1:18" s="710" customFormat="1" ht="12.6">
      <c r="A46" s="711"/>
      <c r="B46" s="711"/>
      <c r="C46" s="711"/>
      <c r="D46" s="721"/>
      <c r="E46" s="711"/>
      <c r="F46" s="711"/>
      <c r="G46" s="711"/>
      <c r="H46" s="711"/>
      <c r="I46" s="742"/>
      <c r="J46" s="742"/>
      <c r="K46" s="742"/>
      <c r="L46" s="742"/>
      <c r="M46" s="742"/>
      <c r="N46" s="742"/>
      <c r="O46" s="742"/>
      <c r="P46" s="742"/>
      <c r="Q46" s="742"/>
      <c r="R46" s="743"/>
    </row>
    <row r="47" spans="1:18" s="710" customFormat="1" ht="12.6">
      <c r="A47" s="711"/>
      <c r="B47" s="711"/>
      <c r="C47" s="711"/>
      <c r="D47" s="721"/>
      <c r="E47" s="711"/>
      <c r="F47" s="711"/>
      <c r="G47" s="711"/>
      <c r="H47" s="721"/>
      <c r="I47" s="711"/>
      <c r="J47" s="711"/>
      <c r="K47" s="711"/>
      <c r="L47" s="711"/>
      <c r="M47" s="711"/>
      <c r="N47" s="711"/>
      <c r="O47" s="711"/>
    </row>
    <row r="48" spans="1:18" s="710" customFormat="1" ht="16.2">
      <c r="A48" s="711"/>
      <c r="B48" s="1313" t="s">
        <v>1177</v>
      </c>
      <c r="C48" s="1313"/>
      <c r="D48" s="1313"/>
      <c r="E48" s="1313"/>
      <c r="F48" s="733"/>
      <c r="G48" s="733"/>
      <c r="H48" s="733"/>
      <c r="I48" s="733"/>
      <c r="J48" s="733"/>
      <c r="K48" s="733"/>
      <c r="L48" s="733"/>
      <c r="M48" s="733"/>
      <c r="N48" s="711"/>
      <c r="O48" s="744"/>
    </row>
    <row r="49" spans="1:28" s="710" customFormat="1" ht="14.25" customHeight="1">
      <c r="A49" s="711"/>
      <c r="B49" s="481"/>
      <c r="C49" s="481"/>
      <c r="D49" s="481"/>
      <c r="E49" s="481"/>
      <c r="F49" s="481"/>
      <c r="G49" s="481"/>
      <c r="H49" s="481"/>
      <c r="I49" s="481"/>
      <c r="J49" s="481"/>
      <c r="K49" s="481"/>
      <c r="L49" s="481"/>
      <c r="M49" s="733"/>
      <c r="N49" s="711"/>
      <c r="O49" s="731"/>
    </row>
    <row r="50" spans="1:28" s="710" customFormat="1" ht="12.75" customHeight="1">
      <c r="A50" s="711"/>
      <c r="B50" s="745" t="s">
        <v>1178</v>
      </c>
      <c r="C50" s="481"/>
      <c r="D50" s="481"/>
      <c r="E50" s="481"/>
      <c r="F50" s="481"/>
      <c r="L50" s="481"/>
      <c r="M50" s="733"/>
      <c r="N50" s="711"/>
      <c r="W50" s="746"/>
      <c r="X50" s="481"/>
      <c r="Y50" s="481"/>
      <c r="Z50" s="481"/>
      <c r="AA50" s="481"/>
      <c r="AB50" s="711"/>
    </row>
    <row r="51" spans="1:28" s="710" customFormat="1" ht="12.75" customHeight="1">
      <c r="A51" s="711"/>
      <c r="B51" s="746"/>
      <c r="C51" s="481"/>
      <c r="D51" s="481"/>
      <c r="E51" s="481"/>
      <c r="F51" s="481"/>
      <c r="L51" s="481"/>
      <c r="M51" s="733"/>
      <c r="N51" s="711"/>
      <c r="W51" s="746"/>
      <c r="X51" s="481"/>
      <c r="Y51" s="481"/>
      <c r="Z51" s="481"/>
      <c r="AA51" s="481"/>
      <c r="AB51" s="711"/>
    </row>
    <row r="52" spans="1:28" s="710" customFormat="1" ht="32.25" customHeight="1">
      <c r="A52" s="711"/>
      <c r="C52" s="747" t="s">
        <v>1179</v>
      </c>
      <c r="D52" s="747" t="s">
        <v>1180</v>
      </c>
      <c r="L52" s="481"/>
      <c r="M52" s="733"/>
      <c r="W52" s="481"/>
      <c r="X52" s="481"/>
      <c r="Y52" s="481"/>
      <c r="Z52" s="668"/>
      <c r="AA52" s="668"/>
      <c r="AB52" s="711"/>
    </row>
    <row r="53" spans="1:28" s="710" customFormat="1">
      <c r="A53" s="711"/>
      <c r="B53" s="816" t="s">
        <v>1181</v>
      </c>
      <c r="C53" s="748"/>
      <c r="D53" s="748"/>
      <c r="L53" s="481"/>
      <c r="M53" s="733"/>
      <c r="W53" s="481"/>
      <c r="X53" s="481"/>
      <c r="Y53" s="481"/>
      <c r="Z53" s="668"/>
      <c r="AA53" s="668"/>
      <c r="AB53" s="711"/>
    </row>
    <row r="54" spans="1:28" s="710" customFormat="1">
      <c r="A54" s="711"/>
      <c r="B54" s="816" t="s">
        <v>1182</v>
      </c>
      <c r="C54" s="748"/>
      <c r="D54" s="748"/>
      <c r="L54" s="481"/>
      <c r="M54" s="733"/>
      <c r="W54" s="481"/>
      <c r="X54" s="481"/>
      <c r="Y54" s="481"/>
      <c r="Z54" s="668"/>
      <c r="AA54" s="668"/>
      <c r="AB54" s="711"/>
    </row>
    <row r="55" spans="1:28" s="710" customFormat="1">
      <c r="A55" s="711"/>
      <c r="B55" s="816" t="s">
        <v>808</v>
      </c>
      <c r="C55" s="842">
        <f>SUM(C53:C54)</f>
        <v>0</v>
      </c>
      <c r="D55" s="842">
        <f>SUM(D53:D54)</f>
        <v>0</v>
      </c>
      <c r="L55" s="481"/>
      <c r="M55" s="733"/>
      <c r="W55" s="481"/>
      <c r="X55" s="481"/>
      <c r="Y55" s="481"/>
      <c r="Z55" s="481"/>
      <c r="AA55" s="481"/>
      <c r="AB55" s="711"/>
    </row>
    <row r="56" spans="1:28" s="710" customFormat="1" ht="42" customHeight="1">
      <c r="A56" s="711"/>
      <c r="B56" s="821" t="s">
        <v>1212</v>
      </c>
      <c r="C56" s="749"/>
      <c r="D56" s="749"/>
      <c r="E56" s="750"/>
      <c r="F56" s="478"/>
      <c r="G56" s="478"/>
      <c r="H56" s="478"/>
      <c r="I56" s="478"/>
      <c r="J56" s="478"/>
      <c r="K56" s="478"/>
      <c r="L56" s="478"/>
      <c r="M56" s="478"/>
      <c r="N56" s="478"/>
      <c r="W56" s="711"/>
      <c r="X56" s="711"/>
      <c r="Y56" s="711"/>
      <c r="Z56" s="711"/>
      <c r="AA56" s="711"/>
      <c r="AB56" s="711"/>
    </row>
    <row r="57" spans="1:28" s="710" customFormat="1" ht="32.25" customHeight="1">
      <c r="A57" s="711"/>
      <c r="B57" s="1307" t="s">
        <v>1183</v>
      </c>
      <c r="C57" s="1308"/>
      <c r="D57" s="749"/>
      <c r="E57" s="481"/>
      <c r="F57" s="481"/>
      <c r="G57" s="481"/>
      <c r="H57" s="481"/>
      <c r="I57" s="481"/>
      <c r="J57" s="481"/>
      <c r="K57" s="481"/>
      <c r="L57" s="481"/>
      <c r="M57" s="481"/>
      <c r="N57" s="481"/>
      <c r="O57" s="711"/>
      <c r="P57" s="711"/>
    </row>
    <row r="58" spans="1:28" s="710" customFormat="1">
      <c r="A58" s="711"/>
      <c r="B58" s="711" t="s">
        <v>1213</v>
      </c>
      <c r="C58" s="481"/>
      <c r="D58" s="481"/>
      <c r="E58" s="481"/>
      <c r="F58" s="481"/>
      <c r="G58" s="481"/>
      <c r="H58" s="481"/>
      <c r="I58" s="481"/>
      <c r="J58" s="481"/>
      <c r="K58" s="481"/>
      <c r="L58" s="668"/>
      <c r="M58" s="668"/>
      <c r="N58" s="481"/>
      <c r="O58" s="711"/>
      <c r="P58" s="711"/>
    </row>
    <row r="59" spans="1:28" s="710" customFormat="1">
      <c r="A59" s="711"/>
      <c r="B59" s="478"/>
      <c r="C59" s="478"/>
      <c r="D59" s="478"/>
      <c r="E59" s="478"/>
      <c r="F59" s="478"/>
      <c r="G59" s="478"/>
      <c r="H59" s="478"/>
      <c r="I59" s="478"/>
      <c r="J59" s="478"/>
      <c r="K59" s="481"/>
      <c r="L59" s="668"/>
      <c r="M59" s="668"/>
      <c r="N59" s="481"/>
      <c r="O59" s="711"/>
      <c r="P59" s="711"/>
    </row>
    <row r="60" spans="1:28" s="710" customFormat="1" ht="18">
      <c r="A60" s="711"/>
      <c r="B60" s="745" t="s">
        <v>1184</v>
      </c>
      <c r="F60" s="478"/>
      <c r="G60" s="478"/>
      <c r="H60" s="478"/>
      <c r="I60" s="478"/>
      <c r="J60" s="478"/>
      <c r="K60" s="478"/>
      <c r="L60" s="478"/>
      <c r="M60" s="478"/>
      <c r="N60" s="478"/>
    </row>
    <row r="61" spans="1:28" s="710" customFormat="1" ht="14.4">
      <c r="A61" s="711"/>
      <c r="B61" s="746"/>
      <c r="C61" s="481"/>
      <c r="D61" s="481"/>
      <c r="E61" s="481"/>
      <c r="F61" s="481"/>
      <c r="G61" s="746"/>
      <c r="H61" s="481"/>
      <c r="I61" s="481"/>
      <c r="J61" s="481"/>
      <c r="K61" s="481"/>
      <c r="L61" s="478"/>
      <c r="M61" s="478"/>
      <c r="N61" s="478"/>
    </row>
    <row r="62" spans="1:28" s="710" customFormat="1">
      <c r="A62" s="711"/>
      <c r="B62" s="821" t="s">
        <v>1181</v>
      </c>
      <c r="C62" s="748"/>
      <c r="D62" s="481"/>
      <c r="E62" s="481"/>
      <c r="F62" s="481"/>
      <c r="G62" s="481"/>
      <c r="H62" s="481"/>
      <c r="I62" s="481"/>
      <c r="J62" s="481"/>
      <c r="K62" s="481"/>
      <c r="L62" s="478"/>
      <c r="M62" s="478"/>
      <c r="N62" s="478"/>
    </row>
    <row r="63" spans="1:28" s="710" customFormat="1">
      <c r="A63" s="711"/>
      <c r="B63" s="821" t="s">
        <v>1182</v>
      </c>
      <c r="C63" s="748"/>
      <c r="D63" s="481"/>
      <c r="E63" s="481"/>
      <c r="F63" s="481"/>
      <c r="G63" s="481"/>
      <c r="H63" s="481"/>
      <c r="I63" s="481"/>
      <c r="J63" s="481"/>
      <c r="K63" s="481"/>
      <c r="L63" s="478"/>
      <c r="M63" s="478"/>
      <c r="N63" s="478"/>
    </row>
    <row r="64" spans="1:28" s="710" customFormat="1">
      <c r="A64" s="711"/>
      <c r="B64" s="821" t="s">
        <v>808</v>
      </c>
      <c r="C64" s="749"/>
      <c r="D64" s="481"/>
      <c r="E64" s="481"/>
      <c r="F64" s="481"/>
      <c r="G64" s="481"/>
      <c r="H64" s="481"/>
      <c r="I64" s="481"/>
      <c r="J64" s="481"/>
      <c r="K64" s="481"/>
      <c r="L64" s="478"/>
      <c r="M64" s="478"/>
      <c r="N64" s="478"/>
    </row>
    <row r="65" spans="1:15" s="710" customFormat="1">
      <c r="A65" s="711"/>
      <c r="B65" s="481"/>
      <c r="C65" s="481"/>
      <c r="D65" s="481"/>
      <c r="E65" s="481"/>
      <c r="F65" s="481"/>
      <c r="G65" s="481"/>
      <c r="H65" s="481"/>
      <c r="I65" s="481"/>
      <c r="J65" s="481"/>
      <c r="K65" s="481"/>
      <c r="L65" s="478"/>
      <c r="M65" s="478"/>
      <c r="N65" s="478"/>
    </row>
    <row r="66" spans="1:15" s="710" customFormat="1">
      <c r="A66" s="711"/>
      <c r="B66" s="481"/>
      <c r="C66" s="481"/>
      <c r="D66" s="481"/>
      <c r="E66" s="481"/>
      <c r="F66" s="481"/>
      <c r="G66" s="481"/>
      <c r="H66" s="481"/>
      <c r="I66" s="481"/>
      <c r="J66" s="481"/>
      <c r="K66" s="481"/>
      <c r="L66" s="478"/>
      <c r="M66" s="478"/>
      <c r="N66" s="478"/>
    </row>
    <row r="67" spans="1:15" s="710" customFormat="1">
      <c r="A67" s="711"/>
      <c r="B67" s="481"/>
      <c r="C67" s="481"/>
      <c r="D67" s="481"/>
      <c r="E67" s="481"/>
      <c r="F67" s="481"/>
      <c r="G67" s="481"/>
      <c r="H67" s="481"/>
      <c r="I67" s="481"/>
      <c r="J67" s="481"/>
      <c r="K67" s="481"/>
      <c r="L67" s="478"/>
      <c r="M67" s="478"/>
      <c r="N67" s="478"/>
    </row>
    <row r="68" spans="1:15" s="710" customFormat="1">
      <c r="A68" s="711"/>
      <c r="B68" s="751"/>
      <c r="C68" s="711"/>
      <c r="D68" s="711"/>
      <c r="E68" s="711"/>
      <c r="F68" s="481"/>
      <c r="G68" s="481"/>
      <c r="H68" s="481"/>
      <c r="I68" s="481"/>
      <c r="J68" s="481"/>
      <c r="K68" s="481"/>
      <c r="L68" s="478"/>
      <c r="M68" s="478"/>
      <c r="N68" s="478"/>
    </row>
    <row r="69" spans="1:15" s="710" customFormat="1">
      <c r="A69" s="711"/>
      <c r="B69" s="481"/>
      <c r="C69" s="481"/>
      <c r="D69" s="481"/>
      <c r="E69" s="481"/>
      <c r="F69" s="711"/>
      <c r="G69" s="481"/>
      <c r="H69" s="481"/>
      <c r="I69" s="481"/>
      <c r="J69" s="481"/>
      <c r="K69" s="481"/>
      <c r="L69" s="478"/>
      <c r="M69" s="478"/>
      <c r="N69" s="478"/>
    </row>
    <row r="70" spans="1:15" s="710" customFormat="1">
      <c r="A70" s="711"/>
      <c r="B70" s="481"/>
      <c r="C70" s="481"/>
      <c r="D70" s="481"/>
      <c r="E70" s="481"/>
      <c r="F70" s="711"/>
      <c r="G70" s="481"/>
      <c r="H70" s="481"/>
      <c r="I70" s="481"/>
      <c r="J70" s="481"/>
      <c r="K70" s="481"/>
      <c r="L70" s="478"/>
      <c r="M70" s="478"/>
      <c r="N70" s="478"/>
    </row>
    <row r="71" spans="1:15" s="710" customFormat="1">
      <c r="A71" s="711"/>
      <c r="B71" s="481"/>
      <c r="C71" s="481"/>
      <c r="D71" s="481"/>
      <c r="E71" s="481"/>
      <c r="F71" s="481"/>
      <c r="G71" s="481"/>
      <c r="H71" s="481"/>
      <c r="I71" s="481"/>
      <c r="J71" s="481"/>
      <c r="K71" s="481"/>
      <c r="L71" s="478"/>
      <c r="M71" s="478"/>
      <c r="N71" s="478"/>
    </row>
    <row r="72" spans="1:15" s="710" customFormat="1">
      <c r="A72" s="711"/>
      <c r="B72" s="478"/>
      <c r="C72" s="478"/>
      <c r="D72" s="478"/>
      <c r="E72" s="478"/>
      <c r="F72" s="478"/>
      <c r="G72" s="478"/>
      <c r="H72" s="478"/>
      <c r="I72" s="478"/>
      <c r="J72" s="478"/>
      <c r="K72" s="478"/>
      <c r="L72" s="478"/>
      <c r="M72" s="478"/>
      <c r="N72" s="478"/>
    </row>
    <row r="73" spans="1:15" s="710" customFormat="1" ht="12.6">
      <c r="A73" s="711"/>
      <c r="B73" s="711"/>
      <c r="C73" s="711"/>
    </row>
    <row r="74" spans="1:15" s="710" customFormat="1" ht="12.6">
      <c r="A74" s="711"/>
      <c r="B74" s="711"/>
      <c r="C74" s="711"/>
      <c r="D74" s="1309"/>
      <c r="E74" s="1309"/>
      <c r="F74" s="1309"/>
      <c r="G74" s="1309"/>
      <c r="H74" s="1309"/>
      <c r="I74" s="1309"/>
      <c r="J74" s="1309"/>
      <c r="K74" s="1309"/>
      <c r="L74" s="1309"/>
      <c r="M74" s="1309"/>
      <c r="N74" s="1309"/>
      <c r="O74" s="1309"/>
    </row>
    <row r="75" spans="1:15" s="710" customFormat="1" ht="12.6">
      <c r="A75" s="711"/>
      <c r="B75" s="711"/>
      <c r="C75" s="711"/>
      <c r="D75" s="1309"/>
      <c r="E75" s="1309"/>
      <c r="F75" s="1309"/>
      <c r="G75" s="1309"/>
      <c r="H75" s="1309"/>
      <c r="I75" s="1309"/>
      <c r="J75" s="1309"/>
      <c r="K75" s="1309"/>
      <c r="L75" s="1309"/>
      <c r="M75" s="1309"/>
      <c r="N75" s="1309"/>
      <c r="O75" s="1309"/>
    </row>
    <row r="76" spans="1:15" s="710" customFormat="1" ht="12.6">
      <c r="A76" s="711"/>
      <c r="B76" s="711"/>
      <c r="C76" s="711"/>
      <c r="D76" s="711"/>
      <c r="E76" s="711"/>
      <c r="F76" s="711"/>
      <c r="G76" s="711"/>
      <c r="H76" s="711"/>
      <c r="I76" s="711"/>
      <c r="J76" s="711"/>
      <c r="K76" s="711"/>
      <c r="L76" s="711"/>
      <c r="M76" s="711"/>
      <c r="N76" s="711"/>
      <c r="O76" s="711"/>
    </row>
    <row r="77" spans="1:15" s="710" customFormat="1" ht="12.6">
      <c r="A77" s="711"/>
      <c r="B77" s="711"/>
      <c r="C77" s="711"/>
      <c r="D77" s="1310"/>
      <c r="E77" s="1311"/>
      <c r="F77" s="1311"/>
      <c r="G77" s="1311"/>
      <c r="H77" s="1311"/>
      <c r="I77" s="1311"/>
      <c r="J77" s="1311"/>
      <c r="K77" s="1311"/>
      <c r="L77" s="1311"/>
      <c r="M77" s="1311"/>
      <c r="N77" s="1311"/>
      <c r="O77" s="1311"/>
    </row>
    <row r="78" spans="1:15" s="710" customFormat="1" ht="12.6">
      <c r="A78" s="711"/>
      <c r="B78" s="711"/>
      <c r="C78" s="711"/>
      <c r="D78" s="711"/>
      <c r="E78" s="711"/>
      <c r="F78" s="711"/>
      <c r="G78" s="711"/>
      <c r="H78" s="711"/>
      <c r="I78" s="711"/>
      <c r="J78" s="711"/>
      <c r="K78" s="711"/>
      <c r="L78" s="711"/>
      <c r="M78" s="711"/>
      <c r="N78" s="711"/>
      <c r="O78" s="711"/>
    </row>
    <row r="79" spans="1:15" s="710" customFormat="1" ht="12.6">
      <c r="A79" s="711"/>
      <c r="B79" s="711"/>
      <c r="C79" s="711"/>
      <c r="D79" s="711"/>
      <c r="E79" s="711"/>
      <c r="F79" s="711"/>
      <c r="G79" s="711"/>
      <c r="H79" s="711"/>
      <c r="I79" s="711"/>
      <c r="J79" s="711"/>
      <c r="K79" s="711"/>
      <c r="L79" s="711"/>
      <c r="M79" s="711"/>
      <c r="N79" s="711"/>
      <c r="O79" s="711"/>
    </row>
    <row r="80" spans="1:15" s="710" customFormat="1" ht="12.6">
      <c r="A80" s="711"/>
      <c r="B80" s="711"/>
      <c r="C80" s="711"/>
      <c r="D80" s="711"/>
      <c r="E80" s="711"/>
      <c r="F80" s="711"/>
      <c r="G80" s="711"/>
      <c r="H80" s="711"/>
      <c r="I80" s="711"/>
      <c r="J80" s="711"/>
      <c r="K80" s="711"/>
      <c r="L80" s="711"/>
      <c r="M80" s="711"/>
      <c r="N80" s="711"/>
      <c r="O80" s="711"/>
    </row>
    <row r="81" spans="2:13" s="711" customFormat="1" ht="165" customHeight="1"/>
    <row r="82" spans="2:13" s="711" customFormat="1" ht="30" customHeight="1">
      <c r="K82" s="716"/>
    </row>
    <row r="83" spans="2:13" s="711" customFormat="1" ht="12.6">
      <c r="K83" s="720"/>
    </row>
    <row r="84" spans="2:13" s="711" customFormat="1" ht="12.6"/>
    <row r="85" spans="2:13" s="711" customFormat="1" ht="12.6"/>
    <row r="86" spans="2:13" s="711" customFormat="1" ht="12.6"/>
    <row r="87" spans="2:13" s="711" customFormat="1">
      <c r="C87" s="752"/>
      <c r="D87" s="717"/>
      <c r="E87" s="753"/>
      <c r="F87" s="753"/>
      <c r="G87" s="753"/>
      <c r="H87" s="716"/>
      <c r="I87" s="716"/>
      <c r="J87" s="733"/>
      <c r="K87" s="733"/>
      <c r="L87" s="733"/>
      <c r="M87" s="733"/>
    </row>
    <row r="88" spans="2:13" s="711" customFormat="1" ht="12.6">
      <c r="D88" s="720"/>
      <c r="E88" s="720"/>
      <c r="F88" s="720"/>
      <c r="G88" s="720"/>
      <c r="H88" s="720"/>
      <c r="L88" s="733"/>
      <c r="M88" s="733"/>
    </row>
    <row r="89" spans="2:13" s="711" customFormat="1" ht="12.6">
      <c r="B89" s="754"/>
      <c r="D89" s="755"/>
      <c r="E89" s="720"/>
      <c r="F89" s="720"/>
      <c r="G89" s="720"/>
      <c r="H89" s="720"/>
    </row>
    <row r="90" spans="2:13" s="711" customFormat="1" ht="12.6"/>
    <row r="91" spans="2:13" s="711" customFormat="1" ht="51.75" customHeight="1">
      <c r="E91" s="753"/>
      <c r="F91" s="753"/>
      <c r="G91" s="753"/>
      <c r="H91" s="753"/>
    </row>
    <row r="92" spans="2:13" s="711" customFormat="1" ht="33.75" customHeight="1">
      <c r="E92" s="720"/>
      <c r="F92" s="720"/>
      <c r="G92" s="720"/>
      <c r="H92" s="720"/>
    </row>
    <row r="93" spans="2:13" s="711" customFormat="1" ht="30" customHeight="1">
      <c r="B93" s="1304"/>
      <c r="C93" s="1304"/>
      <c r="D93" s="756"/>
    </row>
    <row r="94" spans="2:13" s="711" customFormat="1" ht="12.6">
      <c r="B94" s="757"/>
      <c r="C94" s="757"/>
      <c r="D94" s="756"/>
    </row>
    <row r="95" spans="2:13" s="711" customFormat="1" ht="63.75" customHeight="1">
      <c r="D95" s="758"/>
      <c r="E95" s="758"/>
      <c r="F95" s="758"/>
      <c r="G95" s="758"/>
      <c r="H95" s="759"/>
    </row>
    <row r="96" spans="2:13" s="711" customFormat="1" ht="21.75" customHeight="1">
      <c r="B96" s="1304"/>
      <c r="C96" s="1304"/>
      <c r="D96" s="756"/>
    </row>
    <row r="97" spans="1:15" s="710" customFormat="1" ht="12.6">
      <c r="A97" s="711"/>
      <c r="B97" s="711"/>
      <c r="C97" s="711"/>
      <c r="D97" s="711"/>
      <c r="E97" s="711"/>
      <c r="F97" s="711"/>
      <c r="G97" s="711"/>
      <c r="H97" s="711"/>
      <c r="I97" s="711"/>
      <c r="J97" s="711"/>
      <c r="K97" s="711"/>
      <c r="L97" s="711"/>
      <c r="M97" s="711"/>
      <c r="N97" s="711"/>
      <c r="O97" s="711"/>
    </row>
    <row r="98" spans="1:15" s="710" customFormat="1">
      <c r="A98" s="481"/>
      <c r="B98" s="711"/>
      <c r="C98" s="711"/>
      <c r="D98" s="711"/>
      <c r="E98" s="711"/>
      <c r="F98" s="711"/>
      <c r="G98" s="711"/>
      <c r="H98" s="711"/>
      <c r="I98" s="711"/>
      <c r="J98" s="711"/>
      <c r="K98" s="711"/>
      <c r="L98" s="711"/>
      <c r="M98" s="711"/>
      <c r="N98" s="711"/>
      <c r="O98" s="711"/>
    </row>
    <row r="99" spans="1:15" s="710" customFormat="1">
      <c r="A99" s="481"/>
      <c r="D99" s="711"/>
      <c r="E99" s="711"/>
      <c r="F99" s="711"/>
      <c r="G99" s="733"/>
      <c r="H99" s="733"/>
      <c r="I99" s="733"/>
      <c r="J99" s="733"/>
      <c r="K99" s="733"/>
      <c r="L99" s="733"/>
      <c r="M99" s="733"/>
      <c r="N99" s="711"/>
      <c r="O99" s="711"/>
    </row>
    <row r="100" spans="1:15" s="710" customFormat="1">
      <c r="A100" s="481"/>
      <c r="B100" s="481"/>
      <c r="C100" s="481"/>
      <c r="D100" s="481"/>
      <c r="E100" s="481"/>
      <c r="F100" s="481"/>
      <c r="G100" s="481"/>
      <c r="H100" s="481"/>
      <c r="I100" s="481"/>
      <c r="J100" s="481"/>
      <c r="K100" s="733"/>
      <c r="L100" s="733"/>
      <c r="M100" s="733"/>
      <c r="N100" s="711"/>
      <c r="O100" s="711"/>
    </row>
    <row r="101" spans="1:15" s="710" customFormat="1">
      <c r="A101" s="481"/>
      <c r="B101" s="481"/>
      <c r="C101" s="711"/>
      <c r="D101" s="481"/>
      <c r="E101" s="481"/>
      <c r="F101" s="481"/>
      <c r="G101" s="481"/>
      <c r="H101" s="481"/>
      <c r="I101" s="481"/>
      <c r="J101" s="481"/>
      <c r="K101" s="733"/>
      <c r="L101" s="733"/>
      <c r="M101" s="733"/>
      <c r="N101" s="711"/>
      <c r="O101" s="711"/>
    </row>
    <row r="102" spans="1:15" s="710" customFormat="1">
      <c r="A102" s="711"/>
      <c r="B102" s="481"/>
      <c r="C102" s="481"/>
      <c r="D102" s="481"/>
      <c r="E102" s="481"/>
      <c r="F102" s="481"/>
      <c r="G102" s="481"/>
      <c r="H102" s="481"/>
      <c r="I102" s="481"/>
      <c r="J102" s="481"/>
      <c r="K102" s="733"/>
      <c r="L102" s="733"/>
      <c r="M102" s="733"/>
      <c r="N102" s="711"/>
      <c r="O102" s="711"/>
    </row>
    <row r="103" spans="1:15" s="710" customFormat="1">
      <c r="A103" s="481"/>
      <c r="B103" s="481"/>
      <c r="C103" s="481"/>
      <c r="D103" s="481"/>
      <c r="E103" s="481"/>
      <c r="F103" s="481"/>
      <c r="G103" s="481"/>
      <c r="H103" s="481"/>
      <c r="I103" s="481"/>
      <c r="J103" s="481"/>
      <c r="K103" s="733"/>
      <c r="L103" s="733"/>
      <c r="M103" s="733"/>
      <c r="N103" s="711"/>
      <c r="O103" s="711"/>
    </row>
    <row r="104" spans="1:15" s="710" customFormat="1">
      <c r="A104" s="711"/>
      <c r="B104" s="481"/>
      <c r="C104" s="481"/>
      <c r="D104" s="481"/>
      <c r="E104" s="481"/>
      <c r="F104" s="481"/>
      <c r="G104" s="481"/>
      <c r="H104" s="481"/>
      <c r="I104" s="481"/>
      <c r="J104" s="481"/>
      <c r="K104" s="733"/>
      <c r="L104" s="733"/>
      <c r="M104" s="733"/>
      <c r="N104" s="711"/>
      <c r="O104" s="711"/>
    </row>
    <row r="105" spans="1:15" s="710" customFormat="1">
      <c r="A105" s="711"/>
      <c r="B105" s="733"/>
      <c r="C105" s="481"/>
      <c r="D105" s="481"/>
      <c r="E105" s="481"/>
      <c r="F105" s="481"/>
      <c r="G105" s="481"/>
      <c r="H105" s="481"/>
      <c r="I105" s="481"/>
      <c r="J105" s="481"/>
      <c r="K105" s="733"/>
      <c r="L105" s="733"/>
      <c r="M105" s="733"/>
      <c r="N105" s="711"/>
      <c r="O105" s="711"/>
    </row>
    <row r="106" spans="1:15" s="710" customFormat="1" ht="12.6">
      <c r="A106" s="711"/>
      <c r="O106" s="711"/>
    </row>
    <row r="107" spans="1:15" s="710" customFormat="1" ht="12.6">
      <c r="A107" s="711"/>
      <c r="O107" s="711"/>
    </row>
    <row r="108" spans="1:15" s="710" customFormat="1" ht="12.6">
      <c r="A108" s="711"/>
      <c r="O108" s="711"/>
    </row>
    <row r="109" spans="1:15" s="710" customFormat="1" ht="12.6">
      <c r="A109" s="711"/>
      <c r="O109" s="711"/>
    </row>
    <row r="110" spans="1:15" s="710" customFormat="1" ht="12.6">
      <c r="A110" s="711"/>
      <c r="O110" s="711"/>
    </row>
    <row r="111" spans="1:15" s="710" customFormat="1" ht="12.6">
      <c r="A111" s="711"/>
      <c r="O111" s="711"/>
    </row>
    <row r="112" spans="1:15" s="710" customFormat="1">
      <c r="A112" s="481"/>
      <c r="O112" s="711"/>
    </row>
    <row r="113" spans="1:15" s="710" customFormat="1" ht="12.6">
      <c r="A113" s="760"/>
      <c r="O113" s="711"/>
    </row>
    <row r="114" spans="1:15" s="710" customFormat="1" ht="12.6">
      <c r="A114" s="760"/>
      <c r="O114" s="711"/>
    </row>
    <row r="115" spans="1:15" s="478" customFormat="1"/>
    <row r="116" spans="1:15" s="478" customFormat="1"/>
    <row r="117" spans="1:15" s="478" customFormat="1"/>
    <row r="118" spans="1:15" s="478" customFormat="1"/>
    <row r="119" spans="1:15" s="478" customFormat="1"/>
    <row r="120" spans="1:15" s="478" customFormat="1"/>
    <row r="121" spans="1:15" s="478" customFormat="1"/>
    <row r="122" spans="1:15" s="478" customFormat="1"/>
    <row r="123" spans="1:15" s="478" customFormat="1"/>
    <row r="124" spans="1:15" s="478" customFormat="1"/>
    <row r="125" spans="1:15" s="478" customFormat="1"/>
    <row r="126" spans="1:15" s="478" customFormat="1"/>
    <row r="127" spans="1:15" s="478" customFormat="1"/>
    <row r="128" spans="1:15" s="478" customFormat="1"/>
    <row r="129" spans="3:13" s="478" customFormat="1"/>
    <row r="130" spans="3:13" s="478" customFormat="1"/>
    <row r="131" spans="3:13" s="478" customFormat="1"/>
    <row r="132" spans="3:13" s="478" customFormat="1">
      <c r="C132" s="710"/>
      <c r="D132" s="710"/>
      <c r="M132" s="733"/>
    </row>
    <row r="133" spans="3:13" s="478" customFormat="1"/>
    <row r="134" spans="3:13" s="478" customFormat="1"/>
    <row r="135" spans="3:13" s="478" customFormat="1"/>
    <row r="136" spans="3:13" s="478" customFormat="1"/>
    <row r="137" spans="3:13" s="478" customFormat="1"/>
    <row r="138" spans="3:13" s="478" customFormat="1"/>
    <row r="139" spans="3:13" s="478" customFormat="1"/>
    <row r="140" spans="3:13" s="478" customFormat="1"/>
    <row r="141" spans="3:13" s="478" customFormat="1"/>
    <row r="142" spans="3:13" s="478" customFormat="1"/>
    <row r="143" spans="3:13" s="478" customFormat="1"/>
    <row r="144" spans="3:13" s="478" customFormat="1"/>
  </sheetData>
  <sheetProtection password="CCBA" sheet="1" selectLockedCells="1"/>
  <mergeCells count="35">
    <mergeCell ref="B96:C96"/>
    <mergeCell ref="B39:B41"/>
    <mergeCell ref="B43:C43"/>
    <mergeCell ref="B57:C57"/>
    <mergeCell ref="B24:D24"/>
    <mergeCell ref="D74:O75"/>
    <mergeCell ref="D77:O77"/>
    <mergeCell ref="B93:C93"/>
    <mergeCell ref="G24:H24"/>
    <mergeCell ref="G25:H25"/>
    <mergeCell ref="B37:E37"/>
    <mergeCell ref="B48:E48"/>
    <mergeCell ref="B29:C35"/>
    <mergeCell ref="G29:H35"/>
    <mergeCell ref="B26:D26"/>
    <mergeCell ref="B27:D27"/>
    <mergeCell ref="B2:K4"/>
    <mergeCell ref="B6:K10"/>
    <mergeCell ref="B13:D13"/>
    <mergeCell ref="H13:J13"/>
    <mergeCell ref="B14:D14"/>
    <mergeCell ref="B11:E11"/>
    <mergeCell ref="J17:K17"/>
    <mergeCell ref="J18:K18"/>
    <mergeCell ref="B16:C16"/>
    <mergeCell ref="D16:E16"/>
    <mergeCell ref="F16:G16"/>
    <mergeCell ref="H16:I16"/>
    <mergeCell ref="J16:L16"/>
    <mergeCell ref="B21:E21"/>
    <mergeCell ref="G21:I21"/>
    <mergeCell ref="B22:D22"/>
    <mergeCell ref="G22:H22"/>
    <mergeCell ref="G23:H23"/>
    <mergeCell ref="B23:D23"/>
  </mergeCells>
  <dataValidations count="5">
    <dataValidation type="list" allowBlank="1" showInputMessage="1" showErrorMessage="1" error="Es obligatorio cumplimentar este dato" sqref="K13">
      <formula1>"NO, SÍ"</formula1>
    </dataValidation>
    <dataValidation type="list" allowBlank="1" showInputMessage="1" showErrorMessage="1" sqref="D41">
      <formula1>"S.L.,S.A.,S. Coop.,Com. Bienes, Sin Áni. Lucro, Colectiva, Comanditaria,"</formula1>
    </dataValidation>
    <dataValidation type="list" allowBlank="1" showInputMessage="1" showErrorMessage="1" sqref="F69:F70 E17:E18 C17:C18 I17:I18 L17:L18 I39:I40 C44:C45 G17">
      <formula1>"X,"</formula1>
    </dataValidation>
    <dataValidation type="whole" allowBlank="1" showInputMessage="1" showErrorMessage="1" error="Introducir número" sqref="E22:E24 I22:I25">
      <formula1>0</formula1>
      <formula2>100</formula2>
    </dataValidation>
    <dataValidation type="whole" operator="greaterThan" allowBlank="1" showInputMessage="1" showErrorMessage="1" error="Introducir un año" sqref="E26:E27 D30:D34">
      <formula1>2019</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tint="-0.499984740745262"/>
  </sheetPr>
  <dimension ref="A1:AA40"/>
  <sheetViews>
    <sheetView zoomScaleNormal="100" workbookViewId="0">
      <selection activeCell="K5" sqref="K5"/>
    </sheetView>
  </sheetViews>
  <sheetFormatPr baseColWidth="10" defaultColWidth="11.44140625" defaultRowHeight="13.2"/>
  <cols>
    <col min="1" max="1" width="10.5546875" style="525" customWidth="1"/>
    <col min="2" max="2" width="8.5546875" style="499" customWidth="1"/>
    <col min="3" max="3" width="14.6640625" style="499" customWidth="1"/>
    <col min="4" max="5" width="11.44140625" style="499"/>
    <col min="6" max="6" width="12.33203125" style="499" customWidth="1"/>
    <col min="7" max="10" width="11.44140625" style="499"/>
    <col min="11" max="11" width="13.44140625" style="499" customWidth="1"/>
    <col min="12" max="16" width="11.44140625" style="499"/>
    <col min="17" max="17" width="17.109375" style="499" customWidth="1"/>
    <col min="18" max="18" width="22.5546875" style="499" customWidth="1"/>
    <col min="19" max="19" width="3.109375" style="499" customWidth="1"/>
    <col min="20" max="20" width="11.44140625" style="499"/>
    <col min="21" max="21" width="32" style="499" customWidth="1"/>
    <col min="22" max="22" width="46" style="499" customWidth="1"/>
    <col min="23" max="23" width="22.33203125" style="499" customWidth="1"/>
    <col min="24" max="24" width="8.44140625" style="499" customWidth="1"/>
    <col min="25" max="25" width="7.88671875" style="499" customWidth="1"/>
    <col min="26" max="26" width="23.109375" style="499" customWidth="1"/>
    <col min="27" max="27" width="20.44140625" style="499" customWidth="1"/>
    <col min="28" max="16384" width="11.44140625" style="499"/>
  </cols>
  <sheetData>
    <row r="1" spans="1:27" ht="49.5" customHeight="1">
      <c r="A1" s="878"/>
      <c r="B1" s="1325" t="s">
        <v>1237</v>
      </c>
      <c r="C1" s="1325"/>
      <c r="D1" s="1325"/>
      <c r="E1" s="1325"/>
      <c r="F1" s="1325"/>
      <c r="G1" s="1322" t="s">
        <v>1252</v>
      </c>
      <c r="H1" s="1323"/>
      <c r="I1" s="1323"/>
      <c r="J1" s="1323"/>
      <c r="K1" s="1323"/>
      <c r="L1" s="1323"/>
      <c r="M1" s="1323"/>
      <c r="N1" s="1323"/>
      <c r="O1" s="1323"/>
      <c r="P1" s="1323"/>
      <c r="Q1" s="1323"/>
      <c r="R1" s="1324"/>
      <c r="S1" s="496"/>
      <c r="T1" s="497"/>
      <c r="U1" s="1333" t="s">
        <v>1238</v>
      </c>
      <c r="V1" s="1333"/>
      <c r="W1" s="1333"/>
      <c r="X1" s="1333"/>
      <c r="Y1" s="1333"/>
      <c r="Z1" s="1333"/>
      <c r="AA1" s="498"/>
    </row>
    <row r="2" spans="1:27" ht="18.75" customHeight="1">
      <c r="A2" s="500"/>
      <c r="B2" s="1337" t="s">
        <v>1059</v>
      </c>
      <c r="C2" s="1337"/>
      <c r="D2" s="1337"/>
      <c r="E2" s="1337"/>
      <c r="F2" s="1337"/>
      <c r="G2" s="1337"/>
      <c r="H2" s="1337"/>
      <c r="I2" s="1337"/>
      <c r="J2" s="1337"/>
      <c r="L2" s="1346" t="s">
        <v>1082</v>
      </c>
      <c r="M2" s="1346"/>
      <c r="N2" s="1321" t="s">
        <v>1083</v>
      </c>
      <c r="O2" s="1321"/>
      <c r="P2" s="1351" t="s">
        <v>1088</v>
      </c>
      <c r="Q2" s="1352"/>
      <c r="S2" s="1326" t="s">
        <v>1239</v>
      </c>
      <c r="T2" s="1327"/>
      <c r="U2" s="1327"/>
      <c r="V2" s="1327"/>
      <c r="W2" s="1327"/>
      <c r="X2" s="1327"/>
      <c r="Y2" s="1327"/>
      <c r="Z2" s="1327"/>
      <c r="AA2" s="1328"/>
    </row>
    <row r="3" spans="1:27" ht="13.5" customHeight="1" thickBot="1">
      <c r="A3" s="1335"/>
      <c r="I3" s="1349" t="s">
        <v>816</v>
      </c>
      <c r="J3" s="1350" t="s">
        <v>817</v>
      </c>
      <c r="K3" s="1347" t="s">
        <v>1085</v>
      </c>
      <c r="L3" s="1347" t="s">
        <v>1086</v>
      </c>
      <c r="M3" s="1348" t="s">
        <v>1087</v>
      </c>
      <c r="N3" s="1321" t="s">
        <v>808</v>
      </c>
      <c r="O3" s="1321" t="s">
        <v>1084</v>
      </c>
      <c r="P3" s="1321" t="s">
        <v>1086</v>
      </c>
      <c r="Q3" s="1334" t="s">
        <v>1087</v>
      </c>
      <c r="R3" s="1321" t="s">
        <v>1223</v>
      </c>
      <c r="S3" s="501"/>
      <c r="T3" s="502"/>
      <c r="U3" s="502"/>
      <c r="V3" s="502"/>
      <c r="W3" s="502"/>
      <c r="X3" s="502"/>
      <c r="Y3" s="502"/>
      <c r="Z3" s="502"/>
      <c r="AA3" s="503"/>
    </row>
    <row r="4" spans="1:27" s="505" customFormat="1" ht="13.8" thickBot="1">
      <c r="A4" s="1335"/>
      <c r="I4" s="1349"/>
      <c r="J4" s="1350"/>
      <c r="K4" s="1347"/>
      <c r="L4" s="1347"/>
      <c r="M4" s="1348"/>
      <c r="N4" s="1321"/>
      <c r="O4" s="1321"/>
      <c r="P4" s="1321"/>
      <c r="Q4" s="1334"/>
      <c r="R4" s="1321"/>
      <c r="S4" s="504"/>
      <c r="T4" s="590"/>
      <c r="U4" s="590"/>
      <c r="V4" s="590"/>
      <c r="W4" s="590"/>
      <c r="X4" s="590"/>
      <c r="Y4" s="590"/>
      <c r="Z4" s="546" t="s">
        <v>816</v>
      </c>
      <c r="AA4" s="1094" t="s">
        <v>817</v>
      </c>
    </row>
    <row r="5" spans="1:27" ht="15.6">
      <c r="A5" s="509"/>
      <c r="B5" s="635" t="s">
        <v>818</v>
      </c>
      <c r="C5" s="636" t="s">
        <v>1074</v>
      </c>
      <c r="D5" s="637"/>
      <c r="E5" s="637"/>
      <c r="F5" s="637"/>
      <c r="G5" s="637"/>
      <c r="H5" s="638"/>
      <c r="I5" s="634">
        <f>'RESUMEN JUSTIFICACIÓN'!C5</f>
        <v>0</v>
      </c>
      <c r="J5" s="1068">
        <f>'RESUMEN JUSTIFICACIÓN'!E5</f>
        <v>0</v>
      </c>
      <c r="K5" s="615"/>
      <c r="L5" s="615">
        <f>I5</f>
        <v>0</v>
      </c>
      <c r="M5" s="1070">
        <f>J5</f>
        <v>0</v>
      </c>
      <c r="N5" s="615">
        <f t="shared" ref="N5:N22" si="0">L5-K5</f>
        <v>0</v>
      </c>
      <c r="O5" s="769" t="str">
        <f>IFERROR((N5/K5),"")</f>
        <v/>
      </c>
      <c r="P5" s="615">
        <f>L5</f>
        <v>0</v>
      </c>
      <c r="Q5" s="1072">
        <f>IF(M5&gt;P5,P5,M5)</f>
        <v>0</v>
      </c>
      <c r="R5" s="807"/>
      <c r="S5" s="506"/>
      <c r="T5" s="589" t="s">
        <v>1060</v>
      </c>
      <c r="U5" s="589" t="s">
        <v>842</v>
      </c>
      <c r="V5" s="507"/>
      <c r="W5" s="507"/>
      <c r="X5" s="507"/>
      <c r="Y5" s="507"/>
      <c r="Z5" s="508">
        <f>P5</f>
        <v>0</v>
      </c>
      <c r="AA5" s="1074">
        <f>Q5</f>
        <v>0</v>
      </c>
    </row>
    <row r="6" spans="1:27" ht="15.6">
      <c r="A6" s="509"/>
      <c r="B6" s="635" t="s">
        <v>819</v>
      </c>
      <c r="C6" s="636" t="s">
        <v>1075</v>
      </c>
      <c r="D6" s="637"/>
      <c r="E6" s="637"/>
      <c r="F6" s="637"/>
      <c r="G6" s="637"/>
      <c r="H6" s="638"/>
      <c r="I6" s="634">
        <f>'RESUMEN JUSTIFICACIÓN'!C9</f>
        <v>0</v>
      </c>
      <c r="J6" s="1068">
        <f>'RESUMEN JUSTIFICACIÓN'!E9</f>
        <v>0</v>
      </c>
      <c r="K6" s="615"/>
      <c r="L6" s="615">
        <f t="shared" ref="L6:L22" si="1">I6</f>
        <v>0</v>
      </c>
      <c r="M6" s="1070">
        <f t="shared" ref="M6:M22" si="2">J6</f>
        <v>0</v>
      </c>
      <c r="N6" s="615">
        <f t="shared" si="0"/>
        <v>0</v>
      </c>
      <c r="O6" s="769" t="str">
        <f t="shared" ref="O6:O22" si="3">IFERROR((N6/K6),"")</f>
        <v/>
      </c>
      <c r="P6" s="615">
        <f t="shared" ref="P6:P22" si="4">L6</f>
        <v>0</v>
      </c>
      <c r="Q6" s="1072">
        <f t="shared" ref="Q6:Q22" si="5">IF(M6&gt;P6,P6,M6)</f>
        <v>0</v>
      </c>
      <c r="R6" s="807"/>
      <c r="S6" s="506"/>
      <c r="T6" s="589" t="s">
        <v>1061</v>
      </c>
      <c r="U6" s="49" t="s">
        <v>840</v>
      </c>
      <c r="V6" s="507"/>
      <c r="W6" s="507"/>
      <c r="X6" s="507"/>
      <c r="Y6" s="507"/>
      <c r="Z6" s="510">
        <f>P6</f>
        <v>0</v>
      </c>
      <c r="AA6" s="1074">
        <f>Q6</f>
        <v>0</v>
      </c>
    </row>
    <row r="7" spans="1:27" ht="15.6">
      <c r="A7" s="509"/>
      <c r="B7" s="635" t="s">
        <v>820</v>
      </c>
      <c r="C7" s="636" t="s">
        <v>1076</v>
      </c>
      <c r="D7" s="637"/>
      <c r="E7" s="637"/>
      <c r="F7" s="637"/>
      <c r="G7" s="637"/>
      <c r="H7" s="638"/>
      <c r="I7" s="634">
        <f>'RESUMEN JUSTIFICACIÓN'!C12</f>
        <v>0</v>
      </c>
      <c r="J7" s="1068">
        <f>'RESUMEN JUSTIFICACIÓN'!E12</f>
        <v>0</v>
      </c>
      <c r="K7" s="615"/>
      <c r="L7" s="615">
        <f t="shared" si="1"/>
        <v>0</v>
      </c>
      <c r="M7" s="1070">
        <f t="shared" si="2"/>
        <v>0</v>
      </c>
      <c r="N7" s="615">
        <f t="shared" si="0"/>
        <v>0</v>
      </c>
      <c r="O7" s="769" t="str">
        <f t="shared" si="3"/>
        <v/>
      </c>
      <c r="P7" s="615">
        <f t="shared" si="4"/>
        <v>0</v>
      </c>
      <c r="Q7" s="1072">
        <f t="shared" si="5"/>
        <v>0</v>
      </c>
      <c r="R7" s="807"/>
      <c r="S7" s="506"/>
      <c r="T7" s="589" t="s">
        <v>1062</v>
      </c>
      <c r="U7" s="49" t="s">
        <v>841</v>
      </c>
      <c r="Y7" s="511" t="s">
        <v>821</v>
      </c>
      <c r="Z7" s="510">
        <f>P8</f>
        <v>0</v>
      </c>
      <c r="AA7" s="1074">
        <f>Q8</f>
        <v>0</v>
      </c>
    </row>
    <row r="8" spans="1:27" ht="15.6">
      <c r="A8" s="509"/>
      <c r="B8" s="646"/>
      <c r="C8" s="649" t="s">
        <v>1099</v>
      </c>
      <c r="D8" s="647"/>
      <c r="E8" s="647"/>
      <c r="F8" s="647"/>
      <c r="G8" s="647"/>
      <c r="H8" s="648"/>
      <c r="I8" s="645">
        <f>I7-I9</f>
        <v>0</v>
      </c>
      <c r="J8" s="1067">
        <f t="shared" ref="J8" si="6">J7-J9</f>
        <v>0</v>
      </c>
      <c r="K8" s="808"/>
      <c r="L8" s="809">
        <f t="shared" si="1"/>
        <v>0</v>
      </c>
      <c r="M8" s="1069">
        <f t="shared" si="2"/>
        <v>0</v>
      </c>
      <c r="N8" s="808">
        <f t="shared" si="0"/>
        <v>0</v>
      </c>
      <c r="O8" s="769" t="str">
        <f t="shared" si="3"/>
        <v/>
      </c>
      <c r="P8" s="615">
        <f t="shared" si="4"/>
        <v>0</v>
      </c>
      <c r="Q8" s="1073">
        <f t="shared" si="5"/>
        <v>0</v>
      </c>
      <c r="R8" s="807"/>
      <c r="S8" s="506"/>
      <c r="T8" s="589" t="s">
        <v>1063</v>
      </c>
      <c r="U8" s="49" t="s">
        <v>843</v>
      </c>
      <c r="V8" s="507"/>
      <c r="W8" s="507"/>
      <c r="X8" s="507"/>
      <c r="Y8" s="507"/>
      <c r="Z8" s="510">
        <f t="shared" ref="Z8:Z13" si="7">P10</f>
        <v>0</v>
      </c>
      <c r="AA8" s="1074">
        <f t="shared" ref="AA8:AA13" si="8">Q10</f>
        <v>0</v>
      </c>
    </row>
    <row r="9" spans="1:27" ht="15.6">
      <c r="A9" s="509"/>
      <c r="B9" s="646"/>
      <c r="C9" s="649" t="s">
        <v>1100</v>
      </c>
      <c r="D9" s="647"/>
      <c r="E9" s="647"/>
      <c r="F9" s="647"/>
      <c r="G9" s="647"/>
      <c r="H9" s="648"/>
      <c r="I9" s="645">
        <f>'RESUMEN JUSTIFICACIÓN'!C15</f>
        <v>0</v>
      </c>
      <c r="J9" s="1067">
        <f>'RESUMEN JUSTIFICACIÓN'!E15</f>
        <v>0</v>
      </c>
      <c r="K9" s="808"/>
      <c r="L9" s="809">
        <f t="shared" si="1"/>
        <v>0</v>
      </c>
      <c r="M9" s="1069">
        <f t="shared" si="2"/>
        <v>0</v>
      </c>
      <c r="N9" s="808">
        <f t="shared" si="0"/>
        <v>0</v>
      </c>
      <c r="O9" s="769" t="str">
        <f t="shared" si="3"/>
        <v/>
      </c>
      <c r="P9" s="615">
        <f t="shared" si="4"/>
        <v>0</v>
      </c>
      <c r="Q9" s="1073">
        <f t="shared" si="5"/>
        <v>0</v>
      </c>
      <c r="R9" s="807"/>
      <c r="S9" s="506"/>
      <c r="T9" s="589" t="s">
        <v>1064</v>
      </c>
      <c r="U9" s="49" t="s">
        <v>844</v>
      </c>
      <c r="X9" s="511"/>
      <c r="Y9" s="511"/>
      <c r="Z9" s="512">
        <f t="shared" si="7"/>
        <v>0</v>
      </c>
      <c r="AA9" s="1075">
        <f t="shared" si="8"/>
        <v>0</v>
      </c>
    </row>
    <row r="10" spans="1:27" ht="15.6">
      <c r="A10" s="509"/>
      <c r="B10" s="635" t="s">
        <v>822</v>
      </c>
      <c r="C10" s="636" t="s">
        <v>1077</v>
      </c>
      <c r="D10" s="637"/>
      <c r="E10" s="637"/>
      <c r="F10" s="637"/>
      <c r="G10" s="637"/>
      <c r="H10" s="638"/>
      <c r="I10" s="634">
        <f>'RESUMEN JUSTIFICACIÓN'!C16</f>
        <v>0</v>
      </c>
      <c r="J10" s="1068">
        <f>'RESUMEN JUSTIFICACIÓN'!E16</f>
        <v>0</v>
      </c>
      <c r="K10" s="615"/>
      <c r="L10" s="615">
        <f t="shared" si="1"/>
        <v>0</v>
      </c>
      <c r="M10" s="1070">
        <f t="shared" si="2"/>
        <v>0</v>
      </c>
      <c r="N10" s="615">
        <f t="shared" si="0"/>
        <v>0</v>
      </c>
      <c r="O10" s="769" t="str">
        <f t="shared" si="3"/>
        <v/>
      </c>
      <c r="P10" s="615">
        <f t="shared" si="4"/>
        <v>0</v>
      </c>
      <c r="Q10" s="1072">
        <f t="shared" si="5"/>
        <v>0</v>
      </c>
      <c r="R10" s="807"/>
      <c r="S10" s="506"/>
      <c r="T10" s="589" t="s">
        <v>1065</v>
      </c>
      <c r="U10" s="49" t="s">
        <v>845</v>
      </c>
      <c r="V10" s="507"/>
      <c r="W10" s="507"/>
      <c r="X10" s="507"/>
      <c r="Y10" s="507"/>
      <c r="Z10" s="510">
        <f t="shared" si="7"/>
        <v>0</v>
      </c>
      <c r="AA10" s="1074">
        <f t="shared" si="8"/>
        <v>0</v>
      </c>
    </row>
    <row r="11" spans="1:27" ht="15.6">
      <c r="A11" s="509"/>
      <c r="B11" s="635" t="s">
        <v>823</v>
      </c>
      <c r="C11" s="636" t="s">
        <v>1078</v>
      </c>
      <c r="D11" s="637"/>
      <c r="E11" s="637"/>
      <c r="F11" s="637"/>
      <c r="G11" s="637"/>
      <c r="H11" s="638"/>
      <c r="I11" s="634">
        <f>'RESUMEN JUSTIFICACIÓN'!C21</f>
        <v>0</v>
      </c>
      <c r="J11" s="1068">
        <f>'RESUMEN JUSTIFICACIÓN'!E21</f>
        <v>0</v>
      </c>
      <c r="K11" s="615"/>
      <c r="L11" s="615">
        <f t="shared" si="1"/>
        <v>0</v>
      </c>
      <c r="M11" s="1070">
        <f t="shared" si="2"/>
        <v>0</v>
      </c>
      <c r="N11" s="615">
        <f t="shared" si="0"/>
        <v>0</v>
      </c>
      <c r="O11" s="769" t="str">
        <f t="shared" si="3"/>
        <v/>
      </c>
      <c r="P11" s="615">
        <f t="shared" si="4"/>
        <v>0</v>
      </c>
      <c r="Q11" s="1072">
        <f t="shared" si="5"/>
        <v>0</v>
      </c>
      <c r="R11" s="807"/>
      <c r="S11" s="506"/>
      <c r="T11" s="589" t="s">
        <v>1066</v>
      </c>
      <c r="U11" s="49" t="s">
        <v>846</v>
      </c>
      <c r="V11" s="507"/>
      <c r="W11" s="507"/>
      <c r="X11" s="507"/>
      <c r="Y11" s="507"/>
      <c r="Z11" s="510">
        <f t="shared" si="7"/>
        <v>0</v>
      </c>
      <c r="AA11" s="1074">
        <f t="shared" si="8"/>
        <v>0</v>
      </c>
    </row>
    <row r="12" spans="1:27" ht="15.6">
      <c r="A12" s="509"/>
      <c r="B12" s="635" t="s">
        <v>824</v>
      </c>
      <c r="C12" s="636" t="s">
        <v>1079</v>
      </c>
      <c r="D12" s="637"/>
      <c r="E12" s="637"/>
      <c r="F12" s="637"/>
      <c r="G12" s="637"/>
      <c r="H12" s="638"/>
      <c r="I12" s="634">
        <f>'RESUMEN JUSTIFICACIÓN'!C27</f>
        <v>0</v>
      </c>
      <c r="J12" s="1068">
        <f>'RESUMEN JUSTIFICACIÓN'!E27</f>
        <v>0</v>
      </c>
      <c r="K12" s="615"/>
      <c r="L12" s="615">
        <f t="shared" si="1"/>
        <v>0</v>
      </c>
      <c r="M12" s="1070">
        <f t="shared" si="2"/>
        <v>0</v>
      </c>
      <c r="N12" s="615">
        <f t="shared" si="0"/>
        <v>0</v>
      </c>
      <c r="O12" s="769" t="str">
        <f t="shared" si="3"/>
        <v/>
      </c>
      <c r="P12" s="615">
        <f t="shared" si="4"/>
        <v>0</v>
      </c>
      <c r="Q12" s="1072">
        <f t="shared" si="5"/>
        <v>0</v>
      </c>
      <c r="R12" s="807"/>
      <c r="S12" s="506"/>
      <c r="T12" s="589" t="s">
        <v>1067</v>
      </c>
      <c r="U12" s="49" t="s">
        <v>847</v>
      </c>
      <c r="V12" s="507"/>
      <c r="W12" s="507"/>
      <c r="X12" s="507"/>
      <c r="Y12" s="507"/>
      <c r="Z12" s="510">
        <f t="shared" si="7"/>
        <v>0</v>
      </c>
      <c r="AA12" s="1074">
        <f t="shared" si="8"/>
        <v>0</v>
      </c>
    </row>
    <row r="13" spans="1:27" ht="15.6">
      <c r="A13" s="509"/>
      <c r="B13" s="635" t="s">
        <v>825</v>
      </c>
      <c r="C13" s="636" t="s">
        <v>426</v>
      </c>
      <c r="D13" s="637"/>
      <c r="E13" s="637"/>
      <c r="F13" s="637"/>
      <c r="G13" s="637"/>
      <c r="H13" s="638"/>
      <c r="I13" s="634">
        <f>'RESUMEN JUSTIFICACIÓN'!C30</f>
        <v>0</v>
      </c>
      <c r="J13" s="1068">
        <f>'RESUMEN JUSTIFICACIÓN'!E30</f>
        <v>0</v>
      </c>
      <c r="K13" s="615"/>
      <c r="L13" s="615">
        <f t="shared" si="1"/>
        <v>0</v>
      </c>
      <c r="M13" s="1070">
        <f t="shared" si="2"/>
        <v>0</v>
      </c>
      <c r="N13" s="615">
        <f t="shared" si="0"/>
        <v>0</v>
      </c>
      <c r="O13" s="769" t="str">
        <f t="shared" si="3"/>
        <v/>
      </c>
      <c r="P13" s="615">
        <f t="shared" si="4"/>
        <v>0</v>
      </c>
      <c r="Q13" s="1072">
        <f t="shared" si="5"/>
        <v>0</v>
      </c>
      <c r="R13" s="807"/>
      <c r="S13" s="506"/>
      <c r="T13" s="589" t="s">
        <v>1068</v>
      </c>
      <c r="U13" s="49" t="s">
        <v>848</v>
      </c>
      <c r="V13" s="507"/>
      <c r="W13" s="507"/>
      <c r="X13" s="507"/>
      <c r="Y13" s="507"/>
      <c r="Z13" s="510">
        <f t="shared" si="7"/>
        <v>0</v>
      </c>
      <c r="AA13" s="1074">
        <f t="shared" si="8"/>
        <v>0</v>
      </c>
    </row>
    <row r="14" spans="1:27" ht="16.2" thickBot="1">
      <c r="A14" s="509"/>
      <c r="B14" s="635" t="s">
        <v>826</v>
      </c>
      <c r="C14" s="636" t="s">
        <v>1080</v>
      </c>
      <c r="D14" s="637"/>
      <c r="E14" s="637"/>
      <c r="F14" s="637"/>
      <c r="G14" s="637"/>
      <c r="H14" s="638"/>
      <c r="I14" s="634">
        <f>'RESUMEN JUSTIFICACIÓN'!C33</f>
        <v>0</v>
      </c>
      <c r="J14" s="1068">
        <f>'RESUMEN JUSTIFICACIÓN'!E33</f>
        <v>0</v>
      </c>
      <c r="K14" s="615"/>
      <c r="L14" s="615">
        <f t="shared" si="1"/>
        <v>0</v>
      </c>
      <c r="M14" s="1070">
        <f t="shared" si="2"/>
        <v>0</v>
      </c>
      <c r="N14" s="615">
        <f t="shared" si="0"/>
        <v>0</v>
      </c>
      <c r="O14" s="769" t="str">
        <f t="shared" si="3"/>
        <v/>
      </c>
      <c r="P14" s="615">
        <f t="shared" si="4"/>
        <v>0</v>
      </c>
      <c r="Q14" s="1072">
        <f t="shared" si="5"/>
        <v>0</v>
      </c>
      <c r="R14" s="807"/>
      <c r="S14" s="506"/>
      <c r="T14" s="589" t="s">
        <v>1069</v>
      </c>
      <c r="U14" s="654" t="s">
        <v>849</v>
      </c>
      <c r="V14" s="507"/>
      <c r="Y14" s="511" t="s">
        <v>850</v>
      </c>
      <c r="Z14" s="514">
        <f>P17</f>
        <v>0</v>
      </c>
      <c r="AA14" s="1076">
        <f>Q17</f>
        <v>0</v>
      </c>
    </row>
    <row r="15" spans="1:27" ht="16.2" thickBot="1">
      <c r="A15" s="509"/>
      <c r="B15" s="635" t="s">
        <v>827</v>
      </c>
      <c r="C15" s="636" t="s">
        <v>1081</v>
      </c>
      <c r="D15" s="637"/>
      <c r="E15" s="637"/>
      <c r="F15" s="637"/>
      <c r="G15" s="637"/>
      <c r="H15" s="638"/>
      <c r="I15" s="634">
        <f>'RESUMEN JUSTIFICACIÓN'!C36</f>
        <v>0</v>
      </c>
      <c r="J15" s="1068">
        <f>'RESUMEN JUSTIFICACIÓN'!E36</f>
        <v>0</v>
      </c>
      <c r="K15" s="615"/>
      <c r="L15" s="615">
        <f t="shared" si="1"/>
        <v>0</v>
      </c>
      <c r="M15" s="1070">
        <f t="shared" si="2"/>
        <v>0</v>
      </c>
      <c r="N15" s="615">
        <f t="shared" si="0"/>
        <v>0</v>
      </c>
      <c r="O15" s="769" t="str">
        <f t="shared" si="3"/>
        <v/>
      </c>
      <c r="P15" s="615">
        <f t="shared" si="4"/>
        <v>0</v>
      </c>
      <c r="Q15" s="1072">
        <f t="shared" si="5"/>
        <v>0</v>
      </c>
      <c r="R15" s="807"/>
      <c r="S15" s="515"/>
      <c r="T15" s="1329" t="s">
        <v>829</v>
      </c>
      <c r="U15" s="1330"/>
      <c r="V15" s="1330"/>
      <c r="W15" s="1330"/>
      <c r="X15" s="677"/>
      <c r="Y15" s="516"/>
      <c r="Z15" s="517">
        <f>SUM(Z5:Z14)</f>
        <v>0</v>
      </c>
      <c r="AA15" s="1095">
        <f>SUM(AA5:AA14)</f>
        <v>0</v>
      </c>
    </row>
    <row r="16" spans="1:27" ht="15.6">
      <c r="A16" s="509"/>
      <c r="B16" s="635" t="s">
        <v>828</v>
      </c>
      <c r="C16" s="684" t="s">
        <v>849</v>
      </c>
      <c r="D16" s="637"/>
      <c r="E16" s="637"/>
      <c r="F16" s="637"/>
      <c r="G16" s="637"/>
      <c r="H16" s="638"/>
      <c r="I16" s="634">
        <f>'RESUMEN JUSTIFICACIÓN'!C39</f>
        <v>0</v>
      </c>
      <c r="J16" s="1068">
        <f>'RESUMEN JUSTIFICACIÓN'!E39</f>
        <v>0</v>
      </c>
      <c r="K16" s="615"/>
      <c r="L16" s="615">
        <f t="shared" si="1"/>
        <v>0</v>
      </c>
      <c r="M16" s="1070">
        <f t="shared" si="2"/>
        <v>0</v>
      </c>
      <c r="N16" s="615">
        <f t="shared" si="0"/>
        <v>0</v>
      </c>
      <c r="O16" s="769" t="str">
        <f t="shared" si="3"/>
        <v/>
      </c>
      <c r="P16" s="615">
        <f t="shared" si="4"/>
        <v>0</v>
      </c>
      <c r="Q16" s="1072">
        <f t="shared" si="5"/>
        <v>0</v>
      </c>
      <c r="R16" s="807"/>
      <c r="S16" s="506"/>
      <c r="T16" s="518" t="s">
        <v>830</v>
      </c>
      <c r="U16" s="518"/>
      <c r="V16" s="499" t="s">
        <v>831</v>
      </c>
      <c r="W16" s="519" t="str">
        <f>IF(Z16&gt;V31,"Límite superado","")</f>
        <v/>
      </c>
      <c r="X16" s="482">
        <f>IF(W16="",Z15+Z16,Z15+Z23)</f>
        <v>0</v>
      </c>
      <c r="Y16" s="482">
        <f>IF(AA23="",AA15+AA16,AA15+AA23)</f>
        <v>0</v>
      </c>
      <c r="Z16" s="520">
        <f>P9</f>
        <v>0</v>
      </c>
      <c r="AA16" s="1077">
        <f>Q9</f>
        <v>0</v>
      </c>
    </row>
    <row r="17" spans="1:27" ht="15.6">
      <c r="A17" s="509"/>
      <c r="B17" s="646"/>
      <c r="C17" s="649" t="s">
        <v>1102</v>
      </c>
      <c r="D17" s="647"/>
      <c r="E17" s="647"/>
      <c r="F17" s="647"/>
      <c r="G17" s="647"/>
      <c r="H17" s="648"/>
      <c r="I17" s="645">
        <f>I16-I18</f>
        <v>0</v>
      </c>
      <c r="J17" s="1067">
        <f t="shared" ref="J17" si="9">J16-J18</f>
        <v>0</v>
      </c>
      <c r="K17" s="808"/>
      <c r="L17" s="809">
        <f t="shared" si="1"/>
        <v>0</v>
      </c>
      <c r="M17" s="1069">
        <f t="shared" si="2"/>
        <v>0</v>
      </c>
      <c r="N17" s="808">
        <f t="shared" si="0"/>
        <v>0</v>
      </c>
      <c r="O17" s="769" t="str">
        <f t="shared" si="3"/>
        <v/>
      </c>
      <c r="P17" s="615">
        <f t="shared" si="4"/>
        <v>0</v>
      </c>
      <c r="Q17" s="1073">
        <f t="shared" si="5"/>
        <v>0</v>
      </c>
      <c r="R17" s="810"/>
      <c r="S17" s="506"/>
      <c r="T17" s="518" t="s">
        <v>832</v>
      </c>
      <c r="U17" s="518"/>
      <c r="V17" s="499" t="s">
        <v>833</v>
      </c>
      <c r="W17" s="519" t="str">
        <f>IF(Z17&gt;0.1*$Z$15,"Límite superado","")</f>
        <v/>
      </c>
      <c r="X17" s="482">
        <f>IF(W17="",X16+Z17,X16+Z24)</f>
        <v>0</v>
      </c>
      <c r="Y17" s="482">
        <f>IF(AA24="",Y16+AA17,Y16+AA24)</f>
        <v>0</v>
      </c>
      <c r="Z17" s="510">
        <f>P19</f>
        <v>0</v>
      </c>
      <c r="AA17" s="1074">
        <f>Q19</f>
        <v>0</v>
      </c>
    </row>
    <row r="18" spans="1:27" ht="15.6">
      <c r="A18" s="509"/>
      <c r="B18" s="646"/>
      <c r="C18" s="649" t="s">
        <v>1101</v>
      </c>
      <c r="D18" s="647"/>
      <c r="E18" s="647"/>
      <c r="F18" s="647"/>
      <c r="G18" s="647"/>
      <c r="H18" s="648"/>
      <c r="I18" s="645">
        <f>'RESUMEN JUSTIFICACIÓN'!C42</f>
        <v>0</v>
      </c>
      <c r="J18" s="1067">
        <f>'RESUMEN JUSTIFICACIÓN'!E42</f>
        <v>0</v>
      </c>
      <c r="K18" s="808"/>
      <c r="L18" s="809">
        <f t="shared" si="1"/>
        <v>0</v>
      </c>
      <c r="M18" s="1069">
        <f t="shared" si="2"/>
        <v>0</v>
      </c>
      <c r="N18" s="808">
        <f t="shared" si="0"/>
        <v>0</v>
      </c>
      <c r="O18" s="769" t="str">
        <f t="shared" si="3"/>
        <v/>
      </c>
      <c r="P18" s="615">
        <f t="shared" si="4"/>
        <v>0</v>
      </c>
      <c r="Q18" s="1073">
        <f t="shared" si="5"/>
        <v>0</v>
      </c>
      <c r="R18" s="810"/>
      <c r="S18" s="506"/>
      <c r="T18" s="518" t="s">
        <v>834</v>
      </c>
      <c r="U18" s="518"/>
      <c r="V18" s="499" t="s">
        <v>835</v>
      </c>
      <c r="W18" s="519" t="str">
        <f>IF(Z18&gt;0.4*$Z$15,"Límite superado","")</f>
        <v/>
      </c>
      <c r="X18" s="482">
        <f>IF(W18="",X17+Z18,X17+Z25)</f>
        <v>0</v>
      </c>
      <c r="Y18" s="482">
        <f>IF(AA25="",Y17+AA18,Y17+AA25)</f>
        <v>0</v>
      </c>
      <c r="Z18" s="510">
        <f>P22</f>
        <v>0</v>
      </c>
      <c r="AA18" s="1074">
        <f>Q22</f>
        <v>0</v>
      </c>
    </row>
    <row r="19" spans="1:27" ht="16.2" thickBot="1">
      <c r="A19" s="507"/>
      <c r="B19" s="635" t="s">
        <v>1070</v>
      </c>
      <c r="C19" s="636" t="s">
        <v>1071</v>
      </c>
      <c r="D19" s="637"/>
      <c r="E19" s="637"/>
      <c r="F19" s="637"/>
      <c r="G19" s="637"/>
      <c r="H19" s="638"/>
      <c r="I19" s="634">
        <f>'RESUMEN JUSTIFICACIÓN'!C43</f>
        <v>0</v>
      </c>
      <c r="J19" s="1068">
        <f>'RESUMEN JUSTIFICACIÓN'!E43</f>
        <v>0</v>
      </c>
      <c r="K19" s="615"/>
      <c r="L19" s="615">
        <f t="shared" si="1"/>
        <v>0</v>
      </c>
      <c r="M19" s="1070">
        <f t="shared" si="2"/>
        <v>0</v>
      </c>
      <c r="N19" s="615">
        <f t="shared" si="0"/>
        <v>0</v>
      </c>
      <c r="O19" s="769" t="str">
        <f t="shared" si="3"/>
        <v/>
      </c>
      <c r="P19" s="615">
        <f t="shared" si="4"/>
        <v>0</v>
      </c>
      <c r="Q19" s="1072">
        <f t="shared" si="5"/>
        <v>0</v>
      </c>
      <c r="R19" s="807"/>
      <c r="S19" s="506"/>
      <c r="T19" s="544" t="s">
        <v>851</v>
      </c>
      <c r="U19" s="518"/>
      <c r="V19" s="499" t="s">
        <v>836</v>
      </c>
      <c r="W19" s="519" t="str">
        <f>IF(Z19&gt;0.2*$Z$15,"Límite superado","")</f>
        <v/>
      </c>
      <c r="X19" s="482">
        <f>IF(W19="",X18+Z19,X18+Z26)</f>
        <v>0</v>
      </c>
      <c r="Y19" s="482">
        <f>IF(AA26="",Y18+AA19,Y18+AA26)</f>
        <v>0</v>
      </c>
      <c r="Z19" s="510">
        <f>P18</f>
        <v>0</v>
      </c>
      <c r="AA19" s="1078">
        <f>Q18</f>
        <v>0</v>
      </c>
    </row>
    <row r="20" spans="1:27" ht="16.2" thickBot="1">
      <c r="A20" s="509"/>
      <c r="B20" s="635" t="s">
        <v>1072</v>
      </c>
      <c r="C20" s="636" t="s">
        <v>1073</v>
      </c>
      <c r="D20" s="637"/>
      <c r="E20" s="637"/>
      <c r="F20" s="637"/>
      <c r="G20" s="637"/>
      <c r="H20" s="638"/>
      <c r="I20" s="634">
        <f>'RESUMEN JUSTIFICACIÓN'!C45</f>
        <v>0</v>
      </c>
      <c r="J20" s="1068">
        <f>'RESUMEN JUSTIFICACIÓN'!E45</f>
        <v>0</v>
      </c>
      <c r="K20" s="615"/>
      <c r="L20" s="615">
        <f t="shared" si="1"/>
        <v>0</v>
      </c>
      <c r="M20" s="1070">
        <f t="shared" si="2"/>
        <v>0</v>
      </c>
      <c r="N20" s="615">
        <f t="shared" si="0"/>
        <v>0</v>
      </c>
      <c r="O20" s="769" t="str">
        <f t="shared" si="3"/>
        <v/>
      </c>
      <c r="P20" s="615">
        <f t="shared" si="4"/>
        <v>0</v>
      </c>
      <c r="Q20" s="1072">
        <f t="shared" si="5"/>
        <v>0</v>
      </c>
      <c r="R20" s="807"/>
      <c r="S20" s="522"/>
      <c r="T20" s="518" t="s">
        <v>837</v>
      </c>
      <c r="U20" s="518"/>
      <c r="V20" s="499" t="s">
        <v>838</v>
      </c>
      <c r="Z20" s="523">
        <f>P21</f>
        <v>0</v>
      </c>
      <c r="AA20" s="1079">
        <f>Q21</f>
        <v>0</v>
      </c>
    </row>
    <row r="21" spans="1:27" ht="16.2" thickBot="1">
      <c r="B21" s="650"/>
      <c r="C21" s="651" t="s">
        <v>1103</v>
      </c>
      <c r="D21" s="652"/>
      <c r="E21" s="652"/>
      <c r="F21" s="652"/>
      <c r="G21" s="652"/>
      <c r="H21" s="652"/>
      <c r="I21" s="645">
        <f>'RESUMEN JUSTIFICACIÓN'!C46</f>
        <v>0</v>
      </c>
      <c r="J21" s="1067">
        <f>'RESUMEN JUSTIFICACIÓN'!E46</f>
        <v>0</v>
      </c>
      <c r="K21" s="808"/>
      <c r="L21" s="809">
        <f t="shared" si="1"/>
        <v>0</v>
      </c>
      <c r="M21" s="1071">
        <f t="shared" si="2"/>
        <v>0</v>
      </c>
      <c r="N21" s="808">
        <f t="shared" si="0"/>
        <v>0</v>
      </c>
      <c r="O21" s="769" t="str">
        <f t="shared" si="3"/>
        <v/>
      </c>
      <c r="P21" s="615">
        <f t="shared" si="4"/>
        <v>0</v>
      </c>
      <c r="Q21" s="1073">
        <f t="shared" si="5"/>
        <v>0</v>
      </c>
      <c r="R21" s="807"/>
      <c r="S21" s="524"/>
      <c r="T21" s="525"/>
      <c r="U21" s="525"/>
    </row>
    <row r="22" spans="1:27" ht="16.2" thickBot="1">
      <c r="B22" s="650"/>
      <c r="C22" s="651" t="s">
        <v>1104</v>
      </c>
      <c r="D22" s="652"/>
      <c r="E22" s="652"/>
      <c r="F22" s="652"/>
      <c r="G22" s="652"/>
      <c r="H22" s="652"/>
      <c r="I22" s="645">
        <f>'RESUMEN JUSTIFICACIÓN'!C47</f>
        <v>0</v>
      </c>
      <c r="J22" s="1067">
        <f>'RESUMEN JUSTIFICACIÓN'!E47</f>
        <v>0</v>
      </c>
      <c r="K22" s="808"/>
      <c r="L22" s="809">
        <f t="shared" si="1"/>
        <v>0</v>
      </c>
      <c r="M22" s="1071">
        <f t="shared" si="2"/>
        <v>0</v>
      </c>
      <c r="N22" s="808">
        <f t="shared" si="0"/>
        <v>0</v>
      </c>
      <c r="O22" s="769" t="str">
        <f t="shared" si="3"/>
        <v/>
      </c>
      <c r="P22" s="615">
        <f t="shared" si="4"/>
        <v>0</v>
      </c>
      <c r="Q22" s="1073">
        <f t="shared" si="5"/>
        <v>0</v>
      </c>
      <c r="R22" s="807"/>
      <c r="S22" s="526"/>
      <c r="T22" s="527" t="s">
        <v>839</v>
      </c>
      <c r="U22" s="527"/>
      <c r="V22" s="527"/>
      <c r="W22" s="528"/>
      <c r="X22" s="528"/>
      <c r="Y22" s="528"/>
      <c r="Z22" s="528"/>
      <c r="AA22" s="529"/>
    </row>
    <row r="23" spans="1:27" ht="15.6">
      <c r="B23" s="1338" t="s">
        <v>1098</v>
      </c>
      <c r="C23" s="1339"/>
      <c r="D23" s="1339"/>
      <c r="E23" s="1339"/>
      <c r="F23" s="1339"/>
      <c r="G23" s="1339"/>
      <c r="H23" s="1339"/>
      <c r="I23" s="644">
        <f>SUM(I5:I7,I10:I16,I19:I20)</f>
        <v>0</v>
      </c>
      <c r="J23" s="1093">
        <f t="shared" ref="J23:N23" si="10">SUM(J5:J7,J10:J16,J19:J20)</f>
        <v>0</v>
      </c>
      <c r="K23" s="644">
        <f t="shared" si="10"/>
        <v>0</v>
      </c>
      <c r="L23" s="644">
        <f t="shared" si="10"/>
        <v>0</v>
      </c>
      <c r="M23" s="1093">
        <f t="shared" si="10"/>
        <v>0</v>
      </c>
      <c r="N23" s="644">
        <f t="shared" si="10"/>
        <v>0</v>
      </c>
      <c r="O23" s="653" t="str">
        <f>IFERROR(N23/K23,"")</f>
        <v/>
      </c>
      <c r="P23" s="644">
        <f>SUM(P5:P7,P10:P16,P19:P20)</f>
        <v>0</v>
      </c>
      <c r="Q23" s="1093">
        <f>SUM(Q5:Q7,Q10:Q16,Q19:Q20)</f>
        <v>0</v>
      </c>
      <c r="S23" s="530"/>
      <c r="T23" s="531" t="s">
        <v>830</v>
      </c>
      <c r="U23" s="531"/>
      <c r="V23" s="532" t="str">
        <f>IF(W16="","","Importe máximo aceptado")</f>
        <v/>
      </c>
      <c r="W23" s="533"/>
      <c r="X23" s="533"/>
      <c r="Y23" s="533"/>
      <c r="Z23" s="547" t="str">
        <f>IF(W16="","",V31)</f>
        <v/>
      </c>
      <c r="AA23" s="1080" t="str">
        <f>IF(AA16&gt;Z23,Z23,"")</f>
        <v/>
      </c>
    </row>
    <row r="24" spans="1:27" ht="15.6">
      <c r="B24" s="521"/>
      <c r="C24" s="507"/>
      <c r="S24" s="534"/>
      <c r="T24" s="531" t="s">
        <v>832</v>
      </c>
      <c r="U24" s="531"/>
      <c r="V24" s="532" t="str">
        <f>IF(W17="","","Importe máximo aceptado")</f>
        <v/>
      </c>
      <c r="W24" s="533"/>
      <c r="X24" s="533"/>
      <c r="Y24" s="533"/>
      <c r="Z24" s="545" t="str">
        <f>IF(W17="","",0.1*Z15)</f>
        <v/>
      </c>
      <c r="AA24" s="1078" t="str">
        <f>IF(AA17&gt;Z24,Z24,"")</f>
        <v/>
      </c>
    </row>
    <row r="25" spans="1:27" ht="15.6">
      <c r="B25" s="521"/>
      <c r="C25" s="507"/>
      <c r="S25" s="534"/>
      <c r="T25" s="531" t="s">
        <v>834</v>
      </c>
      <c r="U25" s="531"/>
      <c r="V25" s="532" t="str">
        <f>IF(W18="","","Importe máximo aceptado")</f>
        <v/>
      </c>
      <c r="W25" s="533"/>
      <c r="X25" s="533"/>
      <c r="Y25" s="533"/>
      <c r="Z25" s="545" t="str">
        <f>IF(W18="","",0.4*Z15)</f>
        <v/>
      </c>
      <c r="AA25" s="1078" t="str">
        <f>IF(AA18&gt;Z25,Z25,"")</f>
        <v/>
      </c>
    </row>
    <row r="26" spans="1:27" ht="16.2" thickBot="1">
      <c r="B26" s="521"/>
      <c r="C26" s="507"/>
      <c r="S26" s="535"/>
      <c r="T26" s="544" t="s">
        <v>851</v>
      </c>
      <c r="U26" s="536"/>
      <c r="V26" s="537" t="str">
        <f>IF(W19="","","Importe máximo aceptado")</f>
        <v/>
      </c>
      <c r="W26" s="538"/>
      <c r="X26" s="538"/>
      <c r="Y26" s="538"/>
      <c r="Z26" s="514" t="str">
        <f>IF(W19="","",0.2*Z15)</f>
        <v/>
      </c>
      <c r="AA26" s="1076" t="str">
        <f>IF(AA19&gt;Z26,Z26,"")</f>
        <v/>
      </c>
    </row>
    <row r="27" spans="1:27" ht="16.2" thickBot="1">
      <c r="S27" s="1331" t="s">
        <v>1187</v>
      </c>
      <c r="T27" s="1332"/>
      <c r="U27" s="1332"/>
      <c r="V27" s="1332"/>
      <c r="W27" s="1332"/>
      <c r="X27" s="539"/>
      <c r="Y27" s="540"/>
      <c r="Z27" s="541">
        <f>X19+Z20</f>
        <v>0</v>
      </c>
      <c r="AA27" s="1096">
        <f>Y19+AA20</f>
        <v>0</v>
      </c>
    </row>
    <row r="28" spans="1:27" ht="16.2" thickBot="1">
      <c r="B28" s="1336" t="s">
        <v>1095</v>
      </c>
      <c r="C28" s="1336"/>
      <c r="D28" s="1336"/>
      <c r="E28" s="1336"/>
      <c r="F28" s="1336"/>
      <c r="G28" s="765"/>
      <c r="I28" s="1340" t="s">
        <v>1189</v>
      </c>
      <c r="J28" s="1341"/>
      <c r="K28" s="1342"/>
      <c r="L28" s="766"/>
      <c r="S28" s="513"/>
    </row>
    <row r="29" spans="1:27" ht="16.2" thickBot="1">
      <c r="B29" s="1336" t="s">
        <v>1096</v>
      </c>
      <c r="C29" s="1336"/>
      <c r="D29" s="1336"/>
      <c r="E29" s="1336"/>
      <c r="F29" s="1336"/>
      <c r="G29" s="765"/>
      <c r="I29" s="1340" t="s">
        <v>1190</v>
      </c>
      <c r="J29" s="1341"/>
      <c r="K29" s="1342"/>
      <c r="L29" s="767"/>
      <c r="M29" s="482"/>
      <c r="N29" s="482"/>
      <c r="S29" s="1319" t="s">
        <v>1188</v>
      </c>
      <c r="T29" s="1320"/>
      <c r="U29" s="1320"/>
      <c r="V29" s="1320"/>
      <c r="W29" s="1320"/>
      <c r="X29" s="542"/>
      <c r="Y29" s="543"/>
      <c r="Z29" s="811" t="str">
        <f>IFERROR(AA27/Z27,"")</f>
        <v/>
      </c>
    </row>
    <row r="30" spans="1:27" ht="15.6">
      <c r="B30" s="1343" t="s">
        <v>1097</v>
      </c>
      <c r="C30" s="1344"/>
      <c r="D30" s="1344"/>
      <c r="E30" s="1344"/>
      <c r="F30" s="1345"/>
      <c r="G30" s="768" t="str">
        <f>IFERROR(G28/G29,"")</f>
        <v/>
      </c>
      <c r="K30" s="482"/>
      <c r="L30" s="482"/>
      <c r="M30" s="482"/>
      <c r="N30" s="482"/>
    </row>
    <row r="31" spans="1:27" ht="15.6">
      <c r="B31" s="1336" t="s">
        <v>1191</v>
      </c>
      <c r="C31" s="1336"/>
      <c r="D31" s="1336"/>
      <c r="E31" s="1336"/>
      <c r="F31" s="1336"/>
      <c r="G31" s="769"/>
      <c r="K31" s="482"/>
      <c r="L31" s="482"/>
      <c r="M31" s="482"/>
      <c r="N31" s="482"/>
      <c r="V31" s="482">
        <f>MAX(W31:W32)</f>
        <v>100000</v>
      </c>
      <c r="W31" s="482">
        <f>100000</f>
        <v>100000</v>
      </c>
    </row>
    <row r="32" spans="1:27" ht="15.6">
      <c r="B32" s="1355" t="s">
        <v>1192</v>
      </c>
      <c r="C32" s="1356"/>
      <c r="D32" s="1356"/>
      <c r="E32" s="1356"/>
      <c r="F32" s="1360"/>
      <c r="G32" s="770">
        <f>Z27</f>
        <v>0</v>
      </c>
      <c r="I32" s="1361" t="s">
        <v>1193</v>
      </c>
      <c r="J32" s="1362"/>
      <c r="K32" s="1363"/>
      <c r="L32" s="771"/>
      <c r="M32" s="822" t="s">
        <v>1194</v>
      </c>
      <c r="N32" s="519"/>
      <c r="V32" s="482"/>
      <c r="W32" s="482">
        <f>0.1*Z15</f>
        <v>0</v>
      </c>
    </row>
    <row r="33" spans="2:14" ht="15.6">
      <c r="B33" s="1355" t="s">
        <v>1195</v>
      </c>
      <c r="C33" s="1356"/>
      <c r="D33" s="1356"/>
      <c r="E33" s="1356"/>
      <c r="F33" s="1356"/>
      <c r="G33" s="772">
        <f>AA27</f>
        <v>0</v>
      </c>
      <c r="I33" s="1361" t="s">
        <v>1196</v>
      </c>
      <c r="J33" s="1362"/>
      <c r="K33" s="1363"/>
      <c r="L33" s="773" t="str">
        <f>IFERROR(L32/G32,"")</f>
        <v/>
      </c>
      <c r="M33" s="519"/>
      <c r="N33" s="519"/>
    </row>
    <row r="34" spans="2:14" ht="15.6">
      <c r="B34" s="1355" t="s">
        <v>1197</v>
      </c>
      <c r="C34" s="1356"/>
      <c r="D34" s="1356"/>
      <c r="E34" s="1356"/>
      <c r="F34" s="1356"/>
      <c r="G34" s="774" t="str">
        <f>Z29</f>
        <v/>
      </c>
      <c r="H34" s="482"/>
      <c r="I34" s="1361" t="s">
        <v>1198</v>
      </c>
      <c r="J34" s="1362"/>
      <c r="K34" s="1363"/>
      <c r="L34" s="773"/>
      <c r="M34" s="519"/>
      <c r="N34" s="519"/>
    </row>
    <row r="35" spans="2:14" ht="15.6">
      <c r="B35" s="1355" t="s">
        <v>1199</v>
      </c>
      <c r="C35" s="1356"/>
      <c r="D35" s="1356"/>
      <c r="E35" s="1356"/>
      <c r="F35" s="1356"/>
      <c r="G35" s="774" t="e">
        <f>(G28/G29)*G32</f>
        <v>#DIV/0!</v>
      </c>
      <c r="H35" s="482"/>
      <c r="I35" s="482"/>
      <c r="J35" s="482"/>
      <c r="K35" s="519"/>
      <c r="L35" s="519"/>
      <c r="M35" s="519"/>
      <c r="N35" s="519"/>
    </row>
    <row r="36" spans="2:14">
      <c r="B36" s="1357" t="s">
        <v>1202</v>
      </c>
      <c r="C36" s="1357"/>
      <c r="D36" s="1357"/>
      <c r="E36" s="1358" t="s">
        <v>1200</v>
      </c>
      <c r="F36" s="1358"/>
      <c r="G36" s="775"/>
      <c r="H36" s="482"/>
      <c r="I36" s="482"/>
      <c r="J36" s="482"/>
      <c r="K36" s="519"/>
      <c r="L36" s="519"/>
      <c r="M36" s="519"/>
      <c r="N36" s="519"/>
    </row>
    <row r="37" spans="2:14">
      <c r="B37" s="1357"/>
      <c r="C37" s="1357"/>
      <c r="D37" s="1357"/>
      <c r="E37" s="1358" t="s">
        <v>1201</v>
      </c>
      <c r="F37" s="1358"/>
      <c r="G37" s="776"/>
      <c r="H37" s="519"/>
      <c r="I37" s="519"/>
      <c r="J37" s="519"/>
      <c r="K37" s="519"/>
      <c r="L37" s="519"/>
      <c r="M37" s="519"/>
      <c r="N37" s="519"/>
    </row>
    <row r="38" spans="2:14">
      <c r="B38" s="1359" t="s">
        <v>1203</v>
      </c>
      <c r="C38" s="1359"/>
      <c r="D38" s="1359"/>
      <c r="E38" s="1359" t="s">
        <v>1201</v>
      </c>
      <c r="F38" s="1359"/>
      <c r="G38" s="777"/>
      <c r="H38" s="519"/>
      <c r="I38" s="519"/>
      <c r="J38" s="519"/>
      <c r="K38" s="519"/>
      <c r="L38" s="519"/>
      <c r="M38" s="519"/>
      <c r="N38" s="519"/>
    </row>
    <row r="39" spans="2:14">
      <c r="B39" s="1353" t="s">
        <v>1250</v>
      </c>
      <c r="C39" s="1353"/>
      <c r="D39" s="1353"/>
      <c r="E39" s="1354" t="s">
        <v>1201</v>
      </c>
      <c r="F39" s="1354"/>
      <c r="G39" s="778"/>
      <c r="H39" s="519"/>
      <c r="I39" s="519"/>
      <c r="J39" s="519"/>
    </row>
    <row r="40" spans="2:14">
      <c r="B40" s="1353"/>
      <c r="C40" s="1353"/>
      <c r="D40" s="1353"/>
      <c r="E40" s="1354" t="s">
        <v>1204</v>
      </c>
      <c r="F40" s="1354"/>
      <c r="G40" s="806"/>
      <c r="H40" s="519"/>
      <c r="I40" s="519"/>
      <c r="J40" s="519"/>
    </row>
  </sheetData>
  <sheetProtection password="CCBA" sheet="1" selectLockedCells="1"/>
  <mergeCells count="44">
    <mergeCell ref="B32:F32"/>
    <mergeCell ref="I32:K32"/>
    <mergeCell ref="B33:F33"/>
    <mergeCell ref="I33:K33"/>
    <mergeCell ref="B34:F34"/>
    <mergeCell ref="I34:K34"/>
    <mergeCell ref="B39:D40"/>
    <mergeCell ref="E39:F39"/>
    <mergeCell ref="E40:F40"/>
    <mergeCell ref="B35:F35"/>
    <mergeCell ref="B36:D37"/>
    <mergeCell ref="E36:F36"/>
    <mergeCell ref="E37:F37"/>
    <mergeCell ref="B38:D38"/>
    <mergeCell ref="E38:F38"/>
    <mergeCell ref="B31:F31"/>
    <mergeCell ref="B30:F30"/>
    <mergeCell ref="P3:P4"/>
    <mergeCell ref="L2:M2"/>
    <mergeCell ref="K3:K4"/>
    <mergeCell ref="L3:L4"/>
    <mergeCell ref="M3:M4"/>
    <mergeCell ref="N3:N4"/>
    <mergeCell ref="N2:O2"/>
    <mergeCell ref="O3:O4"/>
    <mergeCell ref="I3:I4"/>
    <mergeCell ref="J3:J4"/>
    <mergeCell ref="I28:K28"/>
    <mergeCell ref="P2:Q2"/>
    <mergeCell ref="A3:A4"/>
    <mergeCell ref="B29:F29"/>
    <mergeCell ref="B2:J2"/>
    <mergeCell ref="B28:F28"/>
    <mergeCell ref="B23:H23"/>
    <mergeCell ref="I29:K29"/>
    <mergeCell ref="S29:W29"/>
    <mergeCell ref="R3:R4"/>
    <mergeCell ref="G1:R1"/>
    <mergeCell ref="B1:F1"/>
    <mergeCell ref="S2:AA2"/>
    <mergeCell ref="T15:W15"/>
    <mergeCell ref="S27:W27"/>
    <mergeCell ref="U1:Z1"/>
    <mergeCell ref="Q3:Q4"/>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G246"/>
  <sheetViews>
    <sheetView showGridLines="0" showZeros="0" workbookViewId="0">
      <selection activeCell="B4" sqref="B4"/>
    </sheetView>
  </sheetViews>
  <sheetFormatPr baseColWidth="10" defaultColWidth="11.44140625" defaultRowHeight="13.2"/>
  <cols>
    <col min="1" max="1" width="7.6640625" style="478" customWidth="1"/>
    <col min="2" max="2" width="65.6640625" style="627" bestFit="1" customWidth="1"/>
    <col min="3" max="3" width="16.33203125" style="627" customWidth="1"/>
    <col min="4" max="6" width="13.6640625" style="627" customWidth="1"/>
    <col min="7" max="7" width="14.109375" style="627" bestFit="1" customWidth="1"/>
    <col min="8" max="10" width="13.6640625" style="627" customWidth="1"/>
    <col min="11" max="11" width="15.88671875" style="627" customWidth="1"/>
    <col min="12" max="12" width="13.33203125" style="627" customWidth="1"/>
    <col min="13" max="13" width="12" style="478" customWidth="1"/>
    <col min="14" max="14" width="14" style="478" customWidth="1"/>
    <col min="15" max="15" width="19" style="478" customWidth="1"/>
    <col min="16" max="17" width="11.44140625" style="478"/>
    <col min="18" max="18" width="25" style="478" customWidth="1"/>
    <col min="19" max="19" width="62.6640625" style="478" customWidth="1"/>
    <col min="20" max="20" width="12.6640625" style="627" customWidth="1"/>
    <col min="21" max="16384" width="11.44140625" style="627"/>
  </cols>
  <sheetData>
    <row r="1" spans="2:30" ht="40.5" customHeight="1">
      <c r="B1" s="1423" t="s">
        <v>1253</v>
      </c>
      <c r="C1" s="1423"/>
      <c r="D1" s="1423"/>
      <c r="E1" s="1423"/>
      <c r="F1" s="1423"/>
      <c r="G1" s="1423"/>
      <c r="H1" s="1423"/>
      <c r="I1" s="1423"/>
      <c r="J1" s="1423"/>
      <c r="K1" s="665"/>
      <c r="L1" s="1424"/>
      <c r="M1" s="794"/>
      <c r="N1" s="795"/>
      <c r="O1" s="1425"/>
      <c r="P1" s="796"/>
      <c r="Q1" s="729"/>
      <c r="S1" s="627"/>
    </row>
    <row r="2" spans="2:30" ht="17.399999999999999">
      <c r="B2" s="665"/>
      <c r="C2" s="665"/>
      <c r="D2" s="665"/>
      <c r="E2" s="665"/>
      <c r="F2" s="665"/>
      <c r="G2" s="665"/>
      <c r="H2" s="665"/>
      <c r="I2" s="665"/>
      <c r="J2" s="665"/>
      <c r="K2" s="665"/>
      <c r="L2" s="1424"/>
      <c r="M2" s="1404"/>
      <c r="N2" s="1403"/>
      <c r="O2" s="1425"/>
      <c r="P2" s="797"/>
      <c r="Q2" s="729"/>
      <c r="S2" s="627"/>
    </row>
    <row r="3" spans="2:30" ht="16.2">
      <c r="B3" s="678" t="s">
        <v>1124</v>
      </c>
      <c r="C3" s="678" t="s">
        <v>1125</v>
      </c>
      <c r="D3" s="678" t="s">
        <v>1126</v>
      </c>
      <c r="E3" s="678" t="s">
        <v>1127</v>
      </c>
      <c r="F3" s="1426" t="s">
        <v>1128</v>
      </c>
      <c r="G3" s="1426"/>
      <c r="H3" s="678" t="s">
        <v>1129</v>
      </c>
      <c r="I3" s="1426" t="s">
        <v>1130</v>
      </c>
      <c r="J3" s="1426"/>
      <c r="K3" s="666"/>
      <c r="L3" s="1424"/>
      <c r="M3" s="1405"/>
      <c r="N3" s="1403"/>
      <c r="O3" s="1425"/>
      <c r="P3" s="795"/>
      <c r="Q3" s="798"/>
      <c r="S3" s="627"/>
    </row>
    <row r="4" spans="2:30" ht="16.2">
      <c r="B4" s="898"/>
      <c r="C4" s="803"/>
      <c r="D4" s="803"/>
      <c r="E4" s="803"/>
      <c r="F4" s="1427"/>
      <c r="G4" s="1428"/>
      <c r="H4" s="804"/>
      <c r="I4" s="1429"/>
      <c r="J4" s="1430"/>
      <c r="K4" s="666"/>
      <c r="L4" s="1424"/>
      <c r="M4" s="1405"/>
      <c r="N4" s="1403"/>
      <c r="O4" s="1431"/>
      <c r="P4" s="1431"/>
      <c r="Q4" s="1431"/>
      <c r="S4" s="627"/>
    </row>
    <row r="5" spans="2:30" ht="16.2">
      <c r="B5" s="667"/>
      <c r="C5" s="668"/>
      <c r="D5" s="668"/>
      <c r="E5" s="478"/>
      <c r="F5" s="478"/>
      <c r="G5" s="478"/>
      <c r="H5" s="668"/>
      <c r="I5" s="668"/>
      <c r="J5" s="669"/>
      <c r="K5" s="666"/>
      <c r="L5" s="670" t="s">
        <v>1132</v>
      </c>
      <c r="M5" s="670" t="s">
        <v>1133</v>
      </c>
      <c r="N5" s="670" t="s">
        <v>1134</v>
      </c>
      <c r="O5" s="671" t="s">
        <v>1135</v>
      </c>
      <c r="P5" s="671" t="s">
        <v>1136</v>
      </c>
      <c r="Q5" s="671" t="s">
        <v>1137</v>
      </c>
      <c r="R5" s="671" t="s">
        <v>1138</v>
      </c>
      <c r="S5" s="673" t="s">
        <v>1142</v>
      </c>
    </row>
    <row r="6" spans="2:30" ht="16.2">
      <c r="B6" s="678" t="s">
        <v>1139</v>
      </c>
      <c r="C6" s="678" t="s">
        <v>1140</v>
      </c>
      <c r="D6" s="678" t="s">
        <v>1126</v>
      </c>
      <c r="E6" s="678" t="s">
        <v>1127</v>
      </c>
      <c r="F6" s="1426" t="s">
        <v>1128</v>
      </c>
      <c r="G6" s="1426"/>
      <c r="H6" s="678" t="s">
        <v>1129</v>
      </c>
      <c r="I6" s="1426" t="s">
        <v>1130</v>
      </c>
      <c r="J6" s="1426"/>
      <c r="K6" s="666"/>
      <c r="L6" s="666"/>
      <c r="S6" s="627"/>
    </row>
    <row r="7" spans="2:30" ht="16.2">
      <c r="B7" s="803"/>
      <c r="C7" s="803"/>
      <c r="D7" s="803"/>
      <c r="E7" s="803"/>
      <c r="F7" s="1432"/>
      <c r="G7" s="1432"/>
      <c r="H7" s="805"/>
      <c r="I7" s="1432"/>
      <c r="J7" s="1432"/>
      <c r="K7" s="666"/>
      <c r="L7" s="666"/>
      <c r="S7" s="627"/>
    </row>
    <row r="8" spans="2:30" ht="16.2">
      <c r="B8" s="672"/>
      <c r="E8" s="478"/>
      <c r="F8" s="668"/>
      <c r="G8" s="668"/>
      <c r="H8" s="478"/>
      <c r="I8" s="669"/>
      <c r="J8" s="669"/>
      <c r="K8" s="666"/>
      <c r="L8" s="666"/>
      <c r="S8" s="627"/>
    </row>
    <row r="9" spans="2:30" ht="18.600000000000001" thickBot="1">
      <c r="B9" s="1378" t="s">
        <v>1055</v>
      </c>
      <c r="C9" s="1379"/>
      <c r="D9" s="1379"/>
      <c r="E9" s="1379"/>
      <c r="F9" s="1379"/>
      <c r="G9" s="1379"/>
      <c r="H9" s="1379"/>
      <c r="I9" s="1379"/>
      <c r="J9" s="1379"/>
    </row>
    <row r="10" spans="2:30" ht="18.600000000000001" thickBot="1">
      <c r="I10" s="788"/>
      <c r="J10" s="788"/>
    </row>
    <row r="11" spans="2:30" ht="69.599999999999994" thickBot="1">
      <c r="B11" s="1097" t="s">
        <v>869</v>
      </c>
      <c r="C11" s="569" t="s">
        <v>1048</v>
      </c>
      <c r="D11" s="37" t="s">
        <v>691</v>
      </c>
      <c r="E11" s="912" t="s">
        <v>1047</v>
      </c>
      <c r="F11" s="1085" t="s">
        <v>763</v>
      </c>
      <c r="G11" s="919" t="str">
        <f>'GASTO REAL TOTAL'!G4</f>
        <v>(1)
COSTE TOTAL (ESPAÑA)
OBRA AUDIOVISUAL</v>
      </c>
      <c r="H11" s="624"/>
    </row>
    <row r="12" spans="2:30" ht="16.2" thickBot="1">
      <c r="B12" s="63"/>
      <c r="C12" s="586"/>
      <c r="D12" s="586"/>
      <c r="E12" s="1083"/>
      <c r="F12" s="1086"/>
      <c r="G12" s="922"/>
      <c r="H12" s="619"/>
      <c r="I12" s="500"/>
      <c r="AB12" s="779"/>
      <c r="AC12" s="779"/>
      <c r="AD12" s="779"/>
    </row>
    <row r="13" spans="2:30" ht="17.399999999999999">
      <c r="B13" s="449" t="s">
        <v>733</v>
      </c>
      <c r="C13" s="445">
        <f>'GASTO REAL TOTAL'!C6</f>
        <v>0</v>
      </c>
      <c r="D13" s="50" t="str">
        <f>'GASTO REAL TOTAL'!D6</f>
        <v/>
      </c>
      <c r="E13" s="917">
        <f>'GASTO REAL TOTAL'!E6</f>
        <v>0</v>
      </c>
      <c r="F13" s="1081" t="str">
        <f>'GASTO REAL TOTAL'!F6</f>
        <v/>
      </c>
      <c r="G13" s="929">
        <f>'GASTO REAL TOTAL'!G6</f>
        <v>0</v>
      </c>
      <c r="H13" s="620"/>
      <c r="I13" s="1434" t="s">
        <v>1156</v>
      </c>
      <c r="J13" s="1434"/>
      <c r="K13" s="1434"/>
      <c r="L13" s="1434"/>
      <c r="M13" s="1434"/>
      <c r="N13" s="1434"/>
      <c r="O13" s="707"/>
      <c r="P13" s="707"/>
      <c r="Q13" s="707"/>
      <c r="R13" s="707"/>
      <c r="T13" s="779"/>
      <c r="U13" s="779"/>
      <c r="V13" s="779"/>
      <c r="W13" s="779"/>
      <c r="X13" s="779"/>
      <c r="Y13" s="779"/>
      <c r="Z13" s="779"/>
      <c r="AA13" s="779"/>
      <c r="AB13" s="779"/>
      <c r="AC13" s="779"/>
      <c r="AD13" s="779"/>
    </row>
    <row r="14" spans="2:30" ht="15.6">
      <c r="B14" s="450" t="s">
        <v>697</v>
      </c>
      <c r="C14" s="685">
        <f>'GASTO REAL TOTAL'!C7</f>
        <v>0</v>
      </c>
      <c r="D14" s="55">
        <f>'GASTO REAL TOTAL'!D7</f>
        <v>0</v>
      </c>
      <c r="E14" s="1084">
        <f>'GASTO REAL TOTAL'!E7</f>
        <v>0</v>
      </c>
      <c r="F14" s="1087">
        <f>'GASTO REAL TOTAL'!F7</f>
        <v>0</v>
      </c>
      <c r="G14" s="925">
        <f>'GASTO REAL TOTAL'!G7</f>
        <v>0</v>
      </c>
      <c r="H14" s="621" t="str">
        <f>IF(E14&gt;C14,"E","")</f>
        <v/>
      </c>
      <c r="I14" s="709"/>
      <c r="J14" s="709"/>
      <c r="K14" s="709"/>
      <c r="L14" s="709"/>
      <c r="M14" s="709"/>
      <c r="N14" s="709"/>
      <c r="O14" s="709"/>
      <c r="P14" s="709"/>
      <c r="Q14" s="709"/>
      <c r="R14" s="709"/>
      <c r="S14" s="709"/>
      <c r="T14" s="779"/>
      <c r="U14" s="779"/>
      <c r="V14" s="779"/>
      <c r="W14" s="779"/>
      <c r="X14" s="779"/>
      <c r="Y14" s="779"/>
      <c r="Z14" s="779"/>
      <c r="AA14" s="779"/>
      <c r="AB14" s="779"/>
      <c r="AC14" s="779"/>
      <c r="AD14" s="779"/>
    </row>
    <row r="15" spans="2:30" ht="15.6">
      <c r="B15" s="450" t="s">
        <v>698</v>
      </c>
      <c r="C15" s="685">
        <f>'GASTO REAL TOTAL'!C8</f>
        <v>0</v>
      </c>
      <c r="D15" s="55">
        <f>'GASTO REAL TOTAL'!D8</f>
        <v>0</v>
      </c>
      <c r="E15" s="1084">
        <f>'GASTO REAL TOTAL'!E8</f>
        <v>0</v>
      </c>
      <c r="F15" s="1087">
        <f>'GASTO REAL TOTAL'!F8</f>
        <v>0</v>
      </c>
      <c r="G15" s="925">
        <f>'GASTO REAL TOTAL'!G8</f>
        <v>0</v>
      </c>
      <c r="H15" s="621" t="str">
        <f>IF(E15&gt;C15,"E","")</f>
        <v/>
      </c>
      <c r="I15" s="1300" t="s">
        <v>1141</v>
      </c>
      <c r="J15" s="1300"/>
      <c r="K15" s="1300"/>
      <c r="L15" s="1380" t="s">
        <v>1157</v>
      </c>
      <c r="M15" s="1380"/>
      <c r="N15" s="1380"/>
      <c r="O15" s="1433"/>
      <c r="P15" s="1433"/>
      <c r="Q15" s="1433"/>
      <c r="R15" s="713"/>
      <c r="S15" s="711"/>
      <c r="T15" s="779"/>
      <c r="U15" s="779"/>
      <c r="V15" s="779"/>
      <c r="W15" s="779"/>
      <c r="X15" s="779"/>
      <c r="Y15" s="779"/>
      <c r="Z15" s="779"/>
      <c r="AA15" s="779"/>
      <c r="AB15" s="779"/>
      <c r="AC15" s="779"/>
      <c r="AD15" s="779"/>
    </row>
    <row r="16" spans="2:30" ht="15.6">
      <c r="B16" s="451" t="s">
        <v>699</v>
      </c>
      <c r="C16" s="685">
        <f>'GASTO REAL TOTAL'!C9</f>
        <v>0</v>
      </c>
      <c r="D16" s="55">
        <f>'GASTO REAL TOTAL'!D9</f>
        <v>0</v>
      </c>
      <c r="E16" s="1084">
        <f>'GASTO REAL TOTAL'!E9</f>
        <v>0</v>
      </c>
      <c r="F16" s="1087">
        <f>'GASTO REAL TOTAL'!F9</f>
        <v>0</v>
      </c>
      <c r="G16" s="925">
        <f>'GASTO REAL TOTAL'!G9</f>
        <v>0</v>
      </c>
      <c r="H16" s="621" t="str">
        <f>IF(E16&gt;C16,"E","")</f>
        <v/>
      </c>
      <c r="I16" s="1381">
        <f>'DATOS ESPECÍFICOS MEMORIA'!B14</f>
        <v>0</v>
      </c>
      <c r="J16" s="1381"/>
      <c r="K16" s="1381"/>
      <c r="L16" s="1382">
        <f>'DATOS ESPECÍFICOS MEMORIA'!E14</f>
        <v>0</v>
      </c>
      <c r="M16" s="1382"/>
      <c r="N16" s="1382"/>
      <c r="O16" s="711"/>
      <c r="P16" s="711"/>
      <c r="Q16" s="711"/>
      <c r="R16" s="711"/>
      <c r="S16" s="711"/>
      <c r="T16" s="779"/>
      <c r="U16" s="779"/>
      <c r="V16" s="779"/>
      <c r="W16" s="779"/>
      <c r="X16" s="779"/>
      <c r="Y16" s="779"/>
      <c r="Z16" s="779"/>
      <c r="AA16" s="779"/>
      <c r="AB16" s="779"/>
      <c r="AC16" s="779"/>
      <c r="AD16" s="779"/>
    </row>
    <row r="17" spans="2:30" ht="15.6">
      <c r="B17" s="452" t="s">
        <v>734</v>
      </c>
      <c r="C17" s="445">
        <f>'GASTO REAL TOTAL'!C10</f>
        <v>0</v>
      </c>
      <c r="D17" s="61" t="str">
        <f>'GASTO REAL TOTAL'!D10</f>
        <v/>
      </c>
      <c r="E17" s="917">
        <f>'GASTO REAL TOTAL'!E10</f>
        <v>0</v>
      </c>
      <c r="F17" s="1081" t="str">
        <f>'GASTO REAL TOTAL'!F10</f>
        <v/>
      </c>
      <c r="G17" s="929">
        <f>'GASTO REAL TOTAL'!G10</f>
        <v>0</v>
      </c>
      <c r="H17" s="620"/>
      <c r="I17" s="779"/>
      <c r="J17" s="779"/>
      <c r="K17" s="779"/>
      <c r="L17" s="779"/>
      <c r="M17" s="779"/>
      <c r="N17" s="779"/>
      <c r="O17" s="779"/>
      <c r="P17" s="779"/>
      <c r="Q17" s="779"/>
      <c r="R17" s="779"/>
      <c r="S17" s="779"/>
      <c r="T17" s="779"/>
      <c r="U17" s="779"/>
      <c r="V17" s="779"/>
      <c r="W17" s="779"/>
      <c r="X17" s="779"/>
      <c r="Y17" s="779"/>
      <c r="Z17" s="779"/>
      <c r="AA17" s="779"/>
      <c r="AB17" s="779"/>
      <c r="AC17" s="779"/>
      <c r="AD17" s="779"/>
    </row>
    <row r="18" spans="2:30" ht="16.8">
      <c r="B18" s="451" t="s">
        <v>700</v>
      </c>
      <c r="C18" s="685">
        <f>'GASTO REAL TOTAL'!C11</f>
        <v>0</v>
      </c>
      <c r="D18" s="55">
        <f>'GASTO REAL TOTAL'!D11</f>
        <v>0</v>
      </c>
      <c r="E18" s="1084">
        <f>'GASTO REAL TOTAL'!E11</f>
        <v>0</v>
      </c>
      <c r="F18" s="1087">
        <f>'GASTO REAL TOTAL'!F11</f>
        <v>0</v>
      </c>
      <c r="G18" s="925">
        <f>'GASTO REAL TOTAL'!G11</f>
        <v>0</v>
      </c>
      <c r="H18" s="621" t="str">
        <f>IF(E18&gt;C18,"E","")</f>
        <v/>
      </c>
      <c r="I18" s="1288" t="s">
        <v>1158</v>
      </c>
      <c r="J18" s="1288"/>
      <c r="K18" s="1288" t="s">
        <v>1159</v>
      </c>
      <c r="L18" s="1288"/>
      <c r="M18" s="1288" t="s">
        <v>1160</v>
      </c>
      <c r="N18" s="1288"/>
      <c r="O18" s="1288" t="s">
        <v>1161</v>
      </c>
      <c r="P18" s="1288"/>
      <c r="Q18" s="1295" t="s">
        <v>1162</v>
      </c>
      <c r="R18" s="1295"/>
      <c r="S18" s="1295"/>
      <c r="T18" s="779"/>
      <c r="U18" s="779"/>
      <c r="V18" s="779"/>
      <c r="W18" s="779"/>
      <c r="X18" s="779"/>
      <c r="Y18" s="779"/>
      <c r="Z18" s="779"/>
      <c r="AA18" s="779"/>
      <c r="AB18" s="779"/>
      <c r="AC18" s="779"/>
      <c r="AD18" s="779"/>
    </row>
    <row r="19" spans="2:30" ht="15.6">
      <c r="B19" s="451" t="s">
        <v>701</v>
      </c>
      <c r="C19" s="685">
        <f>'GASTO REAL TOTAL'!C12</f>
        <v>0</v>
      </c>
      <c r="D19" s="55">
        <f>'GASTO REAL TOTAL'!D12</f>
        <v>0</v>
      </c>
      <c r="E19" s="1084">
        <f>'GASTO REAL TOTAL'!E12</f>
        <v>0</v>
      </c>
      <c r="F19" s="1087">
        <f>'GASTO REAL TOTAL'!F12</f>
        <v>0</v>
      </c>
      <c r="G19" s="925">
        <f>'GASTO REAL TOTAL'!G12</f>
        <v>0</v>
      </c>
      <c r="H19" s="621" t="str">
        <f>IF(E19&gt;C19,"E","")</f>
        <v/>
      </c>
      <c r="I19" s="816" t="s">
        <v>877</v>
      </c>
      <c r="J19" s="781">
        <f>'DATOS ESPECÍFICOS MEMORIA'!C17</f>
        <v>0</v>
      </c>
      <c r="K19" s="816" t="s">
        <v>1163</v>
      </c>
      <c r="L19" s="781">
        <f>'DATOS ESPECÍFICOS MEMORIA'!E17</f>
        <v>0</v>
      </c>
      <c r="M19" s="1414" t="s">
        <v>1211</v>
      </c>
      <c r="N19" s="1416" t="s">
        <v>1186</v>
      </c>
      <c r="O19" s="816" t="s">
        <v>1164</v>
      </c>
      <c r="P19" s="781">
        <f>'DATOS ESPECÍFICOS MEMORIA'!I17</f>
        <v>0</v>
      </c>
      <c r="Q19" s="1290" t="s">
        <v>1165</v>
      </c>
      <c r="R19" s="1292"/>
      <c r="S19" s="781">
        <f>'DATOS ESPECÍFICOS MEMORIA'!L17</f>
        <v>0</v>
      </c>
      <c r="T19" s="779"/>
      <c r="U19" s="779"/>
      <c r="V19" s="779"/>
      <c r="W19" s="779"/>
      <c r="X19" s="779"/>
      <c r="Y19" s="779"/>
      <c r="Z19" s="779"/>
      <c r="AA19" s="779"/>
      <c r="AB19" s="779"/>
      <c r="AC19" s="779"/>
      <c r="AD19" s="779"/>
    </row>
    <row r="20" spans="2:30" ht="15.6">
      <c r="B20" s="452" t="s">
        <v>735</v>
      </c>
      <c r="C20" s="445">
        <f>'GASTO REAL TOTAL'!C13</f>
        <v>0</v>
      </c>
      <c r="D20" s="61" t="str">
        <f>'GASTO REAL TOTAL'!D13</f>
        <v/>
      </c>
      <c r="E20" s="917">
        <f>'GASTO REAL TOTAL'!E13</f>
        <v>0</v>
      </c>
      <c r="F20" s="1081" t="str">
        <f>'GASTO REAL TOTAL'!F13</f>
        <v/>
      </c>
      <c r="G20" s="929">
        <f>'GASTO REAL TOTAL'!G13</f>
        <v>0</v>
      </c>
      <c r="H20" s="620"/>
      <c r="I20" s="816" t="s">
        <v>878</v>
      </c>
      <c r="J20" s="781">
        <f>'DATOS ESPECÍFICOS MEMORIA'!C18</f>
        <v>0</v>
      </c>
      <c r="K20" s="816" t="s">
        <v>1166</v>
      </c>
      <c r="L20" s="781">
        <f>'DATOS ESPECÍFICOS MEMORIA'!E18</f>
        <v>0</v>
      </c>
      <c r="M20" s="1415"/>
      <c r="N20" s="1417"/>
      <c r="O20" s="816" t="s">
        <v>146</v>
      </c>
      <c r="P20" s="781">
        <f>'DATOS ESPECÍFICOS MEMORIA'!I18</f>
        <v>0</v>
      </c>
      <c r="Q20" s="1293" t="s">
        <v>1167</v>
      </c>
      <c r="R20" s="1294"/>
      <c r="S20" s="781">
        <f>'DATOS ESPECÍFICOS MEMORIA'!L18</f>
        <v>0</v>
      </c>
      <c r="T20" s="779"/>
      <c r="U20" s="779"/>
      <c r="V20" s="779"/>
      <c r="W20" s="779"/>
      <c r="X20" s="779"/>
      <c r="Y20" s="779"/>
      <c r="Z20" s="779"/>
      <c r="AA20" s="779"/>
      <c r="AB20" s="779"/>
      <c r="AC20" s="779"/>
      <c r="AD20" s="779"/>
    </row>
    <row r="21" spans="2:30" ht="15.6">
      <c r="B21" s="451" t="s">
        <v>692</v>
      </c>
      <c r="C21" s="685">
        <f>'GASTO REAL TOTAL'!C14</f>
        <v>0</v>
      </c>
      <c r="D21" s="62">
        <f>'GASTO REAL TOTAL'!D14</f>
        <v>0</v>
      </c>
      <c r="E21" s="1084">
        <f>'GASTO REAL TOTAL'!E14</f>
        <v>0</v>
      </c>
      <c r="F21" s="1087">
        <f>'GASTO REAL TOTAL'!F14</f>
        <v>0</v>
      </c>
      <c r="G21" s="925">
        <f>'GASTO REAL TOTAL'!G14</f>
        <v>0</v>
      </c>
      <c r="H21" s="621" t="str">
        <f>IF(E21&gt;C21,"E","")</f>
        <v/>
      </c>
      <c r="I21" s="779"/>
      <c r="J21" s="779"/>
      <c r="K21" s="779"/>
      <c r="L21" s="779"/>
      <c r="M21" s="779"/>
      <c r="N21" s="779"/>
      <c r="O21" s="779"/>
      <c r="P21" s="779"/>
      <c r="Q21" s="779"/>
      <c r="R21" s="779"/>
      <c r="S21" s="779"/>
      <c r="T21" s="779"/>
      <c r="U21" s="779"/>
      <c r="V21" s="779"/>
      <c r="W21" s="779"/>
      <c r="X21" s="779"/>
      <c r="Y21" s="779"/>
      <c r="Z21" s="779"/>
      <c r="AA21" s="779"/>
      <c r="AB21" s="779"/>
      <c r="AC21" s="779"/>
      <c r="AD21" s="779"/>
    </row>
    <row r="22" spans="2:30" ht="15.6">
      <c r="B22" s="453" t="s">
        <v>693</v>
      </c>
      <c r="C22" s="685">
        <f>'GASTO REAL TOTAL'!C15</f>
        <v>0</v>
      </c>
      <c r="D22" s="62">
        <f>'GASTO REAL TOTAL'!D15</f>
        <v>0</v>
      </c>
      <c r="E22" s="1084">
        <f>'GASTO REAL TOTAL'!E15</f>
        <v>0</v>
      </c>
      <c r="F22" s="1087">
        <f>'GASTO REAL TOTAL'!F15</f>
        <v>0</v>
      </c>
      <c r="G22" s="925">
        <f>'GASTO REAL TOTAL'!G15</f>
        <v>0</v>
      </c>
      <c r="H22" s="621" t="str">
        <f>IF(E22&gt;C22,"E","")</f>
        <v/>
      </c>
      <c r="I22" s="711"/>
      <c r="J22" s="711"/>
      <c r="K22" s="711"/>
      <c r="L22" s="711"/>
      <c r="M22" s="711"/>
      <c r="N22" s="1406" t="s">
        <v>1168</v>
      </c>
      <c r="O22" s="1407"/>
      <c r="P22" s="1408"/>
      <c r="Q22" s="779"/>
      <c r="R22" s="779"/>
      <c r="S22" s="779"/>
      <c r="T22" s="779"/>
      <c r="U22" s="779"/>
      <c r="V22" s="779"/>
      <c r="W22" s="779"/>
      <c r="X22" s="779"/>
      <c r="Y22" s="779"/>
      <c r="Z22" s="779"/>
      <c r="AA22" s="779"/>
      <c r="AB22" s="779"/>
      <c r="AC22" s="779"/>
      <c r="AD22" s="779"/>
    </row>
    <row r="23" spans="2:30" ht="16.8">
      <c r="B23" s="454" t="s">
        <v>775</v>
      </c>
      <c r="C23" s="685">
        <f>'GASTO REAL TOTAL'!C16</f>
        <v>0</v>
      </c>
      <c r="D23" s="62">
        <f>'GASTO REAL TOTAL'!D16</f>
        <v>0</v>
      </c>
      <c r="E23" s="1084">
        <f>'GASTO REAL TOTAL'!E16</f>
        <v>0</v>
      </c>
      <c r="F23" s="1087">
        <f>'GASTO REAL TOTAL'!F16</f>
        <v>0</v>
      </c>
      <c r="G23" s="925">
        <f>'GASTO REAL TOTAL'!G16</f>
        <v>0</v>
      </c>
      <c r="H23" s="621" t="str">
        <f>IF(E23&gt;C23,"E","")</f>
        <v/>
      </c>
      <c r="I23" s="1412" t="s">
        <v>1205</v>
      </c>
      <c r="J23" s="1413"/>
      <c r="K23" s="1413"/>
      <c r="L23" s="1413"/>
      <c r="M23" s="711"/>
      <c r="N23" s="1409"/>
      <c r="O23" s="1410"/>
      <c r="P23" s="1411"/>
      <c r="Q23" s="779"/>
      <c r="R23" s="779"/>
      <c r="S23" s="779"/>
      <c r="T23" s="779"/>
      <c r="U23" s="779"/>
      <c r="V23" s="779"/>
      <c r="W23" s="779"/>
      <c r="X23" s="779"/>
      <c r="Y23" s="779"/>
      <c r="Z23" s="779"/>
      <c r="AA23" s="779"/>
      <c r="AB23" s="779"/>
      <c r="AC23" s="779"/>
      <c r="AD23" s="779"/>
    </row>
    <row r="24" spans="2:30" ht="15.6">
      <c r="B24" s="452" t="s">
        <v>736</v>
      </c>
      <c r="C24" s="445">
        <f>'GASTO REAL TOTAL'!C17</f>
        <v>0</v>
      </c>
      <c r="D24" s="61" t="str">
        <f>'GASTO REAL TOTAL'!D17</f>
        <v/>
      </c>
      <c r="E24" s="917">
        <f>'GASTO REAL TOTAL'!E17</f>
        <v>0</v>
      </c>
      <c r="F24" s="1081" t="str">
        <f>'GASTO REAL TOTAL'!F17</f>
        <v/>
      </c>
      <c r="G24" s="929">
        <f>'GASTO REAL TOTAL'!G17</f>
        <v>0</v>
      </c>
      <c r="H24" s="620"/>
      <c r="I24" s="1290" t="s">
        <v>1169</v>
      </c>
      <c r="J24" s="1291"/>
      <c r="K24" s="1292"/>
      <c r="L24" s="718">
        <f>'DATOS ESPECÍFICOS MEMORIA'!E22</f>
        <v>0</v>
      </c>
      <c r="M24" s="711"/>
      <c r="N24" s="1290" t="s">
        <v>1170</v>
      </c>
      <c r="O24" s="1291"/>
      <c r="P24" s="782">
        <f>'DATOS ESPECÍFICOS MEMORIA'!I22</f>
        <v>0</v>
      </c>
      <c r="Q24" s="779"/>
      <c r="R24" s="779"/>
      <c r="S24" s="779"/>
      <c r="T24" s="779"/>
      <c r="U24" s="779"/>
      <c r="V24" s="779"/>
      <c r="W24" s="779"/>
      <c r="X24" s="779"/>
      <c r="Y24" s="779"/>
      <c r="Z24" s="779"/>
      <c r="AA24" s="779"/>
      <c r="AB24" s="779"/>
      <c r="AC24" s="779"/>
      <c r="AD24" s="779"/>
    </row>
    <row r="25" spans="2:30" ht="15.6">
      <c r="B25" s="451" t="s">
        <v>702</v>
      </c>
      <c r="C25" s="685">
        <f>'GASTO REAL TOTAL'!C18</f>
        <v>0</v>
      </c>
      <c r="D25" s="62">
        <f>'GASTO REAL TOTAL'!D18</f>
        <v>0</v>
      </c>
      <c r="E25" s="1084">
        <f>'GASTO REAL TOTAL'!E18</f>
        <v>0</v>
      </c>
      <c r="F25" s="1087">
        <f>'GASTO REAL TOTAL'!F18</f>
        <v>0</v>
      </c>
      <c r="G25" s="925">
        <f>'GASTO REAL TOTAL'!G18</f>
        <v>0</v>
      </c>
      <c r="H25" s="621" t="str">
        <f>IF(E25&gt;C25,"E","")</f>
        <v/>
      </c>
      <c r="I25" s="1290" t="s">
        <v>1171</v>
      </c>
      <c r="J25" s="1291"/>
      <c r="K25" s="1292"/>
      <c r="L25" s="718">
        <f>'DATOS ESPECÍFICOS MEMORIA'!E23</f>
        <v>0</v>
      </c>
      <c r="M25" s="711"/>
      <c r="N25" s="1290" t="s">
        <v>893</v>
      </c>
      <c r="O25" s="1291"/>
      <c r="P25" s="782">
        <f>'DATOS ESPECÍFICOS MEMORIA'!I23</f>
        <v>0</v>
      </c>
      <c r="Q25" s="779"/>
      <c r="R25" s="779"/>
      <c r="S25" s="779"/>
      <c r="T25" s="779"/>
      <c r="U25" s="779"/>
      <c r="V25" s="779"/>
      <c r="W25" s="779"/>
      <c r="X25" s="779"/>
      <c r="Y25" s="779"/>
      <c r="Z25" s="779"/>
      <c r="AA25" s="779"/>
      <c r="AB25" s="779"/>
      <c r="AC25" s="779"/>
      <c r="AD25" s="779"/>
    </row>
    <row r="26" spans="2:30" ht="15.6">
      <c r="B26" s="451" t="s">
        <v>703</v>
      </c>
      <c r="C26" s="685">
        <f>'GASTO REAL TOTAL'!C19</f>
        <v>0</v>
      </c>
      <c r="D26" s="62">
        <f>'GASTO REAL TOTAL'!D19</f>
        <v>0</v>
      </c>
      <c r="E26" s="1084">
        <f>'GASTO REAL TOTAL'!E19</f>
        <v>0</v>
      </c>
      <c r="F26" s="1087">
        <f>'GASTO REAL TOTAL'!F19</f>
        <v>0</v>
      </c>
      <c r="G26" s="925">
        <f>'GASTO REAL TOTAL'!G19</f>
        <v>0</v>
      </c>
      <c r="H26" s="621" t="str">
        <f>IF(E26&gt;C26,"E","")</f>
        <v/>
      </c>
      <c r="I26" s="1441" t="s">
        <v>1172</v>
      </c>
      <c r="J26" s="1442"/>
      <c r="K26" s="1443"/>
      <c r="L26" s="718">
        <f>'DATOS ESPECÍFICOS MEMORIA'!E24</f>
        <v>0</v>
      </c>
      <c r="M26" s="711"/>
      <c r="N26" s="1290" t="s">
        <v>830</v>
      </c>
      <c r="O26" s="1291"/>
      <c r="P26" s="782">
        <f>'DATOS ESPECÍFICOS MEMORIA'!I24</f>
        <v>0</v>
      </c>
      <c r="Q26" s="779"/>
      <c r="R26" s="779"/>
      <c r="S26" s="779"/>
      <c r="T26" s="779"/>
      <c r="U26" s="779"/>
      <c r="V26" s="779"/>
      <c r="W26" s="779"/>
      <c r="X26" s="779"/>
      <c r="Y26" s="779"/>
      <c r="Z26" s="779"/>
      <c r="AA26" s="779"/>
      <c r="AB26" s="779"/>
      <c r="AC26" s="779"/>
      <c r="AD26" s="779"/>
    </row>
    <row r="27" spans="2:30" ht="15.6">
      <c r="B27" s="451" t="s">
        <v>705</v>
      </c>
      <c r="C27" s="685">
        <f>'GASTO REAL TOTAL'!C20</f>
        <v>0</v>
      </c>
      <c r="D27" s="62">
        <f>'GASTO REAL TOTAL'!D20</f>
        <v>0</v>
      </c>
      <c r="E27" s="1084">
        <f>'GASTO REAL TOTAL'!E20</f>
        <v>0</v>
      </c>
      <c r="F27" s="1087">
        <f>'GASTO REAL TOTAL'!F20</f>
        <v>0</v>
      </c>
      <c r="G27" s="925">
        <f>'GASTO REAL TOTAL'!G20</f>
        <v>0</v>
      </c>
      <c r="H27" s="621" t="str">
        <f>IF(E27&gt;C27,"E","")</f>
        <v/>
      </c>
      <c r="I27" s="711"/>
      <c r="J27" s="711"/>
      <c r="K27" s="710"/>
      <c r="L27" s="711"/>
      <c r="M27" s="710"/>
      <c r="N27" s="1444" t="s">
        <v>1236</v>
      </c>
      <c r="O27" s="1444"/>
      <c r="P27" s="877">
        <f>J66+K66+J75</f>
        <v>0</v>
      </c>
      <c r="Q27" s="779"/>
      <c r="R27" s="779"/>
      <c r="S27" s="779"/>
      <c r="T27" s="779"/>
      <c r="U27" s="779"/>
      <c r="V27" s="779"/>
      <c r="W27" s="779"/>
      <c r="X27" s="779"/>
      <c r="Y27" s="779"/>
      <c r="Z27" s="779"/>
      <c r="AA27" s="779"/>
      <c r="AB27" s="779"/>
      <c r="AC27" s="779"/>
      <c r="AD27" s="779"/>
    </row>
    <row r="28" spans="2:30" ht="15.6">
      <c r="B28" s="451" t="s">
        <v>718</v>
      </c>
      <c r="C28" s="685">
        <f>'GASTO REAL TOTAL'!C21</f>
        <v>0</v>
      </c>
      <c r="D28" s="62">
        <f>'GASTO REAL TOTAL'!D21</f>
        <v>0</v>
      </c>
      <c r="E28" s="1084">
        <f>'GASTO REAL TOTAL'!E21</f>
        <v>0</v>
      </c>
      <c r="F28" s="1087">
        <f>'GASTO REAL TOTAL'!F21</f>
        <v>0</v>
      </c>
      <c r="G28" s="925">
        <f>'GASTO REAL TOTAL'!G21</f>
        <v>0</v>
      </c>
      <c r="H28" s="621" t="str">
        <f>IF(E28&gt;C28,"E","")</f>
        <v/>
      </c>
      <c r="I28" s="779"/>
      <c r="J28" s="779"/>
      <c r="K28" s="779"/>
      <c r="L28" s="779"/>
      <c r="M28" s="779"/>
      <c r="Q28" s="779"/>
      <c r="R28" s="779"/>
      <c r="S28" s="779"/>
      <c r="T28" s="779"/>
      <c r="U28" s="779"/>
      <c r="V28" s="779"/>
      <c r="W28" s="779"/>
      <c r="X28" s="779"/>
      <c r="Y28" s="779"/>
      <c r="Z28" s="779"/>
      <c r="AA28" s="779"/>
      <c r="AB28" s="779"/>
      <c r="AC28" s="779"/>
      <c r="AD28" s="779"/>
    </row>
    <row r="29" spans="2:30" ht="17.399999999999999">
      <c r="B29" s="452" t="s">
        <v>737</v>
      </c>
      <c r="C29" s="445">
        <f>'GASTO REAL TOTAL'!C22</f>
        <v>0</v>
      </c>
      <c r="D29" s="61" t="str">
        <f>'GASTO REAL TOTAL'!D22</f>
        <v/>
      </c>
      <c r="E29" s="917">
        <f>'GASTO REAL TOTAL'!E22</f>
        <v>0</v>
      </c>
      <c r="F29" s="1081" t="str">
        <f>'GASTO REAL TOTAL'!F22</f>
        <v/>
      </c>
      <c r="G29" s="929">
        <f>'GASTO REAL TOTAL'!G22</f>
        <v>0</v>
      </c>
      <c r="H29" s="620"/>
      <c r="I29" s="1317" t="s">
        <v>1220</v>
      </c>
      <c r="J29" s="1317"/>
      <c r="K29" s="1317"/>
      <c r="L29" s="1110">
        <f>'DATOS ESPECÍFICOS MEMORIA'!E26</f>
        <v>0</v>
      </c>
      <c r="M29" s="829"/>
      <c r="N29" s="1437"/>
      <c r="O29" s="1437"/>
      <c r="P29" s="1437"/>
      <c r="Q29" s="831"/>
      <c r="R29" s="829"/>
      <c r="S29" s="829"/>
      <c r="T29" s="830"/>
      <c r="U29" s="830"/>
      <c r="V29" s="830"/>
      <c r="W29" s="830"/>
      <c r="X29" s="830"/>
      <c r="Y29" s="830"/>
      <c r="Z29" s="779"/>
      <c r="AA29" s="779"/>
      <c r="AB29" s="779"/>
      <c r="AC29" s="779"/>
      <c r="AD29" s="779"/>
    </row>
    <row r="30" spans="2:30" ht="15.6">
      <c r="B30" s="451" t="s">
        <v>704</v>
      </c>
      <c r="C30" s="685">
        <f>'GASTO REAL TOTAL'!C23</f>
        <v>0</v>
      </c>
      <c r="D30" s="62">
        <f>'GASTO REAL TOTAL'!D23</f>
        <v>0</v>
      </c>
      <c r="E30" s="1084">
        <f>'GASTO REAL TOTAL'!E23</f>
        <v>0</v>
      </c>
      <c r="F30" s="1087">
        <f>'GASTO REAL TOTAL'!F23</f>
        <v>0</v>
      </c>
      <c r="G30" s="925">
        <f>'GASTO REAL TOTAL'!G23</f>
        <v>0</v>
      </c>
      <c r="H30" s="621" t="str">
        <f>IF(E30&gt;C30,"E","")</f>
        <v/>
      </c>
      <c r="I30" s="1318" t="s">
        <v>1221</v>
      </c>
      <c r="J30" s="1318"/>
      <c r="K30" s="1318"/>
      <c r="L30" s="722">
        <f>'DATOS ESPECÍFICOS MEMORIA'!E27</f>
        <v>0</v>
      </c>
      <c r="M30" s="829"/>
      <c r="N30" s="829"/>
      <c r="O30" s="829"/>
      <c r="P30" s="829"/>
      <c r="Q30" s="829"/>
      <c r="R30" s="829"/>
      <c r="S30" s="829"/>
      <c r="T30" s="830"/>
      <c r="U30" s="830"/>
      <c r="V30" s="830"/>
      <c r="W30" s="830"/>
      <c r="X30" s="830"/>
      <c r="Y30" s="830"/>
      <c r="Z30" s="779"/>
      <c r="AA30" s="779"/>
      <c r="AB30" s="779"/>
      <c r="AC30" s="779"/>
      <c r="AD30" s="779"/>
    </row>
    <row r="31" spans="2:30" ht="15.6">
      <c r="B31" s="451" t="s">
        <v>719</v>
      </c>
      <c r="C31" s="685">
        <f>'GASTO REAL TOTAL'!C24</f>
        <v>0</v>
      </c>
      <c r="D31" s="62">
        <f>'GASTO REAL TOTAL'!D24</f>
        <v>0</v>
      </c>
      <c r="E31" s="1084">
        <f>'GASTO REAL TOTAL'!E24</f>
        <v>0</v>
      </c>
      <c r="F31" s="1087">
        <f>'GASTO REAL TOTAL'!F24</f>
        <v>0</v>
      </c>
      <c r="G31" s="925">
        <f>'GASTO REAL TOTAL'!G24</f>
        <v>0</v>
      </c>
      <c r="H31" s="621" t="str">
        <f>IF(E31&gt;C31,"E","")</f>
        <v/>
      </c>
      <c r="I31" s="1438"/>
      <c r="J31" s="1438"/>
      <c r="K31" s="1438"/>
      <c r="L31" s="1438"/>
      <c r="M31" s="1438"/>
      <c r="N31" s="1438"/>
      <c r="O31" s="1438"/>
      <c r="P31" s="1438"/>
      <c r="Q31" s="832"/>
      <c r="R31" s="832"/>
      <c r="S31" s="832"/>
      <c r="T31" s="830"/>
      <c r="U31" s="830"/>
      <c r="V31" s="830"/>
      <c r="W31" s="830"/>
      <c r="X31" s="830"/>
      <c r="Y31" s="830"/>
      <c r="Z31" s="779"/>
      <c r="AA31" s="779"/>
      <c r="AB31" s="779"/>
      <c r="AC31" s="779"/>
      <c r="AD31" s="779"/>
    </row>
    <row r="32" spans="2:30" ht="15.6">
      <c r="B32" s="451" t="s">
        <v>706</v>
      </c>
      <c r="C32" s="685">
        <f>'GASTO REAL TOTAL'!C25</f>
        <v>0</v>
      </c>
      <c r="D32" s="62">
        <f>'GASTO REAL TOTAL'!D25</f>
        <v>0</v>
      </c>
      <c r="E32" s="1084">
        <f>'GASTO REAL TOTAL'!E25</f>
        <v>0</v>
      </c>
      <c r="F32" s="1087">
        <f>'GASTO REAL TOTAL'!F25</f>
        <v>0</v>
      </c>
      <c r="G32" s="925">
        <f>'GASTO REAL TOTAL'!G25</f>
        <v>0</v>
      </c>
      <c r="H32" s="621" t="str">
        <f>IF(E32&gt;C32,"E","")</f>
        <v/>
      </c>
      <c r="I32" s="1439"/>
      <c r="J32" s="1439"/>
      <c r="K32" s="1439"/>
      <c r="L32" s="833"/>
      <c r="M32" s="833"/>
      <c r="N32" s="1439"/>
      <c r="O32" s="1439"/>
      <c r="P32" s="1439"/>
      <c r="Q32" s="833"/>
      <c r="R32" s="834"/>
      <c r="S32" s="833"/>
      <c r="T32" s="835"/>
      <c r="U32" s="1440"/>
      <c r="V32" s="1440"/>
      <c r="W32" s="1435"/>
      <c r="X32" s="1435"/>
      <c r="Y32" s="1435"/>
      <c r="Z32" s="779"/>
      <c r="AA32" s="779"/>
      <c r="AB32" s="779"/>
      <c r="AC32" s="779"/>
      <c r="AD32" s="779"/>
    </row>
    <row r="33" spans="2:30" ht="39.6">
      <c r="B33" s="451" t="s">
        <v>707</v>
      </c>
      <c r="C33" s="685">
        <f>'GASTO REAL TOTAL'!C26</f>
        <v>0</v>
      </c>
      <c r="D33" s="62">
        <f>'GASTO REAL TOTAL'!D26</f>
        <v>0</v>
      </c>
      <c r="E33" s="1084">
        <f>'GASTO REAL TOTAL'!E26</f>
        <v>0</v>
      </c>
      <c r="F33" s="1087">
        <f>'GASTO REAL TOTAL'!F26</f>
        <v>0</v>
      </c>
      <c r="G33" s="925">
        <f>'GASTO REAL TOTAL'!G26</f>
        <v>0</v>
      </c>
      <c r="H33" s="621" t="str">
        <f>IF(E33&gt;C33,"E","")</f>
        <v/>
      </c>
      <c r="I33" s="1314" t="s">
        <v>1235</v>
      </c>
      <c r="J33" s="1315"/>
      <c r="K33" s="875" t="s">
        <v>1231</v>
      </c>
      <c r="L33" s="564" t="s">
        <v>1232</v>
      </c>
      <c r="M33" s="564" t="s">
        <v>1233</v>
      </c>
      <c r="N33" s="1418"/>
      <c r="O33" s="1418"/>
      <c r="P33" s="1418"/>
      <c r="Q33" s="838"/>
      <c r="R33" s="835"/>
      <c r="S33" s="835"/>
      <c r="T33" s="835"/>
      <c r="U33" s="1436"/>
      <c r="V33" s="1436"/>
      <c r="W33" s="830"/>
      <c r="X33" s="830"/>
      <c r="Y33" s="830"/>
      <c r="Z33" s="779"/>
      <c r="AA33" s="779"/>
      <c r="AB33" s="779"/>
      <c r="AC33" s="779"/>
      <c r="AD33" s="779"/>
    </row>
    <row r="34" spans="2:30" ht="15.6">
      <c r="B34" s="451" t="s">
        <v>708</v>
      </c>
      <c r="C34" s="685">
        <f>'GASTO REAL TOTAL'!C27</f>
        <v>0</v>
      </c>
      <c r="D34" s="62">
        <f>'GASTO REAL TOTAL'!D27</f>
        <v>0</v>
      </c>
      <c r="E34" s="1084">
        <f>'GASTO REAL TOTAL'!E27</f>
        <v>0</v>
      </c>
      <c r="F34" s="1087">
        <f>'GASTO REAL TOTAL'!F27</f>
        <v>0</v>
      </c>
      <c r="G34" s="925">
        <f>'GASTO REAL TOTAL'!G27</f>
        <v>0</v>
      </c>
      <c r="H34" s="621" t="str">
        <f>IF(E34&gt;C34,"E","")</f>
        <v/>
      </c>
      <c r="I34" s="1315"/>
      <c r="J34" s="1315"/>
      <c r="K34" s="873">
        <f>'DATOS ESPECÍFICOS MEMORIA'!D30</f>
        <v>0</v>
      </c>
      <c r="L34" s="873">
        <f>'DATOS ESPECÍFICOS MEMORIA'!E30</f>
        <v>0</v>
      </c>
      <c r="M34" s="873">
        <f>'DATOS ESPECÍFICOS MEMORIA'!F30</f>
        <v>0</v>
      </c>
      <c r="N34" s="1418"/>
      <c r="O34" s="1418"/>
      <c r="P34" s="1418"/>
      <c r="Q34" s="838"/>
      <c r="R34" s="835"/>
      <c r="S34" s="835"/>
      <c r="T34" s="835"/>
      <c r="U34" s="1436"/>
      <c r="V34" s="1436"/>
      <c r="W34" s="830"/>
      <c r="X34" s="830"/>
      <c r="Y34" s="830"/>
      <c r="Z34" s="779"/>
      <c r="AA34" s="779"/>
      <c r="AB34" s="779"/>
      <c r="AC34" s="779"/>
      <c r="AD34" s="779"/>
    </row>
    <row r="35" spans="2:30" ht="15.6">
      <c r="B35" s="452" t="s">
        <v>738</v>
      </c>
      <c r="C35" s="445">
        <f>'GASTO REAL TOTAL'!C28</f>
        <v>0</v>
      </c>
      <c r="D35" s="61" t="str">
        <f>'GASTO REAL TOTAL'!D28</f>
        <v/>
      </c>
      <c r="E35" s="917">
        <f>'GASTO REAL TOTAL'!E28</f>
        <v>0</v>
      </c>
      <c r="F35" s="1081" t="str">
        <f>'GASTO REAL TOTAL'!F28</f>
        <v/>
      </c>
      <c r="G35" s="929">
        <f>'GASTO REAL TOTAL'!G28</f>
        <v>0</v>
      </c>
      <c r="H35" s="620"/>
      <c r="I35" s="1315"/>
      <c r="J35" s="1315"/>
      <c r="K35" s="873">
        <f>'DATOS ESPECÍFICOS MEMORIA'!D31</f>
        <v>0</v>
      </c>
      <c r="L35" s="873">
        <f>'DATOS ESPECÍFICOS MEMORIA'!E31</f>
        <v>0</v>
      </c>
      <c r="M35" s="873">
        <f>'DATOS ESPECÍFICOS MEMORIA'!F31</f>
        <v>0</v>
      </c>
      <c r="N35" s="1418"/>
      <c r="O35" s="1418"/>
      <c r="P35" s="1418"/>
      <c r="Q35" s="838"/>
      <c r="R35" s="835"/>
      <c r="S35" s="835"/>
      <c r="T35" s="835"/>
      <c r="U35" s="1436"/>
      <c r="V35" s="1436"/>
      <c r="W35" s="830"/>
      <c r="X35" s="830"/>
      <c r="Y35" s="830"/>
      <c r="Z35" s="779"/>
      <c r="AA35" s="779"/>
      <c r="AB35" s="779"/>
      <c r="AC35" s="779"/>
      <c r="AD35" s="779"/>
    </row>
    <row r="36" spans="2:30" ht="15.6">
      <c r="B36" s="455" t="s">
        <v>720</v>
      </c>
      <c r="C36" s="685">
        <f>'GASTO REAL TOTAL'!C29</f>
        <v>0</v>
      </c>
      <c r="D36" s="62">
        <f>'GASTO REAL TOTAL'!D29</f>
        <v>0</v>
      </c>
      <c r="E36" s="1084">
        <f>'GASTO REAL TOTAL'!E29</f>
        <v>0</v>
      </c>
      <c r="F36" s="1087">
        <f>'GASTO REAL TOTAL'!F29</f>
        <v>0</v>
      </c>
      <c r="G36" s="925">
        <f>'GASTO REAL TOTAL'!G29</f>
        <v>0</v>
      </c>
      <c r="H36" s="621" t="str">
        <f>IF(E36&gt;C36,"E","")</f>
        <v/>
      </c>
      <c r="I36" s="1315"/>
      <c r="J36" s="1315"/>
      <c r="K36" s="873">
        <f>'DATOS ESPECÍFICOS MEMORIA'!D32</f>
        <v>0</v>
      </c>
      <c r="L36" s="873">
        <f>'DATOS ESPECÍFICOS MEMORIA'!E32</f>
        <v>0</v>
      </c>
      <c r="M36" s="873">
        <f>'DATOS ESPECÍFICOS MEMORIA'!F32</f>
        <v>0</v>
      </c>
      <c r="N36" s="1418"/>
      <c r="O36" s="1418"/>
      <c r="P36" s="1418"/>
      <c r="Q36" s="838"/>
      <c r="R36" s="835"/>
      <c r="S36" s="835"/>
      <c r="T36" s="835"/>
      <c r="U36" s="1436"/>
      <c r="V36" s="1436"/>
      <c r="W36" s="830"/>
      <c r="X36" s="830"/>
      <c r="Y36" s="830"/>
      <c r="Z36" s="779"/>
      <c r="AA36" s="779"/>
      <c r="AB36" s="779"/>
      <c r="AC36" s="779"/>
      <c r="AD36" s="779"/>
    </row>
    <row r="37" spans="2:30" ht="15.6">
      <c r="B37" s="455" t="s">
        <v>709</v>
      </c>
      <c r="C37" s="685">
        <f>'GASTO REAL TOTAL'!C30</f>
        <v>0</v>
      </c>
      <c r="D37" s="62">
        <f>'GASTO REAL TOTAL'!D30</f>
        <v>0</v>
      </c>
      <c r="E37" s="1084">
        <f>'GASTO REAL TOTAL'!E30</f>
        <v>0</v>
      </c>
      <c r="F37" s="1087">
        <f>'GASTO REAL TOTAL'!F30</f>
        <v>0</v>
      </c>
      <c r="G37" s="925">
        <f>'GASTO REAL TOTAL'!G30</f>
        <v>0</v>
      </c>
      <c r="H37" s="621" t="str">
        <f>IF(E37&gt;C37,"E","")</f>
        <v/>
      </c>
      <c r="I37" s="1315"/>
      <c r="J37" s="1315"/>
      <c r="K37" s="873">
        <f>'DATOS ESPECÍFICOS MEMORIA'!D33</f>
        <v>0</v>
      </c>
      <c r="L37" s="873">
        <f>'DATOS ESPECÍFICOS MEMORIA'!E33</f>
        <v>0</v>
      </c>
      <c r="M37" s="873">
        <f>'DATOS ESPECÍFICOS MEMORIA'!F33</f>
        <v>0</v>
      </c>
      <c r="N37" s="1418"/>
      <c r="O37" s="1418"/>
      <c r="P37" s="1418"/>
      <c r="Q37" s="838"/>
      <c r="R37" s="835"/>
      <c r="S37" s="835"/>
      <c r="T37" s="835"/>
      <c r="U37" s="1436"/>
      <c r="V37" s="1436"/>
      <c r="W37" s="830"/>
      <c r="X37" s="830"/>
      <c r="Y37" s="830"/>
      <c r="Z37" s="779"/>
      <c r="AA37" s="779"/>
      <c r="AB37" s="779"/>
      <c r="AC37" s="779"/>
      <c r="AD37" s="779"/>
    </row>
    <row r="38" spans="2:30" ht="15.6">
      <c r="B38" s="452" t="s">
        <v>710</v>
      </c>
      <c r="C38" s="445">
        <f>'GASTO REAL TOTAL'!C31</f>
        <v>0</v>
      </c>
      <c r="D38" s="61" t="str">
        <f>'GASTO REAL TOTAL'!D31</f>
        <v/>
      </c>
      <c r="E38" s="917">
        <f>'GASTO REAL TOTAL'!E31</f>
        <v>0</v>
      </c>
      <c r="F38" s="1081" t="str">
        <f>'GASTO REAL TOTAL'!F31</f>
        <v/>
      </c>
      <c r="G38" s="929">
        <f>'GASTO REAL TOTAL'!G31</f>
        <v>0</v>
      </c>
      <c r="H38" s="620"/>
      <c r="I38" s="1315"/>
      <c r="J38" s="1315"/>
      <c r="K38" s="873">
        <f>'DATOS ESPECÍFICOS MEMORIA'!D34</f>
        <v>0</v>
      </c>
      <c r="L38" s="873">
        <f>'DATOS ESPECÍFICOS MEMORIA'!E34</f>
        <v>0</v>
      </c>
      <c r="M38" s="873">
        <f>'DATOS ESPECÍFICOS MEMORIA'!F34</f>
        <v>0</v>
      </c>
      <c r="N38" s="1418"/>
      <c r="O38" s="1418"/>
      <c r="P38" s="1418"/>
      <c r="Q38" s="838"/>
      <c r="R38" s="835"/>
      <c r="S38" s="835"/>
      <c r="T38" s="835"/>
      <c r="U38" s="1436"/>
      <c r="V38" s="1436"/>
      <c r="W38" s="830"/>
      <c r="X38" s="830"/>
      <c r="Y38" s="830"/>
      <c r="Z38" s="779"/>
      <c r="AA38" s="779"/>
      <c r="AB38" s="779"/>
      <c r="AC38" s="779"/>
      <c r="AD38" s="779"/>
    </row>
    <row r="39" spans="2:30" ht="15.6">
      <c r="B39" s="455" t="s">
        <v>711</v>
      </c>
      <c r="C39" s="685">
        <f>'GASTO REAL TOTAL'!C32</f>
        <v>0</v>
      </c>
      <c r="D39" s="62">
        <f>'GASTO REAL TOTAL'!D32</f>
        <v>0</v>
      </c>
      <c r="E39" s="1084">
        <f>'GASTO REAL TOTAL'!E32</f>
        <v>0</v>
      </c>
      <c r="F39" s="1087">
        <f>'GASTO REAL TOTAL'!F32</f>
        <v>0</v>
      </c>
      <c r="G39" s="925">
        <f>'GASTO REAL TOTAL'!G32</f>
        <v>0</v>
      </c>
      <c r="H39" s="621" t="str">
        <f>IF(E39&gt;C39,"E","")</f>
        <v/>
      </c>
      <c r="I39" s="1315"/>
      <c r="J39" s="1315"/>
      <c r="K39" s="762" t="s">
        <v>1234</v>
      </c>
      <c r="L39" s="876">
        <f>SUM(L34:L38)</f>
        <v>0</v>
      </c>
      <c r="M39" s="876">
        <f>SUM(M34:M38)</f>
        <v>0</v>
      </c>
      <c r="N39" s="1418"/>
      <c r="O39" s="1418"/>
      <c r="P39" s="1418"/>
      <c r="Q39" s="838"/>
      <c r="R39" s="835"/>
      <c r="S39" s="835"/>
      <c r="T39" s="835"/>
      <c r="U39" s="1436"/>
      <c r="V39" s="1436"/>
      <c r="W39" s="830"/>
      <c r="X39" s="830"/>
      <c r="Y39" s="830"/>
      <c r="Z39" s="779"/>
      <c r="AA39" s="779"/>
      <c r="AB39" s="779"/>
      <c r="AC39" s="779"/>
      <c r="AD39" s="779"/>
    </row>
    <row r="40" spans="2:30" ht="15.6">
      <c r="B40" s="455" t="s">
        <v>712</v>
      </c>
      <c r="C40" s="685">
        <f>'GASTO REAL TOTAL'!C33</f>
        <v>0</v>
      </c>
      <c r="D40" s="62">
        <f>'GASTO REAL TOTAL'!D33</f>
        <v>0</v>
      </c>
      <c r="E40" s="1084">
        <f>'GASTO REAL TOTAL'!E33</f>
        <v>0</v>
      </c>
      <c r="F40" s="1087">
        <f>'GASTO REAL TOTAL'!F33</f>
        <v>0</v>
      </c>
      <c r="G40" s="925">
        <f>'GASTO REAL TOTAL'!G33</f>
        <v>0</v>
      </c>
      <c r="H40" s="621" t="str">
        <f>IF(E40&gt;C40,"E","")</f>
        <v/>
      </c>
      <c r="I40" s="1421"/>
      <c r="J40" s="1421"/>
      <c r="K40" s="1421"/>
      <c r="L40" s="836"/>
      <c r="M40" s="837"/>
      <c r="N40" s="1418"/>
      <c r="O40" s="1418"/>
      <c r="P40" s="1418"/>
      <c r="Q40" s="838"/>
      <c r="R40" s="835"/>
      <c r="S40" s="835"/>
      <c r="T40" s="835"/>
      <c r="U40" s="1436"/>
      <c r="V40" s="1436"/>
      <c r="W40" s="830"/>
      <c r="X40" s="830"/>
      <c r="Y40" s="830"/>
      <c r="Z40" s="779"/>
      <c r="AA40" s="779"/>
      <c r="AB40" s="779"/>
      <c r="AC40" s="779"/>
      <c r="AD40" s="779"/>
    </row>
    <row r="41" spans="2:30" ht="15.6">
      <c r="B41" s="452" t="s">
        <v>739</v>
      </c>
      <c r="C41" s="445">
        <f>'GASTO REAL TOTAL'!C34</f>
        <v>0</v>
      </c>
      <c r="D41" s="61" t="str">
        <f>'GASTO REAL TOTAL'!D34</f>
        <v/>
      </c>
      <c r="E41" s="917">
        <f>'GASTO REAL TOTAL'!E34</f>
        <v>0</v>
      </c>
      <c r="F41" s="1081" t="str">
        <f>'GASTO REAL TOTAL'!F34</f>
        <v/>
      </c>
      <c r="G41" s="929">
        <f>'GASTO REAL TOTAL'!G34</f>
        <v>0</v>
      </c>
      <c r="H41" s="620"/>
      <c r="I41" s="1421"/>
      <c r="J41" s="1421"/>
      <c r="K41" s="1421"/>
      <c r="L41" s="836"/>
      <c r="M41" s="837"/>
      <c r="N41" s="1418"/>
      <c r="O41" s="1418"/>
      <c r="P41" s="1418"/>
      <c r="Q41" s="838"/>
      <c r="R41" s="835"/>
      <c r="S41" s="835"/>
      <c r="T41" s="835"/>
      <c r="U41" s="1436"/>
      <c r="V41" s="1436"/>
      <c r="W41" s="830"/>
      <c r="X41" s="830"/>
      <c r="Y41" s="830"/>
      <c r="Z41" s="779"/>
      <c r="AA41" s="779"/>
      <c r="AB41" s="779"/>
      <c r="AC41" s="779"/>
      <c r="AD41" s="779"/>
    </row>
    <row r="42" spans="2:30" ht="15.6">
      <c r="B42" s="455" t="s">
        <v>713</v>
      </c>
      <c r="C42" s="685">
        <f>'GASTO REAL TOTAL'!C35</f>
        <v>0</v>
      </c>
      <c r="D42" s="62">
        <f>'GASTO REAL TOTAL'!D35</f>
        <v>0</v>
      </c>
      <c r="E42" s="1084">
        <f>'GASTO REAL TOTAL'!E35</f>
        <v>0</v>
      </c>
      <c r="F42" s="1087">
        <f>'GASTO REAL TOTAL'!F35</f>
        <v>0</v>
      </c>
      <c r="G42" s="925">
        <f>'GASTO REAL TOTAL'!G35</f>
        <v>0</v>
      </c>
      <c r="H42" s="621" t="str">
        <f>IF(E42&gt;C42,"E","")</f>
        <v/>
      </c>
      <c r="I42" s="1421"/>
      <c r="J42" s="1421"/>
      <c r="K42" s="1421"/>
      <c r="L42" s="836"/>
      <c r="M42" s="837"/>
      <c r="N42" s="1418"/>
      <c r="O42" s="1418"/>
      <c r="P42" s="1418"/>
      <c r="Q42" s="838"/>
      <c r="R42" s="835"/>
      <c r="S42" s="835"/>
      <c r="T42" s="835"/>
      <c r="U42" s="1436"/>
      <c r="V42" s="1436"/>
      <c r="W42" s="830"/>
      <c r="X42" s="830"/>
      <c r="Y42" s="830"/>
      <c r="Z42" s="779"/>
      <c r="AA42" s="779"/>
      <c r="AB42" s="779"/>
      <c r="AC42" s="779"/>
      <c r="AD42" s="779"/>
    </row>
    <row r="43" spans="2:30" ht="15.6">
      <c r="B43" s="455" t="s">
        <v>714</v>
      </c>
      <c r="C43" s="685">
        <f>'GASTO REAL TOTAL'!C36</f>
        <v>0</v>
      </c>
      <c r="D43" s="62">
        <f>'GASTO REAL TOTAL'!D36</f>
        <v>0</v>
      </c>
      <c r="E43" s="1084">
        <f>'GASTO REAL TOTAL'!E36</f>
        <v>0</v>
      </c>
      <c r="F43" s="1087">
        <f>'GASTO REAL TOTAL'!F36</f>
        <v>0</v>
      </c>
      <c r="G43" s="925">
        <f>'GASTO REAL TOTAL'!G36</f>
        <v>0</v>
      </c>
      <c r="H43" s="621" t="str">
        <f>IF(E43&gt;C43,"E","")</f>
        <v/>
      </c>
      <c r="I43" s="1421"/>
      <c r="J43" s="1421"/>
      <c r="K43" s="1421"/>
      <c r="L43" s="836"/>
      <c r="M43" s="837"/>
      <c r="N43" s="1418"/>
      <c r="O43" s="1418"/>
      <c r="P43" s="1418"/>
      <c r="Q43" s="838"/>
      <c r="R43" s="835"/>
      <c r="S43" s="835"/>
      <c r="T43" s="835"/>
      <c r="U43" s="1436"/>
      <c r="V43" s="1436"/>
      <c r="W43" s="830"/>
      <c r="X43" s="830"/>
      <c r="Y43" s="830"/>
      <c r="Z43" s="779"/>
      <c r="AA43" s="779"/>
      <c r="AB43" s="779"/>
      <c r="AC43" s="779"/>
      <c r="AD43" s="779"/>
    </row>
    <row r="44" spans="2:30" ht="15.6">
      <c r="B44" s="452" t="s">
        <v>740</v>
      </c>
      <c r="C44" s="445">
        <f>'GASTO REAL TOTAL'!C37</f>
        <v>0</v>
      </c>
      <c r="D44" s="61" t="str">
        <f>'GASTO REAL TOTAL'!D37</f>
        <v/>
      </c>
      <c r="E44" s="917">
        <f>'GASTO REAL TOTAL'!E37</f>
        <v>0</v>
      </c>
      <c r="F44" s="1081" t="str">
        <f>'GASTO REAL TOTAL'!F37</f>
        <v/>
      </c>
      <c r="G44" s="929">
        <f>'GASTO REAL TOTAL'!G37</f>
        <v>0</v>
      </c>
      <c r="H44" s="620"/>
      <c r="I44" s="1421"/>
      <c r="J44" s="1421"/>
      <c r="K44" s="1421"/>
      <c r="L44" s="836"/>
      <c r="M44" s="837"/>
      <c r="N44" s="1418"/>
      <c r="O44" s="1418"/>
      <c r="P44" s="1418"/>
      <c r="Q44" s="838"/>
      <c r="R44" s="835"/>
      <c r="S44" s="835"/>
      <c r="T44" s="835"/>
      <c r="U44" s="1436"/>
      <c r="V44" s="1436"/>
      <c r="W44" s="830"/>
      <c r="X44" s="830"/>
      <c r="Y44" s="830"/>
      <c r="Z44" s="779"/>
      <c r="AA44" s="779"/>
      <c r="AB44" s="779"/>
      <c r="AC44" s="779"/>
      <c r="AD44" s="779"/>
    </row>
    <row r="45" spans="2:30" ht="15.6">
      <c r="B45" s="455" t="s">
        <v>715</v>
      </c>
      <c r="C45" s="685">
        <f>'GASTO REAL TOTAL'!C38</f>
        <v>0</v>
      </c>
      <c r="D45" s="62">
        <f>'GASTO REAL TOTAL'!D38</f>
        <v>0</v>
      </c>
      <c r="E45" s="1084">
        <f>'GASTO REAL TOTAL'!E38</f>
        <v>0</v>
      </c>
      <c r="F45" s="1087">
        <f>'GASTO REAL TOTAL'!F38</f>
        <v>0</v>
      </c>
      <c r="G45" s="925">
        <f>'GASTO REAL TOTAL'!G38</f>
        <v>0</v>
      </c>
      <c r="H45" s="621" t="str">
        <f>IF(E45&gt;C45,"E","")</f>
        <v/>
      </c>
      <c r="I45" s="1421"/>
      <c r="J45" s="1421"/>
      <c r="K45" s="1421"/>
      <c r="L45" s="836"/>
      <c r="M45" s="837"/>
      <c r="N45" s="1418"/>
      <c r="O45" s="1418"/>
      <c r="P45" s="1418"/>
      <c r="Q45" s="838"/>
      <c r="R45" s="835"/>
      <c r="S45" s="835"/>
      <c r="T45" s="835"/>
      <c r="U45" s="830"/>
      <c r="V45" s="830"/>
      <c r="W45" s="830"/>
      <c r="X45" s="830"/>
      <c r="Y45" s="830"/>
      <c r="Z45" s="779"/>
      <c r="AA45" s="779"/>
      <c r="AB45" s="779"/>
      <c r="AC45" s="779"/>
      <c r="AD45" s="779"/>
    </row>
    <row r="46" spans="2:30" ht="15.6">
      <c r="B46" s="455" t="s">
        <v>716</v>
      </c>
      <c r="C46" s="685">
        <f>'GASTO REAL TOTAL'!C39</f>
        <v>0</v>
      </c>
      <c r="D46" s="62">
        <f>'GASTO REAL TOTAL'!D39</f>
        <v>0</v>
      </c>
      <c r="E46" s="1084">
        <f>'GASTO REAL TOTAL'!E39</f>
        <v>0</v>
      </c>
      <c r="F46" s="1087">
        <f>'GASTO REAL TOTAL'!F39</f>
        <v>0</v>
      </c>
      <c r="G46" s="925">
        <f>'GASTO REAL TOTAL'!G39</f>
        <v>0</v>
      </c>
      <c r="H46" s="621" t="str">
        <f>IF(E46&gt;C46,"E","")</f>
        <v/>
      </c>
      <c r="I46" s="839"/>
      <c r="J46" s="839"/>
      <c r="K46" s="839"/>
      <c r="L46" s="839"/>
      <c r="M46" s="839"/>
      <c r="N46" s="1422"/>
      <c r="O46" s="1422"/>
      <c r="P46" s="1422"/>
      <c r="Q46" s="831"/>
      <c r="R46" s="840"/>
      <c r="S46" s="829"/>
      <c r="T46" s="830"/>
      <c r="U46" s="830"/>
      <c r="V46" s="830"/>
      <c r="W46" s="830"/>
      <c r="X46" s="830"/>
      <c r="Y46" s="830"/>
      <c r="Z46" s="779"/>
      <c r="AA46" s="779"/>
      <c r="AB46" s="779"/>
      <c r="AC46" s="779"/>
      <c r="AD46" s="779"/>
    </row>
    <row r="47" spans="2:30" ht="31.2">
      <c r="B47" s="456" t="s">
        <v>800</v>
      </c>
      <c r="C47" s="445">
        <f>'GASTO REAL TOTAL'!C40</f>
        <v>0</v>
      </c>
      <c r="D47" s="61" t="str">
        <f>'GASTO REAL TOTAL'!D40</f>
        <v/>
      </c>
      <c r="E47" s="917">
        <f>'GASTO REAL TOTAL'!E40</f>
        <v>0</v>
      </c>
      <c r="F47" s="1081" t="str">
        <f>'GASTO REAL TOTAL'!F40</f>
        <v/>
      </c>
      <c r="G47" s="929">
        <f>'GASTO REAL TOTAL'!G40</f>
        <v>0</v>
      </c>
      <c r="H47" s="620"/>
      <c r="I47" s="779"/>
      <c r="J47" s="779"/>
      <c r="K47" s="779"/>
      <c r="L47" s="779"/>
      <c r="M47" s="779"/>
      <c r="N47" s="779"/>
      <c r="O47" s="779"/>
      <c r="P47" s="779"/>
      <c r="Q47" s="779"/>
      <c r="R47" s="779"/>
      <c r="S47" s="779"/>
      <c r="T47" s="779"/>
      <c r="U47" s="779"/>
      <c r="V47" s="779"/>
      <c r="W47" s="779"/>
      <c r="X47" s="779"/>
      <c r="Y47" s="779"/>
      <c r="Z47" s="779"/>
      <c r="AA47" s="779"/>
      <c r="AB47" s="779"/>
      <c r="AC47" s="779"/>
      <c r="AD47" s="779"/>
    </row>
    <row r="48" spans="2:30" ht="15.6">
      <c r="B48" s="455" t="s">
        <v>694</v>
      </c>
      <c r="C48" s="685">
        <f>'GASTO REAL TOTAL'!C41</f>
        <v>0</v>
      </c>
      <c r="D48" s="62">
        <f>'GASTO REAL TOTAL'!D41</f>
        <v>0</v>
      </c>
      <c r="E48" s="1084">
        <f>'GASTO REAL TOTAL'!E41</f>
        <v>0</v>
      </c>
      <c r="F48" s="1087">
        <f>'GASTO REAL TOTAL'!F41</f>
        <v>0</v>
      </c>
      <c r="G48" s="925">
        <f>'GASTO REAL TOTAL'!G41</f>
        <v>0</v>
      </c>
      <c r="H48" s="621" t="str">
        <f>IF(E48&gt;C48,"E","")</f>
        <v/>
      </c>
      <c r="J48" s="779"/>
      <c r="K48" s="779"/>
      <c r="L48" s="779"/>
      <c r="M48" s="779"/>
      <c r="N48" s="779"/>
      <c r="O48" s="779"/>
      <c r="P48" s="779"/>
      <c r="Q48" s="779"/>
      <c r="R48" s="779"/>
      <c r="S48" s="779"/>
      <c r="T48" s="779"/>
      <c r="U48" s="779"/>
      <c r="V48" s="779"/>
      <c r="W48" s="779"/>
      <c r="X48" s="779"/>
      <c r="Y48" s="779"/>
      <c r="Z48" s="779"/>
      <c r="AA48" s="779"/>
      <c r="AB48" s="779"/>
      <c r="AC48" s="779"/>
      <c r="AD48" s="779"/>
    </row>
    <row r="49" spans="2:30" ht="31.2">
      <c r="B49" s="457" t="s">
        <v>799</v>
      </c>
      <c r="C49" s="685">
        <f>'GASTO REAL TOTAL'!C42</f>
        <v>0</v>
      </c>
      <c r="D49" s="62">
        <f>'GASTO REAL TOTAL'!D42</f>
        <v>0</v>
      </c>
      <c r="E49" s="1084">
        <f>'GASTO REAL TOTAL'!E42</f>
        <v>0</v>
      </c>
      <c r="F49" s="1087">
        <f>'GASTO REAL TOTAL'!F42</f>
        <v>0</v>
      </c>
      <c r="G49" s="925">
        <f>'GASTO REAL TOTAL'!G42</f>
        <v>0</v>
      </c>
      <c r="H49" s="621" t="str">
        <f>IF(E49&gt;C49,"E","")</f>
        <v/>
      </c>
      <c r="I49" s="1434" t="s">
        <v>1173</v>
      </c>
      <c r="J49" s="1434"/>
      <c r="K49" s="1434"/>
      <c r="L49" s="1434"/>
      <c r="M49" s="1434"/>
      <c r="N49" s="1434"/>
      <c r="O49" s="779"/>
      <c r="P49" s="779"/>
      <c r="Q49" s="779"/>
      <c r="R49" s="779"/>
      <c r="S49" s="779"/>
      <c r="T49" s="779"/>
      <c r="U49" s="779"/>
      <c r="V49" s="779"/>
      <c r="W49" s="779"/>
      <c r="X49" s="779"/>
      <c r="Y49" s="779"/>
      <c r="Z49" s="779"/>
      <c r="AA49" s="779"/>
      <c r="AB49" s="779"/>
      <c r="AC49" s="779"/>
      <c r="AD49" s="779"/>
    </row>
    <row r="50" spans="2:30" ht="15.6">
      <c r="B50" s="458" t="s">
        <v>695</v>
      </c>
      <c r="C50" s="445">
        <f>'GASTO REAL TOTAL'!C43</f>
        <v>0</v>
      </c>
      <c r="D50" s="61" t="str">
        <f>'GASTO REAL TOTAL'!D43</f>
        <v/>
      </c>
      <c r="E50" s="917">
        <f>'GASTO REAL TOTAL'!E43</f>
        <v>0</v>
      </c>
      <c r="F50" s="1081" t="str">
        <f>'GASTO REAL TOTAL'!F43</f>
        <v/>
      </c>
      <c r="G50" s="929">
        <f>'GASTO REAL TOTAL'!G43</f>
        <v>0</v>
      </c>
      <c r="H50" s="620"/>
      <c r="J50" s="779"/>
      <c r="K50" s="779"/>
      <c r="L50" s="779"/>
      <c r="M50" s="779"/>
      <c r="N50" s="779"/>
      <c r="O50" s="779"/>
      <c r="P50" s="779"/>
      <c r="Q50" s="779"/>
      <c r="R50" s="779"/>
      <c r="S50" s="779"/>
      <c r="T50" s="779"/>
      <c r="U50" s="779"/>
      <c r="V50" s="779"/>
      <c r="W50" s="779"/>
      <c r="X50" s="779"/>
      <c r="Y50" s="779"/>
      <c r="Z50" s="779"/>
      <c r="AA50" s="779"/>
      <c r="AB50" s="779"/>
      <c r="AC50" s="779"/>
      <c r="AD50" s="779"/>
    </row>
    <row r="51" spans="2:30" ht="15.6">
      <c r="B51" s="459" t="s">
        <v>776</v>
      </c>
      <c r="C51" s="685">
        <f>'GASTO REAL TOTAL'!C44</f>
        <v>0</v>
      </c>
      <c r="D51" s="62">
        <f>'GASTO REAL TOTAL'!D44</f>
        <v>0</v>
      </c>
      <c r="E51" s="1084">
        <f>'GASTO REAL TOTAL'!E44</f>
        <v>0</v>
      </c>
      <c r="F51" s="1087">
        <f>'GASTO REAL TOTAL'!F44</f>
        <v>0</v>
      </c>
      <c r="G51" s="925">
        <f>'GASTO REAL TOTAL'!G44</f>
        <v>0</v>
      </c>
      <c r="H51" s="621" t="str">
        <f>IF(E51&gt;C51,"E","")</f>
        <v/>
      </c>
      <c r="I51" s="1445" t="s">
        <v>1122</v>
      </c>
      <c r="J51" s="817" t="s">
        <v>1142</v>
      </c>
      <c r="K51" s="783">
        <f>'DATOS ESPECÍFICOS MEMORIA'!D39</f>
        <v>0</v>
      </c>
      <c r="L51" s="779"/>
      <c r="M51" s="779"/>
      <c r="N51" s="779"/>
      <c r="O51" s="779"/>
      <c r="P51" s="779"/>
      <c r="Q51" s="779"/>
      <c r="R51" s="779"/>
      <c r="S51" s="779"/>
      <c r="T51" s="779"/>
      <c r="U51" s="779"/>
      <c r="V51" s="779"/>
      <c r="W51" s="779"/>
      <c r="X51" s="779"/>
      <c r="Y51" s="779"/>
      <c r="Z51" s="779"/>
      <c r="AA51" s="779"/>
      <c r="AB51" s="779"/>
      <c r="AC51" s="779"/>
      <c r="AD51" s="779"/>
    </row>
    <row r="52" spans="2:30" ht="16.2" thickBot="1">
      <c r="B52" s="460"/>
      <c r="C52" s="447">
        <f>'GASTO REAL TOTAL'!C45</f>
        <v>0</v>
      </c>
      <c r="D52" s="72">
        <f>'GASTO REAL TOTAL'!D45</f>
        <v>0</v>
      </c>
      <c r="E52" s="1102">
        <f>'GASTO REAL TOTAL'!E45</f>
        <v>0</v>
      </c>
      <c r="F52" s="1103">
        <f>'GASTO REAL TOTAL'!F45</f>
        <v>0</v>
      </c>
      <c r="G52" s="1090">
        <f>'GASTO REAL TOTAL'!G45</f>
        <v>0</v>
      </c>
      <c r="H52" s="620"/>
      <c r="I52" s="1445"/>
      <c r="J52" s="817" t="s">
        <v>1123</v>
      </c>
      <c r="K52" s="783">
        <f>'DATOS ESPECÍFICOS MEMORIA'!D40</f>
        <v>0</v>
      </c>
      <c r="L52" s="779"/>
      <c r="M52" s="779"/>
      <c r="N52" s="779"/>
      <c r="O52" s="779"/>
      <c r="P52" s="779"/>
      <c r="Q52" s="779"/>
      <c r="R52" s="779"/>
      <c r="S52" s="779"/>
      <c r="T52" s="779"/>
      <c r="U52" s="779"/>
      <c r="V52" s="779"/>
      <c r="W52" s="779"/>
      <c r="X52" s="779"/>
      <c r="Y52" s="779"/>
      <c r="Z52" s="779"/>
      <c r="AA52" s="779"/>
      <c r="AB52" s="779"/>
      <c r="AC52" s="779"/>
      <c r="AD52" s="779"/>
    </row>
    <row r="53" spans="2:30" ht="27" customHeight="1" thickBot="1">
      <c r="B53" s="461" t="s">
        <v>780</v>
      </c>
      <c r="C53" s="448">
        <f>'GASTO REAL TOTAL'!C46</f>
        <v>0</v>
      </c>
      <c r="D53" s="74" t="str">
        <f>'GASTO REAL TOTAL'!D46</f>
        <v/>
      </c>
      <c r="E53" s="918">
        <f>'GASTO REAL TOTAL'!E46</f>
        <v>0</v>
      </c>
      <c r="F53" s="1082" t="str">
        <f>'GASTO REAL TOTAL'!F46</f>
        <v/>
      </c>
      <c r="G53" s="920">
        <f>'GASTO REAL TOTAL'!G46</f>
        <v>0</v>
      </c>
      <c r="H53" s="620"/>
      <c r="I53" s="1445"/>
      <c r="J53" s="817" t="s">
        <v>1131</v>
      </c>
      <c r="K53" s="783">
        <f>'DATOS ESPECÍFICOS MEMORIA'!D41</f>
        <v>0</v>
      </c>
      <c r="L53" s="779"/>
      <c r="M53" s="779"/>
      <c r="N53" s="779"/>
      <c r="O53" s="779"/>
      <c r="P53" s="779"/>
      <c r="Q53" s="779"/>
      <c r="R53" s="779"/>
      <c r="S53" s="779"/>
      <c r="T53" s="779"/>
      <c r="U53" s="779"/>
      <c r="V53" s="779"/>
      <c r="W53" s="779"/>
      <c r="X53" s="779"/>
      <c r="Y53" s="779"/>
      <c r="Z53" s="779"/>
      <c r="AA53" s="779"/>
      <c r="AB53" s="779"/>
      <c r="AC53" s="779"/>
      <c r="AD53" s="779"/>
    </row>
    <row r="54" spans="2:30" ht="15.6">
      <c r="B54" s="458" t="s">
        <v>756</v>
      </c>
      <c r="C54" s="445">
        <f>'GASTO REAL TOTAL'!C47</f>
        <v>0</v>
      </c>
      <c r="D54" s="61" t="str">
        <f>'GASTO REAL TOTAL'!D47</f>
        <v/>
      </c>
      <c r="E54" s="917">
        <f>'GASTO REAL TOTAL'!E47</f>
        <v>0</v>
      </c>
      <c r="F54" s="1081" t="str">
        <f>'GASTO REAL TOTAL'!F47</f>
        <v/>
      </c>
      <c r="G54" s="929">
        <f>'GASTO REAL TOTAL'!G47</f>
        <v>0</v>
      </c>
      <c r="H54" s="620"/>
      <c r="I54" s="785"/>
      <c r="J54" s="784"/>
      <c r="K54" s="784"/>
      <c r="L54" s="779"/>
      <c r="M54" s="779"/>
      <c r="N54" s="779"/>
      <c r="O54" s="779"/>
      <c r="P54" s="779"/>
      <c r="Q54" s="779"/>
      <c r="R54" s="779"/>
      <c r="S54" s="779"/>
      <c r="T54" s="779"/>
      <c r="U54" s="779"/>
      <c r="V54" s="779"/>
      <c r="W54" s="779"/>
      <c r="X54" s="779"/>
      <c r="Y54" s="779"/>
      <c r="Z54" s="779"/>
      <c r="AA54" s="779"/>
      <c r="AB54" s="779"/>
      <c r="AC54" s="779"/>
      <c r="AD54" s="779"/>
    </row>
    <row r="55" spans="2:30" ht="15.6">
      <c r="B55" s="462" t="s">
        <v>717</v>
      </c>
      <c r="C55" s="685">
        <f>'GASTO REAL TOTAL'!C48</f>
        <v>0</v>
      </c>
      <c r="D55" s="62">
        <f>'GASTO REAL TOTAL'!D48</f>
        <v>0</v>
      </c>
      <c r="E55" s="1084">
        <f>'GASTO REAL TOTAL'!E48</f>
        <v>0</v>
      </c>
      <c r="F55" s="1087">
        <f>'GASTO REAL TOTAL'!F48</f>
        <v>0</v>
      </c>
      <c r="G55" s="925">
        <f>'GASTO REAL TOTAL'!G48</f>
        <v>0</v>
      </c>
      <c r="H55" s="621" t="str">
        <f>IF(E55&gt;C55,"E","")</f>
        <v/>
      </c>
      <c r="I55" s="1419" t="s">
        <v>1174</v>
      </c>
      <c r="J55" s="1420"/>
      <c r="K55" s="779"/>
      <c r="L55" s="779"/>
      <c r="M55" s="779"/>
      <c r="N55" s="779"/>
      <c r="O55" s="779"/>
      <c r="P55" s="779"/>
      <c r="Q55" s="779"/>
      <c r="R55" s="779"/>
      <c r="S55" s="779"/>
      <c r="T55" s="779"/>
      <c r="U55" s="779"/>
      <c r="V55" s="779"/>
      <c r="W55" s="779"/>
      <c r="X55" s="779"/>
      <c r="Y55" s="779"/>
      <c r="Z55" s="779"/>
      <c r="AA55" s="779"/>
      <c r="AB55" s="779"/>
      <c r="AC55" s="779"/>
      <c r="AD55" s="779"/>
    </row>
    <row r="56" spans="2:30" ht="15.6">
      <c r="B56" s="463" t="s">
        <v>777</v>
      </c>
      <c r="C56" s="685">
        <f>'GASTO REAL TOTAL'!C49</f>
        <v>0</v>
      </c>
      <c r="D56" s="62">
        <f>'GASTO REAL TOTAL'!D49</f>
        <v>0</v>
      </c>
      <c r="E56" s="1084">
        <f>'GASTO REAL TOTAL'!E49</f>
        <v>0</v>
      </c>
      <c r="F56" s="1087">
        <f>'GASTO REAL TOTAL'!F49</f>
        <v>0</v>
      </c>
      <c r="G56" s="925">
        <f>'GASTO REAL TOTAL'!G49</f>
        <v>0</v>
      </c>
      <c r="H56" s="621" t="str">
        <f>IF(E56&gt;C56,"E","")</f>
        <v/>
      </c>
      <c r="I56" s="820" t="s">
        <v>1175</v>
      </c>
      <c r="J56" s="781">
        <f>'DATOS ESPECÍFICOS MEMORIA'!C44</f>
        <v>0</v>
      </c>
      <c r="K56" s="779"/>
      <c r="L56" s="779"/>
      <c r="M56" s="779"/>
      <c r="N56" s="779"/>
      <c r="O56" s="779"/>
      <c r="P56" s="779"/>
      <c r="Q56" s="779"/>
      <c r="R56" s="779"/>
      <c r="S56" s="779"/>
      <c r="T56" s="779"/>
      <c r="U56" s="779"/>
      <c r="V56" s="779"/>
      <c r="W56" s="779"/>
      <c r="X56" s="779"/>
      <c r="Y56" s="779"/>
      <c r="Z56" s="779"/>
      <c r="AA56" s="779"/>
      <c r="AB56" s="779"/>
      <c r="AC56" s="779"/>
      <c r="AD56" s="779"/>
    </row>
    <row r="57" spans="2:30" ht="26.4">
      <c r="B57" s="458" t="s">
        <v>781</v>
      </c>
      <c r="C57" s="685">
        <f>'GASTO REAL TOTAL'!C50</f>
        <v>0</v>
      </c>
      <c r="D57" s="61" t="str">
        <f>'GASTO REAL TOTAL'!D50</f>
        <v/>
      </c>
      <c r="E57" s="1084">
        <f>'GASTO REAL TOTAL'!E50</f>
        <v>0</v>
      </c>
      <c r="F57" s="1088" t="str">
        <f>'GASTO REAL TOTAL'!F50</f>
        <v/>
      </c>
      <c r="G57" s="925">
        <f>'GASTO REAL TOTAL'!G50</f>
        <v>0</v>
      </c>
      <c r="H57" s="621" t="str">
        <f>IF(E57&gt;C57,"E","")</f>
        <v/>
      </c>
      <c r="I57" s="823" t="s">
        <v>1176</v>
      </c>
      <c r="J57" s="781">
        <f>'DATOS ESPECÍFICOS MEMORIA'!C45</f>
        <v>0</v>
      </c>
      <c r="K57" s="779"/>
      <c r="L57" s="779"/>
      <c r="M57" s="779"/>
      <c r="N57" s="779"/>
      <c r="O57" s="779"/>
      <c r="P57" s="779"/>
      <c r="Q57" s="779"/>
      <c r="R57" s="779"/>
      <c r="S57" s="779"/>
      <c r="T57" s="779"/>
      <c r="U57" s="779"/>
      <c r="V57" s="779"/>
      <c r="W57" s="779"/>
      <c r="X57" s="779"/>
      <c r="Y57" s="779"/>
      <c r="Z57" s="779"/>
      <c r="AA57" s="779"/>
      <c r="AB57" s="779"/>
      <c r="AC57" s="779"/>
      <c r="AD57" s="779"/>
    </row>
    <row r="58" spans="2:30" ht="14.4" thickBot="1">
      <c r="B58" s="464"/>
      <c r="C58" s="447"/>
      <c r="D58" s="46"/>
      <c r="E58" s="1084"/>
      <c r="F58" s="1089"/>
      <c r="G58" s="925"/>
      <c r="H58" s="623"/>
      <c r="K58" s="779"/>
      <c r="L58" s="779"/>
      <c r="M58" s="779"/>
      <c r="N58" s="779"/>
      <c r="O58" s="779"/>
      <c r="P58" s="779"/>
      <c r="Q58" s="779"/>
      <c r="R58" s="779"/>
      <c r="S58" s="779"/>
      <c r="T58" s="779"/>
      <c r="U58" s="779"/>
      <c r="V58" s="779"/>
      <c r="W58" s="779"/>
      <c r="X58" s="779"/>
      <c r="Y58" s="779"/>
      <c r="Z58" s="779"/>
      <c r="AA58" s="779"/>
      <c r="AB58" s="779"/>
      <c r="AC58" s="779"/>
      <c r="AD58" s="779"/>
    </row>
    <row r="59" spans="2:30" ht="18.600000000000001" thickBot="1">
      <c r="B59" s="461" t="s">
        <v>870</v>
      </c>
      <c r="C59" s="86">
        <f>'GASTO REAL TOTAL'!C52</f>
        <v>0</v>
      </c>
      <c r="D59" s="74">
        <f>'GASTO REAL TOTAL'!D52</f>
        <v>0</v>
      </c>
      <c r="E59" s="918">
        <f>'GASTO REAL TOTAL'!E52</f>
        <v>0</v>
      </c>
      <c r="F59" s="1082">
        <f>'GASTO REAL TOTAL'!F52</f>
        <v>0</v>
      </c>
      <c r="G59" s="921">
        <f>'GASTO REAL TOTAL'!G52</f>
        <v>0</v>
      </c>
      <c r="H59" s="426"/>
      <c r="I59" s="779"/>
      <c r="J59" s="779"/>
      <c r="K59" s="779"/>
      <c r="L59" s="779"/>
      <c r="M59" s="779"/>
      <c r="N59" s="779"/>
      <c r="O59" s="779"/>
      <c r="P59" s="779"/>
      <c r="Q59" s="779"/>
      <c r="R59" s="779"/>
      <c r="S59" s="779"/>
      <c r="T59" s="779"/>
      <c r="U59" s="779"/>
      <c r="V59" s="779"/>
      <c r="W59" s="779"/>
      <c r="X59" s="779"/>
      <c r="Y59" s="779"/>
      <c r="Z59" s="779"/>
      <c r="AA59" s="779"/>
      <c r="AB59" s="779"/>
      <c r="AC59" s="779"/>
      <c r="AD59" s="779"/>
    </row>
    <row r="60" spans="2:30" ht="16.2">
      <c r="B60" s="468"/>
      <c r="C60" s="436"/>
      <c r="D60" s="436"/>
      <c r="E60" s="63"/>
      <c r="F60" s="63"/>
      <c r="G60" s="63"/>
      <c r="H60" s="169"/>
      <c r="I60" s="1448" t="s">
        <v>1177</v>
      </c>
      <c r="J60" s="1448"/>
      <c r="K60" s="1448"/>
      <c r="L60" s="1448"/>
      <c r="M60" s="1448"/>
      <c r="N60" s="1448"/>
      <c r="O60" s="779"/>
      <c r="P60" s="779"/>
      <c r="Q60" s="779"/>
      <c r="R60" s="779"/>
      <c r="S60" s="779"/>
      <c r="T60" s="779"/>
      <c r="U60" s="779"/>
      <c r="V60" s="779"/>
      <c r="W60" s="779"/>
      <c r="X60" s="779"/>
      <c r="Y60" s="779"/>
      <c r="Z60" s="779"/>
      <c r="AA60" s="779"/>
    </row>
    <row r="61" spans="2:30" ht="13.8">
      <c r="B61" s="468"/>
      <c r="C61" s="435" t="str">
        <f>IF(H60&gt;0,"E: El GASTO EN NAVARRA no puede superar el GASTO EN ESPAÑA","")</f>
        <v/>
      </c>
      <c r="D61" s="436"/>
      <c r="E61" s="63"/>
      <c r="F61" s="63"/>
      <c r="G61" s="435"/>
      <c r="H61" s="63"/>
      <c r="I61" s="779"/>
      <c r="J61" s="779"/>
      <c r="K61" s="779"/>
      <c r="L61" s="779"/>
      <c r="M61" s="779"/>
      <c r="N61" s="779"/>
      <c r="O61" s="779"/>
      <c r="P61" s="779"/>
      <c r="Q61" s="779"/>
      <c r="R61" s="779"/>
      <c r="S61" s="779"/>
    </row>
    <row r="62" spans="2:30" ht="18.600000000000001" thickBot="1">
      <c r="B62" s="63"/>
      <c r="C62" s="435" t="str">
        <f>IF(I61&gt;0,"E´: El GASTO EN ESPAÑA no puede superar el GASTO TOTAL PRODUCCIÓN","")</f>
        <v/>
      </c>
      <c r="D62" s="436"/>
      <c r="E62" s="63"/>
      <c r="F62" s="63"/>
      <c r="G62" s="435"/>
      <c r="H62" s="63"/>
      <c r="I62" s="745" t="s">
        <v>1178</v>
      </c>
      <c r="J62" s="481"/>
      <c r="K62" s="481"/>
      <c r="L62" s="481"/>
      <c r="M62" s="481"/>
      <c r="N62" s="779"/>
      <c r="O62" s="779"/>
      <c r="P62" s="779"/>
      <c r="Q62" s="779"/>
      <c r="R62" s="779"/>
      <c r="S62" s="779"/>
    </row>
    <row r="63" spans="2:30" ht="30.75" customHeight="1" thickBot="1">
      <c r="B63" s="63"/>
      <c r="C63" s="1376" t="s">
        <v>852</v>
      </c>
      <c r="D63" s="1377"/>
      <c r="E63" s="548" t="str">
        <f>'GASTO REAL TOTAL'!E56</f>
        <v>100%</v>
      </c>
      <c r="F63" s="780"/>
      <c r="G63" s="780"/>
      <c r="H63" s="780"/>
      <c r="I63" s="746"/>
      <c r="J63" s="481"/>
      <c r="K63" s="481"/>
      <c r="L63" s="481"/>
      <c r="M63" s="481"/>
      <c r="N63" s="779"/>
      <c r="O63" s="779"/>
      <c r="P63" s="779"/>
      <c r="Q63" s="779"/>
      <c r="R63" s="779"/>
      <c r="S63" s="779"/>
    </row>
    <row r="64" spans="2:30" ht="39">
      <c r="I64" s="710"/>
      <c r="J64" s="747" t="s">
        <v>1179</v>
      </c>
      <c r="K64" s="786" t="s">
        <v>1180</v>
      </c>
      <c r="L64" s="710"/>
      <c r="M64" s="710"/>
      <c r="N64" s="779"/>
      <c r="O64" s="779"/>
      <c r="P64" s="779"/>
      <c r="Q64" s="779"/>
      <c r="R64" s="779"/>
      <c r="S64" s="779"/>
    </row>
    <row r="65" spans="2:19" ht="13.8">
      <c r="I65" s="824" t="s">
        <v>1181</v>
      </c>
      <c r="J65" s="787">
        <f>'DATOS ESPECÍFICOS MEMORIA'!C53</f>
        <v>0</v>
      </c>
      <c r="K65" s="787">
        <f>'DATOS ESPECÍFICOS MEMORIA'!D53</f>
        <v>0</v>
      </c>
      <c r="L65" s="710"/>
      <c r="M65" s="710"/>
      <c r="N65" s="779"/>
      <c r="O65" s="779"/>
      <c r="P65" s="779"/>
      <c r="Q65" s="779"/>
      <c r="R65" s="779"/>
      <c r="S65" s="779"/>
    </row>
    <row r="66" spans="2:19" ht="21" customHeight="1">
      <c r="I66" s="824" t="s">
        <v>1182</v>
      </c>
      <c r="J66" s="787">
        <f>'DATOS ESPECÍFICOS MEMORIA'!C54</f>
        <v>0</v>
      </c>
      <c r="K66" s="787">
        <f>'DATOS ESPECÍFICOS MEMORIA'!D54</f>
        <v>0</v>
      </c>
      <c r="L66" s="710"/>
      <c r="M66" s="710"/>
      <c r="N66" s="779"/>
      <c r="O66" s="779"/>
      <c r="P66" s="779"/>
      <c r="Q66" s="779"/>
      <c r="R66" s="779"/>
      <c r="S66" s="779"/>
    </row>
    <row r="67" spans="2:19" ht="13.8">
      <c r="I67" s="824" t="s">
        <v>808</v>
      </c>
      <c r="J67" s="787">
        <f>'DATOS ESPECÍFICOS MEMORIA'!C55</f>
        <v>0</v>
      </c>
      <c r="K67" s="787">
        <f>'DATOS ESPECÍFICOS MEMORIA'!D55</f>
        <v>0</v>
      </c>
      <c r="L67" s="710"/>
      <c r="M67" s="710"/>
      <c r="N67" s="779"/>
      <c r="O67" s="779"/>
      <c r="P67" s="779"/>
      <c r="Q67" s="779"/>
      <c r="R67" s="779"/>
      <c r="S67" s="779"/>
    </row>
    <row r="68" spans="2:19" ht="51.75" customHeight="1">
      <c r="I68" s="825" t="s">
        <v>1214</v>
      </c>
      <c r="J68" s="787">
        <f>'DATOS ESPECÍFICOS MEMORIA'!C56</f>
        <v>0</v>
      </c>
      <c r="K68" s="787">
        <f>'DATOS ESPECÍFICOS MEMORIA'!D56</f>
        <v>0</v>
      </c>
      <c r="L68" s="750"/>
      <c r="N68" s="779"/>
      <c r="O68" s="779"/>
      <c r="P68" s="779"/>
      <c r="Q68" s="779"/>
      <c r="R68" s="779"/>
      <c r="S68" s="779"/>
    </row>
    <row r="69" spans="2:19" ht="25.5" customHeight="1">
      <c r="I69" s="1307" t="s">
        <v>1183</v>
      </c>
      <c r="J69" s="1308"/>
      <c r="K69" s="787">
        <f>'DATOS ESPECÍFICOS MEMORIA'!D57</f>
        <v>0</v>
      </c>
      <c r="L69" s="481"/>
      <c r="M69" s="481"/>
      <c r="N69" s="779"/>
      <c r="O69" s="779"/>
      <c r="P69" s="779"/>
      <c r="Q69" s="779"/>
      <c r="R69" s="779"/>
      <c r="S69" s="779"/>
    </row>
    <row r="70" spans="2:19" ht="13.8">
      <c r="I70" s="711" t="s">
        <v>1213</v>
      </c>
      <c r="J70" s="481"/>
      <c r="K70" s="481"/>
      <c r="L70" s="481"/>
      <c r="M70" s="481"/>
      <c r="N70" s="779"/>
      <c r="O70" s="779"/>
      <c r="P70" s="779"/>
      <c r="Q70" s="779"/>
      <c r="R70" s="779"/>
      <c r="S70" s="779"/>
    </row>
    <row r="71" spans="2:19" ht="13.8">
      <c r="I71" s="478"/>
      <c r="J71" s="478"/>
      <c r="K71" s="478"/>
      <c r="L71" s="478"/>
      <c r="N71" s="779"/>
      <c r="O71" s="779"/>
      <c r="P71" s="779"/>
      <c r="Q71" s="779"/>
      <c r="R71" s="779"/>
      <c r="S71" s="779"/>
    </row>
    <row r="72" spans="2:19" ht="18">
      <c r="I72" s="745" t="s">
        <v>1184</v>
      </c>
      <c r="J72" s="710"/>
      <c r="K72" s="710"/>
      <c r="L72" s="710"/>
      <c r="N72" s="779"/>
      <c r="O72" s="779"/>
      <c r="P72" s="779"/>
      <c r="Q72" s="779"/>
      <c r="R72" s="779"/>
      <c r="S72" s="779"/>
    </row>
    <row r="73" spans="2:19" ht="9" customHeight="1">
      <c r="I73" s="746"/>
      <c r="J73" s="481"/>
      <c r="K73" s="481"/>
      <c r="L73" s="481"/>
      <c r="M73" s="481"/>
      <c r="N73" s="779"/>
      <c r="O73" s="779"/>
      <c r="P73" s="779"/>
      <c r="Q73" s="779"/>
      <c r="R73" s="779"/>
      <c r="S73" s="779"/>
    </row>
    <row r="74" spans="2:19" ht="13.8">
      <c r="I74" s="826" t="s">
        <v>1181</v>
      </c>
      <c r="J74" s="787">
        <f>'DATOS ESPECÍFICOS MEMORIA'!C62</f>
        <v>0</v>
      </c>
      <c r="K74" s="481"/>
      <c r="L74" s="481"/>
      <c r="M74" s="481"/>
      <c r="N74" s="779"/>
      <c r="O74" s="779"/>
      <c r="P74" s="779"/>
      <c r="Q74" s="779"/>
      <c r="R74" s="779"/>
      <c r="S74" s="779"/>
    </row>
    <row r="75" spans="2:19" ht="13.8">
      <c r="I75" s="826" t="s">
        <v>1182</v>
      </c>
      <c r="J75" s="787">
        <f>'DATOS ESPECÍFICOS MEMORIA'!C63</f>
        <v>0</v>
      </c>
      <c r="K75" s="481"/>
      <c r="L75" s="481"/>
      <c r="M75" s="481"/>
      <c r="N75" s="779"/>
      <c r="O75" s="779"/>
      <c r="P75" s="779"/>
      <c r="Q75" s="779"/>
      <c r="R75" s="779"/>
      <c r="S75" s="779"/>
    </row>
    <row r="76" spans="2:19">
      <c r="B76" s="879" t="s">
        <v>1206</v>
      </c>
      <c r="I76" s="827" t="s">
        <v>808</v>
      </c>
      <c r="J76" s="787">
        <f>'DATOS ESPECÍFICOS MEMORIA'!C64</f>
        <v>0</v>
      </c>
      <c r="K76" s="481"/>
      <c r="L76" s="481"/>
      <c r="M76" s="481"/>
    </row>
    <row r="77" spans="2:19" ht="18.600000000000001" hidden="1" thickBot="1">
      <c r="B77" s="681" t="s">
        <v>1056</v>
      </c>
      <c r="C77" s="682"/>
      <c r="D77" s="682"/>
      <c r="E77" s="682"/>
      <c r="F77" s="682"/>
      <c r="G77" s="682"/>
      <c r="H77" s="682"/>
      <c r="I77" s="682"/>
      <c r="J77" s="682"/>
      <c r="K77" s="682"/>
      <c r="L77" s="683"/>
    </row>
    <row r="78" spans="2:19" ht="13.8" hidden="1" thickBot="1">
      <c r="B78" s="478"/>
    </row>
    <row r="79" spans="2:19" ht="47.4" hidden="1" thickBot="1">
      <c r="B79" s="598" t="s">
        <v>865</v>
      </c>
      <c r="C79" s="625" t="s">
        <v>1049</v>
      </c>
      <c r="D79" s="595" t="s">
        <v>691</v>
      </c>
      <c r="E79" s="592" t="s">
        <v>1050</v>
      </c>
      <c r="F79" s="591" t="s">
        <v>762</v>
      </c>
      <c r="G79" s="591" t="s">
        <v>763</v>
      </c>
    </row>
    <row r="80" spans="2:19" ht="15.6" hidden="1">
      <c r="B80" s="598" t="s">
        <v>787</v>
      </c>
      <c r="C80" s="348"/>
      <c r="D80" s="585"/>
      <c r="E80" s="349"/>
      <c r="F80" s="350"/>
      <c r="G80" s="351"/>
    </row>
    <row r="81" spans="2:7" ht="13.8" hidden="1">
      <c r="B81" s="63"/>
      <c r="C81" s="352"/>
      <c r="D81" s="586"/>
      <c r="E81" s="353"/>
      <c r="F81" s="587"/>
      <c r="G81" s="588"/>
    </row>
    <row r="82" spans="2:7" ht="15.6" hidden="1">
      <c r="B82" s="589" t="s">
        <v>733</v>
      </c>
      <c r="C82" s="356">
        <f>'RESUMEN JUSTIFICACIÓN'!C5</f>
        <v>0</v>
      </c>
      <c r="D82" s="61" t="str">
        <f>'RESUMEN JUSTIFICACIÓN'!D5</f>
        <v/>
      </c>
      <c r="E82" s="357">
        <f>'RESUMEN JUSTIFICACIÓN'!E5</f>
        <v>0</v>
      </c>
      <c r="F82" s="358" t="str">
        <f>'RESUMEN JUSTIFICACIÓN'!F5</f>
        <v/>
      </c>
      <c r="G82" s="358" t="str">
        <f>'RESUMEN JUSTIFICACIÓN'!G5</f>
        <v/>
      </c>
    </row>
    <row r="83" spans="2:7" ht="15.6" hidden="1">
      <c r="B83" s="599" t="s">
        <v>697</v>
      </c>
      <c r="C83" s="359">
        <f>'RESUMEN JUSTIFICACIÓN'!C6</f>
        <v>0</v>
      </c>
      <c r="D83" s="55">
        <f>'RESUMEN JUSTIFICACIÓN'!D6</f>
        <v>0</v>
      </c>
      <c r="E83" s="360">
        <f>'RESUMEN JUSTIFICACIÓN'!E6</f>
        <v>0</v>
      </c>
      <c r="F83" s="358" t="str">
        <f>'RESUMEN JUSTIFICACIÓN'!F6</f>
        <v/>
      </c>
      <c r="G83" s="588">
        <f>'RESUMEN JUSTIFICACIÓN'!G6</f>
        <v>0</v>
      </c>
    </row>
    <row r="84" spans="2:7" ht="15.6" hidden="1">
      <c r="B84" s="599" t="s">
        <v>698</v>
      </c>
      <c r="C84" s="359">
        <f>'RESUMEN JUSTIFICACIÓN'!C7</f>
        <v>0</v>
      </c>
      <c r="D84" s="55">
        <f>'RESUMEN JUSTIFICACIÓN'!D7</f>
        <v>0</v>
      </c>
      <c r="E84" s="360">
        <f>'RESUMEN JUSTIFICACIÓN'!E7</f>
        <v>0</v>
      </c>
      <c r="F84" s="358" t="str">
        <f>'RESUMEN JUSTIFICACIÓN'!F7</f>
        <v/>
      </c>
      <c r="G84" s="588">
        <f>'RESUMEN JUSTIFICACIÓN'!G7</f>
        <v>0</v>
      </c>
    </row>
    <row r="85" spans="2:7" ht="15.6" hidden="1">
      <c r="B85" s="600" t="s">
        <v>699</v>
      </c>
      <c r="C85" s="359">
        <f>'RESUMEN JUSTIFICACIÓN'!C8</f>
        <v>0</v>
      </c>
      <c r="D85" s="55">
        <f>'RESUMEN JUSTIFICACIÓN'!D8</f>
        <v>0</v>
      </c>
      <c r="E85" s="360">
        <f>'RESUMEN JUSTIFICACIÓN'!E8</f>
        <v>0</v>
      </c>
      <c r="F85" s="358" t="str">
        <f>'RESUMEN JUSTIFICACIÓN'!F8</f>
        <v/>
      </c>
      <c r="G85" s="588">
        <f>'RESUMEN JUSTIFICACIÓN'!G8</f>
        <v>0</v>
      </c>
    </row>
    <row r="86" spans="2:7" ht="15.6" hidden="1">
      <c r="B86" s="589" t="s">
        <v>734</v>
      </c>
      <c r="C86" s="356">
        <f>'RESUMEN JUSTIFICACIÓN'!C9</f>
        <v>0</v>
      </c>
      <c r="D86" s="61" t="str">
        <f>'RESUMEN JUSTIFICACIÓN'!D9</f>
        <v/>
      </c>
      <c r="E86" s="357">
        <f>'RESUMEN JUSTIFICACIÓN'!E9</f>
        <v>0</v>
      </c>
      <c r="F86" s="358" t="str">
        <f>'RESUMEN JUSTIFICACIÓN'!F9</f>
        <v/>
      </c>
      <c r="G86" s="358" t="str">
        <f>'RESUMEN JUSTIFICACIÓN'!G9</f>
        <v/>
      </c>
    </row>
    <row r="87" spans="2:7" ht="15.6" hidden="1">
      <c r="B87" s="600" t="s">
        <v>700</v>
      </c>
      <c r="C87" s="359">
        <f>'RESUMEN JUSTIFICACIÓN'!C10</f>
        <v>0</v>
      </c>
      <c r="D87" s="55">
        <f>'RESUMEN JUSTIFICACIÓN'!D10</f>
        <v>0</v>
      </c>
      <c r="E87" s="360">
        <f>'RESUMEN JUSTIFICACIÓN'!E10</f>
        <v>0</v>
      </c>
      <c r="F87" s="358" t="str">
        <f>'RESUMEN JUSTIFICACIÓN'!F10</f>
        <v/>
      </c>
      <c r="G87" s="588">
        <f>'RESUMEN JUSTIFICACIÓN'!G10</f>
        <v>0</v>
      </c>
    </row>
    <row r="88" spans="2:7" ht="15.6" hidden="1">
      <c r="B88" s="600" t="s">
        <v>701</v>
      </c>
      <c r="C88" s="359">
        <f>'RESUMEN JUSTIFICACIÓN'!C11</f>
        <v>0</v>
      </c>
      <c r="D88" s="55">
        <f>'RESUMEN JUSTIFICACIÓN'!D11</f>
        <v>0</v>
      </c>
      <c r="E88" s="360">
        <f>'RESUMEN JUSTIFICACIÓN'!E11</f>
        <v>0</v>
      </c>
      <c r="F88" s="358" t="str">
        <f>'RESUMEN JUSTIFICACIÓN'!F11</f>
        <v/>
      </c>
      <c r="G88" s="588">
        <f>'RESUMEN JUSTIFICACIÓN'!G11</f>
        <v>0</v>
      </c>
    </row>
    <row r="89" spans="2:7" ht="15.6" hidden="1">
      <c r="B89" s="589" t="s">
        <v>735</v>
      </c>
      <c r="C89" s="356">
        <f>'RESUMEN JUSTIFICACIÓN'!C12</f>
        <v>0</v>
      </c>
      <c r="D89" s="61" t="str">
        <f>'RESUMEN JUSTIFICACIÓN'!D12</f>
        <v/>
      </c>
      <c r="E89" s="357">
        <f>'RESUMEN JUSTIFICACIÓN'!E12</f>
        <v>0</v>
      </c>
      <c r="F89" s="358" t="str">
        <f>'RESUMEN JUSTIFICACIÓN'!F12</f>
        <v/>
      </c>
      <c r="G89" s="358" t="str">
        <f>'RESUMEN JUSTIFICACIÓN'!G12</f>
        <v/>
      </c>
    </row>
    <row r="90" spans="2:7" ht="15.6" hidden="1">
      <c r="B90" s="600" t="s">
        <v>692</v>
      </c>
      <c r="C90" s="359">
        <f>'RESUMEN JUSTIFICACIÓN'!C13</f>
        <v>0</v>
      </c>
      <c r="D90" s="62">
        <f>'RESUMEN JUSTIFICACIÓN'!D13</f>
        <v>0</v>
      </c>
      <c r="E90" s="360">
        <f>'RESUMEN JUSTIFICACIÓN'!E13</f>
        <v>0</v>
      </c>
      <c r="F90" s="358" t="str">
        <f>'RESUMEN JUSTIFICACIÓN'!F13</f>
        <v/>
      </c>
      <c r="G90" s="588">
        <f>'RESUMEN JUSTIFICACIÓN'!G13</f>
        <v>0</v>
      </c>
    </row>
    <row r="91" spans="2:7" ht="15.6" hidden="1">
      <c r="B91" s="600" t="s">
        <v>804</v>
      </c>
      <c r="C91" s="359">
        <f>'RESUMEN JUSTIFICACIÓN'!C14</f>
        <v>0</v>
      </c>
      <c r="D91" s="62">
        <f>'RESUMEN JUSTIFICACIÓN'!D14</f>
        <v>0</v>
      </c>
      <c r="E91" s="360">
        <f>'RESUMEN JUSTIFICACIÓN'!E14</f>
        <v>0</v>
      </c>
      <c r="F91" s="358" t="str">
        <f>'RESUMEN JUSTIFICACIÓN'!F14</f>
        <v/>
      </c>
      <c r="G91" s="588">
        <f>'RESUMEN JUSTIFICACIÓN'!G14</f>
        <v>0</v>
      </c>
    </row>
    <row r="92" spans="2:7" ht="15.6" hidden="1">
      <c r="B92" s="67" t="s">
        <v>805</v>
      </c>
      <c r="C92" s="359">
        <f>'RESUMEN JUSTIFICACIÓN'!C15</f>
        <v>0</v>
      </c>
      <c r="D92" s="62">
        <f>'RESUMEN JUSTIFICACIÓN'!D15</f>
        <v>0</v>
      </c>
      <c r="E92" s="360">
        <f>'RESUMEN JUSTIFICACIÓN'!E15</f>
        <v>0</v>
      </c>
      <c r="F92" s="358" t="str">
        <f>'RESUMEN JUSTIFICACIÓN'!F15</f>
        <v/>
      </c>
      <c r="G92" s="588">
        <f>'RESUMEN JUSTIFICACIÓN'!G15</f>
        <v>0</v>
      </c>
    </row>
    <row r="93" spans="2:7" ht="15.6" hidden="1">
      <c r="B93" s="589" t="s">
        <v>736</v>
      </c>
      <c r="C93" s="356">
        <f>'RESUMEN JUSTIFICACIÓN'!C16</f>
        <v>0</v>
      </c>
      <c r="D93" s="61" t="str">
        <f>'RESUMEN JUSTIFICACIÓN'!D16</f>
        <v/>
      </c>
      <c r="E93" s="357">
        <f>'RESUMEN JUSTIFICACIÓN'!E16</f>
        <v>0</v>
      </c>
      <c r="F93" s="358" t="str">
        <f>'RESUMEN JUSTIFICACIÓN'!F16</f>
        <v/>
      </c>
      <c r="G93" s="358" t="str">
        <f>'RESUMEN JUSTIFICACIÓN'!G16</f>
        <v/>
      </c>
    </row>
    <row r="94" spans="2:7" ht="15.6" hidden="1">
      <c r="B94" s="600" t="s">
        <v>702</v>
      </c>
      <c r="C94" s="359">
        <f>'RESUMEN JUSTIFICACIÓN'!C17</f>
        <v>0</v>
      </c>
      <c r="D94" s="62">
        <f>'RESUMEN JUSTIFICACIÓN'!D17</f>
        <v>0</v>
      </c>
      <c r="E94" s="360">
        <f>'RESUMEN JUSTIFICACIÓN'!E17</f>
        <v>0</v>
      </c>
      <c r="F94" s="358" t="str">
        <f>'RESUMEN JUSTIFICACIÓN'!F17</f>
        <v/>
      </c>
      <c r="G94" s="588">
        <f>'RESUMEN JUSTIFICACIÓN'!G17</f>
        <v>0</v>
      </c>
    </row>
    <row r="95" spans="2:7" ht="15.6" hidden="1">
      <c r="B95" s="600" t="s">
        <v>703</v>
      </c>
      <c r="C95" s="359">
        <f>'RESUMEN JUSTIFICACIÓN'!C18</f>
        <v>0</v>
      </c>
      <c r="D95" s="62">
        <f>'RESUMEN JUSTIFICACIÓN'!D18</f>
        <v>0</v>
      </c>
      <c r="E95" s="360">
        <f>'RESUMEN JUSTIFICACIÓN'!E18</f>
        <v>0</v>
      </c>
      <c r="F95" s="358" t="str">
        <f>'RESUMEN JUSTIFICACIÓN'!F18</f>
        <v/>
      </c>
      <c r="G95" s="588">
        <f>'RESUMEN JUSTIFICACIÓN'!G18</f>
        <v>0</v>
      </c>
    </row>
    <row r="96" spans="2:7" ht="15.6" hidden="1">
      <c r="B96" s="600" t="s">
        <v>705</v>
      </c>
      <c r="C96" s="359">
        <f>'RESUMEN JUSTIFICACIÓN'!C19</f>
        <v>0</v>
      </c>
      <c r="D96" s="62">
        <f>'RESUMEN JUSTIFICACIÓN'!D19</f>
        <v>0</v>
      </c>
      <c r="E96" s="360">
        <f>'RESUMEN JUSTIFICACIÓN'!E19</f>
        <v>0</v>
      </c>
      <c r="F96" s="358" t="str">
        <f>'RESUMEN JUSTIFICACIÓN'!F19</f>
        <v/>
      </c>
      <c r="G96" s="588">
        <f>'RESUMEN JUSTIFICACIÓN'!G19</f>
        <v>0</v>
      </c>
    </row>
    <row r="97" spans="2:7" ht="15.6" hidden="1">
      <c r="B97" s="600" t="s">
        <v>718</v>
      </c>
      <c r="C97" s="359">
        <f>'RESUMEN JUSTIFICACIÓN'!C20</f>
        <v>0</v>
      </c>
      <c r="D97" s="62">
        <f>'RESUMEN JUSTIFICACIÓN'!D20</f>
        <v>0</v>
      </c>
      <c r="E97" s="360">
        <f>'RESUMEN JUSTIFICACIÓN'!E20</f>
        <v>0</v>
      </c>
      <c r="F97" s="358" t="str">
        <f>'RESUMEN JUSTIFICACIÓN'!F20</f>
        <v/>
      </c>
      <c r="G97" s="588">
        <f>'RESUMEN JUSTIFICACIÓN'!G20</f>
        <v>0</v>
      </c>
    </row>
    <row r="98" spans="2:7" ht="15.6" hidden="1">
      <c r="B98" s="589" t="s">
        <v>737</v>
      </c>
      <c r="C98" s="356">
        <f>'RESUMEN JUSTIFICACIÓN'!C21</f>
        <v>0</v>
      </c>
      <c r="D98" s="61" t="str">
        <f>'RESUMEN JUSTIFICACIÓN'!D21</f>
        <v/>
      </c>
      <c r="E98" s="357">
        <f>'RESUMEN JUSTIFICACIÓN'!E21</f>
        <v>0</v>
      </c>
      <c r="F98" s="358" t="str">
        <f>'RESUMEN JUSTIFICACIÓN'!F21</f>
        <v/>
      </c>
      <c r="G98" s="358" t="str">
        <f>'RESUMEN JUSTIFICACIÓN'!G21</f>
        <v/>
      </c>
    </row>
    <row r="99" spans="2:7" ht="15.6" hidden="1">
      <c r="B99" s="600" t="s">
        <v>704</v>
      </c>
      <c r="C99" s="359">
        <f>'RESUMEN JUSTIFICACIÓN'!C22</f>
        <v>0</v>
      </c>
      <c r="D99" s="62">
        <f>'RESUMEN JUSTIFICACIÓN'!D22</f>
        <v>0</v>
      </c>
      <c r="E99" s="360">
        <f>'RESUMEN JUSTIFICACIÓN'!E22</f>
        <v>0</v>
      </c>
      <c r="F99" s="358" t="str">
        <f>'RESUMEN JUSTIFICACIÓN'!F22</f>
        <v/>
      </c>
      <c r="G99" s="588">
        <f>'RESUMEN JUSTIFICACIÓN'!G22</f>
        <v>0</v>
      </c>
    </row>
    <row r="100" spans="2:7" ht="15.6" hidden="1">
      <c r="B100" s="600" t="s">
        <v>719</v>
      </c>
      <c r="C100" s="359">
        <f>'RESUMEN JUSTIFICACIÓN'!C23</f>
        <v>0</v>
      </c>
      <c r="D100" s="62">
        <f>'RESUMEN JUSTIFICACIÓN'!D23</f>
        <v>0</v>
      </c>
      <c r="E100" s="360">
        <f>'RESUMEN JUSTIFICACIÓN'!E23</f>
        <v>0</v>
      </c>
      <c r="F100" s="358" t="str">
        <f>'RESUMEN JUSTIFICACIÓN'!F23</f>
        <v/>
      </c>
      <c r="G100" s="588">
        <f>'RESUMEN JUSTIFICACIÓN'!G23</f>
        <v>0</v>
      </c>
    </row>
    <row r="101" spans="2:7" ht="15.6" hidden="1">
      <c r="B101" s="600" t="s">
        <v>706</v>
      </c>
      <c r="C101" s="359">
        <f>'RESUMEN JUSTIFICACIÓN'!C24</f>
        <v>0</v>
      </c>
      <c r="D101" s="62">
        <f>'RESUMEN JUSTIFICACIÓN'!D24</f>
        <v>0</v>
      </c>
      <c r="E101" s="360">
        <f>'RESUMEN JUSTIFICACIÓN'!E24</f>
        <v>0</v>
      </c>
      <c r="F101" s="358" t="str">
        <f>'RESUMEN JUSTIFICACIÓN'!F24</f>
        <v/>
      </c>
      <c r="G101" s="588">
        <f>'RESUMEN JUSTIFICACIÓN'!G24</f>
        <v>0</v>
      </c>
    </row>
    <row r="102" spans="2:7" ht="15.6" hidden="1">
      <c r="B102" s="600" t="s">
        <v>707</v>
      </c>
      <c r="C102" s="359">
        <f>'RESUMEN JUSTIFICACIÓN'!C25</f>
        <v>0</v>
      </c>
      <c r="D102" s="62">
        <f>'RESUMEN JUSTIFICACIÓN'!D25</f>
        <v>0</v>
      </c>
      <c r="E102" s="360">
        <f>'RESUMEN JUSTIFICACIÓN'!E25</f>
        <v>0</v>
      </c>
      <c r="F102" s="358" t="str">
        <f>'RESUMEN JUSTIFICACIÓN'!F25</f>
        <v/>
      </c>
      <c r="G102" s="588">
        <f>'RESUMEN JUSTIFICACIÓN'!G25</f>
        <v>0</v>
      </c>
    </row>
    <row r="103" spans="2:7" ht="15.6" hidden="1">
      <c r="B103" s="600" t="s">
        <v>708</v>
      </c>
      <c r="C103" s="359">
        <f>'RESUMEN JUSTIFICACIÓN'!C26</f>
        <v>0</v>
      </c>
      <c r="D103" s="62">
        <f>'RESUMEN JUSTIFICACIÓN'!D26</f>
        <v>0</v>
      </c>
      <c r="E103" s="360">
        <f>'RESUMEN JUSTIFICACIÓN'!E26</f>
        <v>0</v>
      </c>
      <c r="F103" s="358" t="str">
        <f>'RESUMEN JUSTIFICACIÓN'!F26</f>
        <v/>
      </c>
      <c r="G103" s="588">
        <f>'RESUMEN JUSTIFICACIÓN'!G26</f>
        <v>0</v>
      </c>
    </row>
    <row r="104" spans="2:7" ht="15.6" hidden="1">
      <c r="B104" s="589" t="s">
        <v>738</v>
      </c>
      <c r="C104" s="356">
        <f>'RESUMEN JUSTIFICACIÓN'!C27</f>
        <v>0</v>
      </c>
      <c r="D104" s="61" t="str">
        <f>'RESUMEN JUSTIFICACIÓN'!D27</f>
        <v/>
      </c>
      <c r="E104" s="357">
        <f>'RESUMEN JUSTIFICACIÓN'!E27</f>
        <v>0</v>
      </c>
      <c r="F104" s="358" t="str">
        <f>'RESUMEN JUSTIFICACIÓN'!F27</f>
        <v/>
      </c>
      <c r="G104" s="358" t="str">
        <f>'RESUMEN JUSTIFICACIÓN'!G27</f>
        <v/>
      </c>
    </row>
    <row r="105" spans="2:7" ht="15.6" hidden="1">
      <c r="B105" s="601" t="s">
        <v>720</v>
      </c>
      <c r="C105" s="359">
        <f>'RESUMEN JUSTIFICACIÓN'!C28</f>
        <v>0</v>
      </c>
      <c r="D105" s="62">
        <f>'RESUMEN JUSTIFICACIÓN'!D28</f>
        <v>0</v>
      </c>
      <c r="E105" s="360">
        <f>'RESUMEN JUSTIFICACIÓN'!E28</f>
        <v>0</v>
      </c>
      <c r="F105" s="358" t="str">
        <f>'RESUMEN JUSTIFICACIÓN'!F28</f>
        <v/>
      </c>
      <c r="G105" s="588">
        <f>'RESUMEN JUSTIFICACIÓN'!G28</f>
        <v>0</v>
      </c>
    </row>
    <row r="106" spans="2:7" ht="15.6" hidden="1">
      <c r="B106" s="601" t="s">
        <v>709</v>
      </c>
      <c r="C106" s="359">
        <f>'RESUMEN JUSTIFICACIÓN'!C29</f>
        <v>0</v>
      </c>
      <c r="D106" s="62">
        <f>'RESUMEN JUSTIFICACIÓN'!D29</f>
        <v>0</v>
      </c>
      <c r="E106" s="360">
        <f>'RESUMEN JUSTIFICACIÓN'!E29</f>
        <v>0</v>
      </c>
      <c r="F106" s="358" t="str">
        <f>'RESUMEN JUSTIFICACIÓN'!F29</f>
        <v/>
      </c>
      <c r="G106" s="588">
        <f>'RESUMEN JUSTIFICACIÓN'!G29</f>
        <v>0</v>
      </c>
    </row>
    <row r="107" spans="2:7" ht="15.6" hidden="1">
      <c r="B107" s="589" t="s">
        <v>710</v>
      </c>
      <c r="C107" s="356">
        <f>'RESUMEN JUSTIFICACIÓN'!C30</f>
        <v>0</v>
      </c>
      <c r="D107" s="61" t="str">
        <f>'RESUMEN JUSTIFICACIÓN'!D30</f>
        <v/>
      </c>
      <c r="E107" s="357">
        <f>'RESUMEN JUSTIFICACIÓN'!E30</f>
        <v>0</v>
      </c>
      <c r="F107" s="358" t="str">
        <f>'RESUMEN JUSTIFICACIÓN'!F30</f>
        <v/>
      </c>
      <c r="G107" s="358" t="str">
        <f>'RESUMEN JUSTIFICACIÓN'!G30</f>
        <v/>
      </c>
    </row>
    <row r="108" spans="2:7" ht="15.6" hidden="1">
      <c r="B108" s="601" t="s">
        <v>711</v>
      </c>
      <c r="C108" s="359">
        <f>'RESUMEN JUSTIFICACIÓN'!C31</f>
        <v>0</v>
      </c>
      <c r="D108" s="62">
        <f>'RESUMEN JUSTIFICACIÓN'!D31</f>
        <v>0</v>
      </c>
      <c r="E108" s="360">
        <f>'RESUMEN JUSTIFICACIÓN'!E31</f>
        <v>0</v>
      </c>
      <c r="F108" s="358" t="str">
        <f>'RESUMEN JUSTIFICACIÓN'!F31</f>
        <v/>
      </c>
      <c r="G108" s="588">
        <f>'RESUMEN JUSTIFICACIÓN'!G31</f>
        <v>0</v>
      </c>
    </row>
    <row r="109" spans="2:7" ht="15.6" hidden="1">
      <c r="B109" s="601" t="s">
        <v>712</v>
      </c>
      <c r="C109" s="359">
        <f>'RESUMEN JUSTIFICACIÓN'!C32</f>
        <v>0</v>
      </c>
      <c r="D109" s="62">
        <f>'RESUMEN JUSTIFICACIÓN'!D32</f>
        <v>0</v>
      </c>
      <c r="E109" s="360">
        <f>'RESUMEN JUSTIFICACIÓN'!E32</f>
        <v>0</v>
      </c>
      <c r="F109" s="358" t="str">
        <f>'RESUMEN JUSTIFICACIÓN'!F32</f>
        <v/>
      </c>
      <c r="G109" s="588">
        <f>'RESUMEN JUSTIFICACIÓN'!G32</f>
        <v>0</v>
      </c>
    </row>
    <row r="110" spans="2:7" ht="15.6" hidden="1">
      <c r="B110" s="589" t="s">
        <v>739</v>
      </c>
      <c r="C110" s="362">
        <f>'RESUMEN JUSTIFICACIÓN'!C33</f>
        <v>0</v>
      </c>
      <c r="D110" s="61" t="str">
        <f>'RESUMEN JUSTIFICACIÓN'!D33</f>
        <v/>
      </c>
      <c r="E110" s="357">
        <f>'RESUMEN JUSTIFICACIÓN'!E33</f>
        <v>0</v>
      </c>
      <c r="F110" s="358" t="str">
        <f>'RESUMEN JUSTIFICACIÓN'!F33</f>
        <v/>
      </c>
      <c r="G110" s="358" t="str">
        <f>'RESUMEN JUSTIFICACIÓN'!G33</f>
        <v/>
      </c>
    </row>
    <row r="111" spans="2:7" ht="15.6" hidden="1">
      <c r="B111" s="601" t="s">
        <v>713</v>
      </c>
      <c r="C111" s="359">
        <f>'RESUMEN JUSTIFICACIÓN'!C34</f>
        <v>0</v>
      </c>
      <c r="D111" s="62">
        <f>'RESUMEN JUSTIFICACIÓN'!D34</f>
        <v>0</v>
      </c>
      <c r="E111" s="360">
        <f>'RESUMEN JUSTIFICACIÓN'!E34</f>
        <v>0</v>
      </c>
      <c r="F111" s="358" t="str">
        <f>'RESUMEN JUSTIFICACIÓN'!F34</f>
        <v/>
      </c>
      <c r="G111" s="588">
        <f>'RESUMEN JUSTIFICACIÓN'!G34</f>
        <v>0</v>
      </c>
    </row>
    <row r="112" spans="2:7" ht="15.6" hidden="1">
      <c r="B112" s="601" t="s">
        <v>714</v>
      </c>
      <c r="C112" s="359">
        <f>'RESUMEN JUSTIFICACIÓN'!C35</f>
        <v>0</v>
      </c>
      <c r="D112" s="62">
        <f>'RESUMEN JUSTIFICACIÓN'!D35</f>
        <v>0</v>
      </c>
      <c r="E112" s="360">
        <f>'RESUMEN JUSTIFICACIÓN'!E35</f>
        <v>0</v>
      </c>
      <c r="F112" s="358" t="str">
        <f>'RESUMEN JUSTIFICACIÓN'!F35</f>
        <v/>
      </c>
      <c r="G112" s="588">
        <f>'RESUMEN JUSTIFICACIÓN'!G35</f>
        <v>0</v>
      </c>
    </row>
    <row r="113" spans="2:33" ht="15.6" hidden="1">
      <c r="B113" s="589" t="s">
        <v>740</v>
      </c>
      <c r="C113" s="356">
        <f>'RESUMEN JUSTIFICACIÓN'!C36</f>
        <v>0</v>
      </c>
      <c r="D113" s="61" t="str">
        <f>'RESUMEN JUSTIFICACIÓN'!D36</f>
        <v/>
      </c>
      <c r="E113" s="357">
        <f>'RESUMEN JUSTIFICACIÓN'!E36</f>
        <v>0</v>
      </c>
      <c r="F113" s="358" t="str">
        <f>'RESUMEN JUSTIFICACIÓN'!F36</f>
        <v/>
      </c>
      <c r="G113" s="358" t="str">
        <f>'RESUMEN JUSTIFICACIÓN'!G36</f>
        <v/>
      </c>
    </row>
    <row r="114" spans="2:33" ht="15.6" hidden="1">
      <c r="B114" s="601" t="s">
        <v>715</v>
      </c>
      <c r="C114" s="359">
        <f>'RESUMEN JUSTIFICACIÓN'!C37</f>
        <v>0</v>
      </c>
      <c r="D114" s="62">
        <f>'RESUMEN JUSTIFICACIÓN'!D37</f>
        <v>0</v>
      </c>
      <c r="E114" s="360">
        <f>'RESUMEN JUSTIFICACIÓN'!E37</f>
        <v>0</v>
      </c>
      <c r="F114" s="358" t="str">
        <f>'RESUMEN JUSTIFICACIÓN'!F37</f>
        <v/>
      </c>
      <c r="G114" s="588">
        <f>'RESUMEN JUSTIFICACIÓN'!G37</f>
        <v>0</v>
      </c>
    </row>
    <row r="115" spans="2:33" ht="15.6" hidden="1">
      <c r="B115" s="601" t="s">
        <v>716</v>
      </c>
      <c r="C115" s="359">
        <f>'RESUMEN JUSTIFICACIÓN'!C38</f>
        <v>0</v>
      </c>
      <c r="D115" s="62">
        <f>'RESUMEN JUSTIFICACIÓN'!D38</f>
        <v>0</v>
      </c>
      <c r="E115" s="360">
        <f>'RESUMEN JUSTIFICACIÓN'!E38</f>
        <v>0</v>
      </c>
      <c r="F115" s="358" t="str">
        <f>'RESUMEN JUSTIFICACIÓN'!F38</f>
        <v/>
      </c>
      <c r="G115" s="588">
        <f>'RESUMEN JUSTIFICACIÓN'!G38</f>
        <v>0</v>
      </c>
    </row>
    <row r="116" spans="2:33" ht="31.2" hidden="1">
      <c r="B116" s="596" t="s">
        <v>802</v>
      </c>
      <c r="C116" s="356">
        <f>'RESUMEN JUSTIFICACIÓN'!C39</f>
        <v>0</v>
      </c>
      <c r="D116" s="61" t="str">
        <f>'RESUMEN JUSTIFICACIÓN'!D39</f>
        <v/>
      </c>
      <c r="E116" s="357">
        <f>'RESUMEN JUSTIFICACIÓN'!E39</f>
        <v>0</v>
      </c>
      <c r="F116" s="358" t="str">
        <f>'RESUMEN JUSTIFICACIÓN'!F39</f>
        <v/>
      </c>
      <c r="G116" s="358" t="str">
        <f>'RESUMEN JUSTIFICACIÓN'!G39</f>
        <v/>
      </c>
    </row>
    <row r="117" spans="2:33" ht="15.6" hidden="1">
      <c r="B117" s="601" t="s">
        <v>694</v>
      </c>
      <c r="C117" s="359">
        <f>'RESUMEN JUSTIFICACIÓN'!C40</f>
        <v>0</v>
      </c>
      <c r="D117" s="62">
        <f>'RESUMEN JUSTIFICACIÓN'!D40</f>
        <v>0</v>
      </c>
      <c r="E117" s="360">
        <f>'RESUMEN JUSTIFICACIÓN'!E40</f>
        <v>0</v>
      </c>
      <c r="F117" s="358" t="str">
        <f>'RESUMEN JUSTIFICACIÓN'!F40</f>
        <v/>
      </c>
      <c r="G117" s="588">
        <f>'RESUMEN JUSTIFICACIÓN'!G40</f>
        <v>0</v>
      </c>
    </row>
    <row r="118" spans="2:33" ht="31.2" hidden="1">
      <c r="B118" s="597" t="s">
        <v>803</v>
      </c>
      <c r="C118" s="359">
        <f>'RESUMEN JUSTIFICACIÓN'!C41</f>
        <v>0</v>
      </c>
      <c r="D118" s="62">
        <f>'RESUMEN JUSTIFICACIÓN'!D41</f>
        <v>0</v>
      </c>
      <c r="E118" s="360">
        <f>'RESUMEN JUSTIFICACIÓN'!E41</f>
        <v>0</v>
      </c>
      <c r="F118" s="358" t="str">
        <f>'RESUMEN JUSTIFICACIÓN'!F41</f>
        <v/>
      </c>
      <c r="G118" s="588">
        <f>'RESUMEN JUSTIFICACIÓN'!G41</f>
        <v>0</v>
      </c>
    </row>
    <row r="119" spans="2:33" ht="15.6" hidden="1">
      <c r="B119" s="489" t="s">
        <v>806</v>
      </c>
      <c r="C119" s="359">
        <f>'RESUMEN JUSTIFICACIÓN'!C42</f>
        <v>0</v>
      </c>
      <c r="D119" s="62">
        <f>'RESUMEN JUSTIFICACIÓN'!D42</f>
        <v>0</v>
      </c>
      <c r="E119" s="360">
        <f>'RESUMEN JUSTIFICACIÓN'!E42</f>
        <v>0</v>
      </c>
      <c r="F119" s="358">
        <f>'RESUMEN JUSTIFICACIÓN'!F42</f>
        <v>0</v>
      </c>
      <c r="G119" s="588">
        <f>'RESUMEN JUSTIFICACIÓN'!G42</f>
        <v>0</v>
      </c>
    </row>
    <row r="120" spans="2:33" ht="15.6" hidden="1">
      <c r="B120" s="583" t="s">
        <v>792</v>
      </c>
      <c r="C120" s="356">
        <f>'RESUMEN JUSTIFICACIÓN'!C43</f>
        <v>0</v>
      </c>
      <c r="D120" s="61" t="str">
        <f>'RESUMEN JUSTIFICACIÓN'!D43</f>
        <v/>
      </c>
      <c r="E120" s="357">
        <f>'RESUMEN JUSTIFICACIÓN'!E43</f>
        <v>0</v>
      </c>
      <c r="F120" s="358" t="str">
        <f>'RESUMEN JUSTIFICACIÓN'!F43</f>
        <v/>
      </c>
      <c r="G120" s="358" t="str">
        <f>'RESUMEN JUSTIFICACIÓN'!G43</f>
        <v/>
      </c>
    </row>
    <row r="121" spans="2:33" ht="15.6" hidden="1">
      <c r="B121" s="71" t="s">
        <v>793</v>
      </c>
      <c r="C121" s="359">
        <f>'RESUMEN JUSTIFICACIÓN'!C44</f>
        <v>0</v>
      </c>
      <c r="D121" s="62">
        <f>'RESUMEN JUSTIFICACIÓN'!D44</f>
        <v>0</v>
      </c>
      <c r="E121" s="360">
        <f>'RESUMEN JUSTIFICACIÓN'!E44</f>
        <v>0</v>
      </c>
      <c r="F121" s="358" t="str">
        <f>'RESUMEN JUSTIFICACIÓN'!F44</f>
        <v/>
      </c>
      <c r="G121" s="588">
        <f>'RESUMEN JUSTIFICACIÓN'!G44</f>
        <v>0</v>
      </c>
    </row>
    <row r="122" spans="2:33" ht="15.6" hidden="1">
      <c r="B122" s="583" t="s">
        <v>756</v>
      </c>
      <c r="C122" s="356">
        <f>'RESUMEN JUSTIFICACIÓN'!C45</f>
        <v>0</v>
      </c>
      <c r="D122" s="61" t="str">
        <f>'RESUMEN JUSTIFICACIÓN'!D45</f>
        <v/>
      </c>
      <c r="E122" s="357">
        <f>'RESUMEN JUSTIFICACIÓN'!E45</f>
        <v>0</v>
      </c>
      <c r="F122" s="358" t="str">
        <f>'RESUMEN JUSTIFICACIÓN'!F45</f>
        <v/>
      </c>
      <c r="G122" s="358" t="str">
        <f>'RESUMEN JUSTIFICACIÓN'!G45</f>
        <v/>
      </c>
    </row>
    <row r="123" spans="2:33" ht="15.6" hidden="1">
      <c r="B123" s="78" t="s">
        <v>717</v>
      </c>
      <c r="C123" s="359">
        <f>'RESUMEN JUSTIFICACIÓN'!C46</f>
        <v>0</v>
      </c>
      <c r="D123" s="62">
        <f>'RESUMEN JUSTIFICACIÓN'!D46</f>
        <v>0</v>
      </c>
      <c r="E123" s="360">
        <f>'RESUMEN JUSTIFICACIÓN'!E46</f>
        <v>0</v>
      </c>
      <c r="F123" s="358" t="str">
        <f>'RESUMEN JUSTIFICACIÓN'!F46</f>
        <v/>
      </c>
      <c r="G123" s="588">
        <f>'RESUMEN JUSTIFICACIÓN'!G46</f>
        <v>0</v>
      </c>
    </row>
    <row r="124" spans="2:33" ht="15.6" hidden="1">
      <c r="B124" s="79" t="s">
        <v>786</v>
      </c>
      <c r="C124" s="359">
        <f>'RESUMEN JUSTIFICACIÓN'!C47</f>
        <v>0</v>
      </c>
      <c r="D124" s="62">
        <f>'RESUMEN JUSTIFICACIÓN'!D47</f>
        <v>0</v>
      </c>
      <c r="E124" s="360">
        <f>'RESUMEN JUSTIFICACIÓN'!E47</f>
        <v>0</v>
      </c>
      <c r="F124" s="358" t="str">
        <f>'RESUMEN JUSTIFICACIÓN'!F47</f>
        <v/>
      </c>
      <c r="G124" s="588">
        <f>'RESUMEN JUSTIFICACIÓN'!G47</f>
        <v>0</v>
      </c>
    </row>
    <row r="125" spans="2:33" ht="15" hidden="1" thickBot="1">
      <c r="B125" s="584"/>
      <c r="C125" s="364"/>
      <c r="D125" s="46"/>
      <c r="E125" s="365"/>
      <c r="F125" s="366"/>
      <c r="G125" s="367"/>
    </row>
    <row r="126" spans="2:33" ht="42" hidden="1" thickBot="1">
      <c r="B126" s="593" t="s">
        <v>854</v>
      </c>
      <c r="C126" s="369">
        <f>'RESUMEN JUSTIFICACIÓN'!C49</f>
        <v>0</v>
      </c>
      <c r="D126" s="74">
        <f>'RESUMEN JUSTIFICACIÓN'!D49</f>
        <v>0</v>
      </c>
      <c r="E126" s="370">
        <f>'RESUMEN JUSTIFICACIÓN'!E49</f>
        <v>0</v>
      </c>
      <c r="F126" s="550" t="s">
        <v>855</v>
      </c>
      <c r="G126" s="371">
        <f>'RESUMEN JUSTIFICACIÓN'!E51</f>
        <v>0</v>
      </c>
      <c r="AB126" s="478"/>
      <c r="AC126" s="478"/>
      <c r="AD126" s="478"/>
      <c r="AE126" s="478"/>
      <c r="AF126" s="478"/>
      <c r="AG126" s="478"/>
    </row>
    <row r="127" spans="2:33" s="478" customFormat="1"/>
    <row r="128" spans="2:33" s="478" customFormat="1"/>
    <row r="129" spans="2:33" s="478" customFormat="1">
      <c r="B129" s="879" t="s">
        <v>1206</v>
      </c>
      <c r="AB129" s="627"/>
      <c r="AC129" s="627"/>
      <c r="AD129" s="627"/>
      <c r="AE129" s="627"/>
      <c r="AF129" s="627"/>
      <c r="AG129" s="627"/>
    </row>
    <row r="130" spans="2:33" ht="18" hidden="1">
      <c r="B130" s="880" t="s">
        <v>875</v>
      </c>
      <c r="C130" s="680"/>
      <c r="D130" s="680"/>
      <c r="E130" s="680"/>
      <c r="F130" s="680"/>
      <c r="G130" s="680"/>
      <c r="H130" s="680"/>
      <c r="I130" s="680"/>
      <c r="J130" s="680"/>
      <c r="K130" s="680"/>
      <c r="L130" s="680"/>
      <c r="AB130" s="478"/>
      <c r="AC130" s="478"/>
      <c r="AD130" s="478"/>
      <c r="AE130" s="478"/>
      <c r="AF130" s="478"/>
      <c r="AG130" s="478"/>
    </row>
    <row r="131" spans="2:33" s="478" customFormat="1" hidden="1">
      <c r="B131" s="822"/>
    </row>
    <row r="132" spans="2:33" s="478" customFormat="1" ht="14.4" hidden="1" thickBot="1">
      <c r="B132" s="881"/>
      <c r="C132" s="436"/>
      <c r="D132" s="63"/>
      <c r="E132" s="63"/>
      <c r="F132" s="63"/>
      <c r="G132" s="63"/>
      <c r="H132" s="63"/>
      <c r="I132" s="63"/>
      <c r="J132" s="63"/>
      <c r="K132" s="63"/>
      <c r="L132" s="63"/>
      <c r="AB132" s="627"/>
      <c r="AC132" s="627"/>
      <c r="AD132" s="627"/>
      <c r="AE132" s="627"/>
      <c r="AF132" s="627"/>
      <c r="AG132" s="627"/>
    </row>
    <row r="133" spans="2:33" ht="14.4" hidden="1" thickBot="1">
      <c r="B133" s="882"/>
      <c r="C133" s="436"/>
      <c r="D133" s="63"/>
      <c r="E133" s="674" t="s">
        <v>867</v>
      </c>
      <c r="F133" s="675"/>
      <c r="G133" s="675"/>
      <c r="H133" s="675"/>
      <c r="I133" s="675"/>
      <c r="J133" s="676"/>
      <c r="K133" s="35"/>
      <c r="L133" s="35"/>
    </row>
    <row r="134" spans="2:33" ht="16.2" hidden="1" thickBot="1">
      <c r="B134" s="883" t="s">
        <v>866</v>
      </c>
      <c r="C134" s="436"/>
      <c r="D134" s="63"/>
      <c r="E134" s="1243" t="s">
        <v>791</v>
      </c>
      <c r="F134" s="1244"/>
      <c r="G134" s="1243" t="s">
        <v>791</v>
      </c>
      <c r="H134" s="1244"/>
      <c r="I134" s="1243" t="s">
        <v>791</v>
      </c>
      <c r="J134" s="1244"/>
      <c r="K134" s="35"/>
      <c r="L134" s="35"/>
    </row>
    <row r="135" spans="2:33" ht="16.2" hidden="1" thickBot="1">
      <c r="B135" s="883" t="s">
        <v>788</v>
      </c>
      <c r="C135" s="1246" t="s">
        <v>789</v>
      </c>
      <c r="D135" s="1383" t="s">
        <v>790</v>
      </c>
      <c r="E135" s="1250">
        <v>2022</v>
      </c>
      <c r="F135" s="1251"/>
      <c r="G135" s="1250">
        <v>2023</v>
      </c>
      <c r="H135" s="1251"/>
      <c r="I135" s="1250">
        <v>2024</v>
      </c>
      <c r="J135" s="1251"/>
      <c r="K135" s="621"/>
      <c r="L135" s="622"/>
    </row>
    <row r="136" spans="2:33" ht="16.2" hidden="1" thickBot="1">
      <c r="B136" s="883" t="s">
        <v>787</v>
      </c>
      <c r="C136" s="1247"/>
      <c r="D136" s="1384"/>
      <c r="E136" s="686" t="s">
        <v>862</v>
      </c>
      <c r="F136" s="687" t="s">
        <v>863</v>
      </c>
      <c r="G136" s="686" t="s">
        <v>862</v>
      </c>
      <c r="H136" s="688" t="s">
        <v>863</v>
      </c>
      <c r="I136" s="686" t="s">
        <v>862</v>
      </c>
      <c r="J136" s="688" t="s">
        <v>863</v>
      </c>
      <c r="K136" s="621"/>
      <c r="L136" s="622"/>
    </row>
    <row r="137" spans="2:33" ht="15.6" hidden="1">
      <c r="B137" s="884" t="s">
        <v>733</v>
      </c>
      <c r="C137" s="356">
        <f>C82</f>
        <v>0</v>
      </c>
      <c r="D137" s="602">
        <f>E82</f>
        <v>0</v>
      </c>
      <c r="E137" s="45">
        <f>'GTO. PERIODO SUBVENC. POR AÑOS'!E6</f>
        <v>0</v>
      </c>
      <c r="F137" s="45">
        <f>'GTO. PERIODO SUBVENC. POR AÑOS'!F6</f>
        <v>0</v>
      </c>
      <c r="G137" s="45">
        <f>'GTO. PERIODO SUBVENC. POR AÑOS'!G6</f>
        <v>0</v>
      </c>
      <c r="H137" s="45">
        <f>'GTO. PERIODO SUBVENC. POR AÑOS'!H6</f>
        <v>0</v>
      </c>
      <c r="I137" s="45">
        <f>'GTO. PERIODO SUBVENC. POR AÑOS'!I6</f>
        <v>0</v>
      </c>
      <c r="J137" s="45">
        <f>'GTO. PERIODO SUBVENC. POR AÑOS'!J6</f>
        <v>0</v>
      </c>
      <c r="K137" s="689"/>
      <c r="L137" s="690"/>
    </row>
    <row r="138" spans="2:33" ht="15.6" hidden="1">
      <c r="B138" s="885" t="s">
        <v>697</v>
      </c>
      <c r="C138" s="594">
        <f t="shared" ref="C138:C179" si="0">C83</f>
        <v>0</v>
      </c>
      <c r="D138" s="603">
        <f t="shared" ref="D138:D179" si="1">E83</f>
        <v>0</v>
      </c>
      <c r="E138" s="604">
        <f>'GTO. PERIODO SUBVENC. POR AÑOS'!E7</f>
        <v>0</v>
      </c>
      <c r="F138" s="605">
        <f>'GTO. PERIODO SUBVENC. POR AÑOS'!F7</f>
        <v>0</v>
      </c>
      <c r="G138" s="604">
        <f>'GTO. PERIODO SUBVENC. POR AÑOS'!G7</f>
        <v>0</v>
      </c>
      <c r="H138" s="605">
        <f>'GTO. PERIODO SUBVENC. POR AÑOS'!H7</f>
        <v>0</v>
      </c>
      <c r="I138" s="604">
        <f>'GTO. PERIODO SUBVENC. POR AÑOS'!I7</f>
        <v>0</v>
      </c>
      <c r="J138" s="605">
        <f>'GTO. PERIODO SUBVENC. POR AÑOS'!J7</f>
        <v>0</v>
      </c>
      <c r="K138" s="621" t="s">
        <v>872</v>
      </c>
      <c r="L138" s="622" t="s">
        <v>872</v>
      </c>
    </row>
    <row r="139" spans="2:33" ht="15.6" hidden="1">
      <c r="B139" s="885" t="s">
        <v>698</v>
      </c>
      <c r="C139" s="594">
        <f t="shared" si="0"/>
        <v>0</v>
      </c>
      <c r="D139" s="603">
        <f t="shared" si="1"/>
        <v>0</v>
      </c>
      <c r="E139" s="604">
        <f>'GTO. PERIODO SUBVENC. POR AÑOS'!E8</f>
        <v>0</v>
      </c>
      <c r="F139" s="605">
        <f>'GTO. PERIODO SUBVENC. POR AÑOS'!F8</f>
        <v>0</v>
      </c>
      <c r="G139" s="604">
        <f>'GTO. PERIODO SUBVENC. POR AÑOS'!G8</f>
        <v>0</v>
      </c>
      <c r="H139" s="605">
        <f>'GTO. PERIODO SUBVENC. POR AÑOS'!H8</f>
        <v>0</v>
      </c>
      <c r="I139" s="604">
        <f>'GTO. PERIODO SUBVENC. POR AÑOS'!I8</f>
        <v>0</v>
      </c>
      <c r="J139" s="605">
        <f>'GTO. PERIODO SUBVENC. POR AÑOS'!J8</f>
        <v>0</v>
      </c>
      <c r="K139" s="621" t="s">
        <v>872</v>
      </c>
      <c r="L139" s="622" t="s">
        <v>872</v>
      </c>
    </row>
    <row r="140" spans="2:33" ht="15.6" hidden="1">
      <c r="B140" s="886" t="s">
        <v>699</v>
      </c>
      <c r="C140" s="594">
        <f t="shared" si="0"/>
        <v>0</v>
      </c>
      <c r="D140" s="603">
        <f t="shared" si="1"/>
        <v>0</v>
      </c>
      <c r="E140" s="604">
        <f>'GTO. PERIODO SUBVENC. POR AÑOS'!E9</f>
        <v>0</v>
      </c>
      <c r="F140" s="605">
        <f>'GTO. PERIODO SUBVENC. POR AÑOS'!F9</f>
        <v>0</v>
      </c>
      <c r="G140" s="604">
        <f>'GTO. PERIODO SUBVENC. POR AÑOS'!G9</f>
        <v>0</v>
      </c>
      <c r="H140" s="605">
        <f>'GTO. PERIODO SUBVENC. POR AÑOS'!H9</f>
        <v>0</v>
      </c>
      <c r="I140" s="604">
        <f>'GTO. PERIODO SUBVENC. POR AÑOS'!I9</f>
        <v>0</v>
      </c>
      <c r="J140" s="605">
        <f>'GTO. PERIODO SUBVENC. POR AÑOS'!J9</f>
        <v>0</v>
      </c>
      <c r="K140" s="621" t="s">
        <v>872</v>
      </c>
      <c r="L140" s="622" t="s">
        <v>872</v>
      </c>
    </row>
    <row r="141" spans="2:33" ht="15.6" hidden="1">
      <c r="B141" s="884" t="s">
        <v>734</v>
      </c>
      <c r="C141" s="356">
        <f t="shared" si="0"/>
        <v>0</v>
      </c>
      <c r="D141" s="602">
        <f t="shared" si="1"/>
        <v>0</v>
      </c>
      <c r="E141" s="45">
        <f>'GTO. PERIODO SUBVENC. POR AÑOS'!E10</f>
        <v>0</v>
      </c>
      <c r="F141" s="45">
        <f>'GTO. PERIODO SUBVENC. POR AÑOS'!F10</f>
        <v>0</v>
      </c>
      <c r="G141" s="45">
        <f>'GTO. PERIODO SUBVENC. POR AÑOS'!G10</f>
        <v>0</v>
      </c>
      <c r="H141" s="45">
        <f>'GTO. PERIODO SUBVENC. POR AÑOS'!H10</f>
        <v>0</v>
      </c>
      <c r="I141" s="45">
        <f>'GTO. PERIODO SUBVENC. POR AÑOS'!I10</f>
        <v>0</v>
      </c>
      <c r="J141" s="45">
        <f>'GTO. PERIODO SUBVENC. POR AÑOS'!J10</f>
        <v>0</v>
      </c>
      <c r="K141" s="689"/>
      <c r="L141" s="690"/>
    </row>
    <row r="142" spans="2:33" ht="15.6" hidden="1">
      <c r="B142" s="886" t="s">
        <v>700</v>
      </c>
      <c r="C142" s="594">
        <f t="shared" si="0"/>
        <v>0</v>
      </c>
      <c r="D142" s="603">
        <f t="shared" si="1"/>
        <v>0</v>
      </c>
      <c r="E142" s="604">
        <f>'GTO. PERIODO SUBVENC. POR AÑOS'!E11</f>
        <v>0</v>
      </c>
      <c r="F142" s="605">
        <f>'GTO. PERIODO SUBVENC. POR AÑOS'!F11</f>
        <v>0</v>
      </c>
      <c r="G142" s="604">
        <f>'GTO. PERIODO SUBVENC. POR AÑOS'!G11</f>
        <v>0</v>
      </c>
      <c r="H142" s="605">
        <f>'GTO. PERIODO SUBVENC. POR AÑOS'!H11</f>
        <v>0</v>
      </c>
      <c r="I142" s="604">
        <f>'GTO. PERIODO SUBVENC. POR AÑOS'!I11</f>
        <v>0</v>
      </c>
      <c r="J142" s="605">
        <f>'GTO. PERIODO SUBVENC. POR AÑOS'!J11</f>
        <v>0</v>
      </c>
      <c r="K142" s="621" t="s">
        <v>872</v>
      </c>
      <c r="L142" s="622" t="s">
        <v>872</v>
      </c>
    </row>
    <row r="143" spans="2:33" ht="15.6" hidden="1">
      <c r="B143" s="886" t="s">
        <v>701</v>
      </c>
      <c r="C143" s="594">
        <f t="shared" si="0"/>
        <v>0</v>
      </c>
      <c r="D143" s="603">
        <f t="shared" si="1"/>
        <v>0</v>
      </c>
      <c r="E143" s="604">
        <f>'GTO. PERIODO SUBVENC. POR AÑOS'!E12</f>
        <v>0</v>
      </c>
      <c r="F143" s="605">
        <f>'GTO. PERIODO SUBVENC. POR AÑOS'!F12</f>
        <v>0</v>
      </c>
      <c r="G143" s="604">
        <f>'GTO. PERIODO SUBVENC. POR AÑOS'!G12</f>
        <v>0</v>
      </c>
      <c r="H143" s="605">
        <f>'GTO. PERIODO SUBVENC. POR AÑOS'!H12</f>
        <v>0</v>
      </c>
      <c r="I143" s="604">
        <f>'GTO. PERIODO SUBVENC. POR AÑOS'!I12</f>
        <v>0</v>
      </c>
      <c r="J143" s="605">
        <f>'GTO. PERIODO SUBVENC. POR AÑOS'!J12</f>
        <v>0</v>
      </c>
      <c r="K143" s="621" t="s">
        <v>872</v>
      </c>
      <c r="L143" s="622" t="s">
        <v>872</v>
      </c>
    </row>
    <row r="144" spans="2:33" ht="15.6" hidden="1">
      <c r="B144" s="884" t="s">
        <v>735</v>
      </c>
      <c r="C144" s="356">
        <f t="shared" si="0"/>
        <v>0</v>
      </c>
      <c r="D144" s="602">
        <f t="shared" si="1"/>
        <v>0</v>
      </c>
      <c r="E144" s="45">
        <f>'GTO. PERIODO SUBVENC. POR AÑOS'!E13</f>
        <v>0</v>
      </c>
      <c r="F144" s="45">
        <f>'GTO. PERIODO SUBVENC. POR AÑOS'!F13</f>
        <v>0</v>
      </c>
      <c r="G144" s="45">
        <f>'GTO. PERIODO SUBVENC. POR AÑOS'!G13</f>
        <v>0</v>
      </c>
      <c r="H144" s="45">
        <f>'GTO. PERIODO SUBVENC. POR AÑOS'!H13</f>
        <v>0</v>
      </c>
      <c r="I144" s="45">
        <f>'GTO. PERIODO SUBVENC. POR AÑOS'!I13</f>
        <v>0</v>
      </c>
      <c r="J144" s="45">
        <f>'GTO. PERIODO SUBVENC. POR AÑOS'!J13</f>
        <v>0</v>
      </c>
      <c r="K144" s="689"/>
      <c r="L144" s="690"/>
    </row>
    <row r="145" spans="2:12" ht="15.6" hidden="1">
      <c r="B145" s="886" t="s">
        <v>692</v>
      </c>
      <c r="C145" s="594">
        <f t="shared" si="0"/>
        <v>0</v>
      </c>
      <c r="D145" s="603">
        <f t="shared" si="1"/>
        <v>0</v>
      </c>
      <c r="E145" s="604">
        <f>'GTO. PERIODO SUBVENC. POR AÑOS'!E14</f>
        <v>0</v>
      </c>
      <c r="F145" s="605">
        <f>'GTO. PERIODO SUBVENC. POR AÑOS'!F14</f>
        <v>0</v>
      </c>
      <c r="G145" s="604">
        <f>'GTO. PERIODO SUBVENC. POR AÑOS'!G14</f>
        <v>0</v>
      </c>
      <c r="H145" s="605">
        <f>'GTO. PERIODO SUBVENC. POR AÑOS'!H14</f>
        <v>0</v>
      </c>
      <c r="I145" s="604">
        <f>'GTO. PERIODO SUBVENC. POR AÑOS'!I14</f>
        <v>0</v>
      </c>
      <c r="J145" s="605">
        <f>'GTO. PERIODO SUBVENC. POR AÑOS'!J14</f>
        <v>0</v>
      </c>
      <c r="K145" s="621" t="s">
        <v>872</v>
      </c>
      <c r="L145" s="622" t="s">
        <v>872</v>
      </c>
    </row>
    <row r="146" spans="2:12" ht="15.6" hidden="1">
      <c r="B146" s="886" t="s">
        <v>693</v>
      </c>
      <c r="C146" s="594">
        <f t="shared" si="0"/>
        <v>0</v>
      </c>
      <c r="D146" s="603">
        <f t="shared" si="1"/>
        <v>0</v>
      </c>
      <c r="E146" s="604">
        <f>'GTO. PERIODO SUBVENC. POR AÑOS'!E15</f>
        <v>0</v>
      </c>
      <c r="F146" s="605">
        <f>'GTO. PERIODO SUBVENC. POR AÑOS'!F15</f>
        <v>0</v>
      </c>
      <c r="G146" s="604">
        <f>'GTO. PERIODO SUBVENC. POR AÑOS'!G15</f>
        <v>0</v>
      </c>
      <c r="H146" s="605">
        <f>'GTO. PERIODO SUBVENC. POR AÑOS'!H15</f>
        <v>0</v>
      </c>
      <c r="I146" s="604">
        <f>'GTO. PERIODO SUBVENC. POR AÑOS'!I15</f>
        <v>0</v>
      </c>
      <c r="J146" s="605">
        <f>'GTO. PERIODO SUBVENC. POR AÑOS'!J15</f>
        <v>0</v>
      </c>
      <c r="K146" s="621" t="s">
        <v>872</v>
      </c>
      <c r="L146" s="622" t="s">
        <v>872</v>
      </c>
    </row>
    <row r="147" spans="2:12" ht="15.6" hidden="1">
      <c r="B147" s="887" t="s">
        <v>794</v>
      </c>
      <c r="C147" s="594">
        <f t="shared" si="0"/>
        <v>0</v>
      </c>
      <c r="D147" s="603">
        <f t="shared" si="1"/>
        <v>0</v>
      </c>
      <c r="E147" s="604">
        <f>'GTO. PERIODO SUBVENC. POR AÑOS'!E16</f>
        <v>0</v>
      </c>
      <c r="F147" s="605">
        <f>'GTO. PERIODO SUBVENC. POR AÑOS'!F16</f>
        <v>0</v>
      </c>
      <c r="G147" s="604">
        <f>'GTO. PERIODO SUBVENC. POR AÑOS'!G16</f>
        <v>0</v>
      </c>
      <c r="H147" s="605">
        <f>'GTO. PERIODO SUBVENC. POR AÑOS'!H16</f>
        <v>0</v>
      </c>
      <c r="I147" s="604">
        <f>'GTO. PERIODO SUBVENC. POR AÑOS'!I16</f>
        <v>0</v>
      </c>
      <c r="J147" s="605">
        <f>'GTO. PERIODO SUBVENC. POR AÑOS'!J16</f>
        <v>0</v>
      </c>
      <c r="K147" s="621" t="s">
        <v>872</v>
      </c>
      <c r="L147" s="622" t="s">
        <v>872</v>
      </c>
    </row>
    <row r="148" spans="2:12" ht="15.6" hidden="1">
      <c r="B148" s="884" t="s">
        <v>736</v>
      </c>
      <c r="C148" s="606">
        <f t="shared" si="0"/>
        <v>0</v>
      </c>
      <c r="D148" s="607">
        <f t="shared" si="1"/>
        <v>0</v>
      </c>
      <c r="E148" s="45">
        <f>'GTO. PERIODO SUBVENC. POR AÑOS'!E17</f>
        <v>0</v>
      </c>
      <c r="F148" s="45">
        <f>'GTO. PERIODO SUBVENC. POR AÑOS'!F17</f>
        <v>0</v>
      </c>
      <c r="G148" s="45">
        <f>'GTO. PERIODO SUBVENC. POR AÑOS'!G17</f>
        <v>0</v>
      </c>
      <c r="H148" s="45">
        <f>'GTO. PERIODO SUBVENC. POR AÑOS'!H17</f>
        <v>0</v>
      </c>
      <c r="I148" s="45">
        <f>'GTO. PERIODO SUBVENC. POR AÑOS'!I17</f>
        <v>0</v>
      </c>
      <c r="J148" s="45">
        <f>'GTO. PERIODO SUBVENC. POR AÑOS'!J17</f>
        <v>0</v>
      </c>
      <c r="K148" s="689"/>
      <c r="L148" s="690"/>
    </row>
    <row r="149" spans="2:12" ht="15.6" hidden="1">
      <c r="B149" s="886" t="s">
        <v>702</v>
      </c>
      <c r="C149" s="594">
        <f t="shared" si="0"/>
        <v>0</v>
      </c>
      <c r="D149" s="603">
        <f t="shared" si="1"/>
        <v>0</v>
      </c>
      <c r="E149" s="604">
        <f>'GTO. PERIODO SUBVENC. POR AÑOS'!E18</f>
        <v>0</v>
      </c>
      <c r="F149" s="605">
        <f>'GTO. PERIODO SUBVENC. POR AÑOS'!F18</f>
        <v>0</v>
      </c>
      <c r="G149" s="604">
        <f>'GTO. PERIODO SUBVENC. POR AÑOS'!G18</f>
        <v>0</v>
      </c>
      <c r="H149" s="605">
        <f>'GTO. PERIODO SUBVENC. POR AÑOS'!H18</f>
        <v>0</v>
      </c>
      <c r="I149" s="604">
        <f>'GTO. PERIODO SUBVENC. POR AÑOS'!I18</f>
        <v>0</v>
      </c>
      <c r="J149" s="605">
        <f>'GTO. PERIODO SUBVENC. POR AÑOS'!J18</f>
        <v>0</v>
      </c>
      <c r="K149" s="621" t="s">
        <v>872</v>
      </c>
      <c r="L149" s="622" t="s">
        <v>872</v>
      </c>
    </row>
    <row r="150" spans="2:12" ht="15.6" hidden="1">
      <c r="B150" s="886" t="s">
        <v>703</v>
      </c>
      <c r="C150" s="594">
        <f t="shared" si="0"/>
        <v>0</v>
      </c>
      <c r="D150" s="603">
        <f t="shared" si="1"/>
        <v>0</v>
      </c>
      <c r="E150" s="604">
        <f>'GTO. PERIODO SUBVENC. POR AÑOS'!E19</f>
        <v>0</v>
      </c>
      <c r="F150" s="605">
        <f>'GTO. PERIODO SUBVENC. POR AÑOS'!F19</f>
        <v>0</v>
      </c>
      <c r="G150" s="604">
        <f>'GTO. PERIODO SUBVENC. POR AÑOS'!G19</f>
        <v>0</v>
      </c>
      <c r="H150" s="605">
        <f>'GTO. PERIODO SUBVENC. POR AÑOS'!H19</f>
        <v>0</v>
      </c>
      <c r="I150" s="604">
        <f>'GTO. PERIODO SUBVENC. POR AÑOS'!I19</f>
        <v>0</v>
      </c>
      <c r="J150" s="605">
        <f>'GTO. PERIODO SUBVENC. POR AÑOS'!J19</f>
        <v>0</v>
      </c>
      <c r="K150" s="621" t="s">
        <v>872</v>
      </c>
      <c r="L150" s="622" t="s">
        <v>872</v>
      </c>
    </row>
    <row r="151" spans="2:12" ht="15.6" hidden="1">
      <c r="B151" s="886" t="s">
        <v>1240</v>
      </c>
      <c r="C151" s="594">
        <f t="shared" si="0"/>
        <v>0</v>
      </c>
      <c r="D151" s="603">
        <f t="shared" si="1"/>
        <v>0</v>
      </c>
      <c r="E151" s="604">
        <f>'GTO. PERIODO SUBVENC. POR AÑOS'!E20</f>
        <v>0</v>
      </c>
      <c r="F151" s="605">
        <f>'GTO. PERIODO SUBVENC. POR AÑOS'!F20</f>
        <v>0</v>
      </c>
      <c r="G151" s="604">
        <f>'GTO. PERIODO SUBVENC. POR AÑOS'!G20</f>
        <v>0</v>
      </c>
      <c r="H151" s="605">
        <f>'GTO. PERIODO SUBVENC. POR AÑOS'!H20</f>
        <v>0</v>
      </c>
      <c r="I151" s="604">
        <f>'GTO. PERIODO SUBVENC. POR AÑOS'!I20</f>
        <v>0</v>
      </c>
      <c r="J151" s="605">
        <f>'GTO. PERIODO SUBVENC. POR AÑOS'!J20</f>
        <v>0</v>
      </c>
      <c r="K151" s="621" t="s">
        <v>872</v>
      </c>
      <c r="L151" s="622" t="s">
        <v>872</v>
      </c>
    </row>
    <row r="152" spans="2:12" ht="15.6" hidden="1">
      <c r="B152" s="886" t="s">
        <v>718</v>
      </c>
      <c r="C152" s="594">
        <f t="shared" si="0"/>
        <v>0</v>
      </c>
      <c r="D152" s="603">
        <f t="shared" si="1"/>
        <v>0</v>
      </c>
      <c r="E152" s="604">
        <f>'GTO. PERIODO SUBVENC. POR AÑOS'!E21</f>
        <v>0</v>
      </c>
      <c r="F152" s="605">
        <f>'GTO. PERIODO SUBVENC. POR AÑOS'!F21</f>
        <v>0</v>
      </c>
      <c r="G152" s="604">
        <f>'GTO. PERIODO SUBVENC. POR AÑOS'!G21</f>
        <v>0</v>
      </c>
      <c r="H152" s="605">
        <f>'GTO. PERIODO SUBVENC. POR AÑOS'!H21</f>
        <v>0</v>
      </c>
      <c r="I152" s="604">
        <f>'GTO. PERIODO SUBVENC. POR AÑOS'!I21</f>
        <v>0</v>
      </c>
      <c r="J152" s="605">
        <f>'GTO. PERIODO SUBVENC. POR AÑOS'!J21</f>
        <v>0</v>
      </c>
      <c r="K152" s="621" t="s">
        <v>872</v>
      </c>
      <c r="L152" s="622" t="s">
        <v>872</v>
      </c>
    </row>
    <row r="153" spans="2:12" ht="15.6" hidden="1">
      <c r="B153" s="884" t="s">
        <v>737</v>
      </c>
      <c r="C153" s="356">
        <f t="shared" si="0"/>
        <v>0</v>
      </c>
      <c r="D153" s="602">
        <f t="shared" si="1"/>
        <v>0</v>
      </c>
      <c r="E153" s="45">
        <f>'GTO. PERIODO SUBVENC. POR AÑOS'!E22</f>
        <v>0</v>
      </c>
      <c r="F153" s="45">
        <f>'GTO. PERIODO SUBVENC. POR AÑOS'!F22</f>
        <v>0</v>
      </c>
      <c r="G153" s="45">
        <f>'GTO. PERIODO SUBVENC. POR AÑOS'!G22</f>
        <v>0</v>
      </c>
      <c r="H153" s="45">
        <f>'GTO. PERIODO SUBVENC. POR AÑOS'!H22</f>
        <v>0</v>
      </c>
      <c r="I153" s="45">
        <f>'GTO. PERIODO SUBVENC. POR AÑOS'!I22</f>
        <v>0</v>
      </c>
      <c r="J153" s="45">
        <f>'GTO. PERIODO SUBVENC. POR AÑOS'!J22</f>
        <v>0</v>
      </c>
      <c r="K153" s="689"/>
      <c r="L153" s="690"/>
    </row>
    <row r="154" spans="2:12" ht="15.6" hidden="1">
      <c r="B154" s="886" t="s">
        <v>1241</v>
      </c>
      <c r="C154" s="594">
        <f t="shared" si="0"/>
        <v>0</v>
      </c>
      <c r="D154" s="603">
        <f t="shared" si="1"/>
        <v>0</v>
      </c>
      <c r="E154" s="604">
        <f>'GTO. PERIODO SUBVENC. POR AÑOS'!E23</f>
        <v>0</v>
      </c>
      <c r="F154" s="605">
        <f>'GTO. PERIODO SUBVENC. POR AÑOS'!F23</f>
        <v>0</v>
      </c>
      <c r="G154" s="604">
        <f>'GTO. PERIODO SUBVENC. POR AÑOS'!G23</f>
        <v>0</v>
      </c>
      <c r="H154" s="605">
        <f>'GTO. PERIODO SUBVENC. POR AÑOS'!H23</f>
        <v>0</v>
      </c>
      <c r="I154" s="604">
        <f>'GTO. PERIODO SUBVENC. POR AÑOS'!I23</f>
        <v>0</v>
      </c>
      <c r="J154" s="605">
        <f>'GTO. PERIODO SUBVENC. POR AÑOS'!J23</f>
        <v>0</v>
      </c>
      <c r="K154" s="621" t="s">
        <v>872</v>
      </c>
      <c r="L154" s="622" t="s">
        <v>872</v>
      </c>
    </row>
    <row r="155" spans="2:12" ht="15.6" hidden="1">
      <c r="B155" s="886" t="s">
        <v>719</v>
      </c>
      <c r="C155" s="594">
        <f t="shared" si="0"/>
        <v>0</v>
      </c>
      <c r="D155" s="603">
        <f t="shared" si="1"/>
        <v>0</v>
      </c>
      <c r="E155" s="604">
        <f>'GTO. PERIODO SUBVENC. POR AÑOS'!E24</f>
        <v>0</v>
      </c>
      <c r="F155" s="605">
        <f>'GTO. PERIODO SUBVENC. POR AÑOS'!F24</f>
        <v>0</v>
      </c>
      <c r="G155" s="604">
        <f>'GTO. PERIODO SUBVENC. POR AÑOS'!G24</f>
        <v>0</v>
      </c>
      <c r="H155" s="605">
        <f>'GTO. PERIODO SUBVENC. POR AÑOS'!H24</f>
        <v>0</v>
      </c>
      <c r="I155" s="604">
        <f>'GTO. PERIODO SUBVENC. POR AÑOS'!I24</f>
        <v>0</v>
      </c>
      <c r="J155" s="605">
        <f>'GTO. PERIODO SUBVENC. POR AÑOS'!J24</f>
        <v>0</v>
      </c>
      <c r="K155" s="621" t="s">
        <v>872</v>
      </c>
      <c r="L155" s="622" t="s">
        <v>872</v>
      </c>
    </row>
    <row r="156" spans="2:12" ht="15.6" hidden="1">
      <c r="B156" s="886" t="s">
        <v>706</v>
      </c>
      <c r="C156" s="594">
        <f t="shared" si="0"/>
        <v>0</v>
      </c>
      <c r="D156" s="603">
        <f t="shared" si="1"/>
        <v>0</v>
      </c>
      <c r="E156" s="604">
        <f>'GTO. PERIODO SUBVENC. POR AÑOS'!E25</f>
        <v>0</v>
      </c>
      <c r="F156" s="605">
        <f>'GTO. PERIODO SUBVENC. POR AÑOS'!F25</f>
        <v>0</v>
      </c>
      <c r="G156" s="604">
        <f>'GTO. PERIODO SUBVENC. POR AÑOS'!G25</f>
        <v>0</v>
      </c>
      <c r="H156" s="605">
        <f>'GTO. PERIODO SUBVENC. POR AÑOS'!H25</f>
        <v>0</v>
      </c>
      <c r="I156" s="604">
        <f>'GTO. PERIODO SUBVENC. POR AÑOS'!I25</f>
        <v>0</v>
      </c>
      <c r="J156" s="605">
        <f>'GTO. PERIODO SUBVENC. POR AÑOS'!J25</f>
        <v>0</v>
      </c>
      <c r="K156" s="621" t="s">
        <v>872</v>
      </c>
      <c r="L156" s="622" t="s">
        <v>872</v>
      </c>
    </row>
    <row r="157" spans="2:12" ht="15.6" hidden="1">
      <c r="B157" s="886" t="s">
        <v>707</v>
      </c>
      <c r="C157" s="594">
        <f t="shared" si="0"/>
        <v>0</v>
      </c>
      <c r="D157" s="603">
        <f t="shared" si="1"/>
        <v>0</v>
      </c>
      <c r="E157" s="604">
        <f>'GTO. PERIODO SUBVENC. POR AÑOS'!E26</f>
        <v>0</v>
      </c>
      <c r="F157" s="605">
        <f>'GTO. PERIODO SUBVENC. POR AÑOS'!F26</f>
        <v>0</v>
      </c>
      <c r="G157" s="604">
        <f>'GTO. PERIODO SUBVENC. POR AÑOS'!G26</f>
        <v>0</v>
      </c>
      <c r="H157" s="605">
        <f>'GTO. PERIODO SUBVENC. POR AÑOS'!H26</f>
        <v>0</v>
      </c>
      <c r="I157" s="604">
        <f>'GTO. PERIODO SUBVENC. POR AÑOS'!I26</f>
        <v>0</v>
      </c>
      <c r="J157" s="605">
        <f>'GTO. PERIODO SUBVENC. POR AÑOS'!J26</f>
        <v>0</v>
      </c>
      <c r="K157" s="621" t="s">
        <v>872</v>
      </c>
      <c r="L157" s="622" t="s">
        <v>872</v>
      </c>
    </row>
    <row r="158" spans="2:12" ht="15.6" hidden="1">
      <c r="B158" s="886" t="s">
        <v>708</v>
      </c>
      <c r="C158" s="594">
        <f t="shared" si="0"/>
        <v>0</v>
      </c>
      <c r="D158" s="603">
        <f t="shared" si="1"/>
        <v>0</v>
      </c>
      <c r="E158" s="604">
        <f>'GTO. PERIODO SUBVENC. POR AÑOS'!E27</f>
        <v>0</v>
      </c>
      <c r="F158" s="605">
        <f>'GTO. PERIODO SUBVENC. POR AÑOS'!F27</f>
        <v>0</v>
      </c>
      <c r="G158" s="604">
        <f>'GTO. PERIODO SUBVENC. POR AÑOS'!G27</f>
        <v>0</v>
      </c>
      <c r="H158" s="605">
        <f>'GTO. PERIODO SUBVENC. POR AÑOS'!H27</f>
        <v>0</v>
      </c>
      <c r="I158" s="604">
        <f>'GTO. PERIODO SUBVENC. POR AÑOS'!I27</f>
        <v>0</v>
      </c>
      <c r="J158" s="605">
        <f>'GTO. PERIODO SUBVENC. POR AÑOS'!J27</f>
        <v>0</v>
      </c>
      <c r="K158" s="621" t="s">
        <v>872</v>
      </c>
      <c r="L158" s="622" t="s">
        <v>872</v>
      </c>
    </row>
    <row r="159" spans="2:12" ht="15.6" hidden="1">
      <c r="B159" s="884" t="s">
        <v>738</v>
      </c>
      <c r="C159" s="356">
        <f t="shared" si="0"/>
        <v>0</v>
      </c>
      <c r="D159" s="602">
        <f t="shared" si="1"/>
        <v>0</v>
      </c>
      <c r="E159" s="45">
        <f>'GTO. PERIODO SUBVENC. POR AÑOS'!E28</f>
        <v>0</v>
      </c>
      <c r="F159" s="45">
        <f>'GTO. PERIODO SUBVENC. POR AÑOS'!F28</f>
        <v>0</v>
      </c>
      <c r="G159" s="45">
        <f>'GTO. PERIODO SUBVENC. POR AÑOS'!G28</f>
        <v>0</v>
      </c>
      <c r="H159" s="45">
        <f>'GTO. PERIODO SUBVENC. POR AÑOS'!H28</f>
        <v>0</v>
      </c>
      <c r="I159" s="45">
        <f>'GTO. PERIODO SUBVENC. POR AÑOS'!I28</f>
        <v>0</v>
      </c>
      <c r="J159" s="45">
        <f>'GTO. PERIODO SUBVENC. POR AÑOS'!J28</f>
        <v>0</v>
      </c>
      <c r="K159" s="689"/>
      <c r="L159" s="690"/>
    </row>
    <row r="160" spans="2:12" ht="15.6" hidden="1">
      <c r="B160" s="888" t="s">
        <v>720</v>
      </c>
      <c r="C160" s="594">
        <f t="shared" si="0"/>
        <v>0</v>
      </c>
      <c r="D160" s="603">
        <f t="shared" si="1"/>
        <v>0</v>
      </c>
      <c r="E160" s="604">
        <f>'GTO. PERIODO SUBVENC. POR AÑOS'!E29</f>
        <v>0</v>
      </c>
      <c r="F160" s="605">
        <f>'GTO. PERIODO SUBVENC. POR AÑOS'!F29</f>
        <v>0</v>
      </c>
      <c r="G160" s="604">
        <f>'GTO. PERIODO SUBVENC. POR AÑOS'!G29</f>
        <v>0</v>
      </c>
      <c r="H160" s="605">
        <f>'GTO. PERIODO SUBVENC. POR AÑOS'!H29</f>
        <v>0</v>
      </c>
      <c r="I160" s="604">
        <f>'GTO. PERIODO SUBVENC. POR AÑOS'!I29</f>
        <v>0</v>
      </c>
      <c r="J160" s="605">
        <f>'GTO. PERIODO SUBVENC. POR AÑOS'!J29</f>
        <v>0</v>
      </c>
      <c r="K160" s="621" t="s">
        <v>872</v>
      </c>
      <c r="L160" s="622" t="s">
        <v>872</v>
      </c>
    </row>
    <row r="161" spans="2:12" ht="15.6" hidden="1">
      <c r="B161" s="888" t="s">
        <v>709</v>
      </c>
      <c r="C161" s="594">
        <f t="shared" si="0"/>
        <v>0</v>
      </c>
      <c r="D161" s="603">
        <f t="shared" si="1"/>
        <v>0</v>
      </c>
      <c r="E161" s="604">
        <f>'GTO. PERIODO SUBVENC. POR AÑOS'!E30</f>
        <v>0</v>
      </c>
      <c r="F161" s="605">
        <f>'GTO. PERIODO SUBVENC. POR AÑOS'!F30</f>
        <v>0</v>
      </c>
      <c r="G161" s="604">
        <f>'GTO. PERIODO SUBVENC. POR AÑOS'!G30</f>
        <v>0</v>
      </c>
      <c r="H161" s="605">
        <f>'GTO. PERIODO SUBVENC. POR AÑOS'!H30</f>
        <v>0</v>
      </c>
      <c r="I161" s="604">
        <f>'GTO. PERIODO SUBVENC. POR AÑOS'!I30</f>
        <v>0</v>
      </c>
      <c r="J161" s="605">
        <f>'GTO. PERIODO SUBVENC. POR AÑOS'!J30</f>
        <v>0</v>
      </c>
      <c r="K161" s="621" t="s">
        <v>872</v>
      </c>
      <c r="L161" s="622" t="s">
        <v>872</v>
      </c>
    </row>
    <row r="162" spans="2:12" ht="15.6" hidden="1">
      <c r="B162" s="884" t="s">
        <v>710</v>
      </c>
      <c r="C162" s="356">
        <f t="shared" si="0"/>
        <v>0</v>
      </c>
      <c r="D162" s="602">
        <f t="shared" si="1"/>
        <v>0</v>
      </c>
      <c r="E162" s="45">
        <f>'GTO. PERIODO SUBVENC. POR AÑOS'!E31</f>
        <v>0</v>
      </c>
      <c r="F162" s="45">
        <f>'GTO. PERIODO SUBVENC. POR AÑOS'!F31</f>
        <v>0</v>
      </c>
      <c r="G162" s="45">
        <f>'GTO. PERIODO SUBVENC. POR AÑOS'!G31</f>
        <v>0</v>
      </c>
      <c r="H162" s="45">
        <f>'GTO. PERIODO SUBVENC. POR AÑOS'!H31</f>
        <v>0</v>
      </c>
      <c r="I162" s="45">
        <f>'GTO. PERIODO SUBVENC. POR AÑOS'!I31</f>
        <v>0</v>
      </c>
      <c r="J162" s="45">
        <f>'GTO. PERIODO SUBVENC. POR AÑOS'!J31</f>
        <v>0</v>
      </c>
      <c r="K162" s="689"/>
      <c r="L162" s="690"/>
    </row>
    <row r="163" spans="2:12" ht="15.6" hidden="1">
      <c r="B163" s="888" t="s">
        <v>711</v>
      </c>
      <c r="C163" s="594">
        <f t="shared" si="0"/>
        <v>0</v>
      </c>
      <c r="D163" s="603">
        <f t="shared" si="1"/>
        <v>0</v>
      </c>
      <c r="E163" s="604">
        <f>'GTO. PERIODO SUBVENC. POR AÑOS'!E32</f>
        <v>0</v>
      </c>
      <c r="F163" s="605">
        <f>'GTO. PERIODO SUBVENC. POR AÑOS'!F32</f>
        <v>0</v>
      </c>
      <c r="G163" s="604">
        <f>'GTO. PERIODO SUBVENC. POR AÑOS'!G32</f>
        <v>0</v>
      </c>
      <c r="H163" s="605">
        <f>'GTO. PERIODO SUBVENC. POR AÑOS'!H32</f>
        <v>0</v>
      </c>
      <c r="I163" s="604">
        <f>'GTO. PERIODO SUBVENC. POR AÑOS'!I32</f>
        <v>0</v>
      </c>
      <c r="J163" s="605">
        <f>'GTO. PERIODO SUBVENC. POR AÑOS'!J32</f>
        <v>0</v>
      </c>
      <c r="K163" s="621" t="s">
        <v>872</v>
      </c>
      <c r="L163" s="622" t="s">
        <v>872</v>
      </c>
    </row>
    <row r="164" spans="2:12" ht="15.6" hidden="1">
      <c r="B164" s="888" t="s">
        <v>712</v>
      </c>
      <c r="C164" s="594">
        <f t="shared" si="0"/>
        <v>0</v>
      </c>
      <c r="D164" s="603">
        <f t="shared" si="1"/>
        <v>0</v>
      </c>
      <c r="E164" s="604">
        <f>'GTO. PERIODO SUBVENC. POR AÑOS'!E33</f>
        <v>0</v>
      </c>
      <c r="F164" s="605">
        <f>'GTO. PERIODO SUBVENC. POR AÑOS'!F33</f>
        <v>0</v>
      </c>
      <c r="G164" s="604">
        <f>'GTO. PERIODO SUBVENC. POR AÑOS'!G33</f>
        <v>0</v>
      </c>
      <c r="H164" s="605">
        <f>'GTO. PERIODO SUBVENC. POR AÑOS'!H33</f>
        <v>0</v>
      </c>
      <c r="I164" s="604">
        <f>'GTO. PERIODO SUBVENC. POR AÑOS'!I33</f>
        <v>0</v>
      </c>
      <c r="J164" s="605">
        <f>'GTO. PERIODO SUBVENC. POR AÑOS'!J33</f>
        <v>0</v>
      </c>
      <c r="K164" s="621" t="s">
        <v>872</v>
      </c>
      <c r="L164" s="622" t="s">
        <v>872</v>
      </c>
    </row>
    <row r="165" spans="2:12" ht="15.6" hidden="1">
      <c r="B165" s="884" t="s">
        <v>739</v>
      </c>
      <c r="C165" s="356">
        <f t="shared" si="0"/>
        <v>0</v>
      </c>
      <c r="D165" s="602">
        <f t="shared" si="1"/>
        <v>0</v>
      </c>
      <c r="E165" s="45">
        <f>'GTO. PERIODO SUBVENC. POR AÑOS'!E34</f>
        <v>0</v>
      </c>
      <c r="F165" s="45">
        <f>'GTO. PERIODO SUBVENC. POR AÑOS'!F34</f>
        <v>0</v>
      </c>
      <c r="G165" s="45">
        <f>'GTO. PERIODO SUBVENC. POR AÑOS'!G34</f>
        <v>0</v>
      </c>
      <c r="H165" s="45">
        <f>'GTO. PERIODO SUBVENC. POR AÑOS'!H34</f>
        <v>0</v>
      </c>
      <c r="I165" s="45">
        <f>'GTO. PERIODO SUBVENC. POR AÑOS'!I34</f>
        <v>0</v>
      </c>
      <c r="J165" s="45">
        <f>'GTO. PERIODO SUBVENC. POR AÑOS'!J34</f>
        <v>0</v>
      </c>
      <c r="K165" s="689"/>
      <c r="L165" s="690"/>
    </row>
    <row r="166" spans="2:12" ht="15.6" hidden="1">
      <c r="B166" s="888" t="s">
        <v>713</v>
      </c>
      <c r="C166" s="594">
        <f t="shared" si="0"/>
        <v>0</v>
      </c>
      <c r="D166" s="603">
        <f t="shared" si="1"/>
        <v>0</v>
      </c>
      <c r="E166" s="604">
        <f>'GTO. PERIODO SUBVENC. POR AÑOS'!E35</f>
        <v>0</v>
      </c>
      <c r="F166" s="605">
        <f>'GTO. PERIODO SUBVENC. POR AÑOS'!F35</f>
        <v>0</v>
      </c>
      <c r="G166" s="604">
        <f>'GTO. PERIODO SUBVENC. POR AÑOS'!G35</f>
        <v>0</v>
      </c>
      <c r="H166" s="605">
        <f>'GTO. PERIODO SUBVENC. POR AÑOS'!H35</f>
        <v>0</v>
      </c>
      <c r="I166" s="604">
        <f>'GTO. PERIODO SUBVENC. POR AÑOS'!I35</f>
        <v>0</v>
      </c>
      <c r="J166" s="605">
        <f>'GTO. PERIODO SUBVENC. POR AÑOS'!J35</f>
        <v>0</v>
      </c>
      <c r="K166" s="621" t="s">
        <v>872</v>
      </c>
      <c r="L166" s="622" t="s">
        <v>872</v>
      </c>
    </row>
    <row r="167" spans="2:12" ht="15.6" hidden="1">
      <c r="B167" s="888" t="s">
        <v>714</v>
      </c>
      <c r="C167" s="594">
        <f t="shared" si="0"/>
        <v>0</v>
      </c>
      <c r="D167" s="603">
        <f t="shared" si="1"/>
        <v>0</v>
      </c>
      <c r="E167" s="604">
        <f>'GTO. PERIODO SUBVENC. POR AÑOS'!E36</f>
        <v>0</v>
      </c>
      <c r="F167" s="605">
        <f>'GTO. PERIODO SUBVENC. POR AÑOS'!F36</f>
        <v>0</v>
      </c>
      <c r="G167" s="604">
        <f>'GTO. PERIODO SUBVENC. POR AÑOS'!G36</f>
        <v>0</v>
      </c>
      <c r="H167" s="605">
        <f>'GTO. PERIODO SUBVENC. POR AÑOS'!H36</f>
        <v>0</v>
      </c>
      <c r="I167" s="604">
        <f>'GTO. PERIODO SUBVENC. POR AÑOS'!I36</f>
        <v>0</v>
      </c>
      <c r="J167" s="605">
        <f>'GTO. PERIODO SUBVENC. POR AÑOS'!J36</f>
        <v>0</v>
      </c>
      <c r="K167" s="621" t="s">
        <v>872</v>
      </c>
      <c r="L167" s="622" t="s">
        <v>872</v>
      </c>
    </row>
    <row r="168" spans="2:12" ht="15.6" hidden="1">
      <c r="B168" s="884" t="s">
        <v>740</v>
      </c>
      <c r="C168" s="356">
        <f t="shared" si="0"/>
        <v>0</v>
      </c>
      <c r="D168" s="602">
        <f t="shared" si="1"/>
        <v>0</v>
      </c>
      <c r="E168" s="45">
        <f>'GTO. PERIODO SUBVENC. POR AÑOS'!E37</f>
        <v>0</v>
      </c>
      <c r="F168" s="45">
        <f>'GTO. PERIODO SUBVENC. POR AÑOS'!F37</f>
        <v>0</v>
      </c>
      <c r="G168" s="45">
        <f>'GTO. PERIODO SUBVENC. POR AÑOS'!G37</f>
        <v>0</v>
      </c>
      <c r="H168" s="45">
        <f>'GTO. PERIODO SUBVENC. POR AÑOS'!H37</f>
        <v>0</v>
      </c>
      <c r="I168" s="45">
        <f>'GTO. PERIODO SUBVENC. POR AÑOS'!I37</f>
        <v>0</v>
      </c>
      <c r="J168" s="45">
        <f>'GTO. PERIODO SUBVENC. POR AÑOS'!J37</f>
        <v>0</v>
      </c>
      <c r="K168" s="689"/>
      <c r="L168" s="690"/>
    </row>
    <row r="169" spans="2:12" ht="15.6" hidden="1">
      <c r="B169" s="888" t="s">
        <v>715</v>
      </c>
      <c r="C169" s="594">
        <f t="shared" si="0"/>
        <v>0</v>
      </c>
      <c r="D169" s="603">
        <f t="shared" si="1"/>
        <v>0</v>
      </c>
      <c r="E169" s="604">
        <f>'GTO. PERIODO SUBVENC. POR AÑOS'!E38</f>
        <v>0</v>
      </c>
      <c r="F169" s="605">
        <f>'GTO. PERIODO SUBVENC. POR AÑOS'!F38</f>
        <v>0</v>
      </c>
      <c r="G169" s="604">
        <f>'GTO. PERIODO SUBVENC. POR AÑOS'!G38</f>
        <v>0</v>
      </c>
      <c r="H169" s="605">
        <f>'GTO. PERIODO SUBVENC. POR AÑOS'!H38</f>
        <v>0</v>
      </c>
      <c r="I169" s="604">
        <f>'GTO. PERIODO SUBVENC. POR AÑOS'!I38</f>
        <v>0</v>
      </c>
      <c r="J169" s="605">
        <f>'GTO. PERIODO SUBVENC. POR AÑOS'!J38</f>
        <v>0</v>
      </c>
      <c r="K169" s="621" t="s">
        <v>872</v>
      </c>
      <c r="L169" s="622" t="s">
        <v>872</v>
      </c>
    </row>
    <row r="170" spans="2:12" ht="15.6" hidden="1">
      <c r="B170" s="888" t="s">
        <v>716</v>
      </c>
      <c r="C170" s="594">
        <f t="shared" si="0"/>
        <v>0</v>
      </c>
      <c r="D170" s="603">
        <f t="shared" si="1"/>
        <v>0</v>
      </c>
      <c r="E170" s="604">
        <f>'GTO. PERIODO SUBVENC. POR AÑOS'!E39</f>
        <v>0</v>
      </c>
      <c r="F170" s="605">
        <f>'GTO. PERIODO SUBVENC. POR AÑOS'!F39</f>
        <v>0</v>
      </c>
      <c r="G170" s="604">
        <f>'GTO. PERIODO SUBVENC. POR AÑOS'!G39</f>
        <v>0</v>
      </c>
      <c r="H170" s="605">
        <f>'GTO. PERIODO SUBVENC. POR AÑOS'!H39</f>
        <v>0</v>
      </c>
      <c r="I170" s="604">
        <f>'GTO. PERIODO SUBVENC. POR AÑOS'!I39</f>
        <v>0</v>
      </c>
      <c r="J170" s="605">
        <f>'GTO. PERIODO SUBVENC. POR AÑOS'!J39</f>
        <v>0</v>
      </c>
      <c r="K170" s="621" t="s">
        <v>872</v>
      </c>
      <c r="L170" s="622" t="s">
        <v>872</v>
      </c>
    </row>
    <row r="171" spans="2:12" ht="31.2" hidden="1">
      <c r="B171" s="889" t="s">
        <v>802</v>
      </c>
      <c r="C171" s="608">
        <f t="shared" si="0"/>
        <v>0</v>
      </c>
      <c r="D171" s="609">
        <f t="shared" si="1"/>
        <v>0</v>
      </c>
      <c r="E171" s="45">
        <f>'GTO. PERIODO SUBVENC. POR AÑOS'!E40</f>
        <v>0</v>
      </c>
      <c r="F171" s="45">
        <f>'GTO. PERIODO SUBVENC. POR AÑOS'!F40</f>
        <v>0</v>
      </c>
      <c r="G171" s="45">
        <f>'GTO. PERIODO SUBVENC. POR AÑOS'!G40</f>
        <v>0</v>
      </c>
      <c r="H171" s="45">
        <f>'GTO. PERIODO SUBVENC. POR AÑOS'!H40</f>
        <v>0</v>
      </c>
      <c r="I171" s="45">
        <f>'GTO. PERIODO SUBVENC. POR AÑOS'!I40</f>
        <v>0</v>
      </c>
      <c r="J171" s="45">
        <f>'GTO. PERIODO SUBVENC. POR AÑOS'!J40</f>
        <v>0</v>
      </c>
      <c r="K171" s="689"/>
      <c r="L171" s="690"/>
    </row>
    <row r="172" spans="2:12" ht="15.6" hidden="1">
      <c r="B172" s="888" t="s">
        <v>694</v>
      </c>
      <c r="C172" s="594">
        <f t="shared" si="0"/>
        <v>0</v>
      </c>
      <c r="D172" s="603">
        <f t="shared" si="1"/>
        <v>0</v>
      </c>
      <c r="E172" s="604">
        <f>'GTO. PERIODO SUBVENC. POR AÑOS'!E41</f>
        <v>0</v>
      </c>
      <c r="F172" s="605">
        <f>'GTO. PERIODO SUBVENC. POR AÑOS'!F41</f>
        <v>0</v>
      </c>
      <c r="G172" s="604">
        <f>'GTO. PERIODO SUBVENC. POR AÑOS'!G41</f>
        <v>0</v>
      </c>
      <c r="H172" s="605">
        <f>'GTO. PERIODO SUBVENC. POR AÑOS'!H41</f>
        <v>0</v>
      </c>
      <c r="I172" s="604">
        <f>'GTO. PERIODO SUBVENC. POR AÑOS'!I41</f>
        <v>0</v>
      </c>
      <c r="J172" s="605">
        <f>'GTO. PERIODO SUBVENC. POR AÑOS'!J41</f>
        <v>0</v>
      </c>
      <c r="K172" s="621" t="s">
        <v>872</v>
      </c>
      <c r="L172" s="622" t="s">
        <v>872</v>
      </c>
    </row>
    <row r="173" spans="2:12" ht="31.2" hidden="1">
      <c r="B173" s="890" t="s">
        <v>803</v>
      </c>
      <c r="C173" s="594">
        <f t="shared" si="0"/>
        <v>0</v>
      </c>
      <c r="D173" s="603">
        <f t="shared" si="1"/>
        <v>0</v>
      </c>
      <c r="E173" s="604">
        <f>'GTO. PERIODO SUBVENC. POR AÑOS'!E42</f>
        <v>0</v>
      </c>
      <c r="F173" s="605">
        <f>'GTO. PERIODO SUBVENC. POR AÑOS'!F42</f>
        <v>0</v>
      </c>
      <c r="G173" s="604">
        <f>'GTO. PERIODO SUBVENC. POR AÑOS'!G42</f>
        <v>0</v>
      </c>
      <c r="H173" s="605">
        <f>'GTO. PERIODO SUBVENC. POR AÑOS'!H42</f>
        <v>0</v>
      </c>
      <c r="I173" s="604">
        <f>'GTO. PERIODO SUBVENC. POR AÑOS'!I42</f>
        <v>0</v>
      </c>
      <c r="J173" s="605">
        <f>'GTO. PERIODO SUBVENC. POR AÑOS'!J42</f>
        <v>0</v>
      </c>
      <c r="K173" s="621" t="s">
        <v>872</v>
      </c>
      <c r="L173" s="622" t="s">
        <v>872</v>
      </c>
    </row>
    <row r="174" spans="2:12" ht="15.6" hidden="1">
      <c r="B174" s="891" t="s">
        <v>806</v>
      </c>
      <c r="C174" s="594">
        <f t="shared" si="0"/>
        <v>0</v>
      </c>
      <c r="D174" s="603">
        <f t="shared" si="1"/>
        <v>0</v>
      </c>
      <c r="E174" s="604">
        <f>'GTO. PERIODO SUBVENC. POR AÑOS'!E43</f>
        <v>0</v>
      </c>
      <c r="F174" s="605">
        <f>'GTO. PERIODO SUBVENC. POR AÑOS'!F43</f>
        <v>0</v>
      </c>
      <c r="G174" s="604">
        <f>'GTO. PERIODO SUBVENC. POR AÑOS'!G43</f>
        <v>0</v>
      </c>
      <c r="H174" s="605">
        <f>'GTO. PERIODO SUBVENC. POR AÑOS'!H43</f>
        <v>0</v>
      </c>
      <c r="I174" s="604">
        <f>'GTO. PERIODO SUBVENC. POR AÑOS'!I43</f>
        <v>0</v>
      </c>
      <c r="J174" s="605">
        <f>'GTO. PERIODO SUBVENC. POR AÑOS'!J43</f>
        <v>0</v>
      </c>
      <c r="K174" s="621" t="s">
        <v>872</v>
      </c>
      <c r="L174" s="622" t="s">
        <v>872</v>
      </c>
    </row>
    <row r="175" spans="2:12" ht="15.6" hidden="1">
      <c r="B175" s="884" t="s">
        <v>792</v>
      </c>
      <c r="C175" s="356">
        <f t="shared" si="0"/>
        <v>0</v>
      </c>
      <c r="D175" s="602">
        <f t="shared" si="1"/>
        <v>0</v>
      </c>
      <c r="E175" s="45">
        <f>'GTO. PERIODO SUBVENC. POR AÑOS'!E44</f>
        <v>0</v>
      </c>
      <c r="F175" s="45">
        <f>'GTO. PERIODO SUBVENC. POR AÑOS'!F44</f>
        <v>0</v>
      </c>
      <c r="G175" s="45">
        <f>'GTO. PERIODO SUBVENC. POR AÑOS'!G44</f>
        <v>0</v>
      </c>
      <c r="H175" s="45">
        <f>'GTO. PERIODO SUBVENC. POR AÑOS'!H44</f>
        <v>0</v>
      </c>
      <c r="I175" s="45">
        <f>'GTO. PERIODO SUBVENC. POR AÑOS'!I44</f>
        <v>0</v>
      </c>
      <c r="J175" s="45">
        <f>'GTO. PERIODO SUBVENC. POR AÑOS'!J44</f>
        <v>0</v>
      </c>
      <c r="K175" s="689"/>
      <c r="L175" s="690"/>
    </row>
    <row r="176" spans="2:12" ht="15.6" hidden="1">
      <c r="B176" s="892" t="s">
        <v>793</v>
      </c>
      <c r="C176" s="594">
        <f t="shared" si="0"/>
        <v>0</v>
      </c>
      <c r="D176" s="603">
        <f t="shared" si="1"/>
        <v>0</v>
      </c>
      <c r="E176" s="604">
        <f>'GTO. PERIODO SUBVENC. POR AÑOS'!E45</f>
        <v>0</v>
      </c>
      <c r="F176" s="605">
        <f>'GTO. PERIODO SUBVENC. POR AÑOS'!F45</f>
        <v>0</v>
      </c>
      <c r="G176" s="604">
        <f>'GTO. PERIODO SUBVENC. POR AÑOS'!G45</f>
        <v>0</v>
      </c>
      <c r="H176" s="605">
        <f>'GTO. PERIODO SUBVENC. POR AÑOS'!H45</f>
        <v>0</v>
      </c>
      <c r="I176" s="604">
        <f>'GTO. PERIODO SUBVENC. POR AÑOS'!I45</f>
        <v>0</v>
      </c>
      <c r="J176" s="605">
        <f>'GTO. PERIODO SUBVENC. POR AÑOS'!J45</f>
        <v>0</v>
      </c>
      <c r="K176" s="621" t="s">
        <v>872</v>
      </c>
      <c r="L176" s="622" t="s">
        <v>872</v>
      </c>
    </row>
    <row r="177" spans="2:12" ht="15.6" hidden="1">
      <c r="B177" s="893" t="s">
        <v>756</v>
      </c>
      <c r="C177" s="356">
        <f t="shared" si="0"/>
        <v>0</v>
      </c>
      <c r="D177" s="602">
        <f t="shared" si="1"/>
        <v>0</v>
      </c>
      <c r="E177" s="45">
        <f>'GTO. PERIODO SUBVENC. POR AÑOS'!E46</f>
        <v>0</v>
      </c>
      <c r="F177" s="45">
        <f>'GTO. PERIODO SUBVENC. POR AÑOS'!F46</f>
        <v>0</v>
      </c>
      <c r="G177" s="45">
        <f>'GTO. PERIODO SUBVENC. POR AÑOS'!G46</f>
        <v>0</v>
      </c>
      <c r="H177" s="45">
        <f>'GTO. PERIODO SUBVENC. POR AÑOS'!H46</f>
        <v>0</v>
      </c>
      <c r="I177" s="45">
        <f>'GTO. PERIODO SUBVENC. POR AÑOS'!I46</f>
        <v>0</v>
      </c>
      <c r="J177" s="45">
        <f>'GTO. PERIODO SUBVENC. POR AÑOS'!J46</f>
        <v>0</v>
      </c>
      <c r="K177" s="689"/>
      <c r="L177" s="690"/>
    </row>
    <row r="178" spans="2:12" ht="15.6" hidden="1">
      <c r="B178" s="894" t="s">
        <v>717</v>
      </c>
      <c r="C178" s="594">
        <f t="shared" si="0"/>
        <v>0</v>
      </c>
      <c r="D178" s="603">
        <f t="shared" si="1"/>
        <v>0</v>
      </c>
      <c r="E178" s="604">
        <f>'GTO. PERIODO SUBVENC. POR AÑOS'!E47</f>
        <v>0</v>
      </c>
      <c r="F178" s="605">
        <f>'GTO. PERIODO SUBVENC. POR AÑOS'!F47</f>
        <v>0</v>
      </c>
      <c r="G178" s="604">
        <f>'GTO. PERIODO SUBVENC. POR AÑOS'!G47</f>
        <v>0</v>
      </c>
      <c r="H178" s="605">
        <f>'GTO. PERIODO SUBVENC. POR AÑOS'!H47</f>
        <v>0</v>
      </c>
      <c r="I178" s="604">
        <f>'GTO. PERIODO SUBVENC. POR AÑOS'!I47</f>
        <v>0</v>
      </c>
      <c r="J178" s="605">
        <f>'GTO. PERIODO SUBVENC. POR AÑOS'!J47</f>
        <v>0</v>
      </c>
      <c r="K178" s="621" t="s">
        <v>872</v>
      </c>
      <c r="L178" s="622" t="s">
        <v>872</v>
      </c>
    </row>
    <row r="179" spans="2:12" ht="15.6" hidden="1">
      <c r="B179" s="895" t="s">
        <v>786</v>
      </c>
      <c r="C179" s="594">
        <f t="shared" si="0"/>
        <v>0</v>
      </c>
      <c r="D179" s="603">
        <f t="shared" si="1"/>
        <v>0</v>
      </c>
      <c r="E179" s="604">
        <f>'GTO. PERIODO SUBVENC. POR AÑOS'!E48</f>
        <v>0</v>
      </c>
      <c r="F179" s="605">
        <f>'GTO. PERIODO SUBVENC. POR AÑOS'!F48</f>
        <v>0</v>
      </c>
      <c r="G179" s="604">
        <f>'GTO. PERIODO SUBVENC. POR AÑOS'!G48</f>
        <v>0</v>
      </c>
      <c r="H179" s="605">
        <f>'GTO. PERIODO SUBVENC. POR AÑOS'!H48</f>
        <v>0</v>
      </c>
      <c r="I179" s="604">
        <f>'GTO. PERIODO SUBVENC. POR AÑOS'!I48</f>
        <v>0</v>
      </c>
      <c r="J179" s="605">
        <f>'GTO. PERIODO SUBVENC. POR AÑOS'!J48</f>
        <v>0</v>
      </c>
      <c r="K179" s="621" t="s">
        <v>872</v>
      </c>
      <c r="L179" s="622" t="s">
        <v>872</v>
      </c>
    </row>
    <row r="180" spans="2:12" ht="15" hidden="1" thickBot="1">
      <c r="B180" s="896"/>
      <c r="C180" s="364"/>
      <c r="D180" s="610"/>
      <c r="E180" s="604">
        <f>'GTO. PERIODO SUBVENC. POR AÑOS'!E49</f>
        <v>0</v>
      </c>
      <c r="F180" s="605">
        <f>'GTO. PERIODO SUBVENC. POR AÑOS'!F49</f>
        <v>0</v>
      </c>
      <c r="G180" s="604">
        <f>'GTO. PERIODO SUBVENC. POR AÑOS'!G49</f>
        <v>0</v>
      </c>
      <c r="H180" s="605">
        <f>'GTO. PERIODO SUBVENC. POR AÑOS'!H49</f>
        <v>0</v>
      </c>
      <c r="I180" s="604">
        <f>'GTO. PERIODO SUBVENC. POR AÑOS'!I49</f>
        <v>0</v>
      </c>
      <c r="J180" s="605">
        <f>'GTO. PERIODO SUBVENC. POR AÑOS'!J49</f>
        <v>0</v>
      </c>
      <c r="K180" s="621"/>
      <c r="L180" s="622"/>
    </row>
    <row r="181" spans="2:12" ht="16.2" hidden="1" thickBot="1">
      <c r="B181" s="897" t="s">
        <v>1057</v>
      </c>
      <c r="C181" s="369">
        <f>'GTO. PERIODO SUBVENC. POR AÑOS'!C50</f>
        <v>0</v>
      </c>
      <c r="D181" s="370">
        <f>'GTO. PERIODO SUBVENC. POR AÑOS'!D50</f>
        <v>0</v>
      </c>
      <c r="E181" s="691">
        <f>'GTO. PERIODO SUBVENC. POR AÑOS'!E50</f>
        <v>0</v>
      </c>
      <c r="F181" s="691">
        <f>'GTO. PERIODO SUBVENC. POR AÑOS'!F50</f>
        <v>0</v>
      </c>
      <c r="G181" s="691">
        <f>'GTO. PERIODO SUBVENC. POR AÑOS'!G50</f>
        <v>0</v>
      </c>
      <c r="H181" s="691">
        <f>'GTO. PERIODO SUBVENC. POR AÑOS'!H50</f>
        <v>0</v>
      </c>
      <c r="I181" s="691">
        <f>'GTO. PERIODO SUBVENC. POR AÑOS'!I50</f>
        <v>0</v>
      </c>
      <c r="J181" s="691">
        <f>'GTO. PERIODO SUBVENC. POR AÑOS'!J50</f>
        <v>0</v>
      </c>
      <c r="K181" s="361"/>
      <c r="L181" s="63"/>
    </row>
    <row r="182" spans="2:12">
      <c r="B182" s="822" t="s">
        <v>1207</v>
      </c>
      <c r="C182" s="478"/>
      <c r="D182" s="478"/>
      <c r="E182" s="478"/>
      <c r="F182" s="478"/>
      <c r="G182" s="478"/>
      <c r="H182" s="478"/>
      <c r="I182" s="478"/>
      <c r="J182" s="478"/>
      <c r="K182" s="478"/>
      <c r="L182" s="478"/>
    </row>
    <row r="183" spans="2:12" hidden="1">
      <c r="B183" s="478"/>
      <c r="C183" s="478"/>
      <c r="D183" s="478"/>
      <c r="E183" s="478"/>
      <c r="F183" s="478"/>
      <c r="G183" s="478"/>
      <c r="H183" s="478"/>
      <c r="I183" s="478"/>
      <c r="J183" s="478"/>
      <c r="K183" s="478"/>
      <c r="L183" s="478"/>
    </row>
    <row r="184" spans="2:12" hidden="1">
      <c r="B184" s="478"/>
      <c r="C184" s="478"/>
      <c r="D184" s="478"/>
      <c r="E184" s="478"/>
      <c r="F184" s="478"/>
      <c r="G184" s="478"/>
      <c r="H184" s="478"/>
      <c r="I184" s="478"/>
      <c r="J184" s="478"/>
      <c r="K184" s="478"/>
      <c r="L184" s="478"/>
    </row>
    <row r="185" spans="2:12" hidden="1">
      <c r="B185" s="478"/>
      <c r="C185" s="478"/>
      <c r="D185" s="478"/>
      <c r="E185" s="478"/>
      <c r="F185" s="478"/>
      <c r="G185" s="478"/>
      <c r="H185" s="478"/>
      <c r="I185" s="478"/>
      <c r="J185" s="478"/>
      <c r="K185" s="478"/>
      <c r="L185" s="478"/>
    </row>
    <row r="186" spans="2:12" hidden="1">
      <c r="B186" s="478"/>
      <c r="C186" s="478"/>
      <c r="D186" s="478"/>
      <c r="E186" s="478"/>
      <c r="F186" s="478"/>
      <c r="G186" s="478"/>
      <c r="H186" s="478"/>
      <c r="I186" s="478"/>
      <c r="J186" s="478"/>
      <c r="K186" s="478"/>
      <c r="L186" s="478"/>
    </row>
    <row r="187" spans="2:12" hidden="1">
      <c r="B187" s="478"/>
      <c r="C187" s="478"/>
      <c r="D187" s="478"/>
      <c r="E187" s="478"/>
      <c r="F187" s="478"/>
      <c r="G187" s="478"/>
      <c r="H187" s="478"/>
      <c r="I187" s="478"/>
      <c r="J187" s="478"/>
      <c r="K187" s="478"/>
      <c r="L187" s="478"/>
    </row>
    <row r="188" spans="2:12" hidden="1">
      <c r="B188" s="478"/>
      <c r="C188" s="478"/>
      <c r="D188" s="478"/>
      <c r="E188" s="478"/>
      <c r="F188" s="478"/>
      <c r="G188" s="478"/>
      <c r="H188" s="478"/>
      <c r="I188" s="478"/>
      <c r="J188" s="478"/>
      <c r="K188" s="478"/>
      <c r="L188" s="478"/>
    </row>
    <row r="189" spans="2:12" hidden="1">
      <c r="B189" s="478"/>
      <c r="C189" s="478"/>
      <c r="D189" s="478"/>
      <c r="E189" s="478"/>
      <c r="F189" s="478"/>
      <c r="G189" s="478"/>
      <c r="H189" s="478"/>
      <c r="I189" s="478"/>
      <c r="J189" s="478"/>
      <c r="K189" s="478"/>
      <c r="L189" s="478"/>
    </row>
    <row r="190" spans="2:12" hidden="1">
      <c r="B190" s="478"/>
      <c r="C190" s="478"/>
      <c r="D190" s="478"/>
      <c r="E190" s="478"/>
      <c r="F190" s="478"/>
      <c r="G190" s="478"/>
      <c r="H190" s="478"/>
      <c r="I190" s="478"/>
      <c r="J190" s="478"/>
      <c r="K190" s="478"/>
      <c r="L190" s="478"/>
    </row>
    <row r="191" spans="2:12" hidden="1">
      <c r="B191" s="478"/>
      <c r="C191" s="478"/>
      <c r="D191" s="478"/>
      <c r="E191" s="478"/>
      <c r="F191" s="478"/>
      <c r="G191" s="478"/>
      <c r="H191" s="478"/>
      <c r="I191" s="478"/>
      <c r="J191" s="478"/>
      <c r="K191" s="478"/>
      <c r="L191" s="478"/>
    </row>
    <row r="192" spans="2:12" hidden="1">
      <c r="B192" s="478"/>
      <c r="C192" s="478"/>
      <c r="D192" s="478"/>
      <c r="E192" s="478"/>
      <c r="F192" s="478"/>
      <c r="G192" s="478"/>
      <c r="H192" s="478"/>
      <c r="I192" s="478"/>
      <c r="J192" s="478"/>
      <c r="K192" s="478"/>
      <c r="L192" s="478"/>
    </row>
    <row r="193" spans="2:12" hidden="1">
      <c r="B193" s="478"/>
      <c r="C193" s="478"/>
      <c r="D193" s="478"/>
      <c r="E193" s="478"/>
      <c r="F193" s="478"/>
      <c r="G193" s="478"/>
      <c r="H193" s="478"/>
      <c r="I193" s="478"/>
      <c r="J193" s="478"/>
      <c r="K193" s="478"/>
      <c r="L193" s="478"/>
    </row>
    <row r="194" spans="2:12" hidden="1">
      <c r="B194" s="478"/>
      <c r="C194" s="478"/>
      <c r="D194" s="478"/>
      <c r="E194" s="478"/>
      <c r="F194" s="478"/>
      <c r="G194" s="478"/>
      <c r="H194" s="478"/>
      <c r="I194" s="478"/>
      <c r="J194" s="478"/>
      <c r="K194" s="478"/>
      <c r="L194" s="478"/>
    </row>
    <row r="195" spans="2:12" hidden="1">
      <c r="B195" s="478"/>
      <c r="C195" s="478"/>
      <c r="D195" s="478"/>
      <c r="E195" s="478"/>
      <c r="F195" s="478"/>
      <c r="G195" s="478"/>
      <c r="H195" s="478"/>
      <c r="I195" s="478"/>
      <c r="J195" s="478"/>
      <c r="K195" s="478"/>
      <c r="L195" s="478"/>
    </row>
    <row r="196" spans="2:12" hidden="1">
      <c r="B196" s="478"/>
      <c r="C196" s="478"/>
      <c r="D196" s="478"/>
      <c r="E196" s="478"/>
      <c r="F196" s="478"/>
      <c r="G196" s="478"/>
      <c r="H196" s="478"/>
      <c r="I196" s="478"/>
      <c r="J196" s="478"/>
      <c r="K196" s="478"/>
      <c r="L196" s="478"/>
    </row>
    <row r="197" spans="2:12" hidden="1">
      <c r="B197" s="478"/>
      <c r="C197" s="478"/>
      <c r="D197" s="478"/>
      <c r="E197" s="478"/>
      <c r="F197" s="478"/>
      <c r="G197" s="478"/>
      <c r="H197" s="478"/>
      <c r="I197" s="478"/>
      <c r="J197" s="478"/>
      <c r="K197" s="478"/>
      <c r="L197" s="478"/>
    </row>
    <row r="198" spans="2:12" hidden="1">
      <c r="B198" s="478"/>
      <c r="C198" s="478"/>
      <c r="D198" s="478"/>
      <c r="E198" s="478"/>
      <c r="F198" s="478"/>
      <c r="G198" s="478"/>
      <c r="H198" s="478"/>
      <c r="I198" s="478"/>
      <c r="J198" s="478"/>
      <c r="K198" s="478"/>
      <c r="L198" s="478"/>
    </row>
    <row r="199" spans="2:12" hidden="1">
      <c r="B199" s="478"/>
      <c r="C199" s="478"/>
      <c r="D199" s="478"/>
      <c r="E199" s="478"/>
      <c r="F199" s="478"/>
      <c r="G199" s="478"/>
      <c r="H199" s="478"/>
      <c r="I199" s="478"/>
      <c r="J199" s="478"/>
      <c r="K199" s="478"/>
      <c r="L199" s="478"/>
    </row>
    <row r="200" spans="2:12" hidden="1">
      <c r="B200" s="478"/>
      <c r="C200" s="478"/>
      <c r="D200" s="478"/>
      <c r="E200" s="478"/>
      <c r="F200" s="478"/>
      <c r="G200" s="478"/>
      <c r="H200" s="478"/>
      <c r="I200" s="478"/>
      <c r="J200" s="478"/>
      <c r="K200" s="478"/>
      <c r="L200" s="478"/>
    </row>
    <row r="201" spans="2:12" hidden="1">
      <c r="B201" s="478"/>
      <c r="C201" s="478"/>
      <c r="D201" s="478"/>
      <c r="E201" s="478"/>
      <c r="F201" s="478"/>
      <c r="G201" s="478"/>
      <c r="H201" s="478"/>
      <c r="I201" s="478"/>
      <c r="J201" s="478"/>
      <c r="K201" s="478"/>
      <c r="L201" s="478"/>
    </row>
    <row r="202" spans="2:12" hidden="1">
      <c r="B202" s="478"/>
      <c r="C202" s="478"/>
      <c r="D202" s="478"/>
      <c r="E202" s="478"/>
      <c r="F202" s="478"/>
      <c r="G202" s="478"/>
      <c r="H202" s="478"/>
      <c r="I202" s="478"/>
      <c r="J202" s="478"/>
      <c r="K202" s="478"/>
      <c r="L202" s="478"/>
    </row>
    <row r="203" spans="2:12" hidden="1">
      <c r="B203" s="478"/>
      <c r="C203" s="478"/>
      <c r="D203" s="478"/>
      <c r="E203" s="478"/>
      <c r="F203" s="478"/>
      <c r="G203" s="478"/>
      <c r="H203" s="478"/>
      <c r="I203" s="478"/>
      <c r="J203" s="478"/>
      <c r="K203" s="478"/>
      <c r="L203" s="478"/>
    </row>
    <row r="204" spans="2:12" hidden="1">
      <c r="B204" s="478"/>
      <c r="C204" s="478"/>
      <c r="D204" s="478"/>
      <c r="E204" s="478"/>
      <c r="F204" s="478"/>
      <c r="G204" s="478"/>
      <c r="H204" s="478"/>
      <c r="I204" s="478"/>
      <c r="J204" s="478"/>
      <c r="K204" s="478"/>
      <c r="L204" s="478"/>
    </row>
    <row r="205" spans="2:12" hidden="1">
      <c r="B205" s="478"/>
      <c r="C205" s="478"/>
      <c r="D205" s="478"/>
      <c r="E205" s="478"/>
      <c r="F205" s="478"/>
      <c r="G205" s="478"/>
      <c r="H205" s="478"/>
      <c r="I205" s="478"/>
      <c r="J205" s="478"/>
      <c r="K205" s="478"/>
      <c r="L205" s="478"/>
    </row>
    <row r="206" spans="2:12" hidden="1">
      <c r="B206" s="478"/>
      <c r="C206" s="478"/>
      <c r="D206" s="478"/>
      <c r="E206" s="478"/>
      <c r="F206" s="478"/>
      <c r="G206" s="478"/>
      <c r="H206" s="478"/>
      <c r="I206" s="478"/>
      <c r="J206" s="478"/>
      <c r="K206" s="478"/>
      <c r="L206" s="478"/>
    </row>
    <row r="207" spans="2:12" hidden="1">
      <c r="B207" s="478"/>
      <c r="C207" s="478"/>
      <c r="D207" s="478"/>
      <c r="E207" s="478"/>
      <c r="F207" s="478"/>
      <c r="G207" s="478"/>
      <c r="H207" s="478"/>
      <c r="I207" s="478"/>
      <c r="J207" s="478"/>
      <c r="K207" s="478"/>
      <c r="L207" s="478"/>
    </row>
    <row r="208" spans="2:12" hidden="1">
      <c r="B208" s="478"/>
      <c r="C208" s="478"/>
      <c r="D208" s="478"/>
      <c r="E208" s="478"/>
      <c r="F208" s="478"/>
      <c r="G208" s="478"/>
      <c r="H208" s="478"/>
      <c r="I208" s="478"/>
      <c r="J208" s="478"/>
      <c r="K208" s="478"/>
      <c r="L208" s="478"/>
    </row>
    <row r="209" spans="1:33" ht="18" customHeight="1">
      <c r="B209" s="679" t="s">
        <v>1089</v>
      </c>
      <c r="C209" s="680"/>
      <c r="D209" s="680"/>
      <c r="E209" s="680"/>
      <c r="F209" s="680"/>
      <c r="G209" s="680"/>
      <c r="H209" s="680"/>
      <c r="I209" s="680"/>
      <c r="J209" s="680"/>
      <c r="K209" s="680"/>
      <c r="L209" s="680"/>
      <c r="M209" s="680"/>
      <c r="N209" s="680"/>
      <c r="O209" s="680"/>
      <c r="P209" s="627"/>
      <c r="Q209" s="627"/>
      <c r="R209" s="627"/>
      <c r="S209" s="627"/>
    </row>
    <row r="210" spans="1:33" ht="13.8">
      <c r="B210" s="478"/>
      <c r="C210" s="478"/>
      <c r="D210" s="478"/>
      <c r="E210" s="478"/>
      <c r="F210" s="478"/>
      <c r="G210" s="478"/>
      <c r="I210" s="643"/>
      <c r="J210" s="1446" t="s">
        <v>1225</v>
      </c>
      <c r="K210" s="1447"/>
      <c r="L210" s="1446" t="s">
        <v>1090</v>
      </c>
      <c r="M210" s="1447"/>
      <c r="N210" s="1446" t="s">
        <v>1091</v>
      </c>
      <c r="O210" s="1447"/>
      <c r="P210" s="627"/>
      <c r="Q210" s="627"/>
      <c r="R210" s="627"/>
      <c r="S210" s="627"/>
    </row>
    <row r="211" spans="1:33" ht="50.25" customHeight="1">
      <c r="B211" s="478"/>
      <c r="C211" s="478"/>
      <c r="D211" s="478"/>
      <c r="E211" s="478"/>
      <c r="F211" s="478"/>
      <c r="G211" s="478"/>
      <c r="I211" s="639" t="s">
        <v>1092</v>
      </c>
      <c r="J211" s="639" t="s">
        <v>1093</v>
      </c>
      <c r="K211" s="1091" t="s">
        <v>1094</v>
      </c>
      <c r="L211" s="639" t="s">
        <v>1093</v>
      </c>
      <c r="M211" s="1091" t="s">
        <v>1094</v>
      </c>
      <c r="N211" s="639" t="s">
        <v>1093</v>
      </c>
      <c r="O211" s="1091" t="s">
        <v>1094</v>
      </c>
      <c r="P211" s="627"/>
      <c r="Q211" s="627"/>
      <c r="R211" s="627"/>
      <c r="S211" s="911" t="s">
        <v>1248</v>
      </c>
      <c r="AB211" s="35"/>
      <c r="AC211" s="35"/>
      <c r="AD211" s="35"/>
      <c r="AE211" s="35"/>
      <c r="AF211" s="35"/>
      <c r="AG211" s="35"/>
    </row>
    <row r="212" spans="1:33" s="35" customFormat="1" ht="15.75" customHeight="1">
      <c r="A212" s="63"/>
      <c r="B212" s="635" t="s">
        <v>1105</v>
      </c>
      <c r="C212" s="636"/>
      <c r="D212" s="637"/>
      <c r="E212" s="637"/>
      <c r="F212" s="637"/>
      <c r="G212" s="637"/>
      <c r="H212" s="638"/>
      <c r="I212" s="692">
        <f>'Gestión Justificación'!K5</f>
        <v>0</v>
      </c>
      <c r="J212" s="692">
        <f>'Gestión Justificación'!I5</f>
        <v>0</v>
      </c>
      <c r="K212" s="1098">
        <f>'Gestión Justificación'!J5</f>
        <v>0</v>
      </c>
      <c r="L212" s="692">
        <f>'Gestión Justificación'!L5</f>
        <v>0</v>
      </c>
      <c r="M212" s="1098">
        <f>'Gestión Justificación'!M5</f>
        <v>0</v>
      </c>
      <c r="N212" s="692">
        <f>'Gestión Justificación'!Z5</f>
        <v>0</v>
      </c>
      <c r="O212" s="1098">
        <f>'Gestión Justificación'!AA5</f>
        <v>0</v>
      </c>
      <c r="S212" s="635" t="s">
        <v>1105</v>
      </c>
      <c r="T212" s="910"/>
      <c r="U212" s="910"/>
      <c r="V212" s="910"/>
      <c r="W212" s="910"/>
      <c r="X212" s="910"/>
    </row>
    <row r="213" spans="1:33" s="35" customFormat="1" ht="15.75" customHeight="1">
      <c r="A213" s="63"/>
      <c r="B213" s="635" t="s">
        <v>1106</v>
      </c>
      <c r="C213" s="636"/>
      <c r="D213" s="637"/>
      <c r="E213" s="637"/>
      <c r="F213" s="637"/>
      <c r="G213" s="637"/>
      <c r="H213" s="638"/>
      <c r="I213" s="692">
        <f>'Gestión Justificación'!K6</f>
        <v>0</v>
      </c>
      <c r="J213" s="692">
        <f>'Gestión Justificación'!I6</f>
        <v>0</v>
      </c>
      <c r="K213" s="1098">
        <f>'Gestión Justificación'!J6</f>
        <v>0</v>
      </c>
      <c r="L213" s="692">
        <f>'Gestión Justificación'!L6</f>
        <v>0</v>
      </c>
      <c r="M213" s="1098">
        <f>'Gestión Justificación'!M6</f>
        <v>0</v>
      </c>
      <c r="N213" s="692">
        <f>'Gestión Justificación'!Z6</f>
        <v>0</v>
      </c>
      <c r="O213" s="1098">
        <f>'Gestión Justificación'!AA6</f>
        <v>0</v>
      </c>
      <c r="S213" s="635" t="s">
        <v>1106</v>
      </c>
      <c r="T213" s="910"/>
      <c r="U213" s="910"/>
      <c r="V213" s="910"/>
      <c r="W213" s="910"/>
      <c r="X213" s="910"/>
    </row>
    <row r="214" spans="1:33" s="35" customFormat="1" ht="16.5" customHeight="1">
      <c r="A214" s="63"/>
      <c r="B214" s="635" t="s">
        <v>1116</v>
      </c>
      <c r="C214" s="636"/>
      <c r="D214" s="637"/>
      <c r="E214" s="637"/>
      <c r="F214" s="637"/>
      <c r="G214" s="637"/>
      <c r="H214" s="638"/>
      <c r="I214" s="692">
        <f>'Gestión Justificación'!K7</f>
        <v>0</v>
      </c>
      <c r="J214" s="692">
        <f>'Gestión Justificación'!I7</f>
        <v>0</v>
      </c>
      <c r="K214" s="1098">
        <f>'Gestión Justificación'!J7</f>
        <v>0</v>
      </c>
      <c r="L214" s="692">
        <f>'Gestión Justificación'!L7</f>
        <v>0</v>
      </c>
      <c r="M214" s="1098">
        <f>'Gestión Justificación'!M7</f>
        <v>0</v>
      </c>
      <c r="N214" s="692">
        <f>SUM(N215:N216)</f>
        <v>0</v>
      </c>
      <c r="O214" s="1098">
        <f>SUM(O215:O216)</f>
        <v>0</v>
      </c>
      <c r="S214" s="635" t="s">
        <v>1246</v>
      </c>
      <c r="T214" s="910"/>
      <c r="U214" s="910"/>
      <c r="V214" s="910"/>
      <c r="W214" s="910"/>
      <c r="X214" s="910"/>
    </row>
    <row r="215" spans="1:33" s="35" customFormat="1" ht="16.5" customHeight="1">
      <c r="A215" s="63"/>
      <c r="B215" s="658" t="s">
        <v>1117</v>
      </c>
      <c r="C215" s="655"/>
      <c r="D215" s="656"/>
      <c r="E215" s="656"/>
      <c r="F215" s="656"/>
      <c r="G215" s="656"/>
      <c r="H215" s="657"/>
      <c r="I215" s="801">
        <f>'Gestión Justificación'!K8</f>
        <v>0</v>
      </c>
      <c r="J215" s="801">
        <f>'Gestión Justificación'!I8</f>
        <v>0</v>
      </c>
      <c r="K215" s="1099">
        <f>'Gestión Justificación'!J8</f>
        <v>0</v>
      </c>
      <c r="L215" s="801">
        <f>'Gestión Justificación'!L8</f>
        <v>0</v>
      </c>
      <c r="M215" s="1099">
        <f>'Gestión Justificación'!M8</f>
        <v>0</v>
      </c>
      <c r="N215" s="801">
        <f>'Gestión Justificación'!Z7</f>
        <v>0</v>
      </c>
      <c r="O215" s="1099">
        <f>'Gestión Justificación'!AA7</f>
        <v>0</v>
      </c>
      <c r="S215" s="635" t="s">
        <v>1247</v>
      </c>
      <c r="T215" s="910"/>
      <c r="U215" s="910"/>
      <c r="V215" s="910"/>
      <c r="W215" s="910"/>
      <c r="X215" s="910"/>
    </row>
    <row r="216" spans="1:33" s="35" customFormat="1" ht="16.5" customHeight="1">
      <c r="A216" s="63"/>
      <c r="B216" s="658" t="s">
        <v>1118</v>
      </c>
      <c r="C216" s="655"/>
      <c r="D216" s="656"/>
      <c r="E216" s="656"/>
      <c r="F216" s="656"/>
      <c r="G216" s="656"/>
      <c r="H216" s="657"/>
      <c r="I216" s="801">
        <f>'Gestión Justificación'!K9</f>
        <v>0</v>
      </c>
      <c r="J216" s="801">
        <f>'Gestión Justificación'!I9</f>
        <v>0</v>
      </c>
      <c r="K216" s="1099">
        <f>'Gestión Justificación'!J9</f>
        <v>0</v>
      </c>
      <c r="L216" s="801">
        <f>'Gestión Justificación'!L9</f>
        <v>0</v>
      </c>
      <c r="M216" s="1099">
        <f>'Gestión Justificación'!M9</f>
        <v>0</v>
      </c>
      <c r="N216" s="801">
        <f>IF('Gestión Justificación'!Z23="",'Gestión Justificación'!Z16,'Gestión Justificación'!Z23)</f>
        <v>0</v>
      </c>
      <c r="O216" s="1099">
        <f>IF('Gestión Justificación'!AA23="",'Gestión Justificación'!AA16,'Gestión Justificación'!AA23)</f>
        <v>0</v>
      </c>
      <c r="S216" s="635" t="s">
        <v>1107</v>
      </c>
      <c r="T216" s="910"/>
      <c r="U216" s="910"/>
      <c r="V216" s="910"/>
      <c r="W216" s="910"/>
      <c r="X216" s="910"/>
    </row>
    <row r="217" spans="1:33" s="35" customFormat="1" ht="15.6">
      <c r="A217" s="63"/>
      <c r="B217" s="635" t="s">
        <v>1107</v>
      </c>
      <c r="C217" s="636"/>
      <c r="D217" s="637"/>
      <c r="E217" s="637"/>
      <c r="F217" s="637"/>
      <c r="G217" s="637"/>
      <c r="H217" s="638"/>
      <c r="I217" s="692">
        <f>'Gestión Justificación'!K10</f>
        <v>0</v>
      </c>
      <c r="J217" s="692">
        <f>'Gestión Justificación'!I10</f>
        <v>0</v>
      </c>
      <c r="K217" s="1098">
        <f>'Gestión Justificación'!J10</f>
        <v>0</v>
      </c>
      <c r="L217" s="692">
        <f>'Gestión Justificación'!L10</f>
        <v>0</v>
      </c>
      <c r="M217" s="1098">
        <f>'Gestión Justificación'!M10</f>
        <v>0</v>
      </c>
      <c r="N217" s="692">
        <f>'Gestión Justificación'!Z8</f>
        <v>0</v>
      </c>
      <c r="O217" s="1098">
        <f>'Gestión Justificación'!AA8</f>
        <v>0</v>
      </c>
      <c r="S217" s="635" t="s">
        <v>1108</v>
      </c>
      <c r="T217" s="910"/>
      <c r="U217" s="910"/>
      <c r="V217" s="910"/>
      <c r="W217" s="910"/>
      <c r="X217" s="910"/>
    </row>
    <row r="218" spans="1:33" s="35" customFormat="1" ht="15.6">
      <c r="A218" s="63"/>
      <c r="B218" s="635" t="s">
        <v>1108</v>
      </c>
      <c r="C218" s="636"/>
      <c r="D218" s="637"/>
      <c r="E218" s="637"/>
      <c r="F218" s="637"/>
      <c r="G218" s="637"/>
      <c r="H218" s="638"/>
      <c r="I218" s="692">
        <f>'Gestión Justificación'!K11</f>
        <v>0</v>
      </c>
      <c r="J218" s="692">
        <f>'Gestión Justificación'!I11</f>
        <v>0</v>
      </c>
      <c r="K218" s="1098">
        <f>'Gestión Justificación'!J11</f>
        <v>0</v>
      </c>
      <c r="L218" s="692">
        <f>'Gestión Justificación'!L11</f>
        <v>0</v>
      </c>
      <c r="M218" s="1098">
        <f>'Gestión Justificación'!M11</f>
        <v>0</v>
      </c>
      <c r="N218" s="692">
        <f>'Gestión Justificación'!Z9</f>
        <v>0</v>
      </c>
      <c r="O218" s="1098">
        <f>'Gestión Justificación'!AA9</f>
        <v>0</v>
      </c>
      <c r="S218" s="635" t="s">
        <v>1109</v>
      </c>
      <c r="T218" s="910"/>
      <c r="U218" s="910"/>
      <c r="V218" s="910"/>
      <c r="W218" s="910"/>
      <c r="X218" s="910"/>
    </row>
    <row r="219" spans="1:33" s="35" customFormat="1" ht="15.6">
      <c r="A219" s="63"/>
      <c r="B219" s="635" t="s">
        <v>1109</v>
      </c>
      <c r="C219" s="636"/>
      <c r="D219" s="637"/>
      <c r="E219" s="637"/>
      <c r="F219" s="637"/>
      <c r="G219" s="637"/>
      <c r="H219" s="638"/>
      <c r="I219" s="692">
        <f>'Gestión Justificación'!K12</f>
        <v>0</v>
      </c>
      <c r="J219" s="692">
        <f>'Gestión Justificación'!I12</f>
        <v>0</v>
      </c>
      <c r="K219" s="1098">
        <f>'Gestión Justificación'!J12</f>
        <v>0</v>
      </c>
      <c r="L219" s="692">
        <f>'Gestión Justificación'!L12</f>
        <v>0</v>
      </c>
      <c r="M219" s="1098">
        <f>'Gestión Justificación'!M12</f>
        <v>0</v>
      </c>
      <c r="N219" s="692">
        <f>'Gestión Justificación'!Z10</f>
        <v>0</v>
      </c>
      <c r="O219" s="1098">
        <f>'Gestión Justificación'!AA10</f>
        <v>0</v>
      </c>
      <c r="S219" s="635" t="s">
        <v>1115</v>
      </c>
      <c r="T219" s="910"/>
      <c r="U219" s="910"/>
      <c r="V219" s="910"/>
      <c r="W219" s="910"/>
      <c r="X219" s="910"/>
    </row>
    <row r="220" spans="1:33" s="35" customFormat="1" ht="15.6">
      <c r="A220" s="63"/>
      <c r="B220" s="635" t="s">
        <v>1115</v>
      </c>
      <c r="C220" s="636"/>
      <c r="D220" s="637"/>
      <c r="E220" s="637"/>
      <c r="F220" s="637"/>
      <c r="G220" s="637"/>
      <c r="H220" s="638"/>
      <c r="I220" s="692">
        <f>'Gestión Justificación'!K13</f>
        <v>0</v>
      </c>
      <c r="J220" s="692">
        <f>'Gestión Justificación'!I13</f>
        <v>0</v>
      </c>
      <c r="K220" s="1098">
        <f>'Gestión Justificación'!J13</f>
        <v>0</v>
      </c>
      <c r="L220" s="692">
        <f>'Gestión Justificación'!L13</f>
        <v>0</v>
      </c>
      <c r="M220" s="1098">
        <f>'Gestión Justificación'!M13</f>
        <v>0</v>
      </c>
      <c r="N220" s="692">
        <f>'Gestión Justificación'!Z11</f>
        <v>0</v>
      </c>
      <c r="O220" s="1098">
        <f>'Gestión Justificación'!AA11</f>
        <v>0</v>
      </c>
      <c r="S220" s="635" t="s">
        <v>1110</v>
      </c>
      <c r="T220" s="910"/>
      <c r="U220" s="910"/>
      <c r="V220" s="910"/>
      <c r="W220" s="910"/>
      <c r="X220" s="910"/>
    </row>
    <row r="221" spans="1:33" s="35" customFormat="1" ht="15.6">
      <c r="A221" s="63"/>
      <c r="B221" s="635" t="s">
        <v>1110</v>
      </c>
      <c r="C221" s="636"/>
      <c r="D221" s="637"/>
      <c r="E221" s="637"/>
      <c r="F221" s="637"/>
      <c r="G221" s="637"/>
      <c r="H221" s="638"/>
      <c r="I221" s="692">
        <f>'Gestión Justificación'!K14</f>
        <v>0</v>
      </c>
      <c r="J221" s="692">
        <f>'Gestión Justificación'!I14</f>
        <v>0</v>
      </c>
      <c r="K221" s="1098">
        <f>'Gestión Justificación'!J14</f>
        <v>0</v>
      </c>
      <c r="L221" s="692">
        <f>'Gestión Justificación'!L14</f>
        <v>0</v>
      </c>
      <c r="M221" s="1098">
        <f>'Gestión Justificación'!M14</f>
        <v>0</v>
      </c>
      <c r="N221" s="692">
        <f>'Gestión Justificación'!Z12</f>
        <v>0</v>
      </c>
      <c r="O221" s="1098">
        <f>'Gestión Justificación'!AA12</f>
        <v>0</v>
      </c>
      <c r="S221" s="635" t="s">
        <v>1111</v>
      </c>
      <c r="T221" s="910"/>
      <c r="U221" s="910"/>
      <c r="V221" s="910"/>
      <c r="W221" s="910"/>
      <c r="X221" s="910"/>
    </row>
    <row r="222" spans="1:33" s="35" customFormat="1" ht="15.6">
      <c r="A222" s="63"/>
      <c r="B222" s="635" t="s">
        <v>1111</v>
      </c>
      <c r="C222" s="636"/>
      <c r="D222" s="637"/>
      <c r="E222" s="637"/>
      <c r="F222" s="637"/>
      <c r="G222" s="637"/>
      <c r="H222" s="638"/>
      <c r="I222" s="692">
        <f>'Gestión Justificación'!K15</f>
        <v>0</v>
      </c>
      <c r="J222" s="692">
        <f>'Gestión Justificación'!I15</f>
        <v>0</v>
      </c>
      <c r="K222" s="1098">
        <f>'Gestión Justificación'!J15</f>
        <v>0</v>
      </c>
      <c r="L222" s="692">
        <f>'Gestión Justificación'!L15</f>
        <v>0</v>
      </c>
      <c r="M222" s="1098">
        <f>'Gestión Justificación'!M15</f>
        <v>0</v>
      </c>
      <c r="N222" s="692">
        <f>'Gestión Justificación'!Z13</f>
        <v>0</v>
      </c>
      <c r="O222" s="1098">
        <f>'Gestión Justificación'!AA13</f>
        <v>0</v>
      </c>
      <c r="S222" s="635" t="s">
        <v>1102</v>
      </c>
      <c r="T222" s="910"/>
      <c r="U222" s="910"/>
      <c r="V222" s="910"/>
      <c r="W222" s="910"/>
      <c r="X222" s="910"/>
    </row>
    <row r="223" spans="1:33" s="35" customFormat="1" ht="15.6">
      <c r="A223" s="63"/>
      <c r="B223" s="635" t="s">
        <v>1112</v>
      </c>
      <c r="C223" s="641"/>
      <c r="D223" s="637"/>
      <c r="E223" s="637"/>
      <c r="F223" s="637"/>
      <c r="G223" s="637"/>
      <c r="H223" s="638"/>
      <c r="I223" s="692">
        <f>'Gestión Justificación'!K16</f>
        <v>0</v>
      </c>
      <c r="J223" s="692">
        <f>'Gestión Justificación'!I16</f>
        <v>0</v>
      </c>
      <c r="K223" s="1098">
        <f>'Gestión Justificación'!J16</f>
        <v>0</v>
      </c>
      <c r="L223" s="692">
        <f>'Gestión Justificación'!L16</f>
        <v>0</v>
      </c>
      <c r="M223" s="1098">
        <f>'Gestión Justificación'!M16</f>
        <v>0</v>
      </c>
      <c r="N223" s="692">
        <f>SUM(N224:N225)</f>
        <v>0</v>
      </c>
      <c r="O223" s="1098">
        <f>SUM(O224:O225)</f>
        <v>0</v>
      </c>
      <c r="S223" s="635" t="s">
        <v>1101</v>
      </c>
      <c r="T223" s="910"/>
      <c r="U223" s="910"/>
      <c r="V223" s="910"/>
      <c r="W223" s="910"/>
      <c r="X223" s="910"/>
    </row>
    <row r="224" spans="1:33" s="35" customFormat="1" ht="15.6">
      <c r="A224" s="63"/>
      <c r="B224" s="658" t="s">
        <v>1119</v>
      </c>
      <c r="C224" s="659"/>
      <c r="D224" s="656"/>
      <c r="E224" s="656"/>
      <c r="F224" s="656"/>
      <c r="G224" s="656"/>
      <c r="H224" s="657"/>
      <c r="I224" s="801">
        <f>'Gestión Justificación'!K17</f>
        <v>0</v>
      </c>
      <c r="J224" s="801">
        <f>'Gestión Justificación'!I17</f>
        <v>0</v>
      </c>
      <c r="K224" s="1099">
        <f>'Gestión Justificación'!J17</f>
        <v>0</v>
      </c>
      <c r="L224" s="801">
        <f>'Gestión Justificación'!L17</f>
        <v>0</v>
      </c>
      <c r="M224" s="1099">
        <f>'Gestión Justificación'!M17</f>
        <v>0</v>
      </c>
      <c r="N224" s="801">
        <f>'Gestión Justificación'!Z17</f>
        <v>0</v>
      </c>
      <c r="O224" s="1099">
        <f>'Gestión Justificación'!AA17</f>
        <v>0</v>
      </c>
      <c r="S224" s="635" t="s">
        <v>1114</v>
      </c>
      <c r="T224" s="910"/>
      <c r="U224" s="910"/>
      <c r="V224" s="910"/>
      <c r="W224" s="910"/>
      <c r="X224" s="910"/>
    </row>
    <row r="225" spans="1:24" s="35" customFormat="1" ht="15.6">
      <c r="A225" s="63"/>
      <c r="B225" s="658" t="s">
        <v>1120</v>
      </c>
      <c r="C225" s="659"/>
      <c r="D225" s="656"/>
      <c r="E225" s="656"/>
      <c r="F225" s="656"/>
      <c r="G225" s="656"/>
      <c r="H225" s="657"/>
      <c r="I225" s="801">
        <f>'Gestión Justificación'!K18</f>
        <v>0</v>
      </c>
      <c r="J225" s="801">
        <f>'Gestión Justificación'!I18</f>
        <v>0</v>
      </c>
      <c r="K225" s="1099">
        <f>'Gestión Justificación'!J18</f>
        <v>0</v>
      </c>
      <c r="L225" s="801">
        <f>'Gestión Justificación'!L18</f>
        <v>0</v>
      </c>
      <c r="M225" s="1099">
        <f>'Gestión Justificación'!M18</f>
        <v>0</v>
      </c>
      <c r="N225" s="801">
        <f>IF('Gestión Justificación'!Z26="",'Gestión Justificación'!Z19,'Gestión Justificación'!Z26)</f>
        <v>0</v>
      </c>
      <c r="O225" s="1099">
        <f>IF('Gestión Justificación'!AA26="",'Gestión Justificación'!AA19,'Gestión Justificación'!AA26)</f>
        <v>0</v>
      </c>
      <c r="S225" s="635" t="s">
        <v>1113</v>
      </c>
      <c r="T225" s="910"/>
      <c r="U225" s="910"/>
      <c r="V225" s="910"/>
      <c r="W225" s="910"/>
      <c r="X225" s="910"/>
    </row>
    <row r="226" spans="1:24" s="35" customFormat="1" ht="15.6">
      <c r="A226" s="63"/>
      <c r="B226" s="635" t="s">
        <v>1114</v>
      </c>
      <c r="C226" s="640"/>
      <c r="D226" s="637"/>
      <c r="E226" s="637"/>
      <c r="F226" s="637"/>
      <c r="G226" s="637"/>
      <c r="H226" s="638"/>
      <c r="I226" s="692">
        <f>'Gestión Justificación'!K19</f>
        <v>0</v>
      </c>
      <c r="J226" s="692">
        <f>'Gestión Justificación'!I19</f>
        <v>0</v>
      </c>
      <c r="K226" s="1098">
        <f>'Gestión Justificación'!J19</f>
        <v>0</v>
      </c>
      <c r="L226" s="692">
        <f>'Gestión Justificación'!L19</f>
        <v>0</v>
      </c>
      <c r="M226" s="1098">
        <f>'Gestión Justificación'!M19</f>
        <v>0</v>
      </c>
      <c r="N226" s="692">
        <f>IF('Gestión Justificación'!Z24="",'Gestión Justificación'!Z17,'Gestión Justificación'!Z24)</f>
        <v>0</v>
      </c>
      <c r="O226" s="1098">
        <f>IF('Gestión Justificación'!AA24="",'Gestión Justificación'!AA17,'Gestión Justificación'!AA24)</f>
        <v>0</v>
      </c>
    </row>
    <row r="227" spans="1:24" s="35" customFormat="1" ht="15.6">
      <c r="A227" s="63"/>
      <c r="B227" s="635" t="s">
        <v>1113</v>
      </c>
      <c r="C227" s="636"/>
      <c r="D227" s="637"/>
      <c r="E227" s="637"/>
      <c r="F227" s="637"/>
      <c r="G227" s="637"/>
      <c r="H227" s="638"/>
      <c r="I227" s="692">
        <f>'Gestión Justificación'!K20</f>
        <v>0</v>
      </c>
      <c r="J227" s="692">
        <f>'Gestión Justificación'!I20</f>
        <v>0</v>
      </c>
      <c r="K227" s="1098">
        <f>'Gestión Justificación'!J20</f>
        <v>0</v>
      </c>
      <c r="L227" s="692">
        <f>'Gestión Justificación'!L20</f>
        <v>0</v>
      </c>
      <c r="M227" s="1098">
        <f>'Gestión Justificación'!M20</f>
        <v>0</v>
      </c>
      <c r="N227" s="692">
        <f>SUM(N228:N229)</f>
        <v>0</v>
      </c>
      <c r="O227" s="1098">
        <f>SUM(O228:O229)</f>
        <v>0</v>
      </c>
    </row>
    <row r="228" spans="1:24" s="35" customFormat="1" ht="15.6">
      <c r="A228" s="63"/>
      <c r="B228" s="663" t="s">
        <v>1121</v>
      </c>
      <c r="C228" s="660"/>
      <c r="D228" s="661"/>
      <c r="E228" s="661"/>
      <c r="F228" s="661"/>
      <c r="G228" s="661"/>
      <c r="H228" s="662"/>
      <c r="I228" s="801">
        <f>'Gestión Justificación'!K21</f>
        <v>0</v>
      </c>
      <c r="J228" s="801">
        <f>'Gestión Justificación'!I21</f>
        <v>0</v>
      </c>
      <c r="K228" s="1099">
        <f>'Gestión Justificación'!J21</f>
        <v>0</v>
      </c>
      <c r="L228" s="801">
        <f>'Gestión Justificación'!L21</f>
        <v>0</v>
      </c>
      <c r="M228" s="1099">
        <f>'Gestión Justificación'!M21</f>
        <v>0</v>
      </c>
      <c r="N228" s="801">
        <f>'Gestión Justificación'!Z21</f>
        <v>0</v>
      </c>
      <c r="O228" s="1099">
        <f>'Gestión Justificación'!AA21</f>
        <v>0</v>
      </c>
      <c r="S228" s="909"/>
    </row>
    <row r="229" spans="1:24" s="35" customFormat="1" ht="15.6">
      <c r="A229" s="63"/>
      <c r="B229" s="664" t="s">
        <v>1242</v>
      </c>
      <c r="C229" s="655"/>
      <c r="D229" s="656"/>
      <c r="E229" s="656"/>
      <c r="F229" s="656"/>
      <c r="G229" s="656"/>
      <c r="H229" s="657"/>
      <c r="I229" s="801">
        <f>'Gestión Justificación'!K22</f>
        <v>0</v>
      </c>
      <c r="J229" s="801">
        <f>'Gestión Justificación'!I22</f>
        <v>0</v>
      </c>
      <c r="K229" s="1099">
        <f>'Gestión Justificación'!J22</f>
        <v>0</v>
      </c>
      <c r="L229" s="801">
        <f>'Gestión Justificación'!L22</f>
        <v>0</v>
      </c>
      <c r="M229" s="1099">
        <f>'Gestión Justificación'!M22</f>
        <v>0</v>
      </c>
      <c r="N229" s="801">
        <f>IF('Gestión Justificación'!Z25="",'Gestión Justificación'!Z18,'Gestión Justificación'!Z25)</f>
        <v>0</v>
      </c>
      <c r="O229" s="1099">
        <f>IF('Gestión Justificación'!AA25="",'Gestión Justificación'!AA18,'Gestión Justificación'!AA25)</f>
        <v>0</v>
      </c>
      <c r="S229" s="909"/>
    </row>
    <row r="230" spans="1:24" s="35" customFormat="1" ht="15.6">
      <c r="A230" s="63"/>
      <c r="B230" s="1388" t="s">
        <v>808</v>
      </c>
      <c r="C230" s="1389"/>
      <c r="D230" s="1389"/>
      <c r="E230" s="1389"/>
      <c r="F230" s="1389"/>
      <c r="G230" s="1389"/>
      <c r="H230" s="1390"/>
      <c r="I230" s="642">
        <f>'Gestión Justificación'!K23</f>
        <v>0</v>
      </c>
      <c r="J230" s="642">
        <f>'Gestión Justificación'!I23</f>
        <v>0</v>
      </c>
      <c r="K230" s="1092">
        <f>'Gestión Justificación'!J23</f>
        <v>0</v>
      </c>
      <c r="L230" s="642">
        <f>'Gestión Justificación'!L23</f>
        <v>0</v>
      </c>
      <c r="M230" s="1092">
        <f>'Gestión Justificación'!M23</f>
        <v>0</v>
      </c>
      <c r="N230" s="642">
        <f>'Gestión Justificación'!Z27</f>
        <v>0</v>
      </c>
      <c r="O230" s="1092">
        <f>'Gestión Justificación'!AA27</f>
        <v>0</v>
      </c>
    </row>
    <row r="231" spans="1:24" s="35" customFormat="1" ht="13.8">
      <c r="A231" s="63"/>
      <c r="B231" s="63"/>
      <c r="C231" s="63"/>
      <c r="D231" s="63"/>
      <c r="E231" s="63"/>
      <c r="F231" s="63"/>
      <c r="G231" s="63"/>
    </row>
    <row r="232" spans="1:24" ht="18.600000000000001" thickBot="1">
      <c r="B232" s="1391" t="s">
        <v>1058</v>
      </c>
      <c r="C232" s="1392"/>
      <c r="D232" s="1392"/>
      <c r="E232" s="1392"/>
      <c r="F232" s="1392"/>
      <c r="G232" s="799"/>
      <c r="H232" s="800"/>
      <c r="I232" s="1336" t="s">
        <v>1095</v>
      </c>
      <c r="J232" s="1336"/>
      <c r="K232" s="1336"/>
      <c r="L232" s="1336"/>
      <c r="M232" s="1336"/>
      <c r="N232" s="789">
        <f>'Gestión Justificación'!G28</f>
        <v>0</v>
      </c>
    </row>
    <row r="233" spans="1:24" ht="15.6">
      <c r="B233" s="626"/>
      <c r="I233" s="1336" t="s">
        <v>1096</v>
      </c>
      <c r="J233" s="1336"/>
      <c r="K233" s="1336"/>
      <c r="L233" s="1336"/>
      <c r="M233" s="1336"/>
      <c r="N233" s="789">
        <f>'Gestión Justificación'!G29</f>
        <v>0</v>
      </c>
    </row>
    <row r="234" spans="1:24" ht="15.6">
      <c r="B234" s="1366" t="s">
        <v>871</v>
      </c>
      <c r="C234" s="1273"/>
      <c r="D234" s="1273"/>
      <c r="E234" s="1274"/>
      <c r="F234" s="628">
        <f>FINANCIACIÓN!F10</f>
        <v>0</v>
      </c>
      <c r="H234" s="629"/>
      <c r="I234" s="1343" t="s">
        <v>1097</v>
      </c>
      <c r="J234" s="1344"/>
      <c r="K234" s="1344"/>
      <c r="L234" s="1344"/>
      <c r="M234" s="1345"/>
      <c r="N234" s="789" t="str">
        <f>'Gestión Justificación'!G30</f>
        <v/>
      </c>
    </row>
    <row r="235" spans="1:24" ht="15.6">
      <c r="B235" s="630"/>
      <c r="C235" s="630"/>
      <c r="D235" s="630"/>
      <c r="E235" s="631"/>
      <c r="F235" s="373"/>
      <c r="I235" s="1336" t="s">
        <v>1191</v>
      </c>
      <c r="J235" s="1336"/>
      <c r="K235" s="1336"/>
      <c r="L235" s="1336"/>
      <c r="M235" s="1336"/>
      <c r="N235" s="789">
        <f>'Gestión Justificación'!G31</f>
        <v>0</v>
      </c>
    </row>
    <row r="236" spans="1:24" ht="40.5" customHeight="1">
      <c r="B236" s="1367" t="s">
        <v>1210</v>
      </c>
      <c r="C236" s="1368"/>
      <c r="D236" s="1368"/>
      <c r="E236" s="1369"/>
      <c r="F236" s="628">
        <f>FINANCIACIÓN!F19</f>
        <v>0</v>
      </c>
      <c r="I236" s="1355" t="s">
        <v>1192</v>
      </c>
      <c r="J236" s="1356"/>
      <c r="K236" s="1356"/>
      <c r="L236" s="1356"/>
      <c r="M236" s="1360"/>
      <c r="N236" s="790">
        <f>'Gestión Justificación'!G32</f>
        <v>0</v>
      </c>
    </row>
    <row r="237" spans="1:24" ht="15.6">
      <c r="B237" s="630"/>
      <c r="C237" s="630"/>
      <c r="D237" s="630"/>
      <c r="E237" s="631"/>
      <c r="F237" s="373"/>
      <c r="I237" s="1355" t="s">
        <v>1195</v>
      </c>
      <c r="J237" s="1356"/>
      <c r="K237" s="1356"/>
      <c r="L237" s="1356"/>
      <c r="M237" s="1356"/>
      <c r="N237" s="790">
        <f>'Gestión Justificación'!G33</f>
        <v>0</v>
      </c>
    </row>
    <row r="238" spans="1:24" ht="54" customHeight="1">
      <c r="B238" s="1370" t="s">
        <v>1208</v>
      </c>
      <c r="C238" s="1371"/>
      <c r="D238" s="1372"/>
      <c r="E238" s="632" t="s">
        <v>810</v>
      </c>
      <c r="F238" s="632" t="s">
        <v>811</v>
      </c>
      <c r="I238" s="1355" t="s">
        <v>1197</v>
      </c>
      <c r="J238" s="1356"/>
      <c r="K238" s="1356"/>
      <c r="L238" s="1356"/>
      <c r="M238" s="1356"/>
      <c r="N238" s="790" t="str">
        <f>'Gestión Justificación'!G34</f>
        <v/>
      </c>
    </row>
    <row r="239" spans="1:24" ht="15.6">
      <c r="B239" s="1373" t="s">
        <v>809</v>
      </c>
      <c r="C239" s="1374"/>
      <c r="D239" s="1375"/>
      <c r="E239" s="628">
        <f>FINANCIACIÓN!E33</f>
        <v>0</v>
      </c>
      <c r="F239" s="628">
        <f>FINANCIACIÓN!F33</f>
        <v>0</v>
      </c>
      <c r="I239" s="1355" t="s">
        <v>1199</v>
      </c>
      <c r="J239" s="1356"/>
      <c r="K239" s="1356"/>
      <c r="L239" s="1356"/>
      <c r="M239" s="1356"/>
      <c r="N239" s="790" t="e">
        <f>'Gestión Justificación'!G35</f>
        <v>#DIV/0!</v>
      </c>
    </row>
    <row r="240" spans="1:24" ht="15.6">
      <c r="B240" s="1385" t="s">
        <v>813</v>
      </c>
      <c r="C240" s="1386"/>
      <c r="D240" s="1387"/>
      <c r="E240" s="628">
        <f>FINANCIACIÓN!E46</f>
        <v>0</v>
      </c>
      <c r="F240" s="628">
        <f>FINANCIACIÓN!F46</f>
        <v>0</v>
      </c>
      <c r="I240" s="1357" t="s">
        <v>1202</v>
      </c>
      <c r="J240" s="1357"/>
      <c r="K240" s="1357"/>
      <c r="L240" s="1358" t="s">
        <v>1200</v>
      </c>
      <c r="M240" s="1358"/>
      <c r="N240" s="791">
        <f>'Gestión Justificación'!G36</f>
        <v>0</v>
      </c>
    </row>
    <row r="241" spans="2:14" ht="15.6">
      <c r="B241" s="1393" t="s">
        <v>815</v>
      </c>
      <c r="C241" s="1394"/>
      <c r="D241" s="1395"/>
      <c r="E241" s="802">
        <f>FINANCIACIÓN!E47</f>
        <v>0</v>
      </c>
      <c r="F241" s="802">
        <f>FINANCIACIÓN!F47</f>
        <v>0</v>
      </c>
      <c r="I241" s="1357"/>
      <c r="J241" s="1357"/>
      <c r="K241" s="1357"/>
      <c r="L241" s="1358" t="s">
        <v>1201</v>
      </c>
      <c r="M241" s="1358"/>
      <c r="N241" s="791">
        <f>'Gestión Justificación'!G37</f>
        <v>0</v>
      </c>
    </row>
    <row r="242" spans="2:14" ht="15.6">
      <c r="B242" s="361"/>
      <c r="C242" s="63"/>
      <c r="D242" s="63"/>
      <c r="E242" s="63"/>
      <c r="F242" s="373"/>
      <c r="I242" s="1359" t="s">
        <v>1203</v>
      </c>
      <c r="J242" s="1359"/>
      <c r="K242" s="1359"/>
      <c r="L242" s="1359" t="s">
        <v>1201</v>
      </c>
      <c r="M242" s="1359"/>
      <c r="N242" s="792">
        <f>'Gestión Justificación'!G38</f>
        <v>0</v>
      </c>
    </row>
    <row r="243" spans="2:14" ht="12.75" customHeight="1">
      <c r="B243" s="1396" t="s">
        <v>1209</v>
      </c>
      <c r="C243" s="1397"/>
      <c r="D243" s="1397"/>
      <c r="E243" s="1398"/>
      <c r="F243" s="1402">
        <f>FINANCIACIÓN!F58</f>
        <v>0</v>
      </c>
      <c r="I243" s="1353" t="s">
        <v>1250</v>
      </c>
      <c r="J243" s="1353"/>
      <c r="K243" s="1353"/>
      <c r="L243" s="1354" t="s">
        <v>1201</v>
      </c>
      <c r="M243" s="1354"/>
      <c r="N243" s="793">
        <f>'Gestión Justificación'!G39</f>
        <v>0</v>
      </c>
    </row>
    <row r="244" spans="2:14" ht="25.5" customHeight="1">
      <c r="B244" s="1399"/>
      <c r="C244" s="1400"/>
      <c r="D244" s="1400"/>
      <c r="E244" s="1401"/>
      <c r="F244" s="1402"/>
      <c r="I244" s="1353"/>
      <c r="J244" s="1353"/>
      <c r="K244" s="1353"/>
      <c r="L244" s="1354" t="s">
        <v>1204</v>
      </c>
      <c r="M244" s="1354"/>
      <c r="N244" s="790">
        <f>'Gestión Justificación'!G40</f>
        <v>0</v>
      </c>
    </row>
    <row r="245" spans="2:14">
      <c r="C245" s="626"/>
      <c r="D245" s="626"/>
      <c r="E245" s="626"/>
      <c r="F245" s="626"/>
    </row>
    <row r="246" spans="2:14" ht="21" customHeight="1">
      <c r="B246" s="1364" t="s">
        <v>874</v>
      </c>
      <c r="C246" s="1365"/>
      <c r="D246" s="1365"/>
      <c r="E246" s="1365"/>
      <c r="F246" s="633">
        <f>FINANCIACIÓN!F59</f>
        <v>0</v>
      </c>
    </row>
  </sheetData>
  <sheetProtection password="CCBA" sheet="1" selectLockedCells="1"/>
  <mergeCells count="124">
    <mergeCell ref="I243:K244"/>
    <mergeCell ref="L243:M243"/>
    <mergeCell ref="L244:M244"/>
    <mergeCell ref="I237:M237"/>
    <mergeCell ref="I238:M238"/>
    <mergeCell ref="I239:M239"/>
    <mergeCell ref="I240:K241"/>
    <mergeCell ref="L240:M240"/>
    <mergeCell ref="L241:M241"/>
    <mergeCell ref="I51:I53"/>
    <mergeCell ref="I43:K43"/>
    <mergeCell ref="N43:P43"/>
    <mergeCell ref="J210:K210"/>
    <mergeCell ref="L210:M210"/>
    <mergeCell ref="N210:O210"/>
    <mergeCell ref="I242:K242"/>
    <mergeCell ref="L242:M242"/>
    <mergeCell ref="I49:N49"/>
    <mergeCell ref="I60:N60"/>
    <mergeCell ref="U43:V43"/>
    <mergeCell ref="I44:K44"/>
    <mergeCell ref="N44:P44"/>
    <mergeCell ref="U44:V44"/>
    <mergeCell ref="I41:K41"/>
    <mergeCell ref="N41:P41"/>
    <mergeCell ref="U41:V41"/>
    <mergeCell ref="I42:K42"/>
    <mergeCell ref="N42:P42"/>
    <mergeCell ref="U42:V42"/>
    <mergeCell ref="U39:V39"/>
    <mergeCell ref="I40:K40"/>
    <mergeCell ref="N40:P40"/>
    <mergeCell ref="U40:V40"/>
    <mergeCell ref="N37:P37"/>
    <mergeCell ref="U37:V37"/>
    <mergeCell ref="N38:P38"/>
    <mergeCell ref="U38:V38"/>
    <mergeCell ref="I33:J39"/>
    <mergeCell ref="U35:V35"/>
    <mergeCell ref="N36:P36"/>
    <mergeCell ref="U36:V36"/>
    <mergeCell ref="W32:Y32"/>
    <mergeCell ref="N33:P33"/>
    <mergeCell ref="U33:V33"/>
    <mergeCell ref="N34:P34"/>
    <mergeCell ref="U34:V34"/>
    <mergeCell ref="Q19:R19"/>
    <mergeCell ref="Q20:R20"/>
    <mergeCell ref="N29:P29"/>
    <mergeCell ref="I31:P31"/>
    <mergeCell ref="I32:K32"/>
    <mergeCell ref="N32:P32"/>
    <mergeCell ref="U32:V32"/>
    <mergeCell ref="I25:K25"/>
    <mergeCell ref="N25:O25"/>
    <mergeCell ref="I26:K26"/>
    <mergeCell ref="N26:O26"/>
    <mergeCell ref="N27:O27"/>
    <mergeCell ref="I29:K29"/>
    <mergeCell ref="I30:K30"/>
    <mergeCell ref="B1:J1"/>
    <mergeCell ref="L1:L4"/>
    <mergeCell ref="O1:O3"/>
    <mergeCell ref="F3:G3"/>
    <mergeCell ref="I3:J3"/>
    <mergeCell ref="F4:G4"/>
    <mergeCell ref="I4:J4"/>
    <mergeCell ref="O4:Q4"/>
    <mergeCell ref="Q18:S18"/>
    <mergeCell ref="F6:G6"/>
    <mergeCell ref="I6:J6"/>
    <mergeCell ref="F7:G7"/>
    <mergeCell ref="I7:J7"/>
    <mergeCell ref="O15:Q15"/>
    <mergeCell ref="O18:P18"/>
    <mergeCell ref="I13:N13"/>
    <mergeCell ref="B232:F232"/>
    <mergeCell ref="I234:M234"/>
    <mergeCell ref="I235:M235"/>
    <mergeCell ref="I236:M236"/>
    <mergeCell ref="B241:D241"/>
    <mergeCell ref="B243:E244"/>
    <mergeCell ref="F243:F244"/>
    <mergeCell ref="N2:N4"/>
    <mergeCell ref="M2:M4"/>
    <mergeCell ref="N22:P23"/>
    <mergeCell ref="I23:L23"/>
    <mergeCell ref="I24:K24"/>
    <mergeCell ref="N24:O24"/>
    <mergeCell ref="M19:M20"/>
    <mergeCell ref="N19:N20"/>
    <mergeCell ref="N35:P35"/>
    <mergeCell ref="N39:P39"/>
    <mergeCell ref="I55:J55"/>
    <mergeCell ref="I69:J69"/>
    <mergeCell ref="I232:M232"/>
    <mergeCell ref="I233:M233"/>
    <mergeCell ref="I45:K45"/>
    <mergeCell ref="N45:P45"/>
    <mergeCell ref="N46:P46"/>
    <mergeCell ref="B246:E246"/>
    <mergeCell ref="B234:E234"/>
    <mergeCell ref="B236:E236"/>
    <mergeCell ref="B238:D238"/>
    <mergeCell ref="B239:D239"/>
    <mergeCell ref="C63:D63"/>
    <mergeCell ref="B9:J9"/>
    <mergeCell ref="I15:K15"/>
    <mergeCell ref="L15:N15"/>
    <mergeCell ref="I16:K16"/>
    <mergeCell ref="L16:N16"/>
    <mergeCell ref="I18:J18"/>
    <mergeCell ref="K18:L18"/>
    <mergeCell ref="M18:N18"/>
    <mergeCell ref="E134:F134"/>
    <mergeCell ref="G134:H134"/>
    <mergeCell ref="I134:J134"/>
    <mergeCell ref="C135:C136"/>
    <mergeCell ref="D135:D136"/>
    <mergeCell ref="E135:F135"/>
    <mergeCell ref="G135:H135"/>
    <mergeCell ref="I135:J135"/>
    <mergeCell ref="B240:D240"/>
    <mergeCell ref="B230:H230"/>
  </mergeCells>
  <dataValidations count="4">
    <dataValidation type="list" allowBlank="1" showInputMessage="1" showErrorMessage="1" sqref="Q3">
      <formula1>$L$5:$S$5</formula1>
    </dataValidation>
    <dataValidation type="list" allowBlank="1" showInputMessage="1" showErrorMessage="1" error="Es obligatorio cumplimentar este dato" sqref="R15">
      <formula1>"NO, SÍ"</formula1>
    </dataValidation>
    <dataValidation type="whole" allowBlank="1" showInputMessage="1" showErrorMessage="1" error="Introducir número " sqref="L24:L26 P24:P26 P27">
      <formula1>0</formula1>
      <formula2>100</formula2>
    </dataValidation>
    <dataValidation type="whole" operator="greaterThan" allowBlank="1" showInputMessage="1" showErrorMessage="1" error="Introducir un año" sqref="K34:K38">
      <formula1>2019</formula1>
    </dataValidation>
  </dataValidations>
  <pageMargins left="0.7" right="0.7" top="0.75" bottom="0.75" header="0.3" footer="0.3"/>
  <pageSetup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4" tint="0.79998168889431442"/>
    <pageSetUpPr fitToPage="1"/>
  </sheetPr>
  <dimension ref="A1:N60"/>
  <sheetViews>
    <sheetView showGridLines="0" zoomScaleNormal="100" workbookViewId="0">
      <pane ySplit="3" topLeftCell="A4" activePane="bottomLeft" state="frozen"/>
      <selection pane="bottomLeft" activeCell="P49" sqref="P49"/>
    </sheetView>
  </sheetViews>
  <sheetFormatPr baseColWidth="10" defaultColWidth="11.44140625" defaultRowHeight="13.8"/>
  <cols>
    <col min="1" max="1" width="9.6640625" style="59" customWidth="1"/>
    <col min="2" max="2" width="43.88671875" style="59" customWidth="1"/>
    <col min="3" max="3" width="16.6640625" style="59" customWidth="1"/>
    <col min="4" max="4" width="14.44140625" style="59" customWidth="1"/>
    <col min="5" max="5" width="14.5546875" style="59" customWidth="1"/>
    <col min="6" max="6" width="13.5546875" style="59" customWidth="1"/>
    <col min="7" max="7" width="17.88671875" style="59" customWidth="1"/>
    <col min="8" max="8" width="12.6640625" style="59" customWidth="1"/>
    <col min="9" max="9" width="11.6640625" style="59" customWidth="1"/>
    <col min="10" max="10" width="13.5546875" style="59" customWidth="1"/>
    <col min="11" max="11" width="11.44140625" style="35"/>
    <col min="12" max="16384" width="11.44140625" style="59"/>
  </cols>
  <sheetData>
    <row r="1" spans="1:11" s="35" customFormat="1" ht="14.4" thickBot="1">
      <c r="A1" s="319" t="s">
        <v>1052</v>
      </c>
      <c r="C1" s="1146" t="s">
        <v>745</v>
      </c>
      <c r="D1" s="1147"/>
      <c r="E1" s="1147"/>
      <c r="F1" s="1147"/>
      <c r="G1" s="1148" t="s">
        <v>690</v>
      </c>
      <c r="H1" s="1149"/>
      <c r="I1" s="1149"/>
      <c r="J1" s="1150"/>
    </row>
    <row r="2" spans="1:11" s="35" customFormat="1" ht="13.5" customHeight="1" thickBot="1">
      <c r="A2" s="92"/>
      <c r="B2" s="93"/>
      <c r="C2" s="94" t="s">
        <v>0</v>
      </c>
      <c r="D2" s="1159" t="s">
        <v>2</v>
      </c>
      <c r="E2" s="1159"/>
      <c r="F2" s="1157" t="s">
        <v>3</v>
      </c>
      <c r="G2" s="1151" t="s">
        <v>746</v>
      </c>
      <c r="H2" s="1153" t="s">
        <v>2</v>
      </c>
      <c r="I2" s="1154"/>
      <c r="J2" s="1155" t="s">
        <v>3</v>
      </c>
      <c r="K2" s="88"/>
    </row>
    <row r="3" spans="1:11" s="35" customFormat="1" ht="16.2" thickBot="1">
      <c r="A3" s="1139" t="s">
        <v>144</v>
      </c>
      <c r="B3" s="1139"/>
      <c r="C3" s="95" t="s">
        <v>1</v>
      </c>
      <c r="D3" s="96" t="s">
        <v>4</v>
      </c>
      <c r="E3" s="97" t="s">
        <v>5</v>
      </c>
      <c r="F3" s="1158"/>
      <c r="G3" s="1152"/>
      <c r="H3" s="931" t="s">
        <v>747</v>
      </c>
      <c r="I3" s="931" t="s">
        <v>5</v>
      </c>
      <c r="J3" s="1156"/>
      <c r="K3" s="88"/>
    </row>
    <row r="4" spans="1:11" s="35" customFormat="1">
      <c r="A4" s="92"/>
      <c r="B4" s="98"/>
      <c r="C4" s="99"/>
      <c r="D4" s="100"/>
      <c r="E4" s="100"/>
      <c r="F4" s="101"/>
      <c r="G4" s="932"/>
      <c r="H4" s="933"/>
      <c r="I4" s="934"/>
      <c r="J4" s="935"/>
      <c r="K4" s="88"/>
    </row>
    <row r="5" spans="1:11" s="35" customFormat="1">
      <c r="A5" s="1140"/>
      <c r="B5" s="1141"/>
      <c r="C5" s="102"/>
      <c r="D5" s="103"/>
      <c r="E5" s="103"/>
      <c r="F5" s="104"/>
      <c r="G5" s="936"/>
      <c r="H5" s="937"/>
      <c r="I5" s="938"/>
      <c r="J5" s="939"/>
      <c r="K5" s="88"/>
    </row>
    <row r="6" spans="1:11" s="35" customFormat="1">
      <c r="A6" s="1140"/>
      <c r="B6" s="1141"/>
      <c r="C6" s="102"/>
      <c r="D6" s="103"/>
      <c r="E6" s="103"/>
      <c r="F6" s="104"/>
      <c r="G6" s="940"/>
      <c r="H6" s="941"/>
      <c r="I6" s="941"/>
      <c r="J6" s="939"/>
      <c r="K6" s="88"/>
    </row>
    <row r="7" spans="1:11" s="35" customFormat="1">
      <c r="A7" s="1140"/>
      <c r="B7" s="1141"/>
      <c r="C7" s="102"/>
      <c r="D7" s="103"/>
      <c r="E7" s="103"/>
      <c r="F7" s="104"/>
      <c r="G7" s="940"/>
      <c r="H7" s="942"/>
      <c r="I7" s="942"/>
      <c r="J7" s="943"/>
      <c r="K7" s="88"/>
    </row>
    <row r="8" spans="1:11" s="35" customFormat="1">
      <c r="A8" s="1144" t="s">
        <v>6</v>
      </c>
      <c r="B8" s="1145" t="s">
        <v>138</v>
      </c>
      <c r="C8" s="102"/>
      <c r="D8" s="103"/>
      <c r="E8" s="103"/>
      <c r="F8" s="104"/>
      <c r="G8" s="940"/>
      <c r="H8" s="938"/>
      <c r="I8" s="938"/>
      <c r="J8" s="939"/>
      <c r="K8" s="88"/>
    </row>
    <row r="9" spans="1:11" s="35" customFormat="1" ht="21.75" customHeight="1">
      <c r="A9" s="1144"/>
      <c r="B9" s="1145"/>
      <c r="C9" s="102">
        <f>SUM(C10:C16)</f>
        <v>0</v>
      </c>
      <c r="D9" s="103">
        <f t="shared" ref="D9:J9" si="0">SUM(D10:D16)</f>
        <v>0</v>
      </c>
      <c r="E9" s="103">
        <f t="shared" si="0"/>
        <v>0</v>
      </c>
      <c r="F9" s="104">
        <f t="shared" si="0"/>
        <v>0</v>
      </c>
      <c r="G9" s="950">
        <f t="shared" si="0"/>
        <v>0</v>
      </c>
      <c r="H9" s="951">
        <f t="shared" si="0"/>
        <v>0</v>
      </c>
      <c r="I9" s="951">
        <f t="shared" si="0"/>
        <v>0</v>
      </c>
      <c r="J9" s="952">
        <f t="shared" si="0"/>
        <v>0</v>
      </c>
      <c r="K9" s="88"/>
    </row>
    <row r="10" spans="1:11">
      <c r="A10" s="108" t="s">
        <v>341</v>
      </c>
      <c r="B10" s="109" t="s">
        <v>882</v>
      </c>
      <c r="C10" s="110"/>
      <c r="D10" s="111"/>
      <c r="E10" s="111"/>
      <c r="F10" s="112"/>
      <c r="G10" s="944"/>
      <c r="H10" s="945"/>
      <c r="I10" s="945"/>
      <c r="J10" s="946"/>
      <c r="K10" s="88" t="str">
        <f t="shared" ref="K10:K16" si="1">IF(G10&gt;C10,"ERROR","")</f>
        <v/>
      </c>
    </row>
    <row r="11" spans="1:11">
      <c r="A11" s="108" t="s">
        <v>342</v>
      </c>
      <c r="B11" s="109" t="s">
        <v>883</v>
      </c>
      <c r="C11" s="110"/>
      <c r="D11" s="111"/>
      <c r="E11" s="111"/>
      <c r="F11" s="112"/>
      <c r="G11" s="944"/>
      <c r="H11" s="945"/>
      <c r="I11" s="945"/>
      <c r="J11" s="946"/>
      <c r="K11" s="88" t="str">
        <f t="shared" si="1"/>
        <v/>
      </c>
    </row>
    <row r="12" spans="1:11">
      <c r="A12" s="108" t="s">
        <v>343</v>
      </c>
      <c r="B12" s="109" t="s">
        <v>884</v>
      </c>
      <c r="C12" s="110"/>
      <c r="D12" s="111"/>
      <c r="E12" s="111"/>
      <c r="F12" s="112"/>
      <c r="G12" s="944"/>
      <c r="H12" s="945"/>
      <c r="I12" s="945"/>
      <c r="J12" s="946"/>
      <c r="K12" s="88" t="str">
        <f t="shared" si="1"/>
        <v/>
      </c>
    </row>
    <row r="13" spans="1:11">
      <c r="A13" s="108" t="s">
        <v>344</v>
      </c>
      <c r="B13" s="109" t="s">
        <v>885</v>
      </c>
      <c r="C13" s="110"/>
      <c r="D13" s="111"/>
      <c r="E13" s="111"/>
      <c r="F13" s="112"/>
      <c r="G13" s="944"/>
      <c r="H13" s="945"/>
      <c r="I13" s="945"/>
      <c r="J13" s="946"/>
      <c r="K13" s="88" t="str">
        <f t="shared" si="1"/>
        <v/>
      </c>
    </row>
    <row r="14" spans="1:11">
      <c r="A14" s="108" t="s">
        <v>345</v>
      </c>
      <c r="B14" s="109" t="s">
        <v>886</v>
      </c>
      <c r="C14" s="110"/>
      <c r="D14" s="111"/>
      <c r="E14" s="111"/>
      <c r="F14" s="112"/>
      <c r="G14" s="944"/>
      <c r="H14" s="945"/>
      <c r="I14" s="945"/>
      <c r="J14" s="946"/>
      <c r="K14" s="88" t="str">
        <f t="shared" si="1"/>
        <v/>
      </c>
    </row>
    <row r="15" spans="1:11">
      <c r="A15" s="113" t="s">
        <v>346</v>
      </c>
      <c r="B15" s="114" t="s">
        <v>115</v>
      </c>
      <c r="C15" s="110"/>
      <c r="D15" s="111"/>
      <c r="E15" s="111"/>
      <c r="F15" s="112"/>
      <c r="G15" s="944"/>
      <c r="H15" s="945"/>
      <c r="I15" s="945"/>
      <c r="J15" s="946"/>
      <c r="K15" s="88" t="str">
        <f t="shared" si="1"/>
        <v/>
      </c>
    </row>
    <row r="16" spans="1:11">
      <c r="A16" s="113" t="s">
        <v>347</v>
      </c>
      <c r="B16" s="114" t="s">
        <v>115</v>
      </c>
      <c r="C16" s="110"/>
      <c r="D16" s="111"/>
      <c r="E16" s="111"/>
      <c r="F16" s="112"/>
      <c r="G16" s="944"/>
      <c r="H16" s="945"/>
      <c r="I16" s="945"/>
      <c r="J16" s="946"/>
      <c r="K16" s="88" t="str">
        <f t="shared" si="1"/>
        <v/>
      </c>
    </row>
    <row r="17" spans="1:11">
      <c r="A17" s="108"/>
      <c r="B17" s="109"/>
      <c r="C17" s="102"/>
      <c r="D17" s="103"/>
      <c r="E17" s="103"/>
      <c r="F17" s="104"/>
      <c r="G17" s="940"/>
      <c r="H17" s="938"/>
      <c r="I17" s="938"/>
      <c r="J17" s="939"/>
      <c r="K17" s="88"/>
    </row>
    <row r="18" spans="1:11" s="35" customFormat="1" ht="21" customHeight="1">
      <c r="A18" s="179" t="s">
        <v>348</v>
      </c>
      <c r="B18" s="180" t="s">
        <v>664</v>
      </c>
      <c r="C18" s="102">
        <f>SUM(C19:C37)</f>
        <v>0</v>
      </c>
      <c r="D18" s="103">
        <f t="shared" ref="D18:J18" si="2">SUM(D19:D37)</f>
        <v>0</v>
      </c>
      <c r="E18" s="103">
        <f t="shared" si="2"/>
        <v>0</v>
      </c>
      <c r="F18" s="104">
        <f t="shared" si="2"/>
        <v>0</v>
      </c>
      <c r="G18" s="950">
        <f t="shared" si="2"/>
        <v>0</v>
      </c>
      <c r="H18" s="951">
        <f t="shared" si="2"/>
        <v>0</v>
      </c>
      <c r="I18" s="951">
        <f t="shared" si="2"/>
        <v>0</v>
      </c>
      <c r="J18" s="952">
        <f t="shared" si="2"/>
        <v>0</v>
      </c>
      <c r="K18" s="88"/>
    </row>
    <row r="19" spans="1:11">
      <c r="A19" s="108" t="s">
        <v>150</v>
      </c>
      <c r="B19" s="117" t="s">
        <v>598</v>
      </c>
      <c r="C19" s="110"/>
      <c r="D19" s="111"/>
      <c r="E19" s="111"/>
      <c r="F19" s="112"/>
      <c r="G19" s="944"/>
      <c r="H19" s="945"/>
      <c r="I19" s="945"/>
      <c r="J19" s="946"/>
      <c r="K19" s="88" t="str">
        <f t="shared" ref="K19:K37" si="3">IF(G19&gt;C19,"ERROR","")</f>
        <v/>
      </c>
    </row>
    <row r="20" spans="1:11">
      <c r="A20" s="108" t="s">
        <v>151</v>
      </c>
      <c r="B20" s="117" t="s">
        <v>599</v>
      </c>
      <c r="C20" s="110"/>
      <c r="D20" s="111"/>
      <c r="E20" s="111"/>
      <c r="F20" s="112"/>
      <c r="G20" s="944"/>
      <c r="H20" s="945"/>
      <c r="I20" s="945"/>
      <c r="J20" s="946"/>
      <c r="K20" s="88" t="str">
        <f t="shared" si="3"/>
        <v/>
      </c>
    </row>
    <row r="21" spans="1:11">
      <c r="A21" s="108" t="s">
        <v>152</v>
      </c>
      <c r="B21" s="117" t="s">
        <v>600</v>
      </c>
      <c r="C21" s="110"/>
      <c r="D21" s="111"/>
      <c r="E21" s="111"/>
      <c r="F21" s="112"/>
      <c r="G21" s="944"/>
      <c r="H21" s="945"/>
      <c r="I21" s="945"/>
      <c r="J21" s="946"/>
      <c r="K21" s="88" t="str">
        <f t="shared" si="3"/>
        <v/>
      </c>
    </row>
    <row r="22" spans="1:11">
      <c r="A22" s="108" t="s">
        <v>153</v>
      </c>
      <c r="B22" s="117" t="s">
        <v>604</v>
      </c>
      <c r="C22" s="110"/>
      <c r="D22" s="111"/>
      <c r="E22" s="111"/>
      <c r="F22" s="112"/>
      <c r="G22" s="944"/>
      <c r="H22" s="945"/>
      <c r="I22" s="945"/>
      <c r="J22" s="946"/>
      <c r="K22" s="88" t="str">
        <f t="shared" si="3"/>
        <v/>
      </c>
    </row>
    <row r="23" spans="1:11">
      <c r="A23" s="108" t="s">
        <v>154</v>
      </c>
      <c r="B23" s="117" t="s">
        <v>601</v>
      </c>
      <c r="C23" s="110"/>
      <c r="D23" s="111"/>
      <c r="E23" s="111"/>
      <c r="F23" s="112"/>
      <c r="G23" s="944"/>
      <c r="H23" s="945"/>
      <c r="I23" s="945"/>
      <c r="J23" s="946"/>
      <c r="K23" s="88" t="str">
        <f t="shared" si="3"/>
        <v/>
      </c>
    </row>
    <row r="24" spans="1:11">
      <c r="A24" s="108" t="s">
        <v>155</v>
      </c>
      <c r="B24" s="117" t="s">
        <v>602</v>
      </c>
      <c r="C24" s="110"/>
      <c r="D24" s="111"/>
      <c r="E24" s="111"/>
      <c r="F24" s="112"/>
      <c r="G24" s="944"/>
      <c r="H24" s="945"/>
      <c r="I24" s="945"/>
      <c r="J24" s="946"/>
      <c r="K24" s="88" t="str">
        <f t="shared" si="3"/>
        <v/>
      </c>
    </row>
    <row r="25" spans="1:11">
      <c r="A25" s="108" t="s">
        <v>156</v>
      </c>
      <c r="B25" s="117" t="s">
        <v>146</v>
      </c>
      <c r="C25" s="110"/>
      <c r="D25" s="111"/>
      <c r="E25" s="111"/>
      <c r="F25" s="112"/>
      <c r="G25" s="944"/>
      <c r="H25" s="945"/>
      <c r="I25" s="945"/>
      <c r="J25" s="946"/>
      <c r="K25" s="88" t="str">
        <f t="shared" si="3"/>
        <v/>
      </c>
    </row>
    <row r="26" spans="1:11">
      <c r="A26" s="108" t="s">
        <v>157</v>
      </c>
      <c r="B26" s="117" t="s">
        <v>605</v>
      </c>
      <c r="C26" s="110"/>
      <c r="D26" s="111"/>
      <c r="E26" s="111"/>
      <c r="F26" s="112"/>
      <c r="G26" s="944"/>
      <c r="H26" s="945"/>
      <c r="I26" s="945"/>
      <c r="J26" s="946"/>
      <c r="K26" s="88" t="str">
        <f t="shared" si="3"/>
        <v/>
      </c>
    </row>
    <row r="27" spans="1:11">
      <c r="A27" s="108" t="s">
        <v>158</v>
      </c>
      <c r="B27" s="117" t="s">
        <v>722</v>
      </c>
      <c r="C27" s="110"/>
      <c r="D27" s="111"/>
      <c r="E27" s="111"/>
      <c r="F27" s="112"/>
      <c r="G27" s="944"/>
      <c r="H27" s="945"/>
      <c r="I27" s="945"/>
      <c r="J27" s="946"/>
      <c r="K27" s="88" t="str">
        <f t="shared" si="3"/>
        <v/>
      </c>
    </row>
    <row r="28" spans="1:11">
      <c r="A28" s="108" t="s">
        <v>159</v>
      </c>
      <c r="B28" s="118" t="s">
        <v>139</v>
      </c>
      <c r="C28" s="110"/>
      <c r="D28" s="111"/>
      <c r="E28" s="111"/>
      <c r="F28" s="112"/>
      <c r="G28" s="944"/>
      <c r="H28" s="945"/>
      <c r="I28" s="945"/>
      <c r="J28" s="946"/>
      <c r="K28" s="88" t="str">
        <f t="shared" si="3"/>
        <v/>
      </c>
    </row>
    <row r="29" spans="1:11">
      <c r="A29" s="108" t="s">
        <v>160</v>
      </c>
      <c r="B29" s="117" t="s">
        <v>142</v>
      </c>
      <c r="C29" s="110"/>
      <c r="D29" s="111"/>
      <c r="E29" s="111"/>
      <c r="F29" s="112"/>
      <c r="G29" s="944"/>
      <c r="H29" s="945"/>
      <c r="I29" s="945"/>
      <c r="J29" s="946"/>
      <c r="K29" s="88" t="str">
        <f t="shared" si="3"/>
        <v/>
      </c>
    </row>
    <row r="30" spans="1:11">
      <c r="A30" s="108" t="s">
        <v>161</v>
      </c>
      <c r="B30" s="117" t="s">
        <v>603</v>
      </c>
      <c r="C30" s="110"/>
      <c r="D30" s="111"/>
      <c r="E30" s="111"/>
      <c r="F30" s="112"/>
      <c r="G30" s="944"/>
      <c r="H30" s="945"/>
      <c r="I30" s="945"/>
      <c r="J30" s="946"/>
      <c r="K30" s="88" t="str">
        <f t="shared" si="3"/>
        <v/>
      </c>
    </row>
    <row r="31" spans="1:11">
      <c r="A31" s="108" t="s">
        <v>162</v>
      </c>
      <c r="B31" s="117" t="s">
        <v>147</v>
      </c>
      <c r="C31" s="110"/>
      <c r="D31" s="111"/>
      <c r="E31" s="111"/>
      <c r="F31" s="112"/>
      <c r="G31" s="944"/>
      <c r="H31" s="945"/>
      <c r="I31" s="945"/>
      <c r="J31" s="946"/>
      <c r="K31" s="88" t="str">
        <f t="shared" si="3"/>
        <v/>
      </c>
    </row>
    <row r="32" spans="1:11">
      <c r="A32" s="108" t="s">
        <v>163</v>
      </c>
      <c r="B32" s="117" t="s">
        <v>143</v>
      </c>
      <c r="C32" s="110"/>
      <c r="D32" s="111"/>
      <c r="E32" s="111"/>
      <c r="F32" s="112"/>
      <c r="G32" s="944"/>
      <c r="H32" s="945"/>
      <c r="I32" s="945"/>
      <c r="J32" s="946"/>
      <c r="K32" s="88" t="str">
        <f t="shared" si="3"/>
        <v/>
      </c>
    </row>
    <row r="33" spans="1:11">
      <c r="A33" s="108" t="s">
        <v>164</v>
      </c>
      <c r="B33" s="117" t="s">
        <v>140</v>
      </c>
      <c r="C33" s="110"/>
      <c r="D33" s="111"/>
      <c r="E33" s="111"/>
      <c r="F33" s="112"/>
      <c r="G33" s="944"/>
      <c r="H33" s="945"/>
      <c r="I33" s="945"/>
      <c r="J33" s="946"/>
      <c r="K33" s="88" t="str">
        <f t="shared" si="3"/>
        <v/>
      </c>
    </row>
    <row r="34" spans="1:11">
      <c r="A34" s="108" t="s">
        <v>165</v>
      </c>
      <c r="B34" s="117" t="s">
        <v>887</v>
      </c>
      <c r="C34" s="110"/>
      <c r="D34" s="111"/>
      <c r="E34" s="111"/>
      <c r="F34" s="112"/>
      <c r="G34" s="944"/>
      <c r="H34" s="945"/>
      <c r="I34" s="945"/>
      <c r="J34" s="946"/>
      <c r="K34" s="88" t="str">
        <f t="shared" si="3"/>
        <v/>
      </c>
    </row>
    <row r="35" spans="1:11">
      <c r="A35" s="108" t="s">
        <v>166</v>
      </c>
      <c r="B35" s="117" t="s">
        <v>888</v>
      </c>
      <c r="C35" s="110"/>
      <c r="D35" s="111"/>
      <c r="E35" s="111"/>
      <c r="F35" s="112"/>
      <c r="G35" s="944"/>
      <c r="H35" s="945"/>
      <c r="I35" s="945"/>
      <c r="J35" s="946"/>
      <c r="K35" s="88" t="str">
        <f t="shared" si="3"/>
        <v/>
      </c>
    </row>
    <row r="36" spans="1:11">
      <c r="A36" s="108" t="s">
        <v>167</v>
      </c>
      <c r="B36" s="117" t="s">
        <v>889</v>
      </c>
      <c r="C36" s="110"/>
      <c r="D36" s="111"/>
      <c r="E36" s="111"/>
      <c r="F36" s="112"/>
      <c r="G36" s="944"/>
      <c r="H36" s="945"/>
      <c r="I36" s="945"/>
      <c r="J36" s="946"/>
      <c r="K36" s="88" t="str">
        <f t="shared" si="3"/>
        <v/>
      </c>
    </row>
    <row r="37" spans="1:11">
      <c r="A37" s="108" t="s">
        <v>168</v>
      </c>
      <c r="B37" s="118" t="s">
        <v>149</v>
      </c>
      <c r="C37" s="110"/>
      <c r="D37" s="111"/>
      <c r="E37" s="111"/>
      <c r="F37" s="112"/>
      <c r="G37" s="944"/>
      <c r="H37" s="945"/>
      <c r="I37" s="945"/>
      <c r="J37" s="946"/>
      <c r="K37" s="88" t="str">
        <f t="shared" si="3"/>
        <v/>
      </c>
    </row>
    <row r="38" spans="1:11">
      <c r="A38" s="108"/>
      <c r="B38" s="118"/>
      <c r="C38" s="102"/>
      <c r="D38" s="103"/>
      <c r="E38" s="103"/>
      <c r="F38" s="104"/>
      <c r="G38" s="940"/>
      <c r="H38" s="938"/>
      <c r="I38" s="938"/>
      <c r="J38" s="939"/>
      <c r="K38" s="88"/>
    </row>
    <row r="39" spans="1:11" ht="21.75" customHeight="1">
      <c r="A39" s="179" t="s">
        <v>666</v>
      </c>
      <c r="B39" s="180" t="s">
        <v>663</v>
      </c>
      <c r="C39" s="102">
        <f>SUM(C40:C49)</f>
        <v>0</v>
      </c>
      <c r="D39" s="103">
        <f t="shared" ref="D39:J39" si="4">SUM(D40:D49)</f>
        <v>0</v>
      </c>
      <c r="E39" s="103">
        <f t="shared" si="4"/>
        <v>0</v>
      </c>
      <c r="F39" s="104">
        <f t="shared" si="4"/>
        <v>0</v>
      </c>
      <c r="G39" s="950">
        <f t="shared" si="4"/>
        <v>0</v>
      </c>
      <c r="H39" s="951">
        <f t="shared" si="4"/>
        <v>0</v>
      </c>
      <c r="I39" s="951">
        <f t="shared" si="4"/>
        <v>0</v>
      </c>
      <c r="J39" s="952">
        <f t="shared" si="4"/>
        <v>0</v>
      </c>
      <c r="K39" s="88"/>
    </row>
    <row r="40" spans="1:11" ht="27.6">
      <c r="A40" s="108" t="s">
        <v>667</v>
      </c>
      <c r="B40" s="118" t="s">
        <v>665</v>
      </c>
      <c r="C40" s="110"/>
      <c r="D40" s="111"/>
      <c r="E40" s="111"/>
      <c r="F40" s="112"/>
      <c r="G40" s="944"/>
      <c r="H40" s="945"/>
      <c r="I40" s="945"/>
      <c r="J40" s="946"/>
      <c r="K40" s="88" t="str">
        <f t="shared" ref="K40:K49" si="5">IF(G40&gt;C40,"ERROR","")</f>
        <v/>
      </c>
    </row>
    <row r="41" spans="1:11">
      <c r="A41" s="108" t="s">
        <v>668</v>
      </c>
      <c r="B41" s="118" t="s">
        <v>723</v>
      </c>
      <c r="C41" s="110"/>
      <c r="D41" s="111"/>
      <c r="E41" s="111"/>
      <c r="F41" s="112"/>
      <c r="G41" s="944"/>
      <c r="H41" s="945"/>
      <c r="I41" s="945"/>
      <c r="J41" s="946"/>
      <c r="K41" s="88" t="str">
        <f t="shared" si="5"/>
        <v/>
      </c>
    </row>
    <row r="42" spans="1:11">
      <c r="A42" s="108" t="s">
        <v>669</v>
      </c>
      <c r="B42" s="118" t="s">
        <v>637</v>
      </c>
      <c r="C42" s="110"/>
      <c r="D42" s="111"/>
      <c r="E42" s="111"/>
      <c r="F42" s="112"/>
      <c r="G42" s="944"/>
      <c r="H42" s="945"/>
      <c r="I42" s="945"/>
      <c r="J42" s="946"/>
      <c r="K42" s="88" t="str">
        <f t="shared" si="5"/>
        <v/>
      </c>
    </row>
    <row r="43" spans="1:11">
      <c r="A43" s="108" t="s">
        <v>670</v>
      </c>
      <c r="B43" s="118" t="s">
        <v>661</v>
      </c>
      <c r="C43" s="110"/>
      <c r="D43" s="111"/>
      <c r="E43" s="111"/>
      <c r="F43" s="112"/>
      <c r="G43" s="944"/>
      <c r="H43" s="945"/>
      <c r="I43" s="945"/>
      <c r="J43" s="946"/>
      <c r="K43" s="88" t="str">
        <f t="shared" si="5"/>
        <v/>
      </c>
    </row>
    <row r="44" spans="1:11">
      <c r="A44" s="108" t="s">
        <v>671</v>
      </c>
      <c r="B44" s="118" t="s">
        <v>662</v>
      </c>
      <c r="C44" s="110"/>
      <c r="D44" s="111"/>
      <c r="E44" s="111"/>
      <c r="F44" s="112"/>
      <c r="G44" s="944"/>
      <c r="H44" s="945"/>
      <c r="I44" s="945"/>
      <c r="J44" s="946"/>
      <c r="K44" s="88" t="str">
        <f t="shared" si="5"/>
        <v/>
      </c>
    </row>
    <row r="45" spans="1:11">
      <c r="A45" s="108" t="s">
        <v>672</v>
      </c>
      <c r="B45" s="118" t="s">
        <v>782</v>
      </c>
      <c r="C45" s="110"/>
      <c r="D45" s="111"/>
      <c r="E45" s="111"/>
      <c r="F45" s="112"/>
      <c r="G45" s="944"/>
      <c r="H45" s="945"/>
      <c r="I45" s="945"/>
      <c r="J45" s="946"/>
      <c r="K45" s="88" t="str">
        <f t="shared" si="5"/>
        <v/>
      </c>
    </row>
    <row r="46" spans="1:11">
      <c r="A46" s="108" t="s">
        <v>673</v>
      </c>
      <c r="B46" s="117" t="s">
        <v>122</v>
      </c>
      <c r="C46" s="110"/>
      <c r="D46" s="111"/>
      <c r="E46" s="111"/>
      <c r="F46" s="112"/>
      <c r="G46" s="944"/>
      <c r="H46" s="945"/>
      <c r="I46" s="945"/>
      <c r="J46" s="946"/>
      <c r="K46" s="88" t="str">
        <f t="shared" si="5"/>
        <v/>
      </c>
    </row>
    <row r="47" spans="1:11">
      <c r="A47" s="108" t="s">
        <v>674</v>
      </c>
      <c r="B47" s="117" t="s">
        <v>621</v>
      </c>
      <c r="C47" s="110"/>
      <c r="D47" s="111"/>
      <c r="E47" s="111"/>
      <c r="F47" s="112"/>
      <c r="G47" s="944"/>
      <c r="H47" s="945"/>
      <c r="I47" s="945"/>
      <c r="J47" s="946"/>
      <c r="K47" s="88" t="str">
        <f t="shared" si="5"/>
        <v/>
      </c>
    </row>
    <row r="48" spans="1:11">
      <c r="A48" s="108" t="s">
        <v>675</v>
      </c>
      <c r="B48" s="117" t="s">
        <v>368</v>
      </c>
      <c r="C48" s="110"/>
      <c r="D48" s="111"/>
      <c r="E48" s="111"/>
      <c r="F48" s="112"/>
      <c r="G48" s="944"/>
      <c r="H48" s="945"/>
      <c r="I48" s="945"/>
      <c r="J48" s="946"/>
      <c r="K48" s="88" t="str">
        <f t="shared" si="5"/>
        <v/>
      </c>
    </row>
    <row r="49" spans="1:14" ht="14.4" thickBot="1">
      <c r="A49" s="113" t="s">
        <v>676</v>
      </c>
      <c r="B49" s="114" t="s">
        <v>115</v>
      </c>
      <c r="C49" s="119"/>
      <c r="D49" s="120"/>
      <c r="E49" s="120"/>
      <c r="F49" s="121"/>
      <c r="G49" s="947"/>
      <c r="H49" s="948"/>
      <c r="I49" s="948"/>
      <c r="J49" s="949"/>
      <c r="K49" s="88" t="str">
        <f t="shared" si="5"/>
        <v/>
      </c>
    </row>
    <row r="50" spans="1:14" s="35" customFormat="1">
      <c r="A50" s="108"/>
    </row>
    <row r="51" spans="1:14" s="35" customFormat="1" ht="14.4" thickBot="1">
      <c r="C51" s="36"/>
      <c r="D51" s="36"/>
      <c r="E51" s="36"/>
      <c r="F51" s="36"/>
      <c r="G51" s="36"/>
      <c r="H51" s="36"/>
      <c r="I51" s="36"/>
      <c r="J51" s="36"/>
    </row>
    <row r="52" spans="1:14" s="35" customFormat="1" ht="14.4" thickBot="1">
      <c r="A52" s="1142" t="s">
        <v>606</v>
      </c>
      <c r="B52" s="1143"/>
      <c r="C52" s="122">
        <f>SUM(C39,C18,C9)</f>
        <v>0</v>
      </c>
      <c r="D52" s="122">
        <f t="shared" ref="D52:J52" si="6">SUM(D39,D18,D9)</f>
        <v>0</v>
      </c>
      <c r="E52" s="122">
        <f t="shared" si="6"/>
        <v>0</v>
      </c>
      <c r="F52" s="122">
        <f t="shared" si="6"/>
        <v>0</v>
      </c>
      <c r="G52" s="953">
        <f t="shared" si="6"/>
        <v>0</v>
      </c>
      <c r="H52" s="953">
        <f t="shared" si="6"/>
        <v>0</v>
      </c>
      <c r="I52" s="953">
        <f t="shared" si="6"/>
        <v>0</v>
      </c>
      <c r="J52" s="953">
        <f t="shared" si="6"/>
        <v>0</v>
      </c>
    </row>
    <row r="53" spans="1:14" s="35" customFormat="1">
      <c r="J53" s="219">
        <f>COUNTIFS(K10:K50,"ERROR")</f>
        <v>0</v>
      </c>
    </row>
    <row r="54" spans="1:14" s="35" customFormat="1" ht="15.6">
      <c r="A54" s="396" t="str">
        <f>IF(J53=0,"","    ERROR: Gasto en Navarra no puede ser superior a Gasto en España")</f>
        <v/>
      </c>
    </row>
    <row r="55" spans="1:14" s="35" customFormat="1">
      <c r="G55" s="123" t="s">
        <v>771</v>
      </c>
      <c r="L55" s="125"/>
      <c r="M55" s="126"/>
      <c r="N55" s="126"/>
    </row>
    <row r="56" spans="1:14" s="35" customFormat="1">
      <c r="C56" s="124"/>
      <c r="D56" s="123"/>
      <c r="E56" s="125"/>
      <c r="F56" s="126"/>
      <c r="G56" s="125" t="s">
        <v>744</v>
      </c>
      <c r="H56" s="126"/>
      <c r="I56" s="126"/>
      <c r="J56" s="127"/>
      <c r="K56" s="125"/>
      <c r="L56" s="125"/>
      <c r="M56" s="126"/>
      <c r="N56" s="126"/>
    </row>
    <row r="57" spans="1:14" s="35" customFormat="1">
      <c r="A57" s="128" t="s">
        <v>741</v>
      </c>
      <c r="B57" s="124" t="s">
        <v>770</v>
      </c>
      <c r="C57" s="124"/>
      <c r="D57" s="123"/>
      <c r="E57" s="125"/>
      <c r="F57" s="126"/>
      <c r="G57" s="125" t="s">
        <v>881</v>
      </c>
      <c r="H57" s="126"/>
      <c r="I57" s="126"/>
      <c r="J57" s="127"/>
      <c r="K57" s="125"/>
      <c r="L57" s="125"/>
      <c r="M57" s="126"/>
      <c r="N57" s="126"/>
    </row>
    <row r="58" spans="1:14" s="35" customFormat="1">
      <c r="A58" s="128" t="s">
        <v>742</v>
      </c>
      <c r="B58" s="129" t="s">
        <v>743</v>
      </c>
      <c r="C58" s="130"/>
      <c r="D58" s="131"/>
      <c r="E58" s="125"/>
      <c r="F58" s="126"/>
      <c r="H58" s="126"/>
      <c r="I58" s="126"/>
      <c r="J58" s="127"/>
      <c r="K58" s="125"/>
      <c r="L58" s="125"/>
      <c r="M58" s="126"/>
      <c r="N58" s="126"/>
    </row>
    <row r="59" spans="1:14" s="35" customFormat="1" ht="14.4">
      <c r="A59" s="128"/>
      <c r="B59" s="132"/>
      <c r="C59" s="133"/>
      <c r="D59" s="134"/>
      <c r="E59" s="125"/>
      <c r="F59" s="126"/>
      <c r="H59" s="126"/>
      <c r="I59" s="126"/>
      <c r="J59" s="127"/>
      <c r="K59" s="125"/>
      <c r="L59" s="36"/>
      <c r="M59" s="36"/>
      <c r="N59" s="36"/>
    </row>
    <row r="60" spans="1:14">
      <c r="A60" s="35"/>
      <c r="B60" s="35" t="s">
        <v>765</v>
      </c>
      <c r="C60" s="35"/>
      <c r="D60" s="36"/>
      <c r="E60" s="36"/>
      <c r="F60" s="36"/>
      <c r="G60" s="36"/>
      <c r="H60" s="36"/>
      <c r="I60" s="36"/>
      <c r="J60" s="36"/>
      <c r="K60" s="36"/>
      <c r="L60" s="91"/>
      <c r="M60" s="91"/>
      <c r="N60" s="91"/>
    </row>
  </sheetData>
  <sheetProtection algorithmName="SHA-512" hashValue="xHj9nJ69NLp5FExrgIneZTIujIgikU+TbsFcsnJnAUJw8Dwj9l/xhFUjK6Eq7RTFfyszc5SpDtfLYvrGrdOWUQ==" saltValue="jhW0/VCIyQwIg9eMHLDBqQ==" spinCount="100000" sheet="1" objects="1" scenarios="1"/>
  <mergeCells count="14">
    <mergeCell ref="C1:F1"/>
    <mergeCell ref="G1:J1"/>
    <mergeCell ref="G2:G3"/>
    <mergeCell ref="H2:I2"/>
    <mergeCell ref="J2:J3"/>
    <mergeCell ref="F2:F3"/>
    <mergeCell ref="D2:E2"/>
    <mergeCell ref="A3:B3"/>
    <mergeCell ref="A5:B5"/>
    <mergeCell ref="A52:B52"/>
    <mergeCell ref="A6:B6"/>
    <mergeCell ref="A7:B7"/>
    <mergeCell ref="A8:A9"/>
    <mergeCell ref="B8:B9"/>
  </mergeCells>
  <phoneticPr fontId="3" type="noConversion"/>
  <pageMargins left="0.59055118110236227" right="0.59055118110236227" top="0.78740157480314965" bottom="0.78740157480314965" header="0" footer="0"/>
  <pageSetup paperSize="9" fitToHeight="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4" tint="0.79998168889431442"/>
    <pageSetUpPr fitToPage="1"/>
  </sheetPr>
  <dimension ref="A1:K64"/>
  <sheetViews>
    <sheetView showGridLines="0" zoomScaleNormal="100" workbookViewId="0">
      <pane ySplit="3" topLeftCell="A4" activePane="bottomLeft" state="frozen"/>
      <selection pane="bottomLeft" activeCell="H55" sqref="H55"/>
    </sheetView>
  </sheetViews>
  <sheetFormatPr baseColWidth="10" defaultColWidth="11.44140625" defaultRowHeight="13.8"/>
  <cols>
    <col min="1" max="1" width="9.5546875" style="59" customWidth="1"/>
    <col min="2" max="2" width="36.6640625" style="59" bestFit="1" customWidth="1"/>
    <col min="3" max="5" width="16.6640625" style="59" customWidth="1"/>
    <col min="6" max="6" width="12.5546875" style="59" customWidth="1"/>
    <col min="7" max="7" width="17" style="59" customWidth="1"/>
    <col min="8" max="8" width="14" style="59" customWidth="1"/>
    <col min="9" max="9" width="13.33203125" style="59" customWidth="1"/>
    <col min="10" max="10" width="16.6640625" style="59" customWidth="1"/>
    <col min="11" max="11" width="11.44140625" style="88"/>
    <col min="12" max="16384" width="11.44140625" style="59"/>
  </cols>
  <sheetData>
    <row r="1" spans="1:11" ht="14.4" thickBot="1">
      <c r="A1" s="319" t="s">
        <v>1052</v>
      </c>
      <c r="B1" s="35"/>
      <c r="C1" s="1146" t="s">
        <v>745</v>
      </c>
      <c r="D1" s="1147"/>
      <c r="E1" s="1147"/>
      <c r="F1" s="1164"/>
      <c r="G1" s="1148" t="s">
        <v>690</v>
      </c>
      <c r="H1" s="1149"/>
      <c r="I1" s="1149"/>
      <c r="J1" s="1150"/>
    </row>
    <row r="2" spans="1:11" ht="14.25" customHeight="1" thickBot="1">
      <c r="A2" s="92"/>
      <c r="B2" s="138"/>
      <c r="C2" s="181" t="s">
        <v>0</v>
      </c>
      <c r="D2" s="1165" t="s">
        <v>2</v>
      </c>
      <c r="E2" s="1165"/>
      <c r="F2" s="1166" t="s">
        <v>3</v>
      </c>
      <c r="G2" s="1151" t="s">
        <v>746</v>
      </c>
      <c r="H2" s="1153" t="s">
        <v>2</v>
      </c>
      <c r="I2" s="1154"/>
      <c r="J2" s="1155" t="s">
        <v>3</v>
      </c>
    </row>
    <row r="3" spans="1:11" ht="16.2" thickBot="1">
      <c r="A3" s="1139" t="s">
        <v>724</v>
      </c>
      <c r="B3" s="1139"/>
      <c r="C3" s="182" t="s">
        <v>1</v>
      </c>
      <c r="D3" s="140" t="s">
        <v>4</v>
      </c>
      <c r="E3" s="141" t="s">
        <v>5</v>
      </c>
      <c r="F3" s="1167"/>
      <c r="G3" s="1152"/>
      <c r="H3" s="931" t="s">
        <v>747</v>
      </c>
      <c r="I3" s="931" t="s">
        <v>5</v>
      </c>
      <c r="J3" s="1156"/>
    </row>
    <row r="4" spans="1:11">
      <c r="A4" s="143"/>
      <c r="B4" s="144"/>
      <c r="C4" s="99"/>
      <c r="D4" s="100"/>
      <c r="E4" s="100"/>
      <c r="F4" s="145"/>
      <c r="G4" s="954"/>
      <c r="H4" s="955"/>
      <c r="I4" s="956"/>
      <c r="J4" s="957"/>
    </row>
    <row r="5" spans="1:11">
      <c r="A5" s="1160"/>
      <c r="B5" s="1161"/>
      <c r="C5" s="102"/>
      <c r="D5" s="103"/>
      <c r="E5" s="103"/>
      <c r="F5" s="146"/>
      <c r="G5" s="936"/>
      <c r="H5" s="937"/>
      <c r="I5" s="938"/>
      <c r="J5" s="939"/>
    </row>
    <row r="6" spans="1:11">
      <c r="A6" s="1160"/>
      <c r="B6" s="1161"/>
      <c r="C6" s="102"/>
      <c r="D6" s="103"/>
      <c r="E6" s="103"/>
      <c r="F6" s="146"/>
      <c r="G6" s="940"/>
      <c r="H6" s="941"/>
      <c r="I6" s="941"/>
      <c r="J6" s="939"/>
    </row>
    <row r="7" spans="1:11">
      <c r="A7" s="1160"/>
      <c r="B7" s="1161"/>
      <c r="C7" s="102"/>
      <c r="D7" s="103"/>
      <c r="E7" s="103"/>
      <c r="F7" s="146"/>
      <c r="G7" s="936"/>
      <c r="H7" s="942"/>
      <c r="I7" s="942"/>
      <c r="J7" s="943"/>
    </row>
    <row r="8" spans="1:11">
      <c r="A8" s="1144" t="s">
        <v>8</v>
      </c>
      <c r="B8" s="1145" t="s">
        <v>725</v>
      </c>
      <c r="C8" s="102">
        <f>SUM(C10:C24)</f>
        <v>0</v>
      </c>
      <c r="D8" s="103">
        <f t="shared" ref="D8:J8" si="0">SUM(D10:D24)</f>
        <v>0</v>
      </c>
      <c r="E8" s="103">
        <f t="shared" si="0"/>
        <v>0</v>
      </c>
      <c r="F8" s="146">
        <f t="shared" si="0"/>
        <v>0</v>
      </c>
      <c r="G8" s="950">
        <f t="shared" si="0"/>
        <v>0</v>
      </c>
      <c r="H8" s="951">
        <f t="shared" si="0"/>
        <v>0</v>
      </c>
      <c r="I8" s="951">
        <f t="shared" si="0"/>
        <v>0</v>
      </c>
      <c r="J8" s="952">
        <f t="shared" si="0"/>
        <v>0</v>
      </c>
    </row>
    <row r="9" spans="1:11">
      <c r="A9" s="1144"/>
      <c r="B9" s="1145"/>
      <c r="C9" s="102"/>
      <c r="D9" s="103"/>
      <c r="E9" s="103"/>
      <c r="F9" s="146"/>
      <c r="G9" s="936"/>
      <c r="H9" s="941"/>
      <c r="I9" s="941"/>
      <c r="J9" s="939"/>
    </row>
    <row r="10" spans="1:11">
      <c r="A10" s="108" t="s">
        <v>303</v>
      </c>
      <c r="B10" s="117" t="s">
        <v>890</v>
      </c>
      <c r="C10" s="110"/>
      <c r="D10" s="111"/>
      <c r="E10" s="111"/>
      <c r="F10" s="147"/>
      <c r="G10" s="944"/>
      <c r="H10" s="945"/>
      <c r="I10" s="945"/>
      <c r="J10" s="946"/>
      <c r="K10" s="88" t="str">
        <f t="shared" ref="K10:K52" si="1">IF(G10&gt;C10,"ERROR","")</f>
        <v/>
      </c>
    </row>
    <row r="11" spans="1:11">
      <c r="A11" s="108" t="s">
        <v>304</v>
      </c>
      <c r="B11" s="117" t="s">
        <v>891</v>
      </c>
      <c r="C11" s="110"/>
      <c r="D11" s="111"/>
      <c r="E11" s="111"/>
      <c r="F11" s="147"/>
      <c r="G11" s="944"/>
      <c r="H11" s="945"/>
      <c r="I11" s="945"/>
      <c r="J11" s="946"/>
      <c r="K11" s="88" t="str">
        <f t="shared" si="1"/>
        <v/>
      </c>
    </row>
    <row r="12" spans="1:11">
      <c r="A12" s="108" t="s">
        <v>305</v>
      </c>
      <c r="B12" s="117" t="s">
        <v>892</v>
      </c>
      <c r="C12" s="110"/>
      <c r="D12" s="111"/>
      <c r="E12" s="111"/>
      <c r="F12" s="147"/>
      <c r="G12" s="944"/>
      <c r="H12" s="945"/>
      <c r="I12" s="945"/>
      <c r="J12" s="946"/>
      <c r="K12" s="88" t="str">
        <f t="shared" si="1"/>
        <v/>
      </c>
    </row>
    <row r="13" spans="1:11">
      <c r="A13" s="108" t="s">
        <v>306</v>
      </c>
      <c r="B13" s="117" t="s">
        <v>893</v>
      </c>
      <c r="C13" s="110"/>
      <c r="D13" s="111"/>
      <c r="E13" s="111"/>
      <c r="F13" s="147"/>
      <c r="G13" s="944"/>
      <c r="H13" s="945"/>
      <c r="I13" s="945"/>
      <c r="J13" s="946"/>
      <c r="K13" s="88" t="str">
        <f t="shared" si="1"/>
        <v/>
      </c>
    </row>
    <row r="14" spans="1:11">
      <c r="A14" s="108" t="s">
        <v>307</v>
      </c>
      <c r="B14" s="117" t="s">
        <v>893</v>
      </c>
      <c r="C14" s="110"/>
      <c r="D14" s="111"/>
      <c r="E14" s="111"/>
      <c r="F14" s="147"/>
      <c r="G14" s="944"/>
      <c r="H14" s="945"/>
      <c r="I14" s="945"/>
      <c r="J14" s="946"/>
      <c r="K14" s="88" t="str">
        <f t="shared" si="1"/>
        <v/>
      </c>
    </row>
    <row r="15" spans="1:11">
      <c r="A15" s="108" t="s">
        <v>308</v>
      </c>
      <c r="B15" s="117" t="s">
        <v>893</v>
      </c>
      <c r="C15" s="110"/>
      <c r="D15" s="111"/>
      <c r="E15" s="111"/>
      <c r="F15" s="147"/>
      <c r="G15" s="944"/>
      <c r="H15" s="945"/>
      <c r="I15" s="945"/>
      <c r="J15" s="946"/>
      <c r="K15" s="88" t="str">
        <f t="shared" si="1"/>
        <v/>
      </c>
    </row>
    <row r="16" spans="1:11">
      <c r="A16" s="108" t="s">
        <v>309</v>
      </c>
      <c r="B16" s="117" t="s">
        <v>894</v>
      </c>
      <c r="C16" s="110"/>
      <c r="D16" s="111"/>
      <c r="E16" s="111"/>
      <c r="F16" s="147"/>
      <c r="G16" s="944"/>
      <c r="H16" s="945"/>
      <c r="I16" s="945"/>
      <c r="J16" s="946"/>
      <c r="K16" s="88" t="str">
        <f t="shared" si="1"/>
        <v/>
      </c>
    </row>
    <row r="17" spans="1:11">
      <c r="A17" s="108" t="s">
        <v>310</v>
      </c>
      <c r="B17" s="117" t="s">
        <v>895</v>
      </c>
      <c r="C17" s="110"/>
      <c r="D17" s="111"/>
      <c r="E17" s="111"/>
      <c r="F17" s="147"/>
      <c r="G17" s="944"/>
      <c r="H17" s="945"/>
      <c r="I17" s="945"/>
      <c r="J17" s="946"/>
      <c r="K17" s="88" t="str">
        <f t="shared" si="1"/>
        <v/>
      </c>
    </row>
    <row r="18" spans="1:11">
      <c r="A18" s="108" t="s">
        <v>311</v>
      </c>
      <c r="B18" s="117" t="s">
        <v>896</v>
      </c>
      <c r="C18" s="110"/>
      <c r="D18" s="111"/>
      <c r="E18" s="111"/>
      <c r="F18" s="147"/>
      <c r="G18" s="944"/>
      <c r="H18" s="945"/>
      <c r="I18" s="945"/>
      <c r="J18" s="946"/>
      <c r="K18" s="88" t="str">
        <f t="shared" si="1"/>
        <v/>
      </c>
    </row>
    <row r="19" spans="1:11">
      <c r="A19" s="108" t="s">
        <v>312</v>
      </c>
      <c r="B19" s="117" t="s">
        <v>897</v>
      </c>
      <c r="C19" s="110"/>
      <c r="D19" s="111"/>
      <c r="E19" s="111"/>
      <c r="F19" s="147"/>
      <c r="G19" s="944"/>
      <c r="H19" s="945"/>
      <c r="I19" s="945"/>
      <c r="J19" s="946"/>
      <c r="K19" s="88" t="str">
        <f t="shared" si="1"/>
        <v/>
      </c>
    </row>
    <row r="20" spans="1:11">
      <c r="A20" s="108" t="s">
        <v>313</v>
      </c>
      <c r="B20" s="117" t="s">
        <v>898</v>
      </c>
      <c r="C20" s="110"/>
      <c r="D20" s="111"/>
      <c r="E20" s="111"/>
      <c r="F20" s="147"/>
      <c r="G20" s="944"/>
      <c r="H20" s="945"/>
      <c r="I20" s="945"/>
      <c r="J20" s="946"/>
      <c r="K20" s="88" t="str">
        <f t="shared" si="1"/>
        <v/>
      </c>
    </row>
    <row r="21" spans="1:11">
      <c r="A21" s="108" t="s">
        <v>314</v>
      </c>
      <c r="B21" s="117" t="s">
        <v>141</v>
      </c>
      <c r="C21" s="110"/>
      <c r="D21" s="111"/>
      <c r="E21" s="111"/>
      <c r="F21" s="147"/>
      <c r="G21" s="944"/>
      <c r="H21" s="945"/>
      <c r="I21" s="945"/>
      <c r="J21" s="946"/>
      <c r="K21" s="88" t="str">
        <f t="shared" si="1"/>
        <v/>
      </c>
    </row>
    <row r="22" spans="1:11">
      <c r="A22" s="108" t="s">
        <v>315</v>
      </c>
      <c r="B22" s="117" t="s">
        <v>133</v>
      </c>
      <c r="C22" s="110"/>
      <c r="D22" s="111"/>
      <c r="E22" s="111"/>
      <c r="F22" s="147"/>
      <c r="G22" s="944"/>
      <c r="H22" s="945"/>
      <c r="I22" s="945"/>
      <c r="J22" s="946"/>
      <c r="K22" s="88" t="str">
        <f t="shared" si="1"/>
        <v/>
      </c>
    </row>
    <row r="23" spans="1:11">
      <c r="A23" s="108" t="s">
        <v>316</v>
      </c>
      <c r="B23" s="117" t="s">
        <v>169</v>
      </c>
      <c r="C23" s="110"/>
      <c r="D23" s="111"/>
      <c r="E23" s="111"/>
      <c r="F23" s="147"/>
      <c r="G23" s="944"/>
      <c r="H23" s="945"/>
      <c r="I23" s="945"/>
      <c r="J23" s="946"/>
      <c r="K23" s="88" t="str">
        <f t="shared" si="1"/>
        <v/>
      </c>
    </row>
    <row r="24" spans="1:11">
      <c r="A24" s="113" t="s">
        <v>613</v>
      </c>
      <c r="B24" s="148" t="s">
        <v>899</v>
      </c>
      <c r="C24" s="149"/>
      <c r="D24" s="150"/>
      <c r="E24" s="150"/>
      <c r="F24" s="151"/>
      <c r="G24" s="958"/>
      <c r="H24" s="959"/>
      <c r="I24" s="959"/>
      <c r="J24" s="960"/>
      <c r="K24" s="88" t="str">
        <f t="shared" si="1"/>
        <v/>
      </c>
    </row>
    <row r="25" spans="1:11">
      <c r="A25" s="1144" t="s">
        <v>10</v>
      </c>
      <c r="B25" s="1145" t="s">
        <v>726</v>
      </c>
      <c r="C25" s="102">
        <f>SUM(C27:C52)</f>
        <v>0</v>
      </c>
      <c r="D25" s="103">
        <f t="shared" ref="D25:J25" si="2">SUM(D27:D52)</f>
        <v>0</v>
      </c>
      <c r="E25" s="103">
        <f t="shared" si="2"/>
        <v>0</v>
      </c>
      <c r="F25" s="146">
        <f t="shared" si="2"/>
        <v>0</v>
      </c>
      <c r="G25" s="950">
        <f t="shared" si="2"/>
        <v>0</v>
      </c>
      <c r="H25" s="951">
        <f t="shared" si="2"/>
        <v>0</v>
      </c>
      <c r="I25" s="951">
        <f t="shared" si="2"/>
        <v>0</v>
      </c>
      <c r="J25" s="952">
        <f t="shared" si="2"/>
        <v>0</v>
      </c>
    </row>
    <row r="26" spans="1:11">
      <c r="A26" s="1144"/>
      <c r="B26" s="1145"/>
      <c r="C26" s="152"/>
      <c r="D26" s="153"/>
      <c r="E26" s="153"/>
      <c r="F26" s="154"/>
      <c r="G26" s="961"/>
      <c r="H26" s="962"/>
      <c r="I26" s="962"/>
      <c r="J26" s="963"/>
      <c r="K26" s="88" t="str">
        <f t="shared" si="1"/>
        <v/>
      </c>
    </row>
    <row r="27" spans="1:11">
      <c r="A27" s="108" t="s">
        <v>317</v>
      </c>
      <c r="B27" s="117" t="s">
        <v>900</v>
      </c>
      <c r="C27" s="110"/>
      <c r="D27" s="111"/>
      <c r="E27" s="111"/>
      <c r="F27" s="147"/>
      <c r="G27" s="944"/>
      <c r="H27" s="945"/>
      <c r="I27" s="945"/>
      <c r="J27" s="946"/>
      <c r="K27" s="88" t="str">
        <f t="shared" si="1"/>
        <v/>
      </c>
    </row>
    <row r="28" spans="1:11">
      <c r="A28" s="108" t="s">
        <v>318</v>
      </c>
      <c r="B28" s="117" t="s">
        <v>901</v>
      </c>
      <c r="C28" s="110"/>
      <c r="D28" s="111"/>
      <c r="E28" s="111"/>
      <c r="F28" s="147"/>
      <c r="G28" s="944"/>
      <c r="H28" s="945"/>
      <c r="I28" s="945"/>
      <c r="J28" s="946"/>
      <c r="K28" s="88" t="str">
        <f t="shared" si="1"/>
        <v/>
      </c>
    </row>
    <row r="29" spans="1:11">
      <c r="A29" s="108" t="s">
        <v>319</v>
      </c>
      <c r="B29" s="117" t="s">
        <v>611</v>
      </c>
      <c r="C29" s="110"/>
      <c r="D29" s="111"/>
      <c r="E29" s="111"/>
      <c r="F29" s="147"/>
      <c r="G29" s="944"/>
      <c r="H29" s="945"/>
      <c r="I29" s="945"/>
      <c r="J29" s="946"/>
      <c r="K29" s="88" t="str">
        <f t="shared" si="1"/>
        <v/>
      </c>
    </row>
    <row r="30" spans="1:11">
      <c r="A30" s="108" t="s">
        <v>320</v>
      </c>
      <c r="B30" s="117" t="s">
        <v>607</v>
      </c>
      <c r="C30" s="110"/>
      <c r="D30" s="111"/>
      <c r="E30" s="111"/>
      <c r="F30" s="147"/>
      <c r="G30" s="944"/>
      <c r="H30" s="945"/>
      <c r="I30" s="945"/>
      <c r="J30" s="946"/>
      <c r="K30" s="88" t="str">
        <f t="shared" si="1"/>
        <v/>
      </c>
    </row>
    <row r="31" spans="1:11">
      <c r="A31" s="108" t="s">
        <v>321</v>
      </c>
      <c r="B31" s="118" t="s">
        <v>902</v>
      </c>
      <c r="C31" s="110"/>
      <c r="D31" s="111"/>
      <c r="E31" s="111"/>
      <c r="F31" s="147"/>
      <c r="G31" s="944"/>
      <c r="H31" s="945"/>
      <c r="I31" s="945"/>
      <c r="J31" s="946"/>
      <c r="K31" s="88" t="str">
        <f t="shared" si="1"/>
        <v/>
      </c>
    </row>
    <row r="32" spans="1:11">
      <c r="A32" s="108" t="s">
        <v>322</v>
      </c>
      <c r="B32" s="117" t="s">
        <v>903</v>
      </c>
      <c r="C32" s="110"/>
      <c r="D32" s="111"/>
      <c r="E32" s="111"/>
      <c r="F32" s="147"/>
      <c r="G32" s="944"/>
      <c r="H32" s="945"/>
      <c r="I32" s="945"/>
      <c r="J32" s="946"/>
      <c r="K32" s="88" t="str">
        <f t="shared" si="1"/>
        <v/>
      </c>
    </row>
    <row r="33" spans="1:11">
      <c r="A33" s="108" t="s">
        <v>323</v>
      </c>
      <c r="B33" s="118" t="s">
        <v>904</v>
      </c>
      <c r="C33" s="110"/>
      <c r="D33" s="111"/>
      <c r="E33" s="111"/>
      <c r="F33" s="147"/>
      <c r="G33" s="944"/>
      <c r="H33" s="945"/>
      <c r="I33" s="945"/>
      <c r="J33" s="946"/>
      <c r="K33" s="88" t="str">
        <f t="shared" si="1"/>
        <v/>
      </c>
    </row>
    <row r="34" spans="1:11">
      <c r="A34" s="108" t="s">
        <v>324</v>
      </c>
      <c r="B34" s="118" t="s">
        <v>905</v>
      </c>
      <c r="C34" s="110"/>
      <c r="D34" s="111"/>
      <c r="E34" s="111"/>
      <c r="F34" s="147"/>
      <c r="G34" s="944"/>
      <c r="H34" s="945"/>
      <c r="I34" s="945"/>
      <c r="J34" s="946"/>
      <c r="K34" s="88" t="str">
        <f t="shared" si="1"/>
        <v/>
      </c>
    </row>
    <row r="35" spans="1:11">
      <c r="A35" s="108" t="s">
        <v>325</v>
      </c>
      <c r="B35" s="117" t="s">
        <v>906</v>
      </c>
      <c r="C35" s="110"/>
      <c r="D35" s="111"/>
      <c r="E35" s="111"/>
      <c r="F35" s="147"/>
      <c r="G35" s="944"/>
      <c r="H35" s="945"/>
      <c r="I35" s="945"/>
      <c r="J35" s="946"/>
      <c r="K35" s="88" t="str">
        <f t="shared" si="1"/>
        <v/>
      </c>
    </row>
    <row r="36" spans="1:11">
      <c r="A36" s="108" t="s">
        <v>326</v>
      </c>
      <c r="B36" s="117" t="s">
        <v>907</v>
      </c>
      <c r="C36" s="110"/>
      <c r="D36" s="111"/>
      <c r="E36" s="111"/>
      <c r="F36" s="147"/>
      <c r="G36" s="944"/>
      <c r="H36" s="945"/>
      <c r="I36" s="945"/>
      <c r="J36" s="946"/>
      <c r="K36" s="88" t="str">
        <f t="shared" si="1"/>
        <v/>
      </c>
    </row>
    <row r="37" spans="1:11">
      <c r="A37" s="108" t="s">
        <v>327</v>
      </c>
      <c r="B37" s="118" t="s">
        <v>908</v>
      </c>
      <c r="C37" s="110"/>
      <c r="D37" s="111"/>
      <c r="E37" s="111"/>
      <c r="F37" s="147"/>
      <c r="G37" s="944"/>
      <c r="H37" s="945"/>
      <c r="I37" s="945"/>
      <c r="J37" s="946"/>
      <c r="K37" s="88" t="str">
        <f t="shared" si="1"/>
        <v/>
      </c>
    </row>
    <row r="38" spans="1:11">
      <c r="A38" s="108" t="s">
        <v>328</v>
      </c>
      <c r="B38" s="117" t="s">
        <v>909</v>
      </c>
      <c r="C38" s="110"/>
      <c r="D38" s="111"/>
      <c r="E38" s="111"/>
      <c r="F38" s="147"/>
      <c r="G38" s="944"/>
      <c r="H38" s="945"/>
      <c r="I38" s="945"/>
      <c r="J38" s="946"/>
      <c r="K38" s="88" t="str">
        <f t="shared" si="1"/>
        <v/>
      </c>
    </row>
    <row r="39" spans="1:11">
      <c r="A39" s="108" t="s">
        <v>329</v>
      </c>
      <c r="B39" s="117" t="s">
        <v>609</v>
      </c>
      <c r="C39" s="110"/>
      <c r="D39" s="111"/>
      <c r="E39" s="111"/>
      <c r="F39" s="147"/>
      <c r="G39" s="944"/>
      <c r="H39" s="945"/>
      <c r="I39" s="945"/>
      <c r="J39" s="946"/>
      <c r="K39" s="88" t="str">
        <f t="shared" si="1"/>
        <v/>
      </c>
    </row>
    <row r="40" spans="1:11">
      <c r="A40" s="108" t="s">
        <v>330</v>
      </c>
      <c r="B40" s="117" t="s">
        <v>610</v>
      </c>
      <c r="C40" s="110"/>
      <c r="D40" s="111"/>
      <c r="E40" s="111"/>
      <c r="F40" s="147"/>
      <c r="G40" s="944"/>
      <c r="H40" s="945"/>
      <c r="I40" s="945"/>
      <c r="J40" s="946"/>
      <c r="K40" s="88" t="str">
        <f t="shared" si="1"/>
        <v/>
      </c>
    </row>
    <row r="41" spans="1:11">
      <c r="A41" s="108" t="s">
        <v>331</v>
      </c>
      <c r="B41" s="117" t="s">
        <v>7</v>
      </c>
      <c r="C41" s="110"/>
      <c r="D41" s="111"/>
      <c r="E41" s="111"/>
      <c r="F41" s="147"/>
      <c r="G41" s="944"/>
      <c r="H41" s="945"/>
      <c r="I41" s="945"/>
      <c r="J41" s="946"/>
      <c r="K41" s="88" t="str">
        <f t="shared" si="1"/>
        <v/>
      </c>
    </row>
    <row r="42" spans="1:11">
      <c r="A42" s="108" t="s">
        <v>332</v>
      </c>
      <c r="B42" s="117" t="s">
        <v>910</v>
      </c>
      <c r="C42" s="110"/>
      <c r="D42" s="111"/>
      <c r="E42" s="111"/>
      <c r="F42" s="147"/>
      <c r="G42" s="944"/>
      <c r="H42" s="945"/>
      <c r="I42" s="945"/>
      <c r="J42" s="946"/>
      <c r="K42" s="88" t="str">
        <f t="shared" si="1"/>
        <v/>
      </c>
    </row>
    <row r="43" spans="1:11">
      <c r="A43" s="108" t="s">
        <v>333</v>
      </c>
      <c r="B43" s="117" t="s">
        <v>911</v>
      </c>
      <c r="C43" s="110"/>
      <c r="D43" s="111"/>
      <c r="E43" s="111"/>
      <c r="F43" s="147"/>
      <c r="G43" s="944"/>
      <c r="H43" s="945"/>
      <c r="I43" s="945"/>
      <c r="J43" s="946"/>
      <c r="K43" s="88" t="str">
        <f t="shared" si="1"/>
        <v/>
      </c>
    </row>
    <row r="44" spans="1:11">
      <c r="A44" s="108" t="s">
        <v>334</v>
      </c>
      <c r="B44" s="117" t="s">
        <v>134</v>
      </c>
      <c r="C44" s="110"/>
      <c r="D44" s="111"/>
      <c r="E44" s="111"/>
      <c r="F44" s="147"/>
      <c r="G44" s="944"/>
      <c r="H44" s="945"/>
      <c r="I44" s="945"/>
      <c r="J44" s="946"/>
      <c r="K44" s="88" t="str">
        <f t="shared" si="1"/>
        <v/>
      </c>
    </row>
    <row r="45" spans="1:11">
      <c r="A45" s="108" t="s">
        <v>335</v>
      </c>
      <c r="B45" s="118" t="s">
        <v>912</v>
      </c>
      <c r="C45" s="110"/>
      <c r="D45" s="111"/>
      <c r="E45" s="111"/>
      <c r="F45" s="147"/>
      <c r="G45" s="944"/>
      <c r="H45" s="945"/>
      <c r="I45" s="945"/>
      <c r="J45" s="946"/>
      <c r="K45" s="88" t="str">
        <f t="shared" si="1"/>
        <v/>
      </c>
    </row>
    <row r="46" spans="1:11">
      <c r="A46" s="108" t="s">
        <v>336</v>
      </c>
      <c r="B46" s="118" t="s">
        <v>136</v>
      </c>
      <c r="C46" s="110"/>
      <c r="D46" s="111"/>
      <c r="E46" s="111"/>
      <c r="F46" s="147"/>
      <c r="G46" s="944"/>
      <c r="H46" s="945"/>
      <c r="I46" s="945"/>
      <c r="J46" s="946"/>
      <c r="K46" s="88" t="str">
        <f t="shared" si="1"/>
        <v/>
      </c>
    </row>
    <row r="47" spans="1:11">
      <c r="A47" s="108" t="s">
        <v>337</v>
      </c>
      <c r="B47" s="118" t="s">
        <v>137</v>
      </c>
      <c r="C47" s="110"/>
      <c r="D47" s="111"/>
      <c r="E47" s="111"/>
      <c r="F47" s="147"/>
      <c r="G47" s="944"/>
      <c r="H47" s="945"/>
      <c r="I47" s="945"/>
      <c r="J47" s="946"/>
      <c r="K47" s="88" t="str">
        <f t="shared" si="1"/>
        <v/>
      </c>
    </row>
    <row r="48" spans="1:11">
      <c r="A48" s="108" t="s">
        <v>338</v>
      </c>
      <c r="B48" s="118" t="s">
        <v>913</v>
      </c>
      <c r="C48" s="110"/>
      <c r="D48" s="111"/>
      <c r="E48" s="111"/>
      <c r="F48" s="147"/>
      <c r="G48" s="944"/>
      <c r="H48" s="945"/>
      <c r="I48" s="945"/>
      <c r="J48" s="946"/>
      <c r="K48" s="88" t="str">
        <f t="shared" si="1"/>
        <v/>
      </c>
    </row>
    <row r="49" spans="1:11">
      <c r="A49" s="108" t="s">
        <v>339</v>
      </c>
      <c r="B49" s="118" t="s">
        <v>914</v>
      </c>
      <c r="C49" s="110"/>
      <c r="D49" s="111"/>
      <c r="E49" s="111"/>
      <c r="F49" s="147"/>
      <c r="G49" s="944"/>
      <c r="H49" s="945"/>
      <c r="I49" s="945"/>
      <c r="J49" s="946"/>
      <c r="K49" s="88" t="str">
        <f t="shared" si="1"/>
        <v/>
      </c>
    </row>
    <row r="50" spans="1:11">
      <c r="A50" s="108" t="s">
        <v>340</v>
      </c>
      <c r="B50" s="118" t="s">
        <v>432</v>
      </c>
      <c r="C50" s="110"/>
      <c r="D50" s="111"/>
      <c r="E50" s="111"/>
      <c r="F50" s="147"/>
      <c r="G50" s="944"/>
      <c r="H50" s="945"/>
      <c r="I50" s="945"/>
      <c r="J50" s="946"/>
      <c r="K50" s="88" t="str">
        <f t="shared" si="1"/>
        <v/>
      </c>
    </row>
    <row r="51" spans="1:11">
      <c r="A51" s="108" t="s">
        <v>608</v>
      </c>
      <c r="B51" s="118" t="s">
        <v>135</v>
      </c>
      <c r="C51" s="149"/>
      <c r="D51" s="150"/>
      <c r="E51" s="150"/>
      <c r="F51" s="151"/>
      <c r="G51" s="944"/>
      <c r="H51" s="945"/>
      <c r="I51" s="945"/>
      <c r="J51" s="946"/>
      <c r="K51" s="88" t="str">
        <f t="shared" si="1"/>
        <v/>
      </c>
    </row>
    <row r="52" spans="1:11" ht="14.4" thickBot="1">
      <c r="A52" s="113" t="s">
        <v>614</v>
      </c>
      <c r="B52" s="148" t="s">
        <v>899</v>
      </c>
      <c r="C52" s="119"/>
      <c r="D52" s="120"/>
      <c r="E52" s="120"/>
      <c r="F52" s="155"/>
      <c r="G52" s="947"/>
      <c r="H52" s="948"/>
      <c r="I52" s="948"/>
      <c r="J52" s="949"/>
      <c r="K52" s="88" t="str">
        <f t="shared" si="1"/>
        <v/>
      </c>
    </row>
    <row r="53" spans="1:11">
      <c r="A53" s="35"/>
      <c r="B53" s="35"/>
      <c r="C53" s="35"/>
      <c r="D53" s="35"/>
      <c r="E53" s="35"/>
      <c r="F53" s="35"/>
      <c r="G53" s="35"/>
      <c r="H53" s="35"/>
      <c r="I53" s="35"/>
      <c r="J53" s="35"/>
    </row>
    <row r="54" spans="1:11" ht="14.4" thickBot="1">
      <c r="A54" s="35"/>
      <c r="B54" s="35"/>
      <c r="C54" s="35"/>
      <c r="D54" s="35"/>
      <c r="E54" s="35"/>
      <c r="F54" s="35"/>
      <c r="G54" s="35"/>
      <c r="H54" s="35"/>
      <c r="I54" s="35"/>
      <c r="J54" s="35"/>
    </row>
    <row r="55" spans="1:11" ht="16.2" thickBot="1">
      <c r="A55" s="1162" t="s">
        <v>114</v>
      </c>
      <c r="B55" s="1163"/>
      <c r="C55" s="122">
        <f>SUM(C25,C8)</f>
        <v>0</v>
      </c>
      <c r="D55" s="122">
        <f t="shared" ref="D55:J55" si="3">SUM(D25,D8)</f>
        <v>0</v>
      </c>
      <c r="E55" s="122">
        <f t="shared" si="3"/>
        <v>0</v>
      </c>
      <c r="F55" s="122">
        <f t="shared" si="3"/>
        <v>0</v>
      </c>
      <c r="G55" s="953">
        <f t="shared" si="3"/>
        <v>0</v>
      </c>
      <c r="H55" s="953">
        <f t="shared" si="3"/>
        <v>0</v>
      </c>
      <c r="I55" s="953">
        <f t="shared" si="3"/>
        <v>0</v>
      </c>
      <c r="J55" s="953">
        <f t="shared" si="3"/>
        <v>0</v>
      </c>
      <c r="K55" s="397"/>
    </row>
    <row r="56" spans="1:11">
      <c r="A56" s="35"/>
      <c r="B56" s="35"/>
      <c r="C56" s="35"/>
      <c r="D56" s="35"/>
      <c r="E56" s="35"/>
      <c r="F56" s="35"/>
      <c r="G56" s="35"/>
      <c r="H56" s="35"/>
      <c r="I56" s="35"/>
      <c r="J56" s="219">
        <f>COUNTIFS(K10:K53,"ERROR")</f>
        <v>0</v>
      </c>
    </row>
    <row r="57" spans="1:11">
      <c r="A57" s="35"/>
      <c r="B57" s="35"/>
      <c r="C57" s="35"/>
      <c r="D57" s="35"/>
      <c r="E57" s="35"/>
      <c r="F57" s="35"/>
      <c r="G57" s="35"/>
      <c r="H57" s="35"/>
      <c r="I57" s="35"/>
      <c r="J57" s="35"/>
    </row>
    <row r="58" spans="1:11">
      <c r="A58" s="88" t="str">
        <f>IF(J56=0,"","    ERROR: Gasto en Navarra no puede ser superior a Gasto en España")</f>
        <v/>
      </c>
      <c r="B58" s="35"/>
      <c r="C58" s="35"/>
      <c r="D58" s="35"/>
      <c r="E58" s="35"/>
      <c r="F58" s="35"/>
      <c r="G58" s="35"/>
      <c r="H58" s="35"/>
      <c r="I58" s="125"/>
      <c r="J58" s="125"/>
      <c r="K58" s="397"/>
    </row>
    <row r="59" spans="1:11">
      <c r="A59" s="128" t="s">
        <v>741</v>
      </c>
      <c r="B59" s="124" t="s">
        <v>770</v>
      </c>
      <c r="C59" s="124"/>
      <c r="D59" s="123"/>
      <c r="E59" s="125"/>
      <c r="F59" s="126"/>
      <c r="G59" s="123" t="s">
        <v>771</v>
      </c>
      <c r="H59" s="125"/>
      <c r="I59" s="125"/>
      <c r="J59" s="125"/>
      <c r="K59" s="397"/>
    </row>
    <row r="60" spans="1:11">
      <c r="A60" s="128" t="s">
        <v>742</v>
      </c>
      <c r="B60" s="129" t="s">
        <v>743</v>
      </c>
      <c r="C60" s="124"/>
      <c r="D60" s="123"/>
      <c r="E60" s="125"/>
      <c r="F60" s="126"/>
      <c r="G60" s="125" t="s">
        <v>744</v>
      </c>
      <c r="H60" s="125"/>
      <c r="I60" s="125"/>
      <c r="J60" s="125"/>
      <c r="K60" s="397"/>
    </row>
    <row r="61" spans="1:11">
      <c r="A61" s="128"/>
      <c r="B61" s="156"/>
      <c r="C61" s="124"/>
      <c r="D61" s="123"/>
      <c r="E61" s="125"/>
      <c r="F61" s="126"/>
      <c r="G61" s="125"/>
      <c r="H61" s="125"/>
      <c r="I61" s="125"/>
      <c r="J61" s="125"/>
      <c r="K61" s="397"/>
    </row>
    <row r="62" spans="1:11" ht="14.4">
      <c r="A62" s="157"/>
      <c r="B62" s="156"/>
      <c r="C62" s="158"/>
      <c r="D62" s="125"/>
      <c r="E62" s="125"/>
      <c r="F62" s="126"/>
      <c r="G62" s="125" t="s">
        <v>881</v>
      </c>
      <c r="H62" s="125"/>
      <c r="I62" s="172"/>
      <c r="J62" s="172"/>
      <c r="K62" s="397"/>
    </row>
    <row r="63" spans="1:11">
      <c r="A63" s="159"/>
      <c r="B63" s="160"/>
      <c r="C63" s="161"/>
      <c r="D63" s="162"/>
      <c r="E63" s="162"/>
      <c r="F63" s="91"/>
      <c r="G63" s="137"/>
      <c r="H63" s="162"/>
      <c r="I63" s="162"/>
      <c r="J63" s="162"/>
      <c r="K63" s="397"/>
    </row>
    <row r="64" spans="1:11" ht="14.4">
      <c r="A64" s="135"/>
      <c r="B64" s="136"/>
      <c r="D64" s="91"/>
      <c r="E64" s="91"/>
      <c r="F64" s="91"/>
      <c r="G64" s="91"/>
      <c r="H64" s="91"/>
      <c r="I64" s="91"/>
      <c r="J64" s="91"/>
      <c r="K64" s="397"/>
    </row>
  </sheetData>
  <sheetProtection algorithmName="SHA-512" hashValue="kryUre1HEev3KjqvuTne2wG+8ggKV8SwCeowimOTXDtnqoBEdelM/lLYOfHTpGv97QgI/Qy4jZAyswKBdOHxGw==" saltValue="8C7hD3txkzTx3M4tfjMUeg==" spinCount="100000" sheet="1" objects="1" scenarios="1"/>
  <mergeCells count="16">
    <mergeCell ref="C1:F1"/>
    <mergeCell ref="G1:J1"/>
    <mergeCell ref="G2:G3"/>
    <mergeCell ref="H2:I2"/>
    <mergeCell ref="J2:J3"/>
    <mergeCell ref="D2:E2"/>
    <mergeCell ref="F2:F3"/>
    <mergeCell ref="A3:B3"/>
    <mergeCell ref="A5:B5"/>
    <mergeCell ref="A55:B55"/>
    <mergeCell ref="A6:B6"/>
    <mergeCell ref="A7:B7"/>
    <mergeCell ref="A8:A9"/>
    <mergeCell ref="B8:B9"/>
    <mergeCell ref="A25:A26"/>
    <mergeCell ref="B25:B26"/>
  </mergeCells>
  <phoneticPr fontId="3" type="noConversion"/>
  <pageMargins left="0.59055118110236227" right="0.59055118110236227" top="0.78740157480314965" bottom="0.78740157480314965" header="0" footer="0"/>
  <pageSetup paperSize="9" scale="97" fitToHeight="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4" tint="0.79998168889431442"/>
    <pageSetUpPr fitToPage="1"/>
  </sheetPr>
  <dimension ref="A1:L52"/>
  <sheetViews>
    <sheetView showGridLines="0" zoomScaleNormal="100" workbookViewId="0">
      <pane ySplit="3" topLeftCell="A4" activePane="bottomLeft" state="frozen"/>
      <selection pane="bottomLeft" activeCell="H42" sqref="H42"/>
    </sheetView>
  </sheetViews>
  <sheetFormatPr baseColWidth="10" defaultColWidth="11.44140625" defaultRowHeight="13.8"/>
  <cols>
    <col min="1" max="1" width="9.5546875" style="59" customWidth="1"/>
    <col min="2" max="2" width="35.44140625" style="59" customWidth="1"/>
    <col min="3" max="3" width="3.5546875" style="59" customWidth="1"/>
    <col min="4" max="11" width="16.6640625" style="59" customWidth="1"/>
    <col min="12" max="12" width="13.33203125" style="35" bestFit="1" customWidth="1"/>
    <col min="13" max="16384" width="11.44140625" style="59"/>
  </cols>
  <sheetData>
    <row r="1" spans="1:12" ht="14.4" thickBot="1">
      <c r="A1" s="319" t="s">
        <v>1052</v>
      </c>
      <c r="B1" s="35"/>
      <c r="C1" s="35"/>
      <c r="D1" s="1146" t="s">
        <v>745</v>
      </c>
      <c r="E1" s="1147"/>
      <c r="F1" s="1147"/>
      <c r="G1" s="1164"/>
      <c r="H1" s="1148" t="s">
        <v>690</v>
      </c>
      <c r="I1" s="1149"/>
      <c r="J1" s="1149"/>
      <c r="K1" s="1150"/>
    </row>
    <row r="2" spans="1:12" ht="14.25" customHeight="1" thickBot="1">
      <c r="A2" s="92"/>
      <c r="B2" s="138"/>
      <c r="C2" s="138"/>
      <c r="D2" s="139" t="s">
        <v>0</v>
      </c>
      <c r="E2" s="1165" t="s">
        <v>2</v>
      </c>
      <c r="F2" s="1165"/>
      <c r="G2" s="1166" t="s">
        <v>3</v>
      </c>
      <c r="H2" s="1151" t="s">
        <v>746</v>
      </c>
      <c r="I2" s="1153" t="s">
        <v>2</v>
      </c>
      <c r="J2" s="1154"/>
      <c r="K2" s="1155" t="s">
        <v>3</v>
      </c>
    </row>
    <row r="3" spans="1:12" ht="16.2" thickBot="1">
      <c r="A3" s="1139" t="s">
        <v>170</v>
      </c>
      <c r="B3" s="1139"/>
      <c r="C3" s="163"/>
      <c r="D3" s="142" t="s">
        <v>1</v>
      </c>
      <c r="E3" s="140" t="s">
        <v>4</v>
      </c>
      <c r="F3" s="141" t="s">
        <v>5</v>
      </c>
      <c r="G3" s="1167"/>
      <c r="H3" s="1152"/>
      <c r="I3" s="931" t="s">
        <v>747</v>
      </c>
      <c r="J3" s="931" t="s">
        <v>5</v>
      </c>
      <c r="K3" s="1156"/>
    </row>
    <row r="4" spans="1:12" ht="14.25" customHeight="1">
      <c r="A4" s="143"/>
      <c r="B4" s="144"/>
      <c r="C4" s="144"/>
      <c r="D4" s="99"/>
      <c r="E4" s="100"/>
      <c r="F4" s="100"/>
      <c r="G4" s="145"/>
      <c r="H4" s="954"/>
      <c r="I4" s="955"/>
      <c r="J4" s="956"/>
      <c r="K4" s="957"/>
    </row>
    <row r="5" spans="1:12">
      <c r="A5" s="1160"/>
      <c r="B5" s="1161"/>
      <c r="C5" s="164"/>
      <c r="D5" s="102"/>
      <c r="E5" s="103"/>
      <c r="F5" s="103"/>
      <c r="G5" s="146"/>
      <c r="H5" s="940"/>
      <c r="I5" s="942"/>
      <c r="J5" s="942"/>
      <c r="K5" s="943"/>
    </row>
    <row r="6" spans="1:12">
      <c r="A6" s="1144" t="s">
        <v>12</v>
      </c>
      <c r="B6" s="1145" t="s">
        <v>9</v>
      </c>
      <c r="C6" s="116"/>
      <c r="D6" s="102">
        <f>SUM(D8:D13)</f>
        <v>0</v>
      </c>
      <c r="E6" s="103">
        <f>SUM(E8:E13)</f>
        <v>0</v>
      </c>
      <c r="F6" s="103">
        <f t="shared" ref="F6:K6" si="0">SUM(F8:F13)</f>
        <v>0</v>
      </c>
      <c r="G6" s="146">
        <f t="shared" si="0"/>
        <v>0</v>
      </c>
      <c r="H6" s="950">
        <f t="shared" si="0"/>
        <v>0</v>
      </c>
      <c r="I6" s="951">
        <f t="shared" si="0"/>
        <v>0</v>
      </c>
      <c r="J6" s="951">
        <f t="shared" si="0"/>
        <v>0</v>
      </c>
      <c r="K6" s="952">
        <f t="shared" si="0"/>
        <v>0</v>
      </c>
      <c r="L6" s="88"/>
    </row>
    <row r="7" spans="1:12">
      <c r="A7" s="1144"/>
      <c r="B7" s="1145"/>
      <c r="C7" s="116"/>
      <c r="D7" s="102"/>
      <c r="E7" s="103"/>
      <c r="F7" s="103"/>
      <c r="G7" s="146"/>
      <c r="H7" s="940"/>
      <c r="I7" s="938"/>
      <c r="J7" s="938"/>
      <c r="K7" s="939"/>
      <c r="L7" s="88" t="str">
        <f t="shared" ref="L7:L36" si="1">IF(H7&gt;D7,"ERROR","")</f>
        <v/>
      </c>
    </row>
    <row r="8" spans="1:12">
      <c r="A8" s="108" t="s">
        <v>276</v>
      </c>
      <c r="B8" s="109" t="s">
        <v>915</v>
      </c>
      <c r="C8" s="109"/>
      <c r="D8" s="110"/>
      <c r="E8" s="111"/>
      <c r="F8" s="111"/>
      <c r="G8" s="147"/>
      <c r="H8" s="944"/>
      <c r="I8" s="945"/>
      <c r="J8" s="945"/>
      <c r="K8" s="946"/>
      <c r="L8" s="88" t="str">
        <f t="shared" si="1"/>
        <v/>
      </c>
    </row>
    <row r="9" spans="1:12">
      <c r="A9" s="108" t="s">
        <v>277</v>
      </c>
      <c r="B9" s="109" t="s">
        <v>916</v>
      </c>
      <c r="C9" s="109"/>
      <c r="D9" s="110"/>
      <c r="E9" s="111"/>
      <c r="F9" s="111"/>
      <c r="G9" s="147"/>
      <c r="H9" s="944"/>
      <c r="I9" s="945"/>
      <c r="J9" s="945"/>
      <c r="K9" s="946"/>
      <c r="L9" s="88" t="str">
        <f t="shared" si="1"/>
        <v/>
      </c>
    </row>
    <row r="10" spans="1:12">
      <c r="A10" s="108" t="s">
        <v>278</v>
      </c>
      <c r="B10" s="109" t="s">
        <v>917</v>
      </c>
      <c r="C10" s="109"/>
      <c r="D10" s="110"/>
      <c r="E10" s="111"/>
      <c r="F10" s="111"/>
      <c r="G10" s="147"/>
      <c r="H10" s="944"/>
      <c r="I10" s="945"/>
      <c r="J10" s="945"/>
      <c r="K10" s="946"/>
      <c r="L10" s="88" t="str">
        <f t="shared" si="1"/>
        <v/>
      </c>
    </row>
    <row r="11" spans="1:12">
      <c r="A11" s="108" t="s">
        <v>279</v>
      </c>
      <c r="B11" s="109" t="s">
        <v>918</v>
      </c>
      <c r="C11" s="109"/>
      <c r="D11" s="110"/>
      <c r="E11" s="111"/>
      <c r="F11" s="111"/>
      <c r="G11" s="147"/>
      <c r="H11" s="944"/>
      <c r="I11" s="945"/>
      <c r="J11" s="945"/>
      <c r="K11" s="946"/>
      <c r="L11" s="88" t="str">
        <f t="shared" si="1"/>
        <v/>
      </c>
    </row>
    <row r="12" spans="1:12">
      <c r="A12" s="108" t="s">
        <v>280</v>
      </c>
      <c r="B12" s="109" t="s">
        <v>919</v>
      </c>
      <c r="C12" s="109"/>
      <c r="D12" s="110"/>
      <c r="E12" s="111"/>
      <c r="F12" s="111"/>
      <c r="G12" s="147"/>
      <c r="H12" s="944"/>
      <c r="I12" s="945"/>
      <c r="J12" s="945"/>
      <c r="K12" s="946"/>
      <c r="L12" s="88" t="str">
        <f t="shared" si="1"/>
        <v/>
      </c>
    </row>
    <row r="13" spans="1:12">
      <c r="A13" s="108" t="s">
        <v>281</v>
      </c>
      <c r="B13" s="109" t="s">
        <v>149</v>
      </c>
      <c r="C13" s="109"/>
      <c r="D13" s="110"/>
      <c r="E13" s="111"/>
      <c r="F13" s="111"/>
      <c r="G13" s="147"/>
      <c r="H13" s="944"/>
      <c r="I13" s="945"/>
      <c r="J13" s="945"/>
      <c r="K13" s="946"/>
      <c r="L13" s="88" t="str">
        <f t="shared" si="1"/>
        <v/>
      </c>
    </row>
    <row r="14" spans="1:12">
      <c r="A14" s="113" t="s">
        <v>282</v>
      </c>
      <c r="B14" s="114" t="s">
        <v>920</v>
      </c>
      <c r="C14" s="114"/>
      <c r="D14" s="110"/>
      <c r="E14" s="111"/>
      <c r="F14" s="111"/>
      <c r="G14" s="147"/>
      <c r="H14" s="944"/>
      <c r="I14" s="945"/>
      <c r="J14" s="945"/>
      <c r="K14" s="946"/>
      <c r="L14" s="88" t="str">
        <f t="shared" si="1"/>
        <v/>
      </c>
    </row>
    <row r="15" spans="1:12">
      <c r="A15" s="1144" t="s">
        <v>145</v>
      </c>
      <c r="B15" s="1145" t="s">
        <v>11</v>
      </c>
      <c r="C15" s="116"/>
      <c r="D15" s="102">
        <f>SUM(D17:D36)</f>
        <v>0</v>
      </c>
      <c r="E15" s="103">
        <f>SUM(E17:E36)</f>
        <v>0</v>
      </c>
      <c r="F15" s="103">
        <f t="shared" ref="F15:K15" si="2">SUM(F17:F36)</f>
        <v>0</v>
      </c>
      <c r="G15" s="146">
        <f t="shared" si="2"/>
        <v>0</v>
      </c>
      <c r="H15" s="950">
        <f t="shared" si="2"/>
        <v>0</v>
      </c>
      <c r="I15" s="951">
        <f t="shared" si="2"/>
        <v>0</v>
      </c>
      <c r="J15" s="951">
        <f t="shared" si="2"/>
        <v>0</v>
      </c>
      <c r="K15" s="952">
        <f t="shared" si="2"/>
        <v>0</v>
      </c>
      <c r="L15" s="88"/>
    </row>
    <row r="16" spans="1:12" ht="15" customHeight="1">
      <c r="A16" s="1144"/>
      <c r="B16" s="1145"/>
      <c r="C16" s="116"/>
      <c r="D16" s="102"/>
      <c r="E16" s="103"/>
      <c r="F16" s="103"/>
      <c r="G16" s="146"/>
      <c r="H16" s="940"/>
      <c r="I16" s="938"/>
      <c r="J16" s="938"/>
      <c r="K16" s="939"/>
      <c r="L16" s="88" t="str">
        <f t="shared" si="1"/>
        <v/>
      </c>
    </row>
    <row r="17" spans="1:12">
      <c r="A17" s="113" t="s">
        <v>283</v>
      </c>
      <c r="B17" s="165" t="s">
        <v>830</v>
      </c>
      <c r="C17" s="166"/>
      <c r="D17" s="110"/>
      <c r="E17" s="111"/>
      <c r="F17" s="111"/>
      <c r="G17" s="147"/>
      <c r="H17" s="964"/>
      <c r="I17" s="945"/>
      <c r="J17" s="945"/>
      <c r="K17" s="946"/>
      <c r="L17" s="88" t="str">
        <f t="shared" si="1"/>
        <v/>
      </c>
    </row>
    <row r="18" spans="1:12">
      <c r="A18" s="108" t="s">
        <v>284</v>
      </c>
      <c r="B18" s="109" t="s">
        <v>921</v>
      </c>
      <c r="C18" s="109"/>
      <c r="D18" s="110"/>
      <c r="E18" s="111"/>
      <c r="F18" s="111"/>
      <c r="G18" s="147"/>
      <c r="H18" s="944"/>
      <c r="I18" s="945"/>
      <c r="J18" s="945"/>
      <c r="K18" s="946"/>
      <c r="L18" s="88" t="str">
        <f t="shared" si="1"/>
        <v/>
      </c>
    </row>
    <row r="19" spans="1:12">
      <c r="A19" s="108" t="s">
        <v>285</v>
      </c>
      <c r="B19" s="109" t="s">
        <v>922</v>
      </c>
      <c r="C19" s="109"/>
      <c r="D19" s="110"/>
      <c r="E19" s="111"/>
      <c r="F19" s="111"/>
      <c r="G19" s="147"/>
      <c r="H19" s="944"/>
      <c r="I19" s="945"/>
      <c r="J19" s="945"/>
      <c r="K19" s="946"/>
      <c r="L19" s="88" t="str">
        <f t="shared" si="1"/>
        <v/>
      </c>
    </row>
    <row r="20" spans="1:12">
      <c r="A20" s="108" t="s">
        <v>286</v>
      </c>
      <c r="B20" s="109" t="s">
        <v>923</v>
      </c>
      <c r="C20" s="109"/>
      <c r="D20" s="110"/>
      <c r="E20" s="111"/>
      <c r="F20" s="111"/>
      <c r="G20" s="147"/>
      <c r="H20" s="944"/>
      <c r="I20" s="945"/>
      <c r="J20" s="945"/>
      <c r="K20" s="946"/>
      <c r="L20" s="88" t="str">
        <f t="shared" si="1"/>
        <v/>
      </c>
    </row>
    <row r="21" spans="1:12">
      <c r="A21" s="108" t="s">
        <v>287</v>
      </c>
      <c r="B21" s="109" t="s">
        <v>924</v>
      </c>
      <c r="C21" s="109"/>
      <c r="D21" s="110"/>
      <c r="E21" s="111"/>
      <c r="F21" s="111"/>
      <c r="G21" s="147"/>
      <c r="H21" s="944"/>
      <c r="I21" s="945"/>
      <c r="J21" s="945"/>
      <c r="K21" s="946"/>
      <c r="L21" s="88" t="str">
        <f t="shared" si="1"/>
        <v/>
      </c>
    </row>
    <row r="22" spans="1:12">
      <c r="A22" s="108" t="s">
        <v>288</v>
      </c>
      <c r="B22" s="109" t="s">
        <v>925</v>
      </c>
      <c r="C22" s="109"/>
      <c r="D22" s="110"/>
      <c r="E22" s="111"/>
      <c r="F22" s="111"/>
      <c r="G22" s="147"/>
      <c r="H22" s="944"/>
      <c r="I22" s="945"/>
      <c r="J22" s="945"/>
      <c r="K22" s="946"/>
      <c r="L22" s="88" t="str">
        <f t="shared" si="1"/>
        <v/>
      </c>
    </row>
    <row r="23" spans="1:12">
      <c r="A23" s="108" t="s">
        <v>289</v>
      </c>
      <c r="B23" s="109" t="s">
        <v>926</v>
      </c>
      <c r="C23" s="109"/>
      <c r="D23" s="110"/>
      <c r="E23" s="111"/>
      <c r="F23" s="111"/>
      <c r="G23" s="147"/>
      <c r="H23" s="944"/>
      <c r="I23" s="945"/>
      <c r="J23" s="945"/>
      <c r="K23" s="946"/>
      <c r="L23" s="88" t="str">
        <f t="shared" si="1"/>
        <v/>
      </c>
    </row>
    <row r="24" spans="1:12">
      <c r="A24" s="108" t="s">
        <v>290</v>
      </c>
      <c r="B24" s="109" t="s">
        <v>927</v>
      </c>
      <c r="C24" s="109"/>
      <c r="D24" s="110"/>
      <c r="E24" s="111"/>
      <c r="F24" s="111"/>
      <c r="G24" s="147"/>
      <c r="H24" s="944"/>
      <c r="I24" s="945"/>
      <c r="J24" s="945"/>
      <c r="K24" s="946"/>
      <c r="L24" s="88" t="str">
        <f t="shared" si="1"/>
        <v/>
      </c>
    </row>
    <row r="25" spans="1:12">
      <c r="A25" s="108" t="s">
        <v>291</v>
      </c>
      <c r="B25" s="109" t="s">
        <v>928</v>
      </c>
      <c r="C25" s="109"/>
      <c r="D25" s="110"/>
      <c r="E25" s="111"/>
      <c r="F25" s="111"/>
      <c r="G25" s="147"/>
      <c r="H25" s="944"/>
      <c r="I25" s="945"/>
      <c r="J25" s="945"/>
      <c r="K25" s="946"/>
      <c r="L25" s="88" t="str">
        <f t="shared" si="1"/>
        <v/>
      </c>
    </row>
    <row r="26" spans="1:12">
      <c r="A26" s="108" t="s">
        <v>292</v>
      </c>
      <c r="B26" s="109" t="s">
        <v>929</v>
      </c>
      <c r="C26" s="109"/>
      <c r="D26" s="110"/>
      <c r="E26" s="111"/>
      <c r="F26" s="111"/>
      <c r="G26" s="147"/>
      <c r="H26" s="944"/>
      <c r="I26" s="945"/>
      <c r="J26" s="945"/>
      <c r="K26" s="946"/>
      <c r="L26" s="88" t="str">
        <f t="shared" si="1"/>
        <v/>
      </c>
    </row>
    <row r="27" spans="1:12">
      <c r="A27" s="108" t="s">
        <v>293</v>
      </c>
      <c r="B27" s="109" t="s">
        <v>930</v>
      </c>
      <c r="C27" s="109"/>
      <c r="D27" s="110"/>
      <c r="E27" s="111"/>
      <c r="F27" s="111"/>
      <c r="G27" s="147"/>
      <c r="H27" s="944"/>
      <c r="I27" s="945"/>
      <c r="J27" s="945"/>
      <c r="K27" s="946"/>
      <c r="L27" s="88" t="str">
        <f t="shared" si="1"/>
        <v/>
      </c>
    </row>
    <row r="28" spans="1:12">
      <c r="A28" s="108" t="s">
        <v>294</v>
      </c>
      <c r="B28" s="109" t="s">
        <v>931</v>
      </c>
      <c r="C28" s="109"/>
      <c r="D28" s="110"/>
      <c r="E28" s="111"/>
      <c r="F28" s="111"/>
      <c r="G28" s="147"/>
      <c r="H28" s="944"/>
      <c r="I28" s="945"/>
      <c r="J28" s="945"/>
      <c r="K28" s="946"/>
      <c r="L28" s="88" t="str">
        <f t="shared" si="1"/>
        <v/>
      </c>
    </row>
    <row r="29" spans="1:12">
      <c r="A29" s="108" t="s">
        <v>295</v>
      </c>
      <c r="B29" s="109" t="s">
        <v>149</v>
      </c>
      <c r="C29" s="109"/>
      <c r="D29" s="110"/>
      <c r="E29" s="111"/>
      <c r="F29" s="111"/>
      <c r="G29" s="147"/>
      <c r="H29" s="944"/>
      <c r="I29" s="945"/>
      <c r="J29" s="945"/>
      <c r="K29" s="946"/>
      <c r="L29" s="88" t="str">
        <f t="shared" si="1"/>
        <v/>
      </c>
    </row>
    <row r="30" spans="1:12">
      <c r="A30" s="108" t="s">
        <v>296</v>
      </c>
      <c r="B30" s="109" t="s">
        <v>677</v>
      </c>
      <c r="C30" s="109"/>
      <c r="D30" s="110"/>
      <c r="E30" s="111"/>
      <c r="F30" s="111"/>
      <c r="G30" s="147"/>
      <c r="H30" s="944"/>
      <c r="I30" s="945"/>
      <c r="J30" s="945"/>
      <c r="K30" s="946"/>
      <c r="L30" s="88" t="str">
        <f t="shared" si="1"/>
        <v/>
      </c>
    </row>
    <row r="31" spans="1:12">
      <c r="A31" s="108" t="s">
        <v>297</v>
      </c>
      <c r="B31" s="109" t="s">
        <v>932</v>
      </c>
      <c r="C31" s="109"/>
      <c r="D31" s="110"/>
      <c r="E31" s="111"/>
      <c r="F31" s="111"/>
      <c r="G31" s="147"/>
      <c r="H31" s="944"/>
      <c r="I31" s="945"/>
      <c r="J31" s="945"/>
      <c r="K31" s="946"/>
      <c r="L31" s="88" t="str">
        <f t="shared" si="1"/>
        <v/>
      </c>
    </row>
    <row r="32" spans="1:12">
      <c r="A32" s="108" t="s">
        <v>298</v>
      </c>
      <c r="B32" s="109" t="s">
        <v>933</v>
      </c>
      <c r="C32" s="109"/>
      <c r="D32" s="110"/>
      <c r="E32" s="111"/>
      <c r="F32" s="111"/>
      <c r="G32" s="147"/>
      <c r="H32" s="944"/>
      <c r="I32" s="945"/>
      <c r="J32" s="945"/>
      <c r="K32" s="946"/>
      <c r="L32" s="88" t="str">
        <f t="shared" si="1"/>
        <v/>
      </c>
    </row>
    <row r="33" spans="1:12">
      <c r="A33" s="108" t="s">
        <v>299</v>
      </c>
      <c r="B33" s="109" t="s">
        <v>934</v>
      </c>
      <c r="C33" s="109"/>
      <c r="D33" s="110"/>
      <c r="E33" s="111"/>
      <c r="F33" s="111"/>
      <c r="G33" s="147"/>
      <c r="H33" s="944"/>
      <c r="I33" s="945"/>
      <c r="J33" s="945"/>
      <c r="K33" s="946"/>
      <c r="L33" s="88" t="str">
        <f t="shared" si="1"/>
        <v/>
      </c>
    </row>
    <row r="34" spans="1:12">
      <c r="A34" s="108" t="s">
        <v>300</v>
      </c>
      <c r="B34" s="109" t="s">
        <v>935</v>
      </c>
      <c r="C34" s="109"/>
      <c r="D34" s="110"/>
      <c r="E34" s="111"/>
      <c r="F34" s="111"/>
      <c r="G34" s="147"/>
      <c r="H34" s="944"/>
      <c r="I34" s="945"/>
      <c r="J34" s="945"/>
      <c r="K34" s="946"/>
      <c r="L34" s="88" t="str">
        <f t="shared" si="1"/>
        <v/>
      </c>
    </row>
    <row r="35" spans="1:12">
      <c r="A35" s="108" t="s">
        <v>301</v>
      </c>
      <c r="B35" s="109" t="s">
        <v>936</v>
      </c>
      <c r="C35" s="109"/>
      <c r="D35" s="110"/>
      <c r="E35" s="111"/>
      <c r="F35" s="111"/>
      <c r="G35" s="147"/>
      <c r="H35" s="944"/>
      <c r="I35" s="945"/>
      <c r="J35" s="945"/>
      <c r="K35" s="946"/>
      <c r="L35" s="88" t="str">
        <f t="shared" si="1"/>
        <v/>
      </c>
    </row>
    <row r="36" spans="1:12" ht="14.4" thickBot="1">
      <c r="A36" s="113" t="s">
        <v>302</v>
      </c>
      <c r="B36" s="114" t="s">
        <v>920</v>
      </c>
      <c r="C36" s="114"/>
      <c r="D36" s="119"/>
      <c r="E36" s="120"/>
      <c r="F36" s="120"/>
      <c r="G36" s="155"/>
      <c r="H36" s="947"/>
      <c r="I36" s="948"/>
      <c r="J36" s="948"/>
      <c r="K36" s="949"/>
      <c r="L36" s="88" t="str">
        <f t="shared" si="1"/>
        <v/>
      </c>
    </row>
    <row r="37" spans="1:12">
      <c r="A37" s="113"/>
      <c r="B37" s="114"/>
      <c r="C37" s="114"/>
      <c r="D37" s="167"/>
      <c r="E37" s="167"/>
      <c r="F37" s="167"/>
      <c r="G37" s="167"/>
      <c r="H37" s="167"/>
      <c r="I37" s="167"/>
      <c r="J37" s="167"/>
      <c r="K37" s="167"/>
    </row>
    <row r="38" spans="1:12" ht="14.4" thickBot="1">
      <c r="D38" s="91"/>
      <c r="E38" s="91"/>
      <c r="F38" s="91"/>
      <c r="G38" s="91"/>
      <c r="H38" s="91"/>
      <c r="I38" s="91"/>
      <c r="J38" s="91"/>
      <c r="K38" s="91"/>
    </row>
    <row r="39" spans="1:12" s="35" customFormat="1" ht="16.2" thickBot="1">
      <c r="A39" s="1168" t="s">
        <v>678</v>
      </c>
      <c r="B39" s="1169"/>
      <c r="C39" s="168"/>
      <c r="D39" s="122">
        <f>SUM(D6,D15)</f>
        <v>0</v>
      </c>
      <c r="E39" s="122">
        <f t="shared" ref="E39:K39" si="3">SUM(E6,E15)</f>
        <v>0</v>
      </c>
      <c r="F39" s="122">
        <f t="shared" si="3"/>
        <v>0</v>
      </c>
      <c r="G39" s="122">
        <f t="shared" si="3"/>
        <v>0</v>
      </c>
      <c r="H39" s="953">
        <f t="shared" si="3"/>
        <v>0</v>
      </c>
      <c r="I39" s="953">
        <f t="shared" si="3"/>
        <v>0</v>
      </c>
      <c r="J39" s="953">
        <f t="shared" si="3"/>
        <v>0</v>
      </c>
      <c r="K39" s="953">
        <f t="shared" si="3"/>
        <v>0</v>
      </c>
    </row>
    <row r="40" spans="1:12" s="35" customFormat="1">
      <c r="K40" s="169">
        <f>COUNTIFS(L6:L37,"ERROR")</f>
        <v>0</v>
      </c>
    </row>
    <row r="41" spans="1:12" s="35" customFormat="1">
      <c r="A41" s="88"/>
      <c r="E41" s="88"/>
      <c r="G41" s="170"/>
      <c r="H41" s="171">
        <v>100000</v>
      </c>
      <c r="I41" s="171"/>
      <c r="J41" s="170"/>
      <c r="K41" s="170"/>
    </row>
    <row r="42" spans="1:12" s="35" customFormat="1">
      <c r="E42" s="88"/>
      <c r="F42" s="88"/>
      <c r="G42" s="170"/>
      <c r="H42" s="171">
        <f>0.1*'GASTO REAL TOTAL'!C46</f>
        <v>0</v>
      </c>
      <c r="I42" s="171">
        <f>MAX(H41:H42)</f>
        <v>100000</v>
      </c>
      <c r="J42" s="170"/>
      <c r="K42" s="170"/>
    </row>
    <row r="43" spans="1:12" s="35" customFormat="1">
      <c r="A43" s="88" t="str">
        <f>IF(K40=0,"","    ERROR: Gasto en Navarra no puede ser superior a Gasto en España")</f>
        <v/>
      </c>
      <c r="G43" s="170"/>
      <c r="H43" s="170"/>
      <c r="I43" s="170"/>
      <c r="J43" s="170"/>
      <c r="K43" s="170"/>
    </row>
    <row r="44" spans="1:12" s="35" customFormat="1">
      <c r="G44" s="170"/>
      <c r="H44" s="170"/>
      <c r="I44" s="170"/>
      <c r="J44" s="170"/>
      <c r="K44" s="170"/>
    </row>
    <row r="45" spans="1:12" s="35" customFormat="1">
      <c r="G45" s="170"/>
      <c r="H45" s="170"/>
      <c r="I45" s="170"/>
      <c r="J45" s="170"/>
      <c r="K45" s="170"/>
    </row>
    <row r="46" spans="1:12" s="35" customFormat="1">
      <c r="A46" s="128" t="s">
        <v>741</v>
      </c>
      <c r="B46" s="124" t="s">
        <v>770</v>
      </c>
      <c r="C46" s="124"/>
      <c r="D46" s="124"/>
      <c r="E46" s="123"/>
      <c r="F46" s="125"/>
      <c r="G46" s="126"/>
      <c r="H46" s="123" t="s">
        <v>771</v>
      </c>
      <c r="I46" s="172"/>
      <c r="J46" s="172"/>
      <c r="K46" s="172"/>
      <c r="L46" s="36"/>
    </row>
    <row r="47" spans="1:12" s="35" customFormat="1">
      <c r="A47" s="128" t="s">
        <v>742</v>
      </c>
      <c r="B47" s="129" t="s">
        <v>743</v>
      </c>
      <c r="C47" s="129"/>
      <c r="D47" s="124"/>
      <c r="E47" s="123"/>
      <c r="F47" s="125"/>
      <c r="G47" s="126"/>
      <c r="H47" s="125" t="s">
        <v>744</v>
      </c>
      <c r="I47" s="173"/>
      <c r="J47" s="173"/>
      <c r="K47" s="173"/>
      <c r="L47" s="36"/>
    </row>
    <row r="48" spans="1:12" s="35" customFormat="1">
      <c r="A48" s="128"/>
      <c r="B48" s="156"/>
      <c r="C48" s="156"/>
      <c r="D48" s="124"/>
      <c r="E48" s="123"/>
      <c r="F48" s="125"/>
      <c r="G48" s="126"/>
      <c r="H48" s="125"/>
      <c r="I48" s="173"/>
      <c r="J48" s="173"/>
      <c r="K48" s="173"/>
      <c r="L48" s="36"/>
    </row>
    <row r="49" spans="1:12" s="35" customFormat="1" ht="14.4">
      <c r="A49" s="157"/>
      <c r="B49" s="156"/>
      <c r="C49" s="156"/>
      <c r="D49" s="158"/>
      <c r="E49" s="125"/>
      <c r="F49" s="125"/>
      <c r="G49" s="126"/>
      <c r="H49" s="125" t="s">
        <v>881</v>
      </c>
      <c r="I49" s="173"/>
      <c r="J49" s="173"/>
      <c r="K49" s="173"/>
      <c r="L49" s="36"/>
    </row>
    <row r="50" spans="1:12">
      <c r="A50" s="174"/>
      <c r="B50" s="175"/>
      <c r="C50" s="175"/>
      <c r="D50" s="176"/>
      <c r="E50" s="177"/>
      <c r="F50" s="177"/>
      <c r="G50" s="178"/>
      <c r="H50" s="177"/>
      <c r="I50" s="162"/>
      <c r="J50" s="162"/>
      <c r="K50" s="162"/>
      <c r="L50" s="36"/>
    </row>
    <row r="51" spans="1:12">
      <c r="A51" s="159"/>
      <c r="B51" s="160"/>
      <c r="C51" s="160"/>
      <c r="D51" s="161"/>
      <c r="E51" s="162"/>
      <c r="F51" s="162"/>
      <c r="G51" s="91"/>
      <c r="H51" s="137"/>
      <c r="I51" s="162"/>
      <c r="J51" s="162"/>
      <c r="K51" s="162"/>
      <c r="L51" s="36"/>
    </row>
    <row r="52" spans="1:12" ht="14.4">
      <c r="A52" s="135"/>
      <c r="B52" s="136"/>
      <c r="C52" s="136"/>
      <c r="E52" s="91"/>
      <c r="F52" s="91"/>
      <c r="G52" s="91"/>
      <c r="H52" s="91"/>
      <c r="I52" s="91"/>
      <c r="J52" s="91"/>
      <c r="K52" s="91"/>
      <c r="L52" s="36"/>
    </row>
  </sheetData>
  <sheetProtection algorithmName="SHA-512" hashValue="IgeQ7dD6GLOZlyk/S8TJEA3G6HNqTtshknQVdOf5wOP56DnZS76t/giU/hR8R2nSJz8QmLuD8rxeEfxZAbZsuw==" saltValue="oNV2tKnoOINh2IgQEKeQHA==" spinCount="100000" sheet="1" objects="1" scenarios="1"/>
  <mergeCells count="14">
    <mergeCell ref="D1:G1"/>
    <mergeCell ref="H1:K1"/>
    <mergeCell ref="H2:H3"/>
    <mergeCell ref="I2:J2"/>
    <mergeCell ref="K2:K3"/>
    <mergeCell ref="E2:F2"/>
    <mergeCell ref="G2:G3"/>
    <mergeCell ref="A3:B3"/>
    <mergeCell ref="A39:B39"/>
    <mergeCell ref="A15:A16"/>
    <mergeCell ref="B15:B16"/>
    <mergeCell ref="A5:B5"/>
    <mergeCell ref="A6:A7"/>
    <mergeCell ref="B6:B7"/>
  </mergeCells>
  <phoneticPr fontId="3" type="noConversion"/>
  <pageMargins left="0.59055118110236227" right="0.59055118110236227" top="0.78740157480314965" bottom="0.78740157480314965" header="0" footer="0"/>
  <pageSetup paperSize="9" scale="9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4" tint="0.79998168889431442"/>
    <pageSetUpPr fitToPage="1"/>
  </sheetPr>
  <dimension ref="A1:K45"/>
  <sheetViews>
    <sheetView showGridLines="0" zoomScaleNormal="100" workbookViewId="0">
      <pane ySplit="3" topLeftCell="A4" activePane="bottomLeft" state="frozen"/>
      <selection pane="bottomLeft" activeCell="C8" sqref="C8"/>
    </sheetView>
  </sheetViews>
  <sheetFormatPr baseColWidth="10" defaultColWidth="11.44140625" defaultRowHeight="13.8"/>
  <cols>
    <col min="1" max="1" width="10.5546875" style="59" customWidth="1"/>
    <col min="2" max="2" width="36.109375" style="59" customWidth="1"/>
    <col min="3" max="10" width="16.6640625" style="59" customWidth="1"/>
    <col min="11" max="11" width="11.44140625" style="35"/>
    <col min="12" max="16384" width="11.44140625" style="59"/>
  </cols>
  <sheetData>
    <row r="1" spans="1:11" ht="14.4" thickBot="1">
      <c r="A1" s="319" t="s">
        <v>1052</v>
      </c>
      <c r="B1" s="35"/>
      <c r="C1" s="1146" t="s">
        <v>745</v>
      </c>
      <c r="D1" s="1147"/>
      <c r="E1" s="1147"/>
      <c r="F1" s="1164"/>
      <c r="G1" s="1148" t="s">
        <v>690</v>
      </c>
      <c r="H1" s="1149"/>
      <c r="I1" s="1149"/>
      <c r="J1" s="1150"/>
    </row>
    <row r="2" spans="1:11" ht="14.25" customHeight="1" thickBot="1">
      <c r="A2" s="92"/>
      <c r="B2" s="138"/>
      <c r="C2" s="139" t="s">
        <v>0</v>
      </c>
      <c r="D2" s="1165" t="s">
        <v>2</v>
      </c>
      <c r="E2" s="1165"/>
      <c r="F2" s="1166" t="s">
        <v>3</v>
      </c>
      <c r="G2" s="1151" t="s">
        <v>746</v>
      </c>
      <c r="H2" s="1153" t="s">
        <v>2</v>
      </c>
      <c r="I2" s="1154"/>
      <c r="J2" s="1155" t="s">
        <v>3</v>
      </c>
    </row>
    <row r="3" spans="1:11" ht="16.5" customHeight="1" thickBot="1">
      <c r="A3" s="35"/>
      <c r="B3" s="208" t="s">
        <v>116</v>
      </c>
      <c r="C3" s="142" t="s">
        <v>1</v>
      </c>
      <c r="D3" s="140" t="s">
        <v>4</v>
      </c>
      <c r="E3" s="141" t="s">
        <v>5</v>
      </c>
      <c r="F3" s="1167"/>
      <c r="G3" s="1152"/>
      <c r="H3" s="931" t="s">
        <v>747</v>
      </c>
      <c r="I3" s="931" t="s">
        <v>5</v>
      </c>
      <c r="J3" s="1156"/>
    </row>
    <row r="4" spans="1:11">
      <c r="A4" s="143"/>
      <c r="B4" s="209"/>
      <c r="C4" s="99"/>
      <c r="D4" s="100"/>
      <c r="E4" s="100"/>
      <c r="F4" s="145"/>
      <c r="G4" s="965"/>
      <c r="H4" s="966"/>
      <c r="I4" s="966"/>
      <c r="J4" s="967"/>
    </row>
    <row r="5" spans="1:11">
      <c r="A5" s="1160"/>
      <c r="B5" s="1161"/>
      <c r="C5" s="102"/>
      <c r="D5" s="103"/>
      <c r="E5" s="103"/>
      <c r="F5" s="146"/>
      <c r="G5" s="968"/>
      <c r="H5" s="969"/>
      <c r="I5" s="969"/>
      <c r="J5" s="970"/>
    </row>
    <row r="6" spans="1:11" ht="12.75" customHeight="1">
      <c r="A6" s="1144" t="s">
        <v>13</v>
      </c>
      <c r="B6" s="1170" t="s">
        <v>215</v>
      </c>
      <c r="C6" s="102">
        <f>SUM(C8:C33)</f>
        <v>0</v>
      </c>
      <c r="D6" s="103">
        <f>SUM(D8:D33)</f>
        <v>0</v>
      </c>
      <c r="E6" s="103">
        <f t="shared" ref="E6:J6" si="0">SUM(E8:E33)</f>
        <v>0</v>
      </c>
      <c r="F6" s="146">
        <f t="shared" si="0"/>
        <v>0</v>
      </c>
      <c r="G6" s="950">
        <f t="shared" si="0"/>
        <v>0</v>
      </c>
      <c r="H6" s="951">
        <f t="shared" si="0"/>
        <v>0</v>
      </c>
      <c r="I6" s="951">
        <f t="shared" si="0"/>
        <v>0</v>
      </c>
      <c r="J6" s="952">
        <f t="shared" si="0"/>
        <v>0</v>
      </c>
    </row>
    <row r="7" spans="1:11" ht="13.5" customHeight="1">
      <c r="A7" s="1144"/>
      <c r="B7" s="1170"/>
      <c r="C7" s="102"/>
      <c r="D7" s="103"/>
      <c r="E7" s="103"/>
      <c r="F7" s="146"/>
      <c r="G7" s="968"/>
      <c r="H7" s="969"/>
      <c r="I7" s="969"/>
      <c r="J7" s="970"/>
    </row>
    <row r="8" spans="1:11">
      <c r="A8" s="108" t="s">
        <v>206</v>
      </c>
      <c r="B8" s="109" t="s">
        <v>937</v>
      </c>
      <c r="C8" s="110"/>
      <c r="D8" s="111"/>
      <c r="E8" s="111"/>
      <c r="F8" s="147"/>
      <c r="G8" s="971"/>
      <c r="H8" s="972"/>
      <c r="I8" s="972"/>
      <c r="J8" s="973"/>
      <c r="K8" s="88" t="str">
        <f t="shared" ref="K8:K33" si="1">IF(G8&gt;C8,"ERROR","")</f>
        <v/>
      </c>
    </row>
    <row r="9" spans="1:11">
      <c r="A9" s="108" t="s">
        <v>207</v>
      </c>
      <c r="B9" s="109" t="s">
        <v>938</v>
      </c>
      <c r="C9" s="110"/>
      <c r="D9" s="111"/>
      <c r="E9" s="111"/>
      <c r="F9" s="147"/>
      <c r="G9" s="971"/>
      <c r="H9" s="972"/>
      <c r="I9" s="972"/>
      <c r="J9" s="973"/>
      <c r="K9" s="88" t="str">
        <f t="shared" si="1"/>
        <v/>
      </c>
    </row>
    <row r="10" spans="1:11">
      <c r="A10" s="108" t="s">
        <v>208</v>
      </c>
      <c r="B10" s="109" t="s">
        <v>938</v>
      </c>
      <c r="C10" s="110"/>
      <c r="D10" s="111"/>
      <c r="E10" s="111"/>
      <c r="F10" s="147"/>
      <c r="G10" s="971"/>
      <c r="H10" s="972"/>
      <c r="I10" s="972"/>
      <c r="J10" s="973"/>
      <c r="K10" s="88" t="str">
        <f t="shared" si="1"/>
        <v/>
      </c>
    </row>
    <row r="11" spans="1:11">
      <c r="A11" s="108" t="s">
        <v>209</v>
      </c>
      <c r="B11" s="108" t="s">
        <v>938</v>
      </c>
      <c r="C11" s="110"/>
      <c r="D11" s="111"/>
      <c r="E11" s="111"/>
      <c r="F11" s="147"/>
      <c r="G11" s="971"/>
      <c r="H11" s="972"/>
      <c r="I11" s="972"/>
      <c r="J11" s="973"/>
      <c r="K11" s="88" t="str">
        <f t="shared" si="1"/>
        <v/>
      </c>
    </row>
    <row r="12" spans="1:11">
      <c r="A12" s="108" t="s">
        <v>14</v>
      </c>
      <c r="B12" s="109" t="s">
        <v>939</v>
      </c>
      <c r="C12" s="110"/>
      <c r="D12" s="111"/>
      <c r="E12" s="111"/>
      <c r="F12" s="147"/>
      <c r="G12" s="971"/>
      <c r="H12" s="972"/>
      <c r="I12" s="972"/>
      <c r="J12" s="973"/>
      <c r="K12" s="88" t="str">
        <f t="shared" si="1"/>
        <v/>
      </c>
    </row>
    <row r="13" spans="1:11">
      <c r="A13" s="108" t="s">
        <v>15</v>
      </c>
      <c r="B13" s="109" t="s">
        <v>940</v>
      </c>
      <c r="C13" s="110"/>
      <c r="D13" s="111"/>
      <c r="E13" s="111"/>
      <c r="F13" s="147"/>
      <c r="G13" s="971"/>
      <c r="H13" s="972"/>
      <c r="I13" s="972"/>
      <c r="J13" s="973"/>
      <c r="K13" s="88" t="str">
        <f t="shared" si="1"/>
        <v/>
      </c>
    </row>
    <row r="14" spans="1:11">
      <c r="A14" s="108" t="s">
        <v>16</v>
      </c>
      <c r="B14" s="109" t="s">
        <v>941</v>
      </c>
      <c r="C14" s="110"/>
      <c r="D14" s="111"/>
      <c r="E14" s="111"/>
      <c r="F14" s="147"/>
      <c r="G14" s="971"/>
      <c r="H14" s="972"/>
      <c r="I14" s="972"/>
      <c r="J14" s="973"/>
      <c r="K14" s="88" t="str">
        <f t="shared" si="1"/>
        <v/>
      </c>
    </row>
    <row r="15" spans="1:11">
      <c r="A15" s="108" t="s">
        <v>17</v>
      </c>
      <c r="B15" s="109" t="s">
        <v>942</v>
      </c>
      <c r="C15" s="110"/>
      <c r="D15" s="111"/>
      <c r="E15" s="111"/>
      <c r="F15" s="147"/>
      <c r="G15" s="971"/>
      <c r="H15" s="972"/>
      <c r="I15" s="972"/>
      <c r="J15" s="973"/>
      <c r="K15" s="88" t="str">
        <f t="shared" si="1"/>
        <v/>
      </c>
    </row>
    <row r="16" spans="1:11">
      <c r="A16" s="108" t="s">
        <v>172</v>
      </c>
      <c r="B16" s="109" t="s">
        <v>943</v>
      </c>
      <c r="C16" s="110"/>
      <c r="D16" s="111"/>
      <c r="E16" s="111"/>
      <c r="F16" s="147"/>
      <c r="G16" s="971"/>
      <c r="H16" s="972"/>
      <c r="I16" s="972"/>
      <c r="J16" s="973"/>
      <c r="K16" s="88" t="str">
        <f t="shared" si="1"/>
        <v/>
      </c>
    </row>
    <row r="17" spans="1:11">
      <c r="A17" s="108" t="s">
        <v>173</v>
      </c>
      <c r="B17" s="109" t="s">
        <v>944</v>
      </c>
      <c r="C17" s="110"/>
      <c r="D17" s="111"/>
      <c r="E17" s="111"/>
      <c r="F17" s="147"/>
      <c r="G17" s="971"/>
      <c r="H17" s="972"/>
      <c r="I17" s="972"/>
      <c r="J17" s="973"/>
      <c r="K17" s="88" t="str">
        <f t="shared" si="1"/>
        <v/>
      </c>
    </row>
    <row r="18" spans="1:11">
      <c r="A18" s="108" t="s">
        <v>174</v>
      </c>
      <c r="B18" s="109" t="s">
        <v>945</v>
      </c>
      <c r="C18" s="110"/>
      <c r="D18" s="111"/>
      <c r="E18" s="111"/>
      <c r="F18" s="147"/>
      <c r="G18" s="971"/>
      <c r="H18" s="972"/>
      <c r="I18" s="972"/>
      <c r="J18" s="973"/>
      <c r="K18" s="88" t="str">
        <f t="shared" si="1"/>
        <v/>
      </c>
    </row>
    <row r="19" spans="1:11">
      <c r="A19" s="108" t="s">
        <v>175</v>
      </c>
      <c r="B19" s="109" t="s">
        <v>946</v>
      </c>
      <c r="C19" s="110"/>
      <c r="D19" s="111"/>
      <c r="E19" s="111"/>
      <c r="F19" s="147"/>
      <c r="G19" s="971"/>
      <c r="H19" s="972"/>
      <c r="I19" s="972"/>
      <c r="J19" s="973"/>
      <c r="K19" s="88" t="str">
        <f t="shared" si="1"/>
        <v/>
      </c>
    </row>
    <row r="20" spans="1:11">
      <c r="A20" s="108" t="s">
        <v>176</v>
      </c>
      <c r="B20" s="210" t="s">
        <v>947</v>
      </c>
      <c r="C20" s="110"/>
      <c r="D20" s="111"/>
      <c r="E20" s="111"/>
      <c r="F20" s="147"/>
      <c r="G20" s="971"/>
      <c r="H20" s="972"/>
      <c r="I20" s="972"/>
      <c r="J20" s="973"/>
      <c r="K20" s="88" t="str">
        <f t="shared" si="1"/>
        <v/>
      </c>
    </row>
    <row r="21" spans="1:11">
      <c r="A21" s="108" t="s">
        <v>177</v>
      </c>
      <c r="B21" s="109" t="s">
        <v>615</v>
      </c>
      <c r="C21" s="110"/>
      <c r="D21" s="111"/>
      <c r="E21" s="111"/>
      <c r="F21" s="147"/>
      <c r="G21" s="971"/>
      <c r="H21" s="972"/>
      <c r="I21" s="972"/>
      <c r="J21" s="973"/>
      <c r="K21" s="88" t="str">
        <f t="shared" si="1"/>
        <v/>
      </c>
    </row>
    <row r="22" spans="1:11">
      <c r="A22" s="108" t="s">
        <v>178</v>
      </c>
      <c r="B22" s="109" t="s">
        <v>679</v>
      </c>
      <c r="C22" s="110"/>
      <c r="D22" s="111"/>
      <c r="E22" s="111"/>
      <c r="F22" s="147"/>
      <c r="G22" s="971"/>
      <c r="H22" s="972"/>
      <c r="I22" s="972"/>
      <c r="J22" s="973"/>
      <c r="K22" s="88" t="str">
        <f t="shared" si="1"/>
        <v/>
      </c>
    </row>
    <row r="23" spans="1:11">
      <c r="A23" s="108" t="s">
        <v>179</v>
      </c>
      <c r="B23" s="109" t="s">
        <v>948</v>
      </c>
      <c r="C23" s="110"/>
      <c r="D23" s="111"/>
      <c r="E23" s="111"/>
      <c r="F23" s="147"/>
      <c r="G23" s="971"/>
      <c r="H23" s="972"/>
      <c r="I23" s="972"/>
      <c r="J23" s="973"/>
      <c r="K23" s="88" t="str">
        <f t="shared" si="1"/>
        <v/>
      </c>
    </row>
    <row r="24" spans="1:11">
      <c r="A24" s="108" t="s">
        <v>180</v>
      </c>
      <c r="B24" s="109" t="s">
        <v>949</v>
      </c>
      <c r="C24" s="110"/>
      <c r="D24" s="111"/>
      <c r="E24" s="111"/>
      <c r="F24" s="147"/>
      <c r="G24" s="971"/>
      <c r="H24" s="972"/>
      <c r="I24" s="972"/>
      <c r="J24" s="973"/>
      <c r="K24" s="88" t="str">
        <f t="shared" si="1"/>
        <v/>
      </c>
    </row>
    <row r="25" spans="1:11">
      <c r="A25" s="108" t="s">
        <v>181</v>
      </c>
      <c r="B25" s="109" t="s">
        <v>950</v>
      </c>
      <c r="C25" s="110"/>
      <c r="D25" s="111"/>
      <c r="E25" s="111"/>
      <c r="F25" s="147"/>
      <c r="G25" s="971"/>
      <c r="H25" s="972"/>
      <c r="I25" s="972"/>
      <c r="J25" s="973"/>
      <c r="K25" s="88" t="str">
        <f t="shared" si="1"/>
        <v/>
      </c>
    </row>
    <row r="26" spans="1:11">
      <c r="A26" s="108" t="s">
        <v>182</v>
      </c>
      <c r="B26" s="118" t="s">
        <v>171</v>
      </c>
      <c r="C26" s="211"/>
      <c r="D26" s="212"/>
      <c r="E26" s="213"/>
      <c r="F26" s="214"/>
      <c r="G26" s="974"/>
      <c r="H26" s="975"/>
      <c r="I26" s="975"/>
      <c r="J26" s="976"/>
      <c r="K26" s="88" t="str">
        <f t="shared" si="1"/>
        <v/>
      </c>
    </row>
    <row r="27" spans="1:11">
      <c r="A27" s="108" t="s">
        <v>203</v>
      </c>
      <c r="B27" s="118" t="s">
        <v>183</v>
      </c>
      <c r="C27" s="211"/>
      <c r="D27" s="212"/>
      <c r="E27" s="213"/>
      <c r="F27" s="214"/>
      <c r="G27" s="974"/>
      <c r="H27" s="975"/>
      <c r="I27" s="975"/>
      <c r="J27" s="976"/>
      <c r="K27" s="88" t="str">
        <f t="shared" si="1"/>
        <v/>
      </c>
    </row>
    <row r="28" spans="1:11">
      <c r="A28" s="108" t="s">
        <v>204</v>
      </c>
      <c r="B28" s="118" t="s">
        <v>616</v>
      </c>
      <c r="C28" s="211"/>
      <c r="D28" s="212"/>
      <c r="E28" s="213"/>
      <c r="F28" s="214"/>
      <c r="G28" s="974"/>
      <c r="H28" s="975"/>
      <c r="I28" s="975"/>
      <c r="J28" s="976"/>
      <c r="K28" s="88" t="str">
        <f t="shared" si="1"/>
        <v/>
      </c>
    </row>
    <row r="29" spans="1:11">
      <c r="A29" s="108" t="s">
        <v>210</v>
      </c>
      <c r="B29" s="118" t="s">
        <v>612</v>
      </c>
      <c r="C29" s="211"/>
      <c r="D29" s="212"/>
      <c r="E29" s="213"/>
      <c r="F29" s="214"/>
      <c r="G29" s="974"/>
      <c r="H29" s="975"/>
      <c r="I29" s="975"/>
      <c r="J29" s="976"/>
      <c r="K29" s="88" t="str">
        <f t="shared" si="1"/>
        <v/>
      </c>
    </row>
    <row r="30" spans="1:11">
      <c r="A30" s="108" t="s">
        <v>211</v>
      </c>
      <c r="B30" s="117" t="s">
        <v>117</v>
      </c>
      <c r="C30" s="211"/>
      <c r="D30" s="212"/>
      <c r="E30" s="213"/>
      <c r="F30" s="214"/>
      <c r="G30" s="974"/>
      <c r="H30" s="975"/>
      <c r="I30" s="975"/>
      <c r="J30" s="976"/>
      <c r="K30" s="88" t="str">
        <f t="shared" si="1"/>
        <v/>
      </c>
    </row>
    <row r="31" spans="1:11">
      <c r="A31" s="108" t="s">
        <v>212</v>
      </c>
      <c r="B31" s="117" t="s">
        <v>148</v>
      </c>
      <c r="C31" s="211"/>
      <c r="D31" s="212"/>
      <c r="E31" s="213"/>
      <c r="F31" s="214"/>
      <c r="G31" s="974"/>
      <c r="H31" s="975"/>
      <c r="I31" s="975"/>
      <c r="J31" s="976"/>
      <c r="K31" s="88" t="str">
        <f t="shared" si="1"/>
        <v/>
      </c>
    </row>
    <row r="32" spans="1:11">
      <c r="A32" s="113" t="s">
        <v>213</v>
      </c>
      <c r="B32" s="148" t="s">
        <v>951</v>
      </c>
      <c r="C32" s="215"/>
      <c r="D32" s="216"/>
      <c r="E32" s="217"/>
      <c r="F32" s="218"/>
      <c r="G32" s="977"/>
      <c r="H32" s="978"/>
      <c r="I32" s="978"/>
      <c r="J32" s="979"/>
      <c r="K32" s="88" t="str">
        <f t="shared" si="1"/>
        <v/>
      </c>
    </row>
    <row r="33" spans="1:11" ht="14.4" thickBot="1">
      <c r="A33" s="113" t="s">
        <v>214</v>
      </c>
      <c r="B33" s="148" t="s">
        <v>951</v>
      </c>
      <c r="C33" s="119"/>
      <c r="D33" s="120"/>
      <c r="E33" s="120"/>
      <c r="F33" s="155"/>
      <c r="G33" s="980"/>
      <c r="H33" s="981"/>
      <c r="I33" s="981"/>
      <c r="J33" s="982"/>
      <c r="K33" s="88" t="str">
        <f t="shared" si="1"/>
        <v/>
      </c>
    </row>
    <row r="34" spans="1:11" s="35" customFormat="1">
      <c r="C34" s="36"/>
      <c r="D34" s="36"/>
      <c r="E34" s="36"/>
      <c r="F34" s="36"/>
      <c r="G34" s="36"/>
      <c r="H34" s="36"/>
      <c r="I34" s="36"/>
      <c r="J34" s="36"/>
    </row>
    <row r="35" spans="1:11" s="35" customFormat="1" ht="14.4" thickBot="1">
      <c r="C35" s="36"/>
      <c r="D35" s="36"/>
      <c r="E35" s="36"/>
      <c r="F35" s="36"/>
      <c r="G35" s="36"/>
      <c r="H35" s="36"/>
      <c r="I35" s="36"/>
      <c r="J35" s="36"/>
    </row>
    <row r="36" spans="1:11" s="35" customFormat="1" ht="16.2" thickBot="1">
      <c r="A36" s="1162" t="s">
        <v>748</v>
      </c>
      <c r="B36" s="1163"/>
      <c r="C36" s="122">
        <f>C6</f>
        <v>0</v>
      </c>
      <c r="D36" s="122">
        <f t="shared" ref="D36:J36" si="2">D6</f>
        <v>0</v>
      </c>
      <c r="E36" s="122">
        <f t="shared" si="2"/>
        <v>0</v>
      </c>
      <c r="F36" s="122">
        <f t="shared" si="2"/>
        <v>0</v>
      </c>
      <c r="G36" s="953">
        <f t="shared" si="2"/>
        <v>0</v>
      </c>
      <c r="H36" s="953">
        <f t="shared" si="2"/>
        <v>0</v>
      </c>
      <c r="I36" s="953">
        <f t="shared" si="2"/>
        <v>0</v>
      </c>
      <c r="J36" s="953">
        <f t="shared" si="2"/>
        <v>0</v>
      </c>
    </row>
    <row r="37" spans="1:11" s="35" customFormat="1">
      <c r="J37" s="219">
        <f>COUNTIFS(K3:K34,"ERROR")</f>
        <v>0</v>
      </c>
    </row>
    <row r="38" spans="1:11" s="35" customFormat="1">
      <c r="A38" s="88" t="str">
        <f>IF(J37=0,"","    ERROR: Gasto en Navarra no puede ser superior a Gasto en España")</f>
        <v/>
      </c>
    </row>
    <row r="39" spans="1:11" s="35" customFormat="1">
      <c r="H39" s="125"/>
      <c r="I39" s="127"/>
      <c r="J39" s="127"/>
    </row>
    <row r="40" spans="1:11" s="35" customFormat="1">
      <c r="A40" s="128" t="s">
        <v>741</v>
      </c>
      <c r="B40" s="124" t="s">
        <v>770</v>
      </c>
      <c r="C40" s="124"/>
      <c r="D40" s="123"/>
      <c r="E40" s="125"/>
      <c r="F40" s="126"/>
      <c r="G40" s="123" t="s">
        <v>771</v>
      </c>
      <c r="H40" s="125"/>
      <c r="I40" s="127"/>
      <c r="J40" s="127"/>
    </row>
    <row r="41" spans="1:11" s="35" customFormat="1">
      <c r="A41" s="128" t="s">
        <v>742</v>
      </c>
      <c r="B41" s="129" t="s">
        <v>743</v>
      </c>
      <c r="C41" s="124"/>
      <c r="D41" s="123"/>
      <c r="E41" s="125"/>
      <c r="F41" s="126"/>
      <c r="G41" s="125" t="s">
        <v>744</v>
      </c>
      <c r="H41" s="125"/>
      <c r="I41" s="127"/>
      <c r="J41" s="127"/>
    </row>
    <row r="42" spans="1:11" s="35" customFormat="1">
      <c r="A42" s="220"/>
      <c r="B42" s="156"/>
      <c r="C42" s="124"/>
      <c r="D42" s="123"/>
      <c r="E42" s="125"/>
      <c r="F42" s="126"/>
      <c r="G42" s="125"/>
      <c r="H42" s="125"/>
      <c r="I42" s="127"/>
      <c r="J42" s="127"/>
    </row>
    <row r="43" spans="1:11" s="35" customFormat="1" ht="14.4">
      <c r="A43" s="221"/>
      <c r="B43" s="156"/>
      <c r="C43" s="158"/>
      <c r="D43" s="125"/>
      <c r="E43" s="125"/>
      <c r="F43" s="126"/>
      <c r="G43" s="125" t="s">
        <v>881</v>
      </c>
      <c r="H43" s="172"/>
    </row>
    <row r="44" spans="1:11">
      <c r="A44" s="159"/>
      <c r="B44" s="160"/>
      <c r="C44" s="161"/>
      <c r="D44" s="162"/>
      <c r="E44" s="162"/>
      <c r="F44" s="91"/>
      <c r="G44" s="91"/>
      <c r="H44" s="162"/>
    </row>
    <row r="45" spans="1:11" ht="14.4">
      <c r="A45" s="135"/>
      <c r="B45" s="136"/>
      <c r="D45" s="91"/>
      <c r="E45" s="91"/>
      <c r="F45" s="91"/>
      <c r="H45" s="91"/>
    </row>
  </sheetData>
  <sheetProtection algorithmName="SHA-512" hashValue="kuCS12mvw8wixF0M3rR0HuRofH9bT2IhYvX1wea/l9jv25zErjfD9OmBBwrkEuU1VTsLmfZBdyOSom0RaffETQ==" saltValue="zHDh1S+lZ7KMeSGJNhqu3g==" spinCount="100000" sheet="1" objects="1" scenarios="1"/>
  <mergeCells count="11">
    <mergeCell ref="G1:J1"/>
    <mergeCell ref="G2:G3"/>
    <mergeCell ref="H2:I2"/>
    <mergeCell ref="J2:J3"/>
    <mergeCell ref="A36:B36"/>
    <mergeCell ref="A5:B5"/>
    <mergeCell ref="A6:A7"/>
    <mergeCell ref="B6:B7"/>
    <mergeCell ref="C1:F1"/>
    <mergeCell ref="D2:E2"/>
    <mergeCell ref="F2:F3"/>
  </mergeCells>
  <phoneticPr fontId="3" type="noConversion"/>
  <pageMargins left="0.59055118110236227" right="0.59055118110236227" top="0.78740157480314965" bottom="0.78740157480314965" header="0" footer="0"/>
  <pageSetup paperSize="9" scale="97" fitToHeight="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4" tint="0.79998168889431442"/>
    <pageSetUpPr fitToPage="1"/>
  </sheetPr>
  <dimension ref="A1:K45"/>
  <sheetViews>
    <sheetView showGridLines="0" zoomScaleNormal="100" workbookViewId="0">
      <pane ySplit="3" topLeftCell="A4" activePane="bottomLeft" state="frozen"/>
      <selection pane="bottomLeft" activeCell="C10" sqref="C10"/>
    </sheetView>
  </sheetViews>
  <sheetFormatPr baseColWidth="10" defaultColWidth="11.44140625" defaultRowHeight="13.8"/>
  <cols>
    <col min="1" max="1" width="9.88671875" style="59" customWidth="1"/>
    <col min="2" max="2" width="45.5546875" style="59" customWidth="1"/>
    <col min="3" max="10" width="16.6640625" style="59" customWidth="1"/>
    <col min="11" max="11" width="11.44140625" style="35"/>
    <col min="12" max="16384" width="11.44140625" style="59"/>
  </cols>
  <sheetData>
    <row r="1" spans="1:11" s="35" customFormat="1" ht="14.4" thickBot="1">
      <c r="A1" s="319" t="s">
        <v>1052</v>
      </c>
      <c r="C1" s="1146" t="s">
        <v>745</v>
      </c>
      <c r="D1" s="1147"/>
      <c r="E1" s="1147"/>
      <c r="F1" s="1164"/>
      <c r="G1" s="1148" t="s">
        <v>690</v>
      </c>
      <c r="H1" s="1149"/>
      <c r="I1" s="1149"/>
      <c r="J1" s="1150"/>
    </row>
    <row r="2" spans="1:11" s="35" customFormat="1" ht="14.4" thickBot="1">
      <c r="A2" s="92"/>
      <c r="B2" s="138"/>
      <c r="C2" s="224" t="s">
        <v>0</v>
      </c>
      <c r="D2" s="1171" t="s">
        <v>2</v>
      </c>
      <c r="E2" s="1171"/>
      <c r="F2" s="1172" t="s">
        <v>3</v>
      </c>
      <c r="G2" s="1151" t="s">
        <v>746</v>
      </c>
      <c r="H2" s="1153" t="s">
        <v>2</v>
      </c>
      <c r="I2" s="1154"/>
      <c r="J2" s="1155" t="s">
        <v>3</v>
      </c>
    </row>
    <row r="3" spans="1:11" s="35" customFormat="1" ht="16.2" thickBot="1">
      <c r="A3" s="1139" t="s">
        <v>749</v>
      </c>
      <c r="B3" s="1139"/>
      <c r="C3" s="225" t="s">
        <v>1</v>
      </c>
      <c r="D3" s="226" t="s">
        <v>4</v>
      </c>
      <c r="E3" s="227" t="s">
        <v>5</v>
      </c>
      <c r="F3" s="1173"/>
      <c r="G3" s="1152"/>
      <c r="H3" s="931" t="s">
        <v>747</v>
      </c>
      <c r="I3" s="931" t="s">
        <v>5</v>
      </c>
      <c r="J3" s="1156"/>
    </row>
    <row r="4" spans="1:11" s="35" customFormat="1" ht="14.4" thickBot="1">
      <c r="A4" s="143"/>
      <c r="B4" s="228" t="s">
        <v>750</v>
      </c>
      <c r="C4" s="229">
        <f>'CAP.4'!C36</f>
        <v>0</v>
      </c>
      <c r="D4" s="230">
        <f>'CAP.4'!D36</f>
        <v>0</v>
      </c>
      <c r="E4" s="230">
        <f>'CAP.4'!E36</f>
        <v>0</v>
      </c>
      <c r="F4" s="231">
        <f>'CAP.4'!F36</f>
        <v>0</v>
      </c>
      <c r="G4" s="1041">
        <f>'CAP.4'!G36</f>
        <v>0</v>
      </c>
      <c r="H4" s="1042">
        <f>'CAP.4'!H36</f>
        <v>0</v>
      </c>
      <c r="I4" s="1042">
        <f>'CAP.4'!I36</f>
        <v>0</v>
      </c>
      <c r="J4" s="1043">
        <f>'CAP.4'!J36</f>
        <v>0</v>
      </c>
    </row>
    <row r="5" spans="1:11" s="35" customFormat="1">
      <c r="A5" s="1160"/>
      <c r="B5" s="1161"/>
      <c r="C5" s="99"/>
      <c r="D5" s="100"/>
      <c r="E5" s="100"/>
      <c r="F5" s="145"/>
      <c r="G5" s="965"/>
      <c r="H5" s="966"/>
      <c r="I5" s="966"/>
      <c r="J5" s="967"/>
    </row>
    <row r="6" spans="1:11" s="35" customFormat="1">
      <c r="A6" s="1160"/>
      <c r="B6" s="1161"/>
      <c r="C6" s="102"/>
      <c r="D6" s="103"/>
      <c r="E6" s="103"/>
      <c r="F6" s="146"/>
      <c r="G6" s="968"/>
      <c r="H6" s="969"/>
      <c r="I6" s="969"/>
      <c r="J6" s="970"/>
    </row>
    <row r="7" spans="1:11" s="35" customFormat="1">
      <c r="A7" s="1160"/>
      <c r="B7" s="1161"/>
      <c r="C7" s="102"/>
      <c r="D7" s="103"/>
      <c r="E7" s="103"/>
      <c r="F7" s="146"/>
      <c r="G7" s="968"/>
      <c r="H7" s="969"/>
      <c r="I7" s="969"/>
      <c r="J7" s="970"/>
    </row>
    <row r="8" spans="1:11" s="35" customFormat="1" ht="12.75" customHeight="1">
      <c r="A8" s="1144" t="s">
        <v>216</v>
      </c>
      <c r="B8" s="1170" t="s">
        <v>202</v>
      </c>
      <c r="C8" s="102">
        <f>SUM(C10:C33)</f>
        <v>0</v>
      </c>
      <c r="D8" s="103">
        <f>SUM(D10:D33)</f>
        <v>0</v>
      </c>
      <c r="E8" s="103">
        <f t="shared" ref="E8:J8" si="0">SUM(E10:E33)</f>
        <v>0</v>
      </c>
      <c r="F8" s="146">
        <f t="shared" si="0"/>
        <v>0</v>
      </c>
      <c r="G8" s="950">
        <f t="shared" si="0"/>
        <v>0</v>
      </c>
      <c r="H8" s="951">
        <f t="shared" si="0"/>
        <v>0</v>
      </c>
      <c r="I8" s="951">
        <f t="shared" si="0"/>
        <v>0</v>
      </c>
      <c r="J8" s="952">
        <f t="shared" si="0"/>
        <v>0</v>
      </c>
    </row>
    <row r="9" spans="1:11" s="35" customFormat="1" ht="13.5" customHeight="1">
      <c r="A9" s="1144"/>
      <c r="B9" s="1170"/>
      <c r="C9" s="102"/>
      <c r="D9" s="103"/>
      <c r="E9" s="103"/>
      <c r="F9" s="146"/>
      <c r="G9" s="968"/>
      <c r="H9" s="969"/>
      <c r="I9" s="969"/>
      <c r="J9" s="970"/>
    </row>
    <row r="10" spans="1:11">
      <c r="A10" s="113" t="s">
        <v>18</v>
      </c>
      <c r="B10" s="114" t="s">
        <v>952</v>
      </c>
      <c r="C10" s="110"/>
      <c r="D10" s="111"/>
      <c r="E10" s="111"/>
      <c r="F10" s="147"/>
      <c r="G10" s="971"/>
      <c r="H10" s="972"/>
      <c r="I10" s="972"/>
      <c r="J10" s="973"/>
      <c r="K10" s="88" t="str">
        <f t="shared" ref="K10:K33" si="1">IF(G10&gt;C10,"ERROR","")</f>
        <v/>
      </c>
    </row>
    <row r="11" spans="1:11">
      <c r="A11" s="113" t="s">
        <v>19</v>
      </c>
      <c r="B11" s="114" t="s">
        <v>953</v>
      </c>
      <c r="C11" s="110"/>
      <c r="D11" s="111"/>
      <c r="E11" s="111"/>
      <c r="F11" s="147"/>
      <c r="G11" s="971"/>
      <c r="H11" s="972"/>
      <c r="I11" s="972"/>
      <c r="J11" s="973"/>
      <c r="K11" s="88" t="str">
        <f t="shared" si="1"/>
        <v/>
      </c>
    </row>
    <row r="12" spans="1:11">
      <c r="A12" s="113" t="s">
        <v>184</v>
      </c>
      <c r="B12" s="114" t="s">
        <v>954</v>
      </c>
      <c r="C12" s="110"/>
      <c r="D12" s="111"/>
      <c r="E12" s="111"/>
      <c r="F12" s="147"/>
      <c r="G12" s="971"/>
      <c r="H12" s="972"/>
      <c r="I12" s="972"/>
      <c r="J12" s="973"/>
      <c r="K12" s="88" t="str">
        <f t="shared" si="1"/>
        <v/>
      </c>
    </row>
    <row r="13" spans="1:11">
      <c r="A13" s="113" t="s">
        <v>185</v>
      </c>
      <c r="B13" s="113" t="s">
        <v>955</v>
      </c>
      <c r="C13" s="110"/>
      <c r="D13" s="111"/>
      <c r="E13" s="111"/>
      <c r="F13" s="147"/>
      <c r="G13" s="971"/>
      <c r="H13" s="972"/>
      <c r="I13" s="972"/>
      <c r="J13" s="973"/>
      <c r="K13" s="88" t="str">
        <f t="shared" si="1"/>
        <v/>
      </c>
    </row>
    <row r="14" spans="1:11">
      <c r="A14" s="113" t="s">
        <v>186</v>
      </c>
      <c r="B14" s="114" t="s">
        <v>956</v>
      </c>
      <c r="C14" s="110"/>
      <c r="D14" s="111"/>
      <c r="E14" s="111"/>
      <c r="F14" s="147"/>
      <c r="G14" s="971"/>
      <c r="H14" s="972"/>
      <c r="I14" s="972"/>
      <c r="J14" s="973"/>
      <c r="K14" s="88" t="str">
        <f t="shared" si="1"/>
        <v/>
      </c>
    </row>
    <row r="15" spans="1:11">
      <c r="A15" s="113" t="s">
        <v>187</v>
      </c>
      <c r="B15" s="114" t="s">
        <v>957</v>
      </c>
      <c r="C15" s="110"/>
      <c r="D15" s="111"/>
      <c r="E15" s="111"/>
      <c r="F15" s="147"/>
      <c r="G15" s="971"/>
      <c r="H15" s="972"/>
      <c r="I15" s="972"/>
      <c r="J15" s="973"/>
      <c r="K15" s="88" t="str">
        <f t="shared" si="1"/>
        <v/>
      </c>
    </row>
    <row r="16" spans="1:11">
      <c r="A16" s="113" t="s">
        <v>188</v>
      </c>
      <c r="B16" s="114" t="s">
        <v>958</v>
      </c>
      <c r="C16" s="110"/>
      <c r="D16" s="111"/>
      <c r="E16" s="111"/>
      <c r="F16" s="147"/>
      <c r="G16" s="971"/>
      <c r="H16" s="972"/>
      <c r="I16" s="972"/>
      <c r="J16" s="973"/>
      <c r="K16" s="88" t="str">
        <f t="shared" si="1"/>
        <v/>
      </c>
    </row>
    <row r="17" spans="1:11">
      <c r="A17" s="113" t="s">
        <v>189</v>
      </c>
      <c r="B17" s="114" t="s">
        <v>959</v>
      </c>
      <c r="C17" s="110"/>
      <c r="D17" s="111"/>
      <c r="E17" s="111"/>
      <c r="F17" s="147"/>
      <c r="G17" s="971"/>
      <c r="H17" s="972"/>
      <c r="I17" s="972"/>
      <c r="J17" s="973"/>
      <c r="K17" s="88" t="str">
        <f t="shared" si="1"/>
        <v/>
      </c>
    </row>
    <row r="18" spans="1:11">
      <c r="A18" s="113" t="s">
        <v>190</v>
      </c>
      <c r="B18" s="114" t="s">
        <v>617</v>
      </c>
      <c r="C18" s="110"/>
      <c r="D18" s="111"/>
      <c r="E18" s="111"/>
      <c r="F18" s="147"/>
      <c r="G18" s="971"/>
      <c r="H18" s="972"/>
      <c r="I18" s="972"/>
      <c r="J18" s="973"/>
      <c r="K18" s="88" t="str">
        <f t="shared" si="1"/>
        <v/>
      </c>
    </row>
    <row r="19" spans="1:11">
      <c r="A19" s="113" t="s">
        <v>217</v>
      </c>
      <c r="B19" s="114" t="s">
        <v>618</v>
      </c>
      <c r="C19" s="110"/>
      <c r="D19" s="111"/>
      <c r="E19" s="111"/>
      <c r="F19" s="147"/>
      <c r="G19" s="971"/>
      <c r="H19" s="972"/>
      <c r="I19" s="972"/>
      <c r="J19" s="973"/>
      <c r="K19" s="88" t="str">
        <f t="shared" si="1"/>
        <v/>
      </c>
    </row>
    <row r="20" spans="1:11">
      <c r="A20" s="113" t="s">
        <v>218</v>
      </c>
      <c r="B20" s="114" t="s">
        <v>619</v>
      </c>
      <c r="C20" s="110"/>
      <c r="D20" s="111"/>
      <c r="E20" s="111"/>
      <c r="F20" s="147"/>
      <c r="G20" s="971"/>
      <c r="H20" s="972"/>
      <c r="I20" s="972"/>
      <c r="J20" s="973"/>
      <c r="K20" s="88" t="str">
        <f t="shared" si="1"/>
        <v/>
      </c>
    </row>
    <row r="21" spans="1:11">
      <c r="A21" s="113" t="s">
        <v>219</v>
      </c>
      <c r="B21" s="114" t="s">
        <v>601</v>
      </c>
      <c r="C21" s="110"/>
      <c r="D21" s="111"/>
      <c r="E21" s="111"/>
      <c r="F21" s="147"/>
      <c r="G21" s="971"/>
      <c r="H21" s="972"/>
      <c r="I21" s="972"/>
      <c r="J21" s="973"/>
      <c r="K21" s="88" t="str">
        <f t="shared" si="1"/>
        <v/>
      </c>
    </row>
    <row r="22" spans="1:11">
      <c r="A22" s="113" t="s">
        <v>220</v>
      </c>
      <c r="B22" s="114" t="s">
        <v>632</v>
      </c>
      <c r="C22" s="110"/>
      <c r="D22" s="111"/>
      <c r="E22" s="111"/>
      <c r="F22" s="147"/>
      <c r="G22" s="971"/>
      <c r="H22" s="972"/>
      <c r="I22" s="972"/>
      <c r="J22" s="973"/>
      <c r="K22" s="88" t="str">
        <f t="shared" si="1"/>
        <v/>
      </c>
    </row>
    <row r="23" spans="1:11">
      <c r="A23" s="113" t="s">
        <v>221</v>
      </c>
      <c r="B23" s="114" t="s">
        <v>960</v>
      </c>
      <c r="C23" s="110"/>
      <c r="D23" s="111"/>
      <c r="E23" s="111"/>
      <c r="F23" s="147"/>
      <c r="G23" s="971"/>
      <c r="H23" s="972"/>
      <c r="I23" s="972"/>
      <c r="J23" s="973"/>
      <c r="K23" s="88" t="str">
        <f t="shared" si="1"/>
        <v/>
      </c>
    </row>
    <row r="24" spans="1:11">
      <c r="A24" s="113" t="s">
        <v>222</v>
      </c>
      <c r="B24" s="232" t="s">
        <v>961</v>
      </c>
      <c r="C24" s="110"/>
      <c r="D24" s="111"/>
      <c r="E24" s="111"/>
      <c r="F24" s="147"/>
      <c r="G24" s="971"/>
      <c r="H24" s="972"/>
      <c r="I24" s="972"/>
      <c r="J24" s="973"/>
      <c r="K24" s="88" t="str">
        <f t="shared" si="1"/>
        <v/>
      </c>
    </row>
    <row r="25" spans="1:11">
      <c r="A25" s="113" t="s">
        <v>223</v>
      </c>
      <c r="B25" s="114" t="s">
        <v>962</v>
      </c>
      <c r="C25" s="110"/>
      <c r="D25" s="111"/>
      <c r="E25" s="111"/>
      <c r="F25" s="147"/>
      <c r="G25" s="971"/>
      <c r="H25" s="972"/>
      <c r="I25" s="972"/>
      <c r="J25" s="973"/>
      <c r="K25" s="88" t="str">
        <f t="shared" si="1"/>
        <v/>
      </c>
    </row>
    <row r="26" spans="1:11">
      <c r="A26" s="113" t="s">
        <v>224</v>
      </c>
      <c r="B26" s="114" t="s">
        <v>191</v>
      </c>
      <c r="C26" s="110"/>
      <c r="D26" s="111"/>
      <c r="E26" s="111"/>
      <c r="F26" s="147"/>
      <c r="G26" s="971"/>
      <c r="H26" s="972"/>
      <c r="I26" s="972"/>
      <c r="J26" s="973"/>
      <c r="K26" s="88" t="str">
        <f t="shared" si="1"/>
        <v/>
      </c>
    </row>
    <row r="27" spans="1:11">
      <c r="A27" s="113" t="s">
        <v>225</v>
      </c>
      <c r="B27" s="114" t="s">
        <v>620</v>
      </c>
      <c r="C27" s="110"/>
      <c r="D27" s="111"/>
      <c r="E27" s="111"/>
      <c r="F27" s="147"/>
      <c r="G27" s="971"/>
      <c r="H27" s="972"/>
      <c r="I27" s="972"/>
      <c r="J27" s="973"/>
      <c r="K27" s="88" t="str">
        <f t="shared" si="1"/>
        <v/>
      </c>
    </row>
    <row r="28" spans="1:11">
      <c r="A28" s="113" t="s">
        <v>226</v>
      </c>
      <c r="B28" s="114" t="s">
        <v>963</v>
      </c>
      <c r="C28" s="110"/>
      <c r="D28" s="111"/>
      <c r="E28" s="111"/>
      <c r="F28" s="147"/>
      <c r="G28" s="971"/>
      <c r="H28" s="972"/>
      <c r="I28" s="972"/>
      <c r="J28" s="973"/>
      <c r="K28" s="88" t="str">
        <f t="shared" si="1"/>
        <v/>
      </c>
    </row>
    <row r="29" spans="1:11">
      <c r="A29" s="113" t="s">
        <v>227</v>
      </c>
      <c r="B29" s="114" t="s">
        <v>964</v>
      </c>
      <c r="C29" s="110"/>
      <c r="D29" s="111"/>
      <c r="E29" s="111"/>
      <c r="F29" s="147"/>
      <c r="G29" s="971"/>
      <c r="H29" s="972"/>
      <c r="I29" s="972"/>
      <c r="J29" s="973"/>
      <c r="K29" s="88" t="str">
        <f t="shared" si="1"/>
        <v/>
      </c>
    </row>
    <row r="30" spans="1:11">
      <c r="A30" s="113" t="s">
        <v>228</v>
      </c>
      <c r="B30" s="148" t="s">
        <v>117</v>
      </c>
      <c r="C30" s="110"/>
      <c r="D30" s="111"/>
      <c r="E30" s="111"/>
      <c r="F30" s="147"/>
      <c r="G30" s="971"/>
      <c r="H30" s="972"/>
      <c r="I30" s="972"/>
      <c r="J30" s="973"/>
      <c r="K30" s="88" t="str">
        <f t="shared" si="1"/>
        <v/>
      </c>
    </row>
    <row r="31" spans="1:11">
      <c r="A31" s="113" t="s">
        <v>229</v>
      </c>
      <c r="B31" s="148" t="s">
        <v>148</v>
      </c>
      <c r="C31" s="211"/>
      <c r="D31" s="213"/>
      <c r="E31" s="213"/>
      <c r="F31" s="214"/>
      <c r="G31" s="974"/>
      <c r="H31" s="975"/>
      <c r="I31" s="975"/>
      <c r="J31" s="976"/>
      <c r="K31" s="88" t="str">
        <f t="shared" si="1"/>
        <v/>
      </c>
    </row>
    <row r="32" spans="1:11">
      <c r="A32" s="113" t="s">
        <v>230</v>
      </c>
      <c r="B32" s="148" t="s">
        <v>965</v>
      </c>
      <c r="C32" s="211"/>
      <c r="D32" s="212"/>
      <c r="E32" s="213"/>
      <c r="F32" s="214"/>
      <c r="G32" s="974"/>
      <c r="H32" s="975"/>
      <c r="I32" s="975"/>
      <c r="J32" s="976"/>
      <c r="K32" s="88" t="str">
        <f t="shared" si="1"/>
        <v/>
      </c>
    </row>
    <row r="33" spans="1:11" ht="14.4" thickBot="1">
      <c r="A33" s="113" t="s">
        <v>231</v>
      </c>
      <c r="B33" s="148" t="s">
        <v>965</v>
      </c>
      <c r="C33" s="119"/>
      <c r="D33" s="120"/>
      <c r="E33" s="120"/>
      <c r="F33" s="155"/>
      <c r="G33" s="980"/>
      <c r="H33" s="981"/>
      <c r="I33" s="981"/>
      <c r="J33" s="982"/>
      <c r="K33" s="88" t="str">
        <f t="shared" si="1"/>
        <v/>
      </c>
    </row>
    <row r="34" spans="1:11" s="35" customFormat="1">
      <c r="C34" s="36"/>
      <c r="D34" s="36"/>
      <c r="E34" s="36"/>
      <c r="F34" s="36"/>
      <c r="G34" s="36"/>
      <c r="H34" s="36"/>
      <c r="I34" s="36"/>
      <c r="J34" s="36"/>
    </row>
    <row r="35" spans="1:11" s="35" customFormat="1" ht="14.4" thickBot="1">
      <c r="C35" s="36"/>
      <c r="D35" s="36"/>
      <c r="E35" s="36"/>
      <c r="F35" s="36"/>
      <c r="G35" s="36"/>
      <c r="H35" s="36"/>
      <c r="I35" s="36"/>
      <c r="J35" s="36"/>
    </row>
    <row r="36" spans="1:11" s="35" customFormat="1" ht="16.5" customHeight="1" thickBot="1">
      <c r="A36" s="1162" t="s">
        <v>748</v>
      </c>
      <c r="B36" s="1163"/>
      <c r="C36" s="122">
        <f>SUM(C4,C8)</f>
        <v>0</v>
      </c>
      <c r="D36" s="122">
        <f>SUM(D4:D33)</f>
        <v>0</v>
      </c>
      <c r="E36" s="122">
        <f>SUM(E4:E33)</f>
        <v>0</v>
      </c>
      <c r="F36" s="122">
        <f>SUM(F4:F33)</f>
        <v>0</v>
      </c>
      <c r="G36" s="953">
        <f>SUM(G4,G8)</f>
        <v>0</v>
      </c>
      <c r="H36" s="953">
        <f>SUM(H4,H8)</f>
        <v>0</v>
      </c>
      <c r="I36" s="953">
        <f>SUM(I4,I8)</f>
        <v>0</v>
      </c>
      <c r="J36" s="953">
        <f>SUM(J4,J8)</f>
        <v>0</v>
      </c>
    </row>
    <row r="37" spans="1:11" s="35" customFormat="1">
      <c r="J37" s="169">
        <f>COUNTIFS(K10:K33,"ERROR")</f>
        <v>0</v>
      </c>
    </row>
    <row r="38" spans="1:11" s="35" customFormat="1" ht="17.25" customHeight="1"/>
    <row r="39" spans="1:11" s="35" customFormat="1">
      <c r="A39" s="88" t="str">
        <f>IF(J37=0,"","    ERROR: Gasto en Navarra no puede ser superior a Gasto en España")</f>
        <v/>
      </c>
    </row>
    <row r="40" spans="1:11" s="35" customFormat="1"/>
    <row r="41" spans="1:11" s="35" customFormat="1">
      <c r="A41" s="128" t="s">
        <v>741</v>
      </c>
      <c r="B41" s="124" t="s">
        <v>770</v>
      </c>
      <c r="C41" s="124"/>
      <c r="D41" s="123"/>
      <c r="E41" s="125"/>
      <c r="F41" s="126"/>
      <c r="G41" s="123" t="s">
        <v>771</v>
      </c>
      <c r="H41" s="125"/>
    </row>
    <row r="42" spans="1:11" s="35" customFormat="1">
      <c r="A42" s="128" t="s">
        <v>742</v>
      </c>
      <c r="B42" s="129" t="s">
        <v>743</v>
      </c>
      <c r="C42" s="124"/>
      <c r="D42" s="123"/>
      <c r="E42" s="125"/>
      <c r="F42" s="126"/>
      <c r="G42" s="125" t="s">
        <v>744</v>
      </c>
      <c r="H42" s="125"/>
    </row>
    <row r="43" spans="1:11" s="35" customFormat="1">
      <c r="A43" s="128"/>
      <c r="B43" s="156"/>
      <c r="C43" s="124"/>
      <c r="D43" s="123"/>
      <c r="E43" s="125"/>
      <c r="F43" s="126"/>
      <c r="G43" s="125"/>
      <c r="H43" s="125"/>
    </row>
    <row r="44" spans="1:11" s="35" customFormat="1" ht="14.4">
      <c r="A44" s="157"/>
      <c r="B44" s="156"/>
      <c r="C44" s="158"/>
      <c r="D44" s="125"/>
      <c r="E44" s="125"/>
      <c r="F44" s="126"/>
      <c r="G44" s="125" t="s">
        <v>881</v>
      </c>
      <c r="H44" s="125"/>
    </row>
    <row r="45" spans="1:11" ht="14.4">
      <c r="A45" s="233"/>
      <c r="B45" s="234"/>
      <c r="C45" s="235"/>
      <c r="D45" s="178"/>
      <c r="E45" s="178"/>
      <c r="F45" s="178"/>
      <c r="G45" s="235"/>
      <c r="H45" s="178"/>
    </row>
  </sheetData>
  <sheetProtection algorithmName="SHA-512" hashValue="/bGcmixKjg4fEjE8DannkcNGAKBnXtIb0pi6OACbjmsvuCS3rDp2rXdsQPZvHMh/vbabpdSOnlLj9BRDTSaujA==" saltValue="wt7+hPTzRTtM0L7OkkV8Yg==" spinCount="100000" sheet="1" objects="1" scenarios="1"/>
  <mergeCells count="14">
    <mergeCell ref="C1:F1"/>
    <mergeCell ref="G1:J1"/>
    <mergeCell ref="G2:G3"/>
    <mergeCell ref="H2:I2"/>
    <mergeCell ref="J2:J3"/>
    <mergeCell ref="A36:B36"/>
    <mergeCell ref="D2:E2"/>
    <mergeCell ref="A7:B7"/>
    <mergeCell ref="F2:F3"/>
    <mergeCell ref="A3:B3"/>
    <mergeCell ref="A5:B5"/>
    <mergeCell ref="A6:B6"/>
    <mergeCell ref="A8:A9"/>
    <mergeCell ref="B8:B9"/>
  </mergeCells>
  <phoneticPr fontId="4" type="noConversion"/>
  <pageMargins left="0.59055118110236227" right="0.59055118110236227" top="0.78740157480314965" bottom="0.78740157480314965" header="0" footer="0"/>
  <pageSetup paperSize="9" scale="98" fitToHeight="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4" tint="0.79998168889431442"/>
    <pageSetUpPr fitToPage="1"/>
  </sheetPr>
  <dimension ref="A1:K47"/>
  <sheetViews>
    <sheetView showGridLines="0" zoomScaleNormal="100" workbookViewId="0">
      <pane ySplit="3" topLeftCell="A4" activePane="bottomLeft" state="frozen"/>
      <selection pane="bottomLeft" activeCell="C10" sqref="C10"/>
    </sheetView>
  </sheetViews>
  <sheetFormatPr baseColWidth="10" defaultColWidth="11.44140625" defaultRowHeight="13.8"/>
  <cols>
    <col min="1" max="1" width="11.44140625" style="59"/>
    <col min="2" max="2" width="41.5546875" style="59" customWidth="1"/>
    <col min="3" max="5" width="16.6640625" style="59" customWidth="1"/>
    <col min="6" max="6" width="13.6640625" style="59" customWidth="1"/>
    <col min="7" max="10" width="14.109375" style="59" customWidth="1"/>
    <col min="11" max="11" width="11.44140625" style="35"/>
    <col min="12" max="16384" width="11.44140625" style="59"/>
  </cols>
  <sheetData>
    <row r="1" spans="1:11" ht="14.4" thickBot="1">
      <c r="A1" s="319" t="s">
        <v>1052</v>
      </c>
      <c r="B1" s="35"/>
      <c r="C1" s="1146" t="s">
        <v>745</v>
      </c>
      <c r="D1" s="1147"/>
      <c r="E1" s="1147"/>
      <c r="F1" s="1164"/>
      <c r="G1" s="1148" t="s">
        <v>690</v>
      </c>
      <c r="H1" s="1149"/>
      <c r="I1" s="1149"/>
      <c r="J1" s="1150"/>
    </row>
    <row r="2" spans="1:11" ht="14.25" customHeight="1" thickBot="1">
      <c r="A2" s="92"/>
      <c r="B2" s="138"/>
      <c r="C2" s="139" t="s">
        <v>0</v>
      </c>
      <c r="D2" s="1165" t="s">
        <v>2</v>
      </c>
      <c r="E2" s="1165"/>
      <c r="F2" s="1166" t="s">
        <v>3</v>
      </c>
      <c r="G2" s="1151" t="s">
        <v>746</v>
      </c>
      <c r="H2" s="1153" t="s">
        <v>2</v>
      </c>
      <c r="I2" s="1154"/>
      <c r="J2" s="1155" t="s">
        <v>3</v>
      </c>
    </row>
    <row r="3" spans="1:11" ht="16.5" customHeight="1" thickBot="1">
      <c r="A3" s="1186" t="s">
        <v>749</v>
      </c>
      <c r="B3" s="1187"/>
      <c r="C3" s="142" t="s">
        <v>1</v>
      </c>
      <c r="D3" s="140" t="s">
        <v>4</v>
      </c>
      <c r="E3" s="141" t="s">
        <v>5</v>
      </c>
      <c r="F3" s="1167"/>
      <c r="G3" s="1152"/>
      <c r="H3" s="931" t="s">
        <v>747</v>
      </c>
      <c r="I3" s="931" t="s">
        <v>5</v>
      </c>
      <c r="J3" s="1156"/>
    </row>
    <row r="4" spans="1:11">
      <c r="A4" s="143"/>
      <c r="B4" s="228" t="s">
        <v>750</v>
      </c>
      <c r="C4" s="236">
        <f>'CAP.4 Parte 2'!C36</f>
        <v>0</v>
      </c>
      <c r="D4" s="237">
        <f>'CAP.4 Parte 2'!D36</f>
        <v>0</v>
      </c>
      <c r="E4" s="237">
        <f>'CAP.4 Parte 2'!E36</f>
        <v>0</v>
      </c>
      <c r="F4" s="238">
        <f>'CAP.4 Parte 2'!F36</f>
        <v>0</v>
      </c>
      <c r="G4" s="1044">
        <f>'CAP.4 Parte 2'!G36</f>
        <v>0</v>
      </c>
      <c r="H4" s="1045">
        <f>'CAP.4 Parte 2'!H36</f>
        <v>0</v>
      </c>
      <c r="I4" s="1045">
        <f>'CAP.4 Parte 2'!I36</f>
        <v>0</v>
      </c>
      <c r="J4" s="1046">
        <f>'CAP.4 Parte 2'!J36</f>
        <v>0</v>
      </c>
    </row>
    <row r="5" spans="1:11">
      <c r="A5" s="1160"/>
      <c r="B5" s="1161"/>
      <c r="C5" s="102"/>
      <c r="D5" s="103"/>
      <c r="E5" s="103"/>
      <c r="F5" s="146"/>
      <c r="G5" s="968"/>
      <c r="H5" s="969"/>
      <c r="I5" s="969"/>
      <c r="J5" s="970"/>
    </row>
    <row r="6" spans="1:11">
      <c r="A6" s="1160"/>
      <c r="B6" s="1161"/>
      <c r="C6" s="102"/>
      <c r="D6" s="103"/>
      <c r="E6" s="103"/>
      <c r="F6" s="146"/>
      <c r="G6" s="968"/>
      <c r="H6" s="969"/>
      <c r="I6" s="969"/>
      <c r="J6" s="970"/>
    </row>
    <row r="7" spans="1:11">
      <c r="A7" s="1160"/>
      <c r="B7" s="1161"/>
      <c r="C7" s="102"/>
      <c r="D7" s="103"/>
      <c r="E7" s="103"/>
      <c r="F7" s="146"/>
      <c r="G7" s="968"/>
      <c r="H7" s="969"/>
      <c r="I7" s="969"/>
      <c r="J7" s="970"/>
    </row>
    <row r="8" spans="1:11" ht="12.75" customHeight="1">
      <c r="A8" s="239" t="s">
        <v>192</v>
      </c>
      <c r="B8" s="1170" t="s">
        <v>256</v>
      </c>
      <c r="C8" s="1180">
        <f>SUM(C10:C35)</f>
        <v>0</v>
      </c>
      <c r="D8" s="1182">
        <f>SUM(D10:D35)</f>
        <v>0</v>
      </c>
      <c r="E8" s="1182">
        <f t="shared" ref="E8:J8" si="0">SUM(E10:E35)</f>
        <v>0</v>
      </c>
      <c r="F8" s="1184">
        <f t="shared" si="0"/>
        <v>0</v>
      </c>
      <c r="G8" s="1174">
        <f t="shared" si="0"/>
        <v>0</v>
      </c>
      <c r="H8" s="1176">
        <f t="shared" si="0"/>
        <v>0</v>
      </c>
      <c r="I8" s="1176">
        <f t="shared" si="0"/>
        <v>0</v>
      </c>
      <c r="J8" s="1178">
        <f t="shared" si="0"/>
        <v>0</v>
      </c>
    </row>
    <row r="9" spans="1:11" ht="22.5" customHeight="1">
      <c r="A9" s="239"/>
      <c r="B9" s="1170"/>
      <c r="C9" s="1181"/>
      <c r="D9" s="1183"/>
      <c r="E9" s="1183"/>
      <c r="F9" s="1185"/>
      <c r="G9" s="1175"/>
      <c r="H9" s="1177"/>
      <c r="I9" s="1177"/>
      <c r="J9" s="1179"/>
    </row>
    <row r="10" spans="1:11">
      <c r="A10" s="108" t="s">
        <v>232</v>
      </c>
      <c r="B10" s="109" t="s">
        <v>966</v>
      </c>
      <c r="C10" s="110"/>
      <c r="D10" s="111"/>
      <c r="E10" s="111"/>
      <c r="F10" s="147"/>
      <c r="G10" s="971"/>
      <c r="H10" s="972"/>
      <c r="I10" s="972"/>
      <c r="J10" s="973"/>
      <c r="K10" s="88" t="str">
        <f t="shared" ref="K10:K35" si="1">IF(G10&gt;C10,"ERROR","")</f>
        <v/>
      </c>
    </row>
    <row r="11" spans="1:11">
      <c r="A11" s="108" t="s">
        <v>233</v>
      </c>
      <c r="B11" s="109" t="s">
        <v>967</v>
      </c>
      <c r="C11" s="110"/>
      <c r="D11" s="111"/>
      <c r="E11" s="111"/>
      <c r="F11" s="147"/>
      <c r="G11" s="971"/>
      <c r="H11" s="972"/>
      <c r="I11" s="972"/>
      <c r="J11" s="973"/>
      <c r="K11" s="88" t="str">
        <f t="shared" si="1"/>
        <v/>
      </c>
    </row>
    <row r="12" spans="1:11">
      <c r="A12" s="108" t="s">
        <v>234</v>
      </c>
      <c r="B12" s="109" t="s">
        <v>257</v>
      </c>
      <c r="C12" s="110"/>
      <c r="D12" s="111"/>
      <c r="E12" s="111"/>
      <c r="F12" s="147"/>
      <c r="G12" s="971"/>
      <c r="H12" s="972"/>
      <c r="I12" s="972"/>
      <c r="J12" s="973"/>
      <c r="K12" s="88" t="str">
        <f t="shared" si="1"/>
        <v/>
      </c>
    </row>
    <row r="13" spans="1:11">
      <c r="A13" s="108" t="s">
        <v>235</v>
      </c>
      <c r="B13" s="108" t="s">
        <v>968</v>
      </c>
      <c r="C13" s="110"/>
      <c r="D13" s="111"/>
      <c r="E13" s="111"/>
      <c r="F13" s="147"/>
      <c r="G13" s="971"/>
      <c r="H13" s="972"/>
      <c r="I13" s="972"/>
      <c r="J13" s="973"/>
      <c r="K13" s="88" t="str">
        <f t="shared" si="1"/>
        <v/>
      </c>
    </row>
    <row r="14" spans="1:11">
      <c r="A14" s="108" t="s">
        <v>236</v>
      </c>
      <c r="B14" s="109" t="s">
        <v>258</v>
      </c>
      <c r="C14" s="110"/>
      <c r="D14" s="111"/>
      <c r="E14" s="111"/>
      <c r="F14" s="147"/>
      <c r="G14" s="971"/>
      <c r="H14" s="972"/>
      <c r="I14" s="972"/>
      <c r="J14" s="973"/>
      <c r="K14" s="88" t="str">
        <f t="shared" si="1"/>
        <v/>
      </c>
    </row>
    <row r="15" spans="1:11" ht="27.6">
      <c r="A15" s="108" t="s">
        <v>237</v>
      </c>
      <c r="B15" s="109" t="s">
        <v>969</v>
      </c>
      <c r="C15" s="110"/>
      <c r="D15" s="111"/>
      <c r="E15" s="111"/>
      <c r="F15" s="147"/>
      <c r="G15" s="971"/>
      <c r="H15" s="972"/>
      <c r="I15" s="972"/>
      <c r="J15" s="973"/>
      <c r="K15" s="88" t="str">
        <f t="shared" si="1"/>
        <v/>
      </c>
    </row>
    <row r="16" spans="1:11">
      <c r="A16" s="108" t="s">
        <v>238</v>
      </c>
      <c r="B16" s="109" t="s">
        <v>622</v>
      </c>
      <c r="C16" s="110"/>
      <c r="D16" s="111"/>
      <c r="E16" s="111"/>
      <c r="F16" s="147"/>
      <c r="G16" s="971"/>
      <c r="H16" s="972"/>
      <c r="I16" s="972"/>
      <c r="J16" s="973"/>
      <c r="K16" s="88" t="str">
        <f t="shared" si="1"/>
        <v/>
      </c>
    </row>
    <row r="17" spans="1:11">
      <c r="A17" s="108" t="s">
        <v>239</v>
      </c>
      <c r="B17" s="109" t="s">
        <v>970</v>
      </c>
      <c r="C17" s="110"/>
      <c r="D17" s="111"/>
      <c r="E17" s="111"/>
      <c r="F17" s="147"/>
      <c r="G17" s="971"/>
      <c r="H17" s="972"/>
      <c r="I17" s="972"/>
      <c r="J17" s="973"/>
      <c r="K17" s="88" t="str">
        <f t="shared" si="1"/>
        <v/>
      </c>
    </row>
    <row r="18" spans="1:11">
      <c r="A18" s="108" t="s">
        <v>240</v>
      </c>
      <c r="B18" s="109" t="s">
        <v>623</v>
      </c>
      <c r="C18" s="110"/>
      <c r="D18" s="111"/>
      <c r="E18" s="111"/>
      <c r="F18" s="147"/>
      <c r="G18" s="971"/>
      <c r="H18" s="972"/>
      <c r="I18" s="972"/>
      <c r="J18" s="973"/>
      <c r="K18" s="88" t="str">
        <f t="shared" si="1"/>
        <v/>
      </c>
    </row>
    <row r="19" spans="1:11">
      <c r="A19" s="108" t="s">
        <v>241</v>
      </c>
      <c r="B19" s="109" t="s">
        <v>624</v>
      </c>
      <c r="C19" s="110"/>
      <c r="D19" s="111"/>
      <c r="E19" s="111"/>
      <c r="F19" s="147"/>
      <c r="G19" s="971"/>
      <c r="H19" s="972"/>
      <c r="I19" s="972"/>
      <c r="J19" s="973"/>
      <c r="K19" s="88" t="str">
        <f t="shared" si="1"/>
        <v/>
      </c>
    </row>
    <row r="20" spans="1:11">
      <c r="A20" s="108" t="s">
        <v>242</v>
      </c>
      <c r="B20" s="109" t="s">
        <v>971</v>
      </c>
      <c r="C20" s="110"/>
      <c r="D20" s="111"/>
      <c r="E20" s="111"/>
      <c r="F20" s="147"/>
      <c r="G20" s="971"/>
      <c r="H20" s="972"/>
      <c r="I20" s="972"/>
      <c r="J20" s="973"/>
      <c r="K20" s="88" t="str">
        <f t="shared" si="1"/>
        <v/>
      </c>
    </row>
    <row r="21" spans="1:11">
      <c r="A21" s="108" t="s">
        <v>243</v>
      </c>
      <c r="B21" s="109" t="s">
        <v>931</v>
      </c>
      <c r="C21" s="110"/>
      <c r="D21" s="111"/>
      <c r="E21" s="111"/>
      <c r="F21" s="147"/>
      <c r="G21" s="971"/>
      <c r="H21" s="972"/>
      <c r="I21" s="972"/>
      <c r="J21" s="973"/>
      <c r="K21" s="88" t="str">
        <f t="shared" si="1"/>
        <v/>
      </c>
    </row>
    <row r="22" spans="1:11" ht="27.6">
      <c r="A22" s="108" t="s">
        <v>244</v>
      </c>
      <c r="B22" s="109" t="s">
        <v>972</v>
      </c>
      <c r="C22" s="110"/>
      <c r="D22" s="111"/>
      <c r="E22" s="111"/>
      <c r="F22" s="147"/>
      <c r="G22" s="971"/>
      <c r="H22" s="972"/>
      <c r="I22" s="972"/>
      <c r="J22" s="973"/>
      <c r="K22" s="88" t="str">
        <f t="shared" si="1"/>
        <v/>
      </c>
    </row>
    <row r="23" spans="1:11">
      <c r="A23" s="108" t="s">
        <v>245</v>
      </c>
      <c r="B23" s="109" t="s">
        <v>727</v>
      </c>
      <c r="C23" s="110"/>
      <c r="D23" s="111"/>
      <c r="E23" s="111"/>
      <c r="F23" s="147"/>
      <c r="G23" s="971"/>
      <c r="H23" s="972"/>
      <c r="I23" s="972"/>
      <c r="J23" s="973"/>
      <c r="K23" s="88" t="str">
        <f t="shared" si="1"/>
        <v/>
      </c>
    </row>
    <row r="24" spans="1:11">
      <c r="A24" s="108" t="s">
        <v>246</v>
      </c>
      <c r="B24" s="210" t="s">
        <v>973</v>
      </c>
      <c r="C24" s="110"/>
      <c r="D24" s="111"/>
      <c r="E24" s="111"/>
      <c r="F24" s="147"/>
      <c r="G24" s="971"/>
      <c r="H24" s="972"/>
      <c r="I24" s="972"/>
      <c r="J24" s="973"/>
      <c r="K24" s="88" t="str">
        <f t="shared" si="1"/>
        <v/>
      </c>
    </row>
    <row r="25" spans="1:11">
      <c r="A25" s="108" t="s">
        <v>247</v>
      </c>
      <c r="B25" s="109" t="s">
        <v>974</v>
      </c>
      <c r="C25" s="110"/>
      <c r="D25" s="111"/>
      <c r="E25" s="111"/>
      <c r="F25" s="147"/>
      <c r="G25" s="971"/>
      <c r="H25" s="972"/>
      <c r="I25" s="972"/>
      <c r="J25" s="973"/>
      <c r="K25" s="88" t="str">
        <f t="shared" si="1"/>
        <v/>
      </c>
    </row>
    <row r="26" spans="1:11">
      <c r="A26" s="108" t="s">
        <v>248</v>
      </c>
      <c r="B26" s="109" t="s">
        <v>975</v>
      </c>
      <c r="C26" s="110"/>
      <c r="D26" s="111"/>
      <c r="E26" s="111"/>
      <c r="F26" s="147"/>
      <c r="G26" s="971"/>
      <c r="H26" s="972"/>
      <c r="I26" s="972"/>
      <c r="J26" s="973"/>
      <c r="K26" s="88" t="str">
        <f t="shared" si="1"/>
        <v/>
      </c>
    </row>
    <row r="27" spans="1:11">
      <c r="A27" s="108" t="s">
        <v>249</v>
      </c>
      <c r="B27" s="109" t="s">
        <v>976</v>
      </c>
      <c r="C27" s="110"/>
      <c r="D27" s="111"/>
      <c r="E27" s="111"/>
      <c r="F27" s="147"/>
      <c r="G27" s="971"/>
      <c r="H27" s="972"/>
      <c r="I27" s="972"/>
      <c r="J27" s="973"/>
      <c r="K27" s="88" t="str">
        <f t="shared" si="1"/>
        <v/>
      </c>
    </row>
    <row r="28" spans="1:11">
      <c r="A28" s="108" t="s">
        <v>250</v>
      </c>
      <c r="B28" s="109" t="s">
        <v>626</v>
      </c>
      <c r="C28" s="110"/>
      <c r="D28" s="111"/>
      <c r="E28" s="111"/>
      <c r="F28" s="147"/>
      <c r="G28" s="971"/>
      <c r="H28" s="972"/>
      <c r="I28" s="972"/>
      <c r="J28" s="973"/>
      <c r="K28" s="88" t="str">
        <f t="shared" si="1"/>
        <v/>
      </c>
    </row>
    <row r="29" spans="1:11">
      <c r="A29" s="108" t="s">
        <v>251</v>
      </c>
      <c r="B29" s="109" t="s">
        <v>625</v>
      </c>
      <c r="C29" s="110"/>
      <c r="D29" s="111"/>
      <c r="E29" s="111"/>
      <c r="F29" s="147"/>
      <c r="G29" s="971"/>
      <c r="H29" s="972"/>
      <c r="I29" s="972"/>
      <c r="J29" s="973"/>
      <c r="K29" s="88" t="str">
        <f t="shared" si="1"/>
        <v/>
      </c>
    </row>
    <row r="30" spans="1:11">
      <c r="A30" s="108" t="s">
        <v>252</v>
      </c>
      <c r="B30" s="109" t="s">
        <v>977</v>
      </c>
      <c r="C30" s="110"/>
      <c r="D30" s="111"/>
      <c r="E30" s="111"/>
      <c r="F30" s="147"/>
      <c r="G30" s="971"/>
      <c r="H30" s="972"/>
      <c r="I30" s="972"/>
      <c r="J30" s="973"/>
      <c r="K30" s="88" t="str">
        <f t="shared" si="1"/>
        <v/>
      </c>
    </row>
    <row r="31" spans="1:11">
      <c r="A31" s="108" t="s">
        <v>253</v>
      </c>
      <c r="B31" s="109" t="s">
        <v>978</v>
      </c>
      <c r="C31" s="110"/>
      <c r="D31" s="111"/>
      <c r="E31" s="111"/>
      <c r="F31" s="147"/>
      <c r="G31" s="971"/>
      <c r="H31" s="972"/>
      <c r="I31" s="972"/>
      <c r="J31" s="973"/>
      <c r="K31" s="88" t="str">
        <f t="shared" si="1"/>
        <v/>
      </c>
    </row>
    <row r="32" spans="1:11">
      <c r="A32" s="108" t="s">
        <v>254</v>
      </c>
      <c r="B32" s="117" t="s">
        <v>259</v>
      </c>
      <c r="C32" s="211"/>
      <c r="D32" s="213"/>
      <c r="E32" s="213"/>
      <c r="F32" s="214"/>
      <c r="G32" s="974"/>
      <c r="H32" s="975"/>
      <c r="I32" s="975"/>
      <c r="J32" s="976"/>
      <c r="K32" s="88" t="str">
        <f t="shared" si="1"/>
        <v/>
      </c>
    </row>
    <row r="33" spans="1:11">
      <c r="A33" s="108" t="s">
        <v>255</v>
      </c>
      <c r="B33" s="117" t="s">
        <v>148</v>
      </c>
      <c r="C33" s="211"/>
      <c r="D33" s="212"/>
      <c r="E33" s="213"/>
      <c r="F33" s="214"/>
      <c r="G33" s="974"/>
      <c r="H33" s="975"/>
      <c r="I33" s="975"/>
      <c r="J33" s="976"/>
      <c r="K33" s="88" t="str">
        <f t="shared" si="1"/>
        <v/>
      </c>
    </row>
    <row r="34" spans="1:11">
      <c r="A34" s="108" t="s">
        <v>260</v>
      </c>
      <c r="B34" s="117" t="s">
        <v>728</v>
      </c>
      <c r="C34" s="211"/>
      <c r="D34" s="212"/>
      <c r="E34" s="213"/>
      <c r="F34" s="214"/>
      <c r="G34" s="974"/>
      <c r="H34" s="975"/>
      <c r="I34" s="975"/>
      <c r="J34" s="976"/>
      <c r="K34" s="88" t="str">
        <f t="shared" si="1"/>
        <v/>
      </c>
    </row>
    <row r="35" spans="1:11" ht="14.4" thickBot="1">
      <c r="A35" s="113" t="s">
        <v>261</v>
      </c>
      <c r="B35" s="148" t="s">
        <v>979</v>
      </c>
      <c r="C35" s="119"/>
      <c r="D35" s="120"/>
      <c r="E35" s="120"/>
      <c r="F35" s="155"/>
      <c r="G35" s="980"/>
      <c r="H35" s="981"/>
      <c r="I35" s="981"/>
      <c r="J35" s="982"/>
      <c r="K35" s="88" t="str">
        <f t="shared" si="1"/>
        <v/>
      </c>
    </row>
    <row r="36" spans="1:11" s="35" customFormat="1">
      <c r="C36" s="36"/>
      <c r="D36" s="36"/>
      <c r="E36" s="36"/>
      <c r="F36" s="36"/>
      <c r="G36" s="36"/>
      <c r="H36" s="36"/>
      <c r="I36" s="36"/>
      <c r="J36" s="36"/>
    </row>
    <row r="37" spans="1:11" s="35" customFormat="1" ht="14.4" thickBot="1">
      <c r="C37" s="36"/>
      <c r="D37" s="36"/>
      <c r="E37" s="36"/>
      <c r="F37" s="36"/>
      <c r="G37" s="36"/>
      <c r="H37" s="36"/>
      <c r="I37" s="36"/>
      <c r="J37" s="36"/>
    </row>
    <row r="38" spans="1:11" s="35" customFormat="1" ht="16.5" customHeight="1" thickBot="1">
      <c r="A38" s="1162" t="s">
        <v>748</v>
      </c>
      <c r="B38" s="1163"/>
      <c r="C38" s="122">
        <f>SUM(C4,C8)</f>
        <v>0</v>
      </c>
      <c r="D38" s="122">
        <f t="shared" ref="D38:J38" si="2">SUM(D4,D8)</f>
        <v>0</v>
      </c>
      <c r="E38" s="122">
        <f t="shared" si="2"/>
        <v>0</v>
      </c>
      <c r="F38" s="122">
        <f t="shared" si="2"/>
        <v>0</v>
      </c>
      <c r="G38" s="953">
        <f t="shared" si="2"/>
        <v>0</v>
      </c>
      <c r="H38" s="953">
        <f t="shared" si="2"/>
        <v>0</v>
      </c>
      <c r="I38" s="953">
        <f t="shared" si="2"/>
        <v>0</v>
      </c>
      <c r="J38" s="953">
        <f t="shared" si="2"/>
        <v>0</v>
      </c>
    </row>
    <row r="39" spans="1:11" s="35" customFormat="1">
      <c r="J39" s="219">
        <f>COUNTIFS(K10:K35,"ERROR")</f>
        <v>0</v>
      </c>
    </row>
    <row r="40" spans="1:11" s="35" customFormat="1">
      <c r="A40" s="88" t="str">
        <f>IF(J39=0,"","    ERROR: Gasto en Navarra no puede ser superior a Gasto en España")</f>
        <v/>
      </c>
    </row>
    <row r="41" spans="1:11" s="35" customFormat="1"/>
    <row r="42" spans="1:11" s="35" customFormat="1">
      <c r="A42" s="128" t="s">
        <v>741</v>
      </c>
      <c r="B42" s="124" t="s">
        <v>770</v>
      </c>
      <c r="C42" s="124"/>
      <c r="D42" s="123"/>
      <c r="E42" s="125"/>
      <c r="F42" s="126"/>
      <c r="G42" s="123" t="s">
        <v>771</v>
      </c>
      <c r="H42" s="125"/>
      <c r="I42" s="127"/>
      <c r="J42" s="127"/>
    </row>
    <row r="43" spans="1:11" s="35" customFormat="1">
      <c r="A43" s="128" t="s">
        <v>742</v>
      </c>
      <c r="B43" s="129" t="s">
        <v>743</v>
      </c>
      <c r="C43" s="124"/>
      <c r="D43" s="123"/>
      <c r="E43" s="125"/>
      <c r="F43" s="126"/>
      <c r="G43" s="125" t="s">
        <v>744</v>
      </c>
      <c r="H43" s="125"/>
      <c r="I43" s="127"/>
      <c r="J43" s="127"/>
    </row>
    <row r="44" spans="1:11" s="35" customFormat="1">
      <c r="A44" s="128"/>
      <c r="B44" s="156"/>
      <c r="C44" s="124"/>
      <c r="D44" s="123"/>
      <c r="E44" s="125"/>
      <c r="F44" s="126"/>
      <c r="G44" s="125"/>
      <c r="H44" s="125"/>
      <c r="I44" s="127"/>
      <c r="J44" s="127"/>
    </row>
    <row r="45" spans="1:11" s="35" customFormat="1" ht="14.4">
      <c r="A45" s="157"/>
      <c r="B45" s="156"/>
      <c r="C45" s="158"/>
      <c r="D45" s="125"/>
      <c r="E45" s="125"/>
      <c r="F45" s="126"/>
      <c r="G45" s="125" t="s">
        <v>881</v>
      </c>
      <c r="H45" s="125"/>
      <c r="I45" s="127"/>
      <c r="J45" s="127"/>
    </row>
    <row r="46" spans="1:11">
      <c r="A46" s="174"/>
      <c r="B46" s="175"/>
      <c r="C46" s="176"/>
      <c r="D46" s="177"/>
      <c r="E46" s="177"/>
      <c r="F46" s="178"/>
      <c r="G46" s="178"/>
      <c r="H46" s="177"/>
      <c r="I46" s="235"/>
      <c r="J46" s="235"/>
    </row>
    <row r="47" spans="1:11" ht="14.4">
      <c r="A47" s="135"/>
      <c r="B47" s="136"/>
      <c r="D47" s="91"/>
      <c r="E47" s="91"/>
      <c r="F47" s="91"/>
      <c r="H47" s="91"/>
    </row>
  </sheetData>
  <sheetProtection algorithmName="SHA-512" hashValue="98DGRsQ2pkEkB+FK+xZ8EPZD/VJk55s7pSkJV/aTuOPg5HMCzLMbILO6Ca+JnExCgntsZO069IQP0+njKXLHSg==" saltValue="KtEM+NuMgPWssUi6KuX1rQ==" spinCount="100000" sheet="1" objects="1" scenarios="1"/>
  <mergeCells count="21">
    <mergeCell ref="A38:B38"/>
    <mergeCell ref="C8:C9"/>
    <mergeCell ref="D8:D9"/>
    <mergeCell ref="C1:F1"/>
    <mergeCell ref="G1:J1"/>
    <mergeCell ref="G2:G3"/>
    <mergeCell ref="H2:I2"/>
    <mergeCell ref="A7:B7"/>
    <mergeCell ref="E8:E9"/>
    <mergeCell ref="F8:F9"/>
    <mergeCell ref="J2:J3"/>
    <mergeCell ref="D2:E2"/>
    <mergeCell ref="F2:F3"/>
    <mergeCell ref="A3:B3"/>
    <mergeCell ref="A5:B5"/>
    <mergeCell ref="A6:B6"/>
    <mergeCell ref="G8:G9"/>
    <mergeCell ref="H8:H9"/>
    <mergeCell ref="I8:I9"/>
    <mergeCell ref="J8:J9"/>
    <mergeCell ref="B8:B9"/>
  </mergeCells>
  <phoneticPr fontId="4" type="noConversion"/>
  <pageMargins left="0.59055118110236227" right="0.59055118110236227" top="0.78740157480314965" bottom="0.78740157480314965" header="0" footer="0"/>
  <pageSetup paperSize="9" fitToHeight="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4" tint="0.79998168889431442"/>
    <pageSetUpPr fitToPage="1"/>
  </sheetPr>
  <dimension ref="A1:K29"/>
  <sheetViews>
    <sheetView showGridLines="0" zoomScaleNormal="100" workbookViewId="0">
      <pane ySplit="3" topLeftCell="A4" activePane="bottomLeft" state="frozen"/>
      <selection pane="bottomLeft" activeCell="C8" sqref="C8"/>
    </sheetView>
  </sheetViews>
  <sheetFormatPr baseColWidth="10" defaultColWidth="11.44140625" defaultRowHeight="13.8"/>
  <cols>
    <col min="1" max="1" width="11.44140625" style="59"/>
    <col min="2" max="2" width="41.5546875" style="59" customWidth="1"/>
    <col min="3" max="3" width="16.6640625" style="59" customWidth="1"/>
    <col min="4" max="4" width="14.88671875" style="59" customWidth="1"/>
    <col min="5" max="5" width="14.6640625" style="59" customWidth="1"/>
    <col min="6" max="6" width="13.88671875" style="59" customWidth="1"/>
    <col min="7" max="7" width="16.88671875" style="59" customWidth="1"/>
    <col min="8" max="9" width="15.109375" style="59" customWidth="1"/>
    <col min="10" max="10" width="14.6640625" style="59" customWidth="1"/>
    <col min="11" max="11" width="11.44140625" style="35"/>
    <col min="12" max="16384" width="11.44140625" style="59"/>
  </cols>
  <sheetData>
    <row r="1" spans="1:11" s="35" customFormat="1" ht="14.4" thickBot="1">
      <c r="A1" s="319" t="s">
        <v>1052</v>
      </c>
      <c r="C1" s="1146" t="s">
        <v>745</v>
      </c>
      <c r="D1" s="1147"/>
      <c r="E1" s="1147"/>
      <c r="F1" s="1164"/>
      <c r="G1" s="1148" t="s">
        <v>690</v>
      </c>
      <c r="H1" s="1149"/>
      <c r="I1" s="1149"/>
      <c r="J1" s="1150"/>
    </row>
    <row r="2" spans="1:11" s="35" customFormat="1" ht="14.4" thickBot="1">
      <c r="A2" s="92"/>
      <c r="B2" s="138"/>
      <c r="C2" s="139" t="s">
        <v>0</v>
      </c>
      <c r="D2" s="1165" t="s">
        <v>2</v>
      </c>
      <c r="E2" s="1165"/>
      <c r="F2" s="1166" t="s">
        <v>3</v>
      </c>
      <c r="G2" s="1151" t="s">
        <v>746</v>
      </c>
      <c r="H2" s="1153" t="s">
        <v>2</v>
      </c>
      <c r="I2" s="1154"/>
      <c r="J2" s="1155" t="s">
        <v>3</v>
      </c>
    </row>
    <row r="3" spans="1:11" s="35" customFormat="1" ht="16.5" customHeight="1" thickBot="1">
      <c r="A3" s="1186" t="s">
        <v>749</v>
      </c>
      <c r="B3" s="1187"/>
      <c r="C3" s="142" t="s">
        <v>1</v>
      </c>
      <c r="D3" s="140" t="s">
        <v>4</v>
      </c>
      <c r="E3" s="141" t="s">
        <v>5</v>
      </c>
      <c r="F3" s="1167"/>
      <c r="G3" s="1152"/>
      <c r="H3" s="931" t="s">
        <v>747</v>
      </c>
      <c r="I3" s="931" t="s">
        <v>5</v>
      </c>
      <c r="J3" s="1156"/>
    </row>
    <row r="4" spans="1:11" s="35" customFormat="1" ht="14.4" thickBot="1">
      <c r="A4" s="143"/>
      <c r="B4" s="228" t="s">
        <v>750</v>
      </c>
      <c r="C4" s="229">
        <f>'CAP.4 Parte 3'!C38</f>
        <v>0</v>
      </c>
      <c r="D4" s="230">
        <f>'CAP.4 Parte 3'!D38</f>
        <v>0</v>
      </c>
      <c r="E4" s="230">
        <f>'CAP.4 Parte 3'!E38</f>
        <v>0</v>
      </c>
      <c r="F4" s="241">
        <f>'CAP.4 Parte 3'!F38</f>
        <v>0</v>
      </c>
      <c r="G4" s="1047">
        <f>'CAP.4 Parte 3'!G38</f>
        <v>0</v>
      </c>
      <c r="H4" s="1048">
        <f>'CAP.4 Parte 3'!H38</f>
        <v>0</v>
      </c>
      <c r="I4" s="1048">
        <f>'CAP.4 Parte 3'!I38</f>
        <v>0</v>
      </c>
      <c r="J4" s="1049">
        <f>'CAP.4 Parte 3'!J38</f>
        <v>0</v>
      </c>
    </row>
    <row r="5" spans="1:11" s="35" customFormat="1">
      <c r="A5" s="1160"/>
      <c r="B5" s="1161"/>
      <c r="C5" s="99"/>
      <c r="D5" s="242"/>
      <c r="E5" s="100"/>
      <c r="F5" s="145"/>
      <c r="G5" s="965"/>
      <c r="H5" s="966"/>
      <c r="I5" s="966"/>
      <c r="J5" s="967"/>
    </row>
    <row r="6" spans="1:11" s="35" customFormat="1" ht="12.75" customHeight="1">
      <c r="A6" s="1144" t="s">
        <v>658</v>
      </c>
      <c r="B6" s="1170" t="s">
        <v>657</v>
      </c>
      <c r="C6" s="1188">
        <f>SUM(C8:C17)</f>
        <v>0</v>
      </c>
      <c r="D6" s="1190">
        <f>SUM(D8:D17)</f>
        <v>0</v>
      </c>
      <c r="E6" s="1190">
        <f t="shared" ref="E6:J6" si="0">SUM(E8:E17)</f>
        <v>0</v>
      </c>
      <c r="F6" s="1191">
        <f t="shared" si="0"/>
        <v>0</v>
      </c>
      <c r="G6" s="1192">
        <f t="shared" si="0"/>
        <v>0</v>
      </c>
      <c r="H6" s="1193">
        <f t="shared" si="0"/>
        <v>0</v>
      </c>
      <c r="I6" s="1193">
        <f t="shared" si="0"/>
        <v>0</v>
      </c>
      <c r="J6" s="1194">
        <f t="shared" si="0"/>
        <v>0</v>
      </c>
    </row>
    <row r="7" spans="1:11" s="35" customFormat="1" ht="15" customHeight="1">
      <c r="A7" s="1144"/>
      <c r="B7" s="1170"/>
      <c r="C7" s="1189"/>
      <c r="D7" s="1190"/>
      <c r="E7" s="1190"/>
      <c r="F7" s="1191"/>
      <c r="G7" s="1192"/>
      <c r="H7" s="1193"/>
      <c r="I7" s="1193"/>
      <c r="J7" s="1194"/>
    </row>
    <row r="8" spans="1:11" ht="27.6">
      <c r="A8" s="108" t="s">
        <v>193</v>
      </c>
      <c r="B8" s="118" t="s">
        <v>659</v>
      </c>
      <c r="C8" s="110"/>
      <c r="D8" s="243"/>
      <c r="E8" s="111"/>
      <c r="F8" s="147"/>
      <c r="G8" s="971"/>
      <c r="H8" s="972"/>
      <c r="I8" s="972"/>
      <c r="J8" s="973"/>
      <c r="K8" s="88" t="str">
        <f t="shared" ref="K8:K17" si="1">IF(G8&gt;C8,"ERROR","")</f>
        <v/>
      </c>
    </row>
    <row r="9" spans="1:11">
      <c r="A9" s="108" t="s">
        <v>194</v>
      </c>
      <c r="B9" s="118" t="s">
        <v>723</v>
      </c>
      <c r="C9" s="110"/>
      <c r="D9" s="111"/>
      <c r="E9" s="111"/>
      <c r="F9" s="147"/>
      <c r="G9" s="971"/>
      <c r="H9" s="972"/>
      <c r="I9" s="972"/>
      <c r="J9" s="973"/>
      <c r="K9" s="88" t="str">
        <f t="shared" si="1"/>
        <v/>
      </c>
    </row>
    <row r="10" spans="1:11">
      <c r="A10" s="108" t="s">
        <v>195</v>
      </c>
      <c r="B10" s="118" t="s">
        <v>637</v>
      </c>
      <c r="C10" s="110"/>
      <c r="D10" s="111"/>
      <c r="E10" s="111"/>
      <c r="F10" s="147"/>
      <c r="G10" s="971"/>
      <c r="H10" s="972"/>
      <c r="I10" s="972"/>
      <c r="J10" s="973"/>
      <c r="K10" s="88" t="str">
        <f t="shared" si="1"/>
        <v/>
      </c>
    </row>
    <row r="11" spans="1:11">
      <c r="A11" s="108" t="s">
        <v>196</v>
      </c>
      <c r="B11" s="118" t="s">
        <v>661</v>
      </c>
      <c r="C11" s="110"/>
      <c r="D11" s="111"/>
      <c r="E11" s="111"/>
      <c r="F11" s="147"/>
      <c r="G11" s="971"/>
      <c r="H11" s="972"/>
      <c r="I11" s="972"/>
      <c r="J11" s="973"/>
      <c r="K11" s="88" t="str">
        <f t="shared" si="1"/>
        <v/>
      </c>
    </row>
    <row r="12" spans="1:11">
      <c r="A12" s="108" t="s">
        <v>197</v>
      </c>
      <c r="B12" s="118" t="s">
        <v>662</v>
      </c>
      <c r="C12" s="110"/>
      <c r="D12" s="111"/>
      <c r="E12" s="111"/>
      <c r="F12" s="147"/>
      <c r="G12" s="971"/>
      <c r="H12" s="972"/>
      <c r="I12" s="972"/>
      <c r="J12" s="973"/>
      <c r="K12" s="88" t="str">
        <f t="shared" si="1"/>
        <v/>
      </c>
    </row>
    <row r="13" spans="1:11">
      <c r="A13" s="108" t="s">
        <v>198</v>
      </c>
      <c r="B13" s="118" t="s">
        <v>660</v>
      </c>
      <c r="C13" s="110"/>
      <c r="D13" s="111"/>
      <c r="E13" s="111"/>
      <c r="F13" s="147"/>
      <c r="G13" s="971"/>
      <c r="H13" s="972"/>
      <c r="I13" s="972"/>
      <c r="J13" s="973"/>
      <c r="K13" s="88" t="str">
        <f t="shared" si="1"/>
        <v/>
      </c>
    </row>
    <row r="14" spans="1:11">
      <c r="A14" s="108" t="s">
        <v>199</v>
      </c>
      <c r="B14" s="117" t="s">
        <v>368</v>
      </c>
      <c r="C14" s="215"/>
      <c r="D14" s="216"/>
      <c r="E14" s="217"/>
      <c r="F14" s="218"/>
      <c r="G14" s="977"/>
      <c r="H14" s="978"/>
      <c r="I14" s="978"/>
      <c r="J14" s="979"/>
      <c r="K14" s="88" t="str">
        <f t="shared" si="1"/>
        <v/>
      </c>
    </row>
    <row r="15" spans="1:11">
      <c r="A15" s="113" t="s">
        <v>200</v>
      </c>
      <c r="B15" s="148" t="s">
        <v>980</v>
      </c>
      <c r="C15" s="215"/>
      <c r="D15" s="216"/>
      <c r="E15" s="217"/>
      <c r="F15" s="218"/>
      <c r="G15" s="977"/>
      <c r="H15" s="978"/>
      <c r="I15" s="978"/>
      <c r="J15" s="979"/>
      <c r="K15" s="88" t="str">
        <f t="shared" si="1"/>
        <v/>
      </c>
    </row>
    <row r="16" spans="1:11">
      <c r="A16" s="113" t="s">
        <v>201</v>
      </c>
      <c r="B16" s="148" t="s">
        <v>980</v>
      </c>
      <c r="C16" s="215"/>
      <c r="D16" s="216"/>
      <c r="E16" s="217"/>
      <c r="F16" s="218"/>
      <c r="G16" s="977"/>
      <c r="H16" s="978"/>
      <c r="I16" s="978"/>
      <c r="J16" s="979"/>
      <c r="K16" s="88" t="str">
        <f t="shared" si="1"/>
        <v/>
      </c>
    </row>
    <row r="17" spans="1:11" ht="14.4" thickBot="1">
      <c r="A17" s="113" t="s">
        <v>205</v>
      </c>
      <c r="B17" s="148" t="s">
        <v>980</v>
      </c>
      <c r="C17" s="119"/>
      <c r="D17" s="120"/>
      <c r="E17" s="120"/>
      <c r="F17" s="155"/>
      <c r="G17" s="980"/>
      <c r="H17" s="981"/>
      <c r="I17" s="981"/>
      <c r="J17" s="982"/>
      <c r="K17" s="88" t="str">
        <f t="shared" si="1"/>
        <v/>
      </c>
    </row>
    <row r="18" spans="1:11" s="35" customFormat="1">
      <c r="C18" s="244"/>
      <c r="D18" s="244"/>
      <c r="E18" s="244"/>
      <c r="F18" s="244"/>
      <c r="G18" s="244"/>
      <c r="H18" s="244"/>
      <c r="I18" s="244"/>
      <c r="J18" s="244"/>
    </row>
    <row r="19" spans="1:11" s="35" customFormat="1" ht="14.4" thickBot="1">
      <c r="C19" s="244"/>
      <c r="D19" s="244"/>
      <c r="E19" s="244"/>
      <c r="F19" s="244"/>
      <c r="G19" s="244"/>
      <c r="H19" s="244"/>
      <c r="I19" s="244"/>
      <c r="J19" s="244"/>
    </row>
    <row r="20" spans="1:11" s="35" customFormat="1" ht="16.2" thickBot="1">
      <c r="A20" s="1162" t="s">
        <v>751</v>
      </c>
      <c r="B20" s="1163"/>
      <c r="C20" s="122">
        <f>SUM(C4,C6)</f>
        <v>0</v>
      </c>
      <c r="D20" s="122">
        <f t="shared" ref="D20:J20" si="2">SUM(D4,D6)</f>
        <v>0</v>
      </c>
      <c r="E20" s="122">
        <f t="shared" si="2"/>
        <v>0</v>
      </c>
      <c r="F20" s="122">
        <f t="shared" si="2"/>
        <v>0</v>
      </c>
      <c r="G20" s="953">
        <f t="shared" si="2"/>
        <v>0</v>
      </c>
      <c r="H20" s="953">
        <f t="shared" si="2"/>
        <v>0</v>
      </c>
      <c r="I20" s="953">
        <f t="shared" si="2"/>
        <v>0</v>
      </c>
      <c r="J20" s="953">
        <f t="shared" si="2"/>
        <v>0</v>
      </c>
    </row>
    <row r="21" spans="1:11" s="35" customFormat="1">
      <c r="J21" s="219">
        <f>COUNTIFS(K8:K17,"ERROR")</f>
        <v>0</v>
      </c>
    </row>
    <row r="22" spans="1:11" s="35" customFormat="1"/>
    <row r="23" spans="1:11" s="35" customFormat="1">
      <c r="A23" s="88" t="str">
        <f>IF(J21=0,"","    ERROR: Gasto en Navarra no puede ser superior a Gasto en España")</f>
        <v/>
      </c>
    </row>
    <row r="24" spans="1:11" s="35" customFormat="1">
      <c r="A24" s="128" t="s">
        <v>741</v>
      </c>
      <c r="B24" s="124" t="s">
        <v>770</v>
      </c>
      <c r="C24" s="124"/>
      <c r="D24" s="123"/>
      <c r="E24" s="125"/>
      <c r="F24" s="126"/>
      <c r="G24" s="123" t="s">
        <v>771</v>
      </c>
      <c r="H24" s="125"/>
    </row>
    <row r="25" spans="1:11" s="35" customFormat="1">
      <c r="A25" s="128" t="s">
        <v>742</v>
      </c>
      <c r="B25" s="129" t="s">
        <v>743</v>
      </c>
      <c r="C25" s="124"/>
      <c r="D25" s="123"/>
      <c r="E25" s="125"/>
      <c r="F25" s="126"/>
      <c r="G25" s="125" t="s">
        <v>744</v>
      </c>
      <c r="H25" s="125"/>
    </row>
    <row r="26" spans="1:11" s="35" customFormat="1">
      <c r="A26" s="128"/>
      <c r="C26" s="124"/>
      <c r="D26" s="123"/>
      <c r="E26" s="125"/>
      <c r="F26" s="126"/>
      <c r="G26" s="125" t="s">
        <v>881</v>
      </c>
      <c r="H26" s="125"/>
    </row>
    <row r="27" spans="1:11" s="35" customFormat="1" ht="14.4">
      <c r="A27" s="157"/>
      <c r="C27" s="158"/>
      <c r="D27" s="125"/>
      <c r="E27" s="125"/>
      <c r="F27" s="126"/>
      <c r="H27" s="125"/>
    </row>
    <row r="28" spans="1:11" s="35" customFormat="1" ht="14.4">
      <c r="A28" s="132"/>
      <c r="C28" s="245"/>
      <c r="D28" s="172"/>
      <c r="E28" s="172"/>
      <c r="F28" s="36"/>
      <c r="G28" s="36"/>
      <c r="H28" s="172"/>
    </row>
    <row r="29" spans="1:11" s="35" customFormat="1"/>
  </sheetData>
  <sheetProtection algorithmName="SHA-512" hashValue="Gea0HKtBlgVibndLxqXlfSv9PIG1Hgjxj7YDuh5rmLakNpCZ0YF6xwss9XqzNQR/QC8HB3l38cpI0vq068vMdw==" saltValue="qrTU3iXyhdTboDF6YQCVmg==" spinCount="100000" sheet="1" objects="1" scenarios="1"/>
  <mergeCells count="20">
    <mergeCell ref="H6:H7"/>
    <mergeCell ref="I6:I7"/>
    <mergeCell ref="J6:J7"/>
    <mergeCell ref="C1:F1"/>
    <mergeCell ref="G1:J1"/>
    <mergeCell ref="G2:G3"/>
    <mergeCell ref="H2:I2"/>
    <mergeCell ref="J2:J3"/>
    <mergeCell ref="F2:F3"/>
    <mergeCell ref="A20:B20"/>
    <mergeCell ref="D6:D7"/>
    <mergeCell ref="E6:E7"/>
    <mergeCell ref="F6:F7"/>
    <mergeCell ref="G6:G7"/>
    <mergeCell ref="A3:B3"/>
    <mergeCell ref="D2:E2"/>
    <mergeCell ref="A5:B5"/>
    <mergeCell ref="A6:A7"/>
    <mergeCell ref="B6:B7"/>
    <mergeCell ref="C6:C7"/>
  </mergeCells>
  <phoneticPr fontId="4" type="noConversion"/>
  <pageMargins left="0.59055118110236227" right="0.59055118110236227" top="0.78740157480314965" bottom="0.78740157480314965" header="0" footer="0"/>
  <pageSetup paperSize="9" fitToHeight="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18</vt:i4>
      </vt:variant>
    </vt:vector>
  </HeadingPairs>
  <TitlesOfParts>
    <vt:vector size="44" baseType="lpstr">
      <vt:lpstr>Instrucciones</vt:lpstr>
      <vt:lpstr>GASTO REAL TOTAL</vt:lpstr>
      <vt:lpstr>CAP.1</vt:lpstr>
      <vt:lpstr>CAP.2</vt:lpstr>
      <vt:lpstr>CAP.3</vt:lpstr>
      <vt:lpstr>CAP.4</vt:lpstr>
      <vt:lpstr>CAP.4 Parte 2</vt:lpstr>
      <vt:lpstr>CAP.4 Parte 3</vt:lpstr>
      <vt:lpstr>CAP.4 Parte 4</vt:lpstr>
      <vt:lpstr>CAP.5</vt:lpstr>
      <vt:lpstr>CAP.5 Parte 2</vt:lpstr>
      <vt:lpstr>CAP.5 Parte 3</vt:lpstr>
      <vt:lpstr>CAP.6</vt:lpstr>
      <vt:lpstr>CAP.7</vt:lpstr>
      <vt:lpstr>CAP.8</vt:lpstr>
      <vt:lpstr>CAP.9</vt:lpstr>
      <vt:lpstr>CAP.10</vt:lpstr>
      <vt:lpstr>CAP.11</vt:lpstr>
      <vt:lpstr>CAP.12</vt:lpstr>
      <vt:lpstr>RESUMEN JUSTIFICACIÓN</vt:lpstr>
      <vt:lpstr>GTO. PERIODO SUBVENC. POR AÑOS</vt:lpstr>
      <vt:lpstr>GASTO EN NAVARRA</vt:lpstr>
      <vt:lpstr>FINANCIACIÓN</vt:lpstr>
      <vt:lpstr>DATOS ESPECÍFICOS MEMORIA</vt:lpstr>
      <vt:lpstr>Gestión Justificación</vt:lpstr>
      <vt:lpstr>Resumen</vt:lpstr>
      <vt:lpstr>CAP.1!Área_de_impresión</vt:lpstr>
      <vt:lpstr>CAP.10!Área_de_impresión</vt:lpstr>
      <vt:lpstr>CAP.11!Área_de_impresión</vt:lpstr>
      <vt:lpstr>CAP.12!Área_de_impresión</vt:lpstr>
      <vt:lpstr>CAP.2!Área_de_impresión</vt:lpstr>
      <vt:lpstr>CAP.3!Área_de_impresión</vt:lpstr>
      <vt:lpstr>CAP.4!Área_de_impresión</vt:lpstr>
      <vt:lpstr>'CAP.4 Parte 3'!Área_de_impresión</vt:lpstr>
      <vt:lpstr>'CAP.4 Parte 4'!Área_de_impresión</vt:lpstr>
      <vt:lpstr>CAP.5!Área_de_impresión</vt:lpstr>
      <vt:lpstr>'CAP.5 Parte 3'!Área_de_impresión</vt:lpstr>
      <vt:lpstr>CAP.6!Área_de_impresión</vt:lpstr>
      <vt:lpstr>CAP.7!Área_de_impresión</vt:lpstr>
      <vt:lpstr>CAP.8!Área_de_impresión</vt:lpstr>
      <vt:lpstr>CAP.9!Área_de_impresión</vt:lpstr>
      <vt:lpstr>FINANCIACIÓN!Área_de_impresión</vt:lpstr>
      <vt:lpstr>'GASTO REAL TOTAL'!Área_de_impresión</vt:lpstr>
      <vt:lpstr>Instrucciones!Área_de_impresión</vt:lpstr>
    </vt:vector>
  </TitlesOfParts>
  <Company>Dark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Cloti</dc:creator>
  <cp:lastModifiedBy>X002133</cp:lastModifiedBy>
  <cp:lastPrinted>2025-06-12T12:32:52Z</cp:lastPrinted>
  <dcterms:created xsi:type="dcterms:W3CDTF">2009-01-29T11:46:14Z</dcterms:created>
  <dcterms:modified xsi:type="dcterms:W3CDTF">2025-10-29T13:26:17Z</dcterms:modified>
</cp:coreProperties>
</file>