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DATOS\2023\CONVOCATORIAS AYUDAS\GENERAZINEMA 2023\3. PRODUCCIÓN\TRAMITACIÓN EXPEDIENTES OF BASES\"/>
    </mc:Choice>
  </mc:AlternateContent>
  <bookViews>
    <workbookView xWindow="-105" yWindow="-105" windowWidth="23250" windowHeight="12570" tabRatio="709"/>
  </bookViews>
  <sheets>
    <sheet name="INSTRUCCIONES" sheetId="24" r:id="rId1"/>
    <sheet name="PRESENTACIÓN" sheetId="23" r:id="rId2"/>
    <sheet name="PRESUPUESTO TOTAL" sheetId="27" r:id="rId3"/>
    <sheet name="CAP.1" sheetId="5" r:id="rId4"/>
    <sheet name="CAP.2" sheetId="3" r:id="rId5"/>
    <sheet name="CAP.3" sheetId="4" r:id="rId6"/>
    <sheet name="CAP.4" sheetId="6" r:id="rId7"/>
    <sheet name="CAP.4 Parte 2" sheetId="17" r:id="rId8"/>
    <sheet name="CAP.4 Parte 3" sheetId="18" r:id="rId9"/>
    <sheet name="CAP.4 Parte 4" sheetId="22" r:id="rId10"/>
    <sheet name="CAP.5" sheetId="9" r:id="rId11"/>
    <sheet name="CAP.5 Parte 2" sheetId="10" r:id="rId12"/>
    <sheet name="CAP.5 Parte 3" sheetId="19" r:id="rId13"/>
    <sheet name="CAP.6" sheetId="11" r:id="rId14"/>
    <sheet name="CAP.7" sheetId="7" r:id="rId15"/>
    <sheet name="CAP.8" sheetId="8" r:id="rId16"/>
    <sheet name="CAP.9" sheetId="12" r:id="rId17"/>
    <sheet name="CAP.10" sheetId="13" r:id="rId18"/>
    <sheet name="CAP.11" sheetId="14" r:id="rId19"/>
    <sheet name="CAP.12" sheetId="15" r:id="rId20"/>
    <sheet name="PTO. PERIODO SUBVENCIONABLE" sheetId="25" state="hidden" r:id="rId21"/>
    <sheet name="PRESUPUESTO ACEPTADO" sheetId="30" r:id="rId22"/>
    <sheet name="PLAN DE FINANCIACIÓN" sheetId="28" r:id="rId23"/>
    <sheet name="Anexo I.A. Solicitud" sheetId="31" r:id="rId24"/>
    <sheet name="Anexo I.B. D.R. Gasto Navarra" sheetId="29" r:id="rId25"/>
    <sheet name="RESUMEN D.E." sheetId="32" state="hidden" r:id="rId26"/>
  </sheets>
  <externalReferences>
    <externalReference r:id="rId27"/>
  </externalReferences>
  <definedNames>
    <definedName name="_xlnm.Print_Area" localSheetId="23">'Anexo I.A. Solicitud'!$A$1:$O$214</definedName>
    <definedName name="_xlnm.Print_Area" localSheetId="3">'CAP.1'!$A$2:$J$52</definedName>
    <definedName name="_xlnm.Print_Area" localSheetId="17">'CAP.10'!$A$2:$D$38</definedName>
    <definedName name="_xlnm.Print_Area" localSheetId="18">'CAP.11'!$A$3:$E$42</definedName>
    <definedName name="_xlnm.Print_Area" localSheetId="19">'CAP.12'!$A$2:$E$32</definedName>
    <definedName name="_xlnm.Print_Area" localSheetId="4">'CAP.2'!$A$2:$J$55</definedName>
    <definedName name="_xlnm.Print_Area" localSheetId="5">'CAP.3'!$A$2:$K$39</definedName>
    <definedName name="_xlnm.Print_Area" localSheetId="6">'CAP.4'!$A$2:$J$36</definedName>
    <definedName name="_xlnm.Print_Area" localSheetId="8">'CAP.4 Parte 3'!$A$2:$J$39</definedName>
    <definedName name="_xlnm.Print_Area" localSheetId="9">'CAP.4 Parte 4'!$A$2:$J$21</definedName>
    <definedName name="_xlnm.Print_Area" localSheetId="10">'CAP.5'!$A$2:$J$46</definedName>
    <definedName name="_xlnm.Print_Area" localSheetId="12">'CAP.5 Parte 3'!$A$2:$J$35</definedName>
    <definedName name="_xlnm.Print_Area" localSheetId="13">'CAP.6'!$A$2:$J$42</definedName>
    <definedName name="_xlnm.Print_Area" localSheetId="14">'CAP.7'!$A$2:$J$41</definedName>
    <definedName name="_xlnm.Print_Area" localSheetId="15">'CAP.8'!$A$2:$J$37</definedName>
    <definedName name="_xlnm.Print_Area" localSheetId="16">'CAP.9'!$A$2:$J$35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209" i="32" l="1"/>
  <c r="D63" i="28"/>
  <c r="F60" i="28"/>
  <c r="D212" i="32" l="1"/>
  <c r="D211" i="32"/>
  <c r="F202" i="32"/>
  <c r="F203" i="32"/>
  <c r="F204" i="32"/>
  <c r="F205" i="32"/>
  <c r="F206" i="32"/>
  <c r="F207" i="32"/>
  <c r="F208" i="32"/>
  <c r="F201" i="32"/>
  <c r="C202" i="32"/>
  <c r="C203" i="32"/>
  <c r="C204" i="32"/>
  <c r="C205" i="32"/>
  <c r="C206" i="32"/>
  <c r="C207" i="32"/>
  <c r="C201" i="32"/>
  <c r="E196" i="32"/>
  <c r="F196" i="32"/>
  <c r="E197" i="32"/>
  <c r="F197" i="32"/>
  <c r="F186" i="32"/>
  <c r="F187" i="32"/>
  <c r="F188" i="32"/>
  <c r="F189" i="32"/>
  <c r="F190" i="32"/>
  <c r="F191" i="32"/>
  <c r="F192" i="32"/>
  <c r="G192" i="32" s="1"/>
  <c r="F193" i="32"/>
  <c r="F194" i="32"/>
  <c r="F195" i="32"/>
  <c r="E187" i="32"/>
  <c r="E188" i="32"/>
  <c r="E189" i="32"/>
  <c r="E190" i="32"/>
  <c r="E191" i="32"/>
  <c r="E192" i="32"/>
  <c r="E193" i="32"/>
  <c r="E194" i="32"/>
  <c r="E195" i="32"/>
  <c r="E186" i="32"/>
  <c r="D188" i="32"/>
  <c r="D189" i="32"/>
  <c r="D190" i="32"/>
  <c r="D191" i="32"/>
  <c r="D192" i="32"/>
  <c r="D193" i="32"/>
  <c r="D194" i="32"/>
  <c r="D195" i="32"/>
  <c r="D187" i="32"/>
  <c r="C188" i="32"/>
  <c r="C189" i="32"/>
  <c r="C190" i="32"/>
  <c r="C191" i="32"/>
  <c r="C192" i="32"/>
  <c r="C193" i="32"/>
  <c r="C194" i="32"/>
  <c r="C195" i="32"/>
  <c r="C187" i="32"/>
  <c r="E183" i="32"/>
  <c r="F183" i="32"/>
  <c r="F173" i="32"/>
  <c r="F174" i="32"/>
  <c r="F175" i="32"/>
  <c r="G175" i="32" s="1"/>
  <c r="F176" i="32"/>
  <c r="G176" i="32" s="1"/>
  <c r="F177" i="32"/>
  <c r="F178" i="32"/>
  <c r="F179" i="32"/>
  <c r="F180" i="32"/>
  <c r="G180" i="32" s="1"/>
  <c r="F181" i="32"/>
  <c r="G181" i="32" s="1"/>
  <c r="F182" i="32"/>
  <c r="E174" i="32"/>
  <c r="E175" i="32"/>
  <c r="E176" i="32"/>
  <c r="E177" i="32"/>
  <c r="G177" i="32" s="1"/>
  <c r="E178" i="32"/>
  <c r="E179" i="32"/>
  <c r="E180" i="32"/>
  <c r="E181" i="32"/>
  <c r="E182" i="32"/>
  <c r="E173" i="32"/>
  <c r="C174" i="32"/>
  <c r="C175" i="32"/>
  <c r="C176" i="32"/>
  <c r="C177" i="32"/>
  <c r="C178" i="32"/>
  <c r="C179" i="32"/>
  <c r="C180" i="32"/>
  <c r="C181" i="32"/>
  <c r="C182" i="32"/>
  <c r="C173" i="32"/>
  <c r="F171" i="32"/>
  <c r="C164" i="32"/>
  <c r="C165" i="32"/>
  <c r="C166" i="32"/>
  <c r="C167" i="32"/>
  <c r="C163" i="32"/>
  <c r="C158" i="32"/>
  <c r="C157" i="32"/>
  <c r="F164" i="32"/>
  <c r="F165" i="32"/>
  <c r="F166" i="32"/>
  <c r="F167" i="32"/>
  <c r="F168" i="32"/>
  <c r="F163" i="32"/>
  <c r="F157" i="32"/>
  <c r="F158" i="32"/>
  <c r="F159" i="32"/>
  <c r="F156" i="32"/>
  <c r="C156" i="32"/>
  <c r="G178" i="32"/>
  <c r="B15" i="32"/>
  <c r="B17" i="32"/>
  <c r="C17" i="32"/>
  <c r="D17" i="32"/>
  <c r="E17" i="32"/>
  <c r="F17" i="32"/>
  <c r="G17" i="32"/>
  <c r="B18" i="32"/>
  <c r="C18" i="32"/>
  <c r="D18" i="32"/>
  <c r="E18" i="32"/>
  <c r="F18" i="32"/>
  <c r="G18" i="32"/>
  <c r="B19" i="32"/>
  <c r="C19" i="32"/>
  <c r="D19" i="32"/>
  <c r="E19" i="32"/>
  <c r="F19" i="32"/>
  <c r="G19" i="32"/>
  <c r="B20" i="32"/>
  <c r="C20" i="32"/>
  <c r="D20" i="32"/>
  <c r="E20" i="32"/>
  <c r="F20" i="32"/>
  <c r="G20" i="32"/>
  <c r="B21" i="32"/>
  <c r="C21" i="32"/>
  <c r="D21" i="32"/>
  <c r="E21" i="32"/>
  <c r="F21" i="32"/>
  <c r="G21" i="32"/>
  <c r="B22" i="32"/>
  <c r="C22" i="32"/>
  <c r="D22" i="32"/>
  <c r="E22" i="32"/>
  <c r="F22" i="32"/>
  <c r="G22" i="32"/>
  <c r="B23" i="32"/>
  <c r="C23" i="32"/>
  <c r="D23" i="32"/>
  <c r="E23" i="32"/>
  <c r="F23" i="32"/>
  <c r="G23" i="32"/>
  <c r="B24" i="32"/>
  <c r="C24" i="32"/>
  <c r="D24" i="32"/>
  <c r="E24" i="32"/>
  <c r="F24" i="32"/>
  <c r="G24" i="32"/>
  <c r="B25" i="32"/>
  <c r="C25" i="32"/>
  <c r="D25" i="32"/>
  <c r="E25" i="32"/>
  <c r="F25" i="32"/>
  <c r="G25" i="32"/>
  <c r="B26" i="32"/>
  <c r="C26" i="32"/>
  <c r="D26" i="32"/>
  <c r="E26" i="32"/>
  <c r="F26" i="32"/>
  <c r="G26" i="32"/>
  <c r="B27" i="32"/>
  <c r="C27" i="32"/>
  <c r="D27" i="32"/>
  <c r="E27" i="32"/>
  <c r="F27" i="32"/>
  <c r="B28" i="32"/>
  <c r="C28" i="32"/>
  <c r="D28" i="32"/>
  <c r="E28" i="32"/>
  <c r="F28" i="32"/>
  <c r="G28" i="32"/>
  <c r="B29" i="32"/>
  <c r="C29" i="32"/>
  <c r="D29" i="32"/>
  <c r="E29" i="32"/>
  <c r="F29" i="32"/>
  <c r="G29" i="32"/>
  <c r="B30" i="32"/>
  <c r="C30" i="32"/>
  <c r="D30" i="32"/>
  <c r="E30" i="32"/>
  <c r="F30" i="32"/>
  <c r="G30" i="32"/>
  <c r="B31" i="32"/>
  <c r="C31" i="32"/>
  <c r="D31" i="32"/>
  <c r="E31" i="32"/>
  <c r="F31" i="32"/>
  <c r="G31" i="32"/>
  <c r="B32" i="32"/>
  <c r="C32" i="32"/>
  <c r="D32" i="32"/>
  <c r="E32" i="32"/>
  <c r="F32" i="32"/>
  <c r="G32" i="32"/>
  <c r="B33" i="32"/>
  <c r="C33" i="32"/>
  <c r="D33" i="32"/>
  <c r="E33" i="32"/>
  <c r="F33" i="32"/>
  <c r="G33" i="32"/>
  <c r="B34" i="32"/>
  <c r="C34" i="32"/>
  <c r="D34" i="32"/>
  <c r="E34" i="32"/>
  <c r="F34" i="32"/>
  <c r="G34" i="32"/>
  <c r="B35" i="32"/>
  <c r="C35" i="32"/>
  <c r="D35" i="32"/>
  <c r="E35" i="32"/>
  <c r="F35" i="32"/>
  <c r="G35" i="32"/>
  <c r="B36" i="32"/>
  <c r="C36" i="32"/>
  <c r="D36" i="32"/>
  <c r="E36" i="32"/>
  <c r="F36" i="32"/>
  <c r="G36" i="32"/>
  <c r="B37" i="32"/>
  <c r="C37" i="32"/>
  <c r="D37" i="32"/>
  <c r="E37" i="32"/>
  <c r="F37" i="32"/>
  <c r="G37" i="32"/>
  <c r="B38" i="32"/>
  <c r="C38" i="32"/>
  <c r="D38" i="32"/>
  <c r="E38" i="32"/>
  <c r="F38" i="32"/>
  <c r="G38" i="32"/>
  <c r="B39" i="32"/>
  <c r="C39" i="32"/>
  <c r="D39" i="32"/>
  <c r="E39" i="32"/>
  <c r="F39" i="32"/>
  <c r="G39" i="32"/>
  <c r="B40" i="32"/>
  <c r="C40" i="32"/>
  <c r="D40" i="32"/>
  <c r="E40" i="32"/>
  <c r="F40" i="32"/>
  <c r="G40" i="32"/>
  <c r="B41" i="32"/>
  <c r="C41" i="32"/>
  <c r="D41" i="32"/>
  <c r="E41" i="32"/>
  <c r="F41" i="32"/>
  <c r="G41" i="32"/>
  <c r="B42" i="32"/>
  <c r="C42" i="32"/>
  <c r="D42" i="32"/>
  <c r="E42" i="32"/>
  <c r="F42" i="32"/>
  <c r="G42" i="32"/>
  <c r="B43" i="32"/>
  <c r="C43" i="32"/>
  <c r="D43" i="32"/>
  <c r="E43" i="32"/>
  <c r="F43" i="32"/>
  <c r="G43" i="32"/>
  <c r="B44" i="32"/>
  <c r="C44" i="32"/>
  <c r="D44" i="32"/>
  <c r="E44" i="32"/>
  <c r="F44" i="32"/>
  <c r="G44" i="32"/>
  <c r="B45" i="32"/>
  <c r="C45" i="32"/>
  <c r="D45" i="32"/>
  <c r="E45" i="32"/>
  <c r="F45" i="32"/>
  <c r="G45" i="32"/>
  <c r="B46" i="32"/>
  <c r="C46" i="32"/>
  <c r="D46" i="32"/>
  <c r="E46" i="32"/>
  <c r="F46" i="32"/>
  <c r="G46" i="32"/>
  <c r="B47" i="32"/>
  <c r="C47" i="32"/>
  <c r="D47" i="32"/>
  <c r="E47" i="32"/>
  <c r="F47" i="32"/>
  <c r="G47" i="32"/>
  <c r="B48" i="32"/>
  <c r="C48" i="32"/>
  <c r="D48" i="32"/>
  <c r="E48" i="32"/>
  <c r="F48" i="32"/>
  <c r="G48" i="32"/>
  <c r="B49" i="32"/>
  <c r="C49" i="32"/>
  <c r="D49" i="32"/>
  <c r="E49" i="32"/>
  <c r="F49" i="32"/>
  <c r="G49" i="32"/>
  <c r="B50" i="32"/>
  <c r="C50" i="32"/>
  <c r="D50" i="32"/>
  <c r="E50" i="32"/>
  <c r="F50" i="32"/>
  <c r="G50" i="32"/>
  <c r="B51" i="32"/>
  <c r="C51" i="32"/>
  <c r="D51" i="32"/>
  <c r="E51" i="32"/>
  <c r="F51" i="32"/>
  <c r="G51" i="32"/>
  <c r="B52" i="32"/>
  <c r="C52" i="32"/>
  <c r="D52" i="32"/>
  <c r="E52" i="32"/>
  <c r="F52" i="32"/>
  <c r="G52" i="32"/>
  <c r="B53" i="32"/>
  <c r="C53" i="32"/>
  <c r="D53" i="32"/>
  <c r="E53" i="32"/>
  <c r="F53" i="32"/>
  <c r="G53" i="32"/>
  <c r="B54" i="32"/>
  <c r="C54" i="32"/>
  <c r="D54" i="32"/>
  <c r="E54" i="32"/>
  <c r="F54" i="32"/>
  <c r="G54" i="32"/>
  <c r="B55" i="32"/>
  <c r="C55" i="32"/>
  <c r="D55" i="32"/>
  <c r="E55" i="32"/>
  <c r="F55" i="32"/>
  <c r="G55" i="32"/>
  <c r="B57" i="32"/>
  <c r="C57" i="32"/>
  <c r="D57" i="32"/>
  <c r="E57" i="32"/>
  <c r="F57" i="32"/>
  <c r="G57" i="32"/>
  <c r="B58" i="32"/>
  <c r="C58" i="32"/>
  <c r="D58" i="32"/>
  <c r="E58" i="32"/>
  <c r="F58" i="32"/>
  <c r="G58" i="32"/>
  <c r="B59" i="32"/>
  <c r="C59" i="32"/>
  <c r="D59" i="32"/>
  <c r="E59" i="32"/>
  <c r="F59" i="32"/>
  <c r="G59" i="32"/>
  <c r="B60" i="32"/>
  <c r="C60" i="32"/>
  <c r="D60" i="32"/>
  <c r="E60" i="32"/>
  <c r="F60" i="32"/>
  <c r="G60" i="32"/>
  <c r="B61" i="32"/>
  <c r="C61" i="32"/>
  <c r="D61" i="32"/>
  <c r="E61" i="32"/>
  <c r="F61" i="32"/>
  <c r="G61" i="32"/>
  <c r="B63" i="32"/>
  <c r="C63" i="32"/>
  <c r="D63" i="32"/>
  <c r="E63" i="32"/>
  <c r="F63" i="32"/>
  <c r="G63" i="32"/>
  <c r="B66" i="32"/>
  <c r="C66" i="32"/>
  <c r="B71" i="32"/>
  <c r="C71" i="32"/>
  <c r="D71" i="32"/>
  <c r="E71" i="32"/>
  <c r="F71" i="32"/>
  <c r="G71" i="32"/>
  <c r="B72" i="32"/>
  <c r="C72" i="32"/>
  <c r="D72" i="32"/>
  <c r="E72" i="32"/>
  <c r="F72" i="32"/>
  <c r="G72" i="32"/>
  <c r="B73" i="32"/>
  <c r="C73" i="32"/>
  <c r="D73" i="32"/>
  <c r="E73" i="32"/>
  <c r="F73" i="32"/>
  <c r="G73" i="32"/>
  <c r="B74" i="32"/>
  <c r="C74" i="32"/>
  <c r="D74" i="32"/>
  <c r="E74" i="32"/>
  <c r="F74" i="32"/>
  <c r="G74" i="32"/>
  <c r="B75" i="32"/>
  <c r="C75" i="32"/>
  <c r="D75" i="32"/>
  <c r="E75" i="32"/>
  <c r="F75" i="32"/>
  <c r="G75" i="32"/>
  <c r="B76" i="32"/>
  <c r="C76" i="32"/>
  <c r="D76" i="32"/>
  <c r="E76" i="32"/>
  <c r="F76" i="32"/>
  <c r="G76" i="32"/>
  <c r="B77" i="32"/>
  <c r="C77" i="32"/>
  <c r="D77" i="32"/>
  <c r="E77" i="32"/>
  <c r="F77" i="32"/>
  <c r="G77" i="32"/>
  <c r="C12" i="32"/>
  <c r="B12" i="32"/>
  <c r="H24" i="30"/>
  <c r="E17" i="30"/>
  <c r="L32" i="31"/>
  <c r="L31" i="31"/>
  <c r="G174" i="32" l="1"/>
  <c r="G191" i="32"/>
  <c r="G190" i="32"/>
  <c r="G173" i="32"/>
  <c r="G179" i="32"/>
  <c r="G195" i="32"/>
  <c r="G182" i="32"/>
  <c r="G186" i="32"/>
  <c r="G194" i="32"/>
  <c r="G189" i="32"/>
  <c r="G187" i="32"/>
  <c r="G188" i="32"/>
  <c r="G193" i="32"/>
  <c r="G196" i="32"/>
  <c r="C198" i="32" s="1"/>
  <c r="B23" i="31" l="1"/>
  <c r="E17" i="29" l="1"/>
  <c r="I48" i="27"/>
  <c r="I44" i="27"/>
  <c r="I42" i="27"/>
  <c r="I41" i="27"/>
  <c r="I39" i="27"/>
  <c r="I38" i="27"/>
  <c r="I36" i="27"/>
  <c r="I35" i="27"/>
  <c r="I33" i="27"/>
  <c r="I32" i="27"/>
  <c r="I30" i="27"/>
  <c r="I29" i="27"/>
  <c r="I27" i="27"/>
  <c r="I26" i="27"/>
  <c r="I25" i="27"/>
  <c r="I24" i="27"/>
  <c r="I23" i="27"/>
  <c r="I21" i="27"/>
  <c r="I20" i="27"/>
  <c r="I19" i="27"/>
  <c r="I18" i="27"/>
  <c r="I16" i="27"/>
  <c r="I15" i="27"/>
  <c r="I14" i="27"/>
  <c r="I12" i="27"/>
  <c r="I11" i="27"/>
  <c r="I8" i="27"/>
  <c r="I9" i="27"/>
  <c r="I7" i="27"/>
  <c r="H10" i="32" l="1"/>
  <c r="F10" i="32"/>
  <c r="E10" i="32"/>
  <c r="D10" i="32"/>
  <c r="C10" i="32"/>
  <c r="H38" i="23"/>
  <c r="H39" i="23" s="1"/>
  <c r="D38" i="23"/>
  <c r="D39" i="23" s="1"/>
  <c r="B148" i="32" l="1"/>
  <c r="G148" i="32"/>
  <c r="B146" i="32"/>
  <c r="E133" i="32"/>
  <c r="B134" i="32"/>
  <c r="B135" i="32"/>
  <c r="C135" i="32"/>
  <c r="B136" i="32"/>
  <c r="C136" i="32"/>
  <c r="B137" i="32"/>
  <c r="C137" i="32"/>
  <c r="B138" i="32"/>
  <c r="C138" i="32"/>
  <c r="B139" i="32"/>
  <c r="C139" i="32"/>
  <c r="B141" i="32"/>
  <c r="C141" i="32"/>
  <c r="D141" i="32"/>
  <c r="E141" i="32"/>
  <c r="F141" i="32"/>
  <c r="G141" i="32"/>
  <c r="H141" i="32"/>
  <c r="I141" i="32"/>
  <c r="B142" i="32"/>
  <c r="B143" i="32"/>
  <c r="B144" i="32"/>
  <c r="B145" i="32"/>
  <c r="E126" i="32"/>
  <c r="I123" i="32"/>
  <c r="H123" i="32"/>
  <c r="B78" i="32"/>
  <c r="B79" i="32"/>
  <c r="B80" i="32"/>
  <c r="B81" i="32"/>
  <c r="B82" i="32"/>
  <c r="B83" i="32"/>
  <c r="B84" i="32"/>
  <c r="B85" i="32"/>
  <c r="B86" i="32"/>
  <c r="B87" i="32"/>
  <c r="B88" i="32"/>
  <c r="B89" i="32"/>
  <c r="B90" i="32"/>
  <c r="B91" i="32"/>
  <c r="B92" i="32"/>
  <c r="B93" i="32"/>
  <c r="B94" i="32"/>
  <c r="B95" i="32"/>
  <c r="B96" i="32"/>
  <c r="B97" i="32"/>
  <c r="B98" i="32"/>
  <c r="B99" i="32"/>
  <c r="B100" i="32"/>
  <c r="B101" i="32"/>
  <c r="B102" i="32"/>
  <c r="B103" i="32"/>
  <c r="B104" i="32"/>
  <c r="B105" i="32"/>
  <c r="B106" i="32"/>
  <c r="B107" i="32"/>
  <c r="B108" i="32"/>
  <c r="B109" i="32"/>
  <c r="B110" i="32"/>
  <c r="B111" i="32"/>
  <c r="B112" i="32"/>
  <c r="B113" i="32"/>
  <c r="B114" i="32"/>
  <c r="B116" i="32"/>
  <c r="B117" i="32"/>
  <c r="D78" i="32"/>
  <c r="G78" i="32"/>
  <c r="D80" i="32"/>
  <c r="G80" i="32"/>
  <c r="D81" i="32"/>
  <c r="G81" i="32"/>
  <c r="D82" i="32"/>
  <c r="G82" i="32"/>
  <c r="D84" i="32"/>
  <c r="G84" i="32"/>
  <c r="D85" i="32"/>
  <c r="G85" i="32"/>
  <c r="D86" i="32"/>
  <c r="G86" i="32"/>
  <c r="D87" i="32"/>
  <c r="G87" i="32"/>
  <c r="D89" i="32"/>
  <c r="G89" i="32"/>
  <c r="D90" i="32"/>
  <c r="G90" i="32"/>
  <c r="D91" i="32"/>
  <c r="G91" i="32"/>
  <c r="D92" i="32"/>
  <c r="G92" i="32"/>
  <c r="D93" i="32"/>
  <c r="G93" i="32"/>
  <c r="D95" i="32"/>
  <c r="G95" i="32"/>
  <c r="D96" i="32"/>
  <c r="G96" i="32"/>
  <c r="D98" i="32"/>
  <c r="G98" i="32"/>
  <c r="D99" i="32"/>
  <c r="G99" i="32"/>
  <c r="D101" i="32"/>
  <c r="G101" i="32"/>
  <c r="D102" i="32"/>
  <c r="G102" i="32"/>
  <c r="D104" i="32"/>
  <c r="G104" i="32"/>
  <c r="D105" i="32"/>
  <c r="G105" i="32"/>
  <c r="D107" i="32"/>
  <c r="G107" i="32"/>
  <c r="D108" i="32"/>
  <c r="G108" i="32"/>
  <c r="D109" i="32"/>
  <c r="F109" i="32"/>
  <c r="G109" i="32"/>
  <c r="D111" i="32"/>
  <c r="G111" i="32"/>
  <c r="D113" i="32"/>
  <c r="G113" i="32"/>
  <c r="D114" i="32"/>
  <c r="G114" i="32"/>
  <c r="F116" i="32"/>
  <c r="J10" i="32"/>
  <c r="I7" i="32"/>
  <c r="H7" i="32"/>
  <c r="F7" i="32"/>
  <c r="E7" i="32"/>
  <c r="D7" i="32"/>
  <c r="C7" i="32"/>
  <c r="B7" i="32"/>
  <c r="I4" i="32"/>
  <c r="H4" i="32"/>
  <c r="F4" i="32"/>
  <c r="E4" i="32"/>
  <c r="D4" i="32"/>
  <c r="C4" i="32"/>
  <c r="B4" i="32"/>
  <c r="B10" i="32" l="1"/>
  <c r="I35" i="29" l="1"/>
  <c r="F11" i="29"/>
  <c r="D24" i="29"/>
  <c r="J17" i="29" l="1"/>
  <c r="F16" i="29"/>
  <c r="D15" i="29"/>
  <c r="J12" i="29"/>
  <c r="E12" i="29"/>
  <c r="J10" i="29"/>
  <c r="E10" i="29"/>
  <c r="J16" i="29"/>
  <c r="I16" i="29"/>
  <c r="H16" i="29"/>
  <c r="G16" i="29"/>
  <c r="J15" i="29"/>
  <c r="I15" i="29"/>
  <c r="H15" i="29"/>
  <c r="G15" i="29"/>
  <c r="F15" i="29"/>
  <c r="E15" i="29"/>
  <c r="E31" i="30" l="1"/>
  <c r="L141" i="31"/>
  <c r="F59" i="28"/>
  <c r="F47" i="28"/>
  <c r="E47" i="28"/>
  <c r="G46" i="28"/>
  <c r="G45" i="28"/>
  <c r="G44" i="28"/>
  <c r="G43" i="28"/>
  <c r="G42" i="28"/>
  <c r="G41" i="28"/>
  <c r="G40" i="28"/>
  <c r="G39" i="28"/>
  <c r="G38" i="28"/>
  <c r="G37" i="28"/>
  <c r="F34" i="28"/>
  <c r="E34" i="28"/>
  <c r="G33" i="28"/>
  <c r="G32" i="28"/>
  <c r="G31" i="28"/>
  <c r="G30" i="28"/>
  <c r="G29" i="28"/>
  <c r="G28" i="28"/>
  <c r="G27" i="28"/>
  <c r="G26" i="28"/>
  <c r="G25" i="28"/>
  <c r="G24" i="28"/>
  <c r="F19" i="28"/>
  <c r="F10" i="28"/>
  <c r="F48" i="28" l="1"/>
  <c r="E48" i="28"/>
  <c r="G47" i="28"/>
  <c r="C49" i="28" s="1"/>
  <c r="D62" i="28"/>
  <c r="E42" i="25" l="1"/>
  <c r="C42" i="25"/>
  <c r="C109" i="32" l="1"/>
  <c r="E109" i="32"/>
  <c r="H19" i="30" l="1"/>
  <c r="H138" i="32" s="1"/>
  <c r="E15" i="25" l="1"/>
  <c r="E82" i="32" s="1"/>
  <c r="C15" i="25"/>
  <c r="C82" i="32" s="1"/>
  <c r="I16" i="30" l="1"/>
  <c r="F15" i="25"/>
  <c r="F82" i="32" s="1"/>
  <c r="D38" i="15"/>
  <c r="C38" i="15"/>
  <c r="B38" i="15"/>
  <c r="D37" i="15"/>
  <c r="H16" i="30" l="1"/>
  <c r="H135" i="32" s="1"/>
  <c r="I135" i="32"/>
  <c r="F28" i="15"/>
  <c r="F27" i="15"/>
  <c r="F26" i="15"/>
  <c r="F25" i="15"/>
  <c r="F24" i="15"/>
  <c r="F23" i="15"/>
  <c r="F22" i="15"/>
  <c r="F21" i="15"/>
  <c r="F20" i="15"/>
  <c r="F19" i="15"/>
  <c r="F18" i="15"/>
  <c r="F17" i="15"/>
  <c r="F16" i="15"/>
  <c r="F15" i="15"/>
  <c r="E12" i="15"/>
  <c r="E47" i="25" s="1"/>
  <c r="E114" i="32" s="1"/>
  <c r="D12" i="15"/>
  <c r="C47" i="25" s="1"/>
  <c r="C114" i="32" s="1"/>
  <c r="F9" i="15"/>
  <c r="F8" i="15"/>
  <c r="E36" i="15" s="1"/>
  <c r="B35" i="15" s="1"/>
  <c r="E6" i="15"/>
  <c r="D6" i="15"/>
  <c r="C46" i="25" s="1"/>
  <c r="C113" i="32" s="1"/>
  <c r="E32" i="15" l="1"/>
  <c r="E45" i="25" s="1"/>
  <c r="H20" i="30"/>
  <c r="H18" i="30"/>
  <c r="H137" i="32" s="1"/>
  <c r="D32" i="15"/>
  <c r="C45" i="25" s="1"/>
  <c r="I18" i="30"/>
  <c r="I137" i="32" s="1"/>
  <c r="F47" i="25"/>
  <c r="F114" i="32" s="1"/>
  <c r="B39" i="15"/>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E6" i="14"/>
  <c r="E44" i="25" s="1"/>
  <c r="E111" i="32" s="1"/>
  <c r="D6" i="14"/>
  <c r="D42" i="14" s="1"/>
  <c r="C43" i="25" s="1"/>
  <c r="C110" i="32" s="1"/>
  <c r="E35" i="13"/>
  <c r="E34" i="13"/>
  <c r="E33" i="13"/>
  <c r="E32" i="13"/>
  <c r="E31" i="13"/>
  <c r="E30" i="13"/>
  <c r="E29" i="13"/>
  <c r="E28" i="13"/>
  <c r="E27" i="13"/>
  <c r="E26" i="13"/>
  <c r="E25" i="13"/>
  <c r="D23" i="13"/>
  <c r="C23" i="13"/>
  <c r="E21" i="13"/>
  <c r="E20" i="13"/>
  <c r="E19" i="13"/>
  <c r="E18" i="13"/>
  <c r="E17" i="13"/>
  <c r="E16" i="13"/>
  <c r="E15" i="13"/>
  <c r="E14" i="13"/>
  <c r="E13" i="13"/>
  <c r="E12" i="13"/>
  <c r="E11" i="13"/>
  <c r="E10" i="13"/>
  <c r="E9" i="13"/>
  <c r="E8" i="13"/>
  <c r="E7" i="13"/>
  <c r="D5" i="13"/>
  <c r="C5" i="13"/>
  <c r="K32" i="12"/>
  <c r="K31" i="12"/>
  <c r="K30" i="12"/>
  <c r="K29" i="12"/>
  <c r="K28" i="12"/>
  <c r="K27" i="12"/>
  <c r="K26" i="12"/>
  <c r="K25" i="12"/>
  <c r="J23" i="12"/>
  <c r="I23" i="12"/>
  <c r="H23" i="12"/>
  <c r="G23" i="12"/>
  <c r="F23" i="12"/>
  <c r="E23" i="12"/>
  <c r="D23" i="12"/>
  <c r="C23" i="12"/>
  <c r="C38" i="25" s="1"/>
  <c r="K22" i="12"/>
  <c r="K21" i="12"/>
  <c r="K20" i="12"/>
  <c r="K19" i="12"/>
  <c r="K18" i="12"/>
  <c r="K17" i="12"/>
  <c r="K16" i="12"/>
  <c r="K15" i="12"/>
  <c r="K14" i="12"/>
  <c r="K13" i="12"/>
  <c r="K12" i="12"/>
  <c r="K11" i="12"/>
  <c r="K10" i="12"/>
  <c r="K9" i="12"/>
  <c r="K8" i="12"/>
  <c r="J6" i="12"/>
  <c r="I6" i="12"/>
  <c r="H6" i="12"/>
  <c r="G6" i="12"/>
  <c r="F6" i="12"/>
  <c r="E6" i="12"/>
  <c r="D6" i="12"/>
  <c r="C6" i="12"/>
  <c r="K34" i="8"/>
  <c r="K33" i="8"/>
  <c r="K32" i="8"/>
  <c r="K31" i="8"/>
  <c r="K30" i="8"/>
  <c r="K29" i="8"/>
  <c r="K28" i="8"/>
  <c r="K27" i="8"/>
  <c r="K26" i="8"/>
  <c r="K25" i="8"/>
  <c r="K24" i="8"/>
  <c r="K23" i="8"/>
  <c r="K22" i="8"/>
  <c r="K21" i="8"/>
  <c r="K20" i="8"/>
  <c r="J18" i="8"/>
  <c r="I18" i="8"/>
  <c r="H18" i="8"/>
  <c r="G18" i="8"/>
  <c r="F18" i="8"/>
  <c r="E18" i="8"/>
  <c r="D18" i="8"/>
  <c r="C18" i="8"/>
  <c r="K17" i="8"/>
  <c r="K16" i="8"/>
  <c r="K15" i="8"/>
  <c r="K14" i="8"/>
  <c r="K13" i="8"/>
  <c r="K12" i="8"/>
  <c r="K11" i="8"/>
  <c r="K10" i="8"/>
  <c r="K9" i="8"/>
  <c r="K8" i="8"/>
  <c r="J6" i="8"/>
  <c r="I6" i="8"/>
  <c r="H6" i="8"/>
  <c r="G6" i="8"/>
  <c r="F6" i="8"/>
  <c r="E6" i="8"/>
  <c r="D6" i="8"/>
  <c r="C6" i="8"/>
  <c r="K38" i="7"/>
  <c r="K37" i="7"/>
  <c r="K36" i="7"/>
  <c r="K35" i="7"/>
  <c r="K34" i="7"/>
  <c r="K33" i="7"/>
  <c r="K32" i="7"/>
  <c r="K31" i="7"/>
  <c r="K30" i="7"/>
  <c r="K29" i="7"/>
  <c r="K28" i="7"/>
  <c r="K27" i="7"/>
  <c r="K26" i="7"/>
  <c r="J24" i="7"/>
  <c r="I24" i="7"/>
  <c r="H24" i="7"/>
  <c r="G24" i="7"/>
  <c r="F24" i="7"/>
  <c r="E24" i="7"/>
  <c r="D24" i="7"/>
  <c r="C24" i="7"/>
  <c r="K23" i="7"/>
  <c r="K22" i="7"/>
  <c r="K21" i="7"/>
  <c r="K20" i="7"/>
  <c r="K19" i="7"/>
  <c r="K18" i="7"/>
  <c r="K17" i="7"/>
  <c r="K16" i="7"/>
  <c r="K15" i="7"/>
  <c r="K14" i="7"/>
  <c r="K13" i="7"/>
  <c r="K12" i="7"/>
  <c r="K11" i="7"/>
  <c r="K10" i="7"/>
  <c r="K9" i="7"/>
  <c r="K8" i="7"/>
  <c r="J6" i="7"/>
  <c r="I6" i="7"/>
  <c r="I41" i="7" s="1"/>
  <c r="H6" i="7"/>
  <c r="G6" i="7"/>
  <c r="G41" i="7" s="1"/>
  <c r="F6" i="7"/>
  <c r="E6" i="7"/>
  <c r="D6" i="7"/>
  <c r="C6" i="7"/>
  <c r="K39" i="11"/>
  <c r="K38" i="11"/>
  <c r="K37" i="11"/>
  <c r="K36" i="11"/>
  <c r="K35" i="11"/>
  <c r="K34" i="11"/>
  <c r="K33" i="11"/>
  <c r="K32" i="11"/>
  <c r="K31" i="11"/>
  <c r="K30" i="11"/>
  <c r="K29" i="11"/>
  <c r="K28" i="11"/>
  <c r="K27" i="11"/>
  <c r="K26" i="11"/>
  <c r="K25" i="11"/>
  <c r="J23" i="11"/>
  <c r="I23" i="11"/>
  <c r="H23" i="11"/>
  <c r="G23" i="11"/>
  <c r="F23" i="11"/>
  <c r="E23" i="11"/>
  <c r="D23" i="11"/>
  <c r="C23" i="11"/>
  <c r="K22" i="11"/>
  <c r="K21" i="11"/>
  <c r="K20" i="11"/>
  <c r="K19" i="11"/>
  <c r="K18" i="11"/>
  <c r="K17" i="11"/>
  <c r="K16" i="11"/>
  <c r="K15" i="11"/>
  <c r="K14" i="11"/>
  <c r="K13" i="11"/>
  <c r="K12" i="11"/>
  <c r="K11" i="11"/>
  <c r="K10" i="11"/>
  <c r="K9" i="11"/>
  <c r="K8" i="11"/>
  <c r="J6" i="11"/>
  <c r="I6" i="11"/>
  <c r="H6" i="11"/>
  <c r="G6" i="11"/>
  <c r="F6" i="11"/>
  <c r="E6" i="11"/>
  <c r="D6" i="11"/>
  <c r="C6" i="11"/>
  <c r="K31" i="19"/>
  <c r="K30" i="19"/>
  <c r="K29" i="19"/>
  <c r="K28" i="19"/>
  <c r="K27" i="19"/>
  <c r="K26" i="19"/>
  <c r="K25" i="19"/>
  <c r="K24" i="19"/>
  <c r="K23" i="19"/>
  <c r="K22" i="19"/>
  <c r="K21" i="19"/>
  <c r="J19" i="19"/>
  <c r="I19" i="19"/>
  <c r="H19" i="19"/>
  <c r="G19" i="19"/>
  <c r="F19" i="19"/>
  <c r="E19" i="19"/>
  <c r="D19" i="19"/>
  <c r="C19" i="19"/>
  <c r="K18" i="19"/>
  <c r="K17" i="19"/>
  <c r="K16" i="19"/>
  <c r="K15" i="19"/>
  <c r="K14" i="19"/>
  <c r="K13" i="19"/>
  <c r="K12" i="19"/>
  <c r="K11" i="19"/>
  <c r="K10" i="19"/>
  <c r="K9" i="19"/>
  <c r="K8" i="19"/>
  <c r="J6" i="19"/>
  <c r="I6" i="19"/>
  <c r="H6" i="19"/>
  <c r="G6" i="19"/>
  <c r="F6" i="19"/>
  <c r="E6" i="19"/>
  <c r="D6" i="19"/>
  <c r="C6" i="19"/>
  <c r="K32" i="10"/>
  <c r="K31" i="10"/>
  <c r="K30" i="10"/>
  <c r="K29" i="10"/>
  <c r="K28" i="10"/>
  <c r="K27" i="10"/>
  <c r="K26" i="10"/>
  <c r="K25" i="10"/>
  <c r="K24" i="10"/>
  <c r="J22" i="10"/>
  <c r="I22" i="10"/>
  <c r="H22" i="10"/>
  <c r="G22" i="10"/>
  <c r="F22" i="10"/>
  <c r="E22" i="10"/>
  <c r="D22" i="10"/>
  <c r="C22" i="10"/>
  <c r="K21" i="10"/>
  <c r="K20" i="10"/>
  <c r="K19" i="10"/>
  <c r="K18" i="10"/>
  <c r="K17" i="10"/>
  <c r="K16" i="10"/>
  <c r="K15" i="10"/>
  <c r="K14" i="10"/>
  <c r="K13" i="10"/>
  <c r="K12" i="10"/>
  <c r="K11" i="10"/>
  <c r="K10" i="10"/>
  <c r="K9" i="10"/>
  <c r="K8" i="10"/>
  <c r="J6" i="10"/>
  <c r="I6" i="10"/>
  <c r="H6" i="10"/>
  <c r="G6" i="10"/>
  <c r="F6" i="10"/>
  <c r="E6" i="10"/>
  <c r="D6" i="10"/>
  <c r="C6" i="10"/>
  <c r="G37" i="8" l="1"/>
  <c r="C38" i="13"/>
  <c r="C39" i="25" s="1"/>
  <c r="H37" i="8"/>
  <c r="J42" i="7"/>
  <c r="J41" i="7" s="1"/>
  <c r="G35" i="12"/>
  <c r="E36" i="25" s="1"/>
  <c r="E103" i="32" s="1"/>
  <c r="C112" i="32"/>
  <c r="F41" i="7"/>
  <c r="C105" i="32"/>
  <c r="I19" i="30"/>
  <c r="I138" i="32" s="1"/>
  <c r="H139" i="32"/>
  <c r="H41" i="7"/>
  <c r="E112" i="32"/>
  <c r="F37" i="8"/>
  <c r="C42" i="11"/>
  <c r="D42" i="11"/>
  <c r="J36" i="10"/>
  <c r="J35" i="19"/>
  <c r="A37" i="19" s="1"/>
  <c r="J38" i="8"/>
  <c r="J37" i="8" s="1"/>
  <c r="E45" i="14"/>
  <c r="B48" i="14" s="1"/>
  <c r="D37" i="8"/>
  <c r="J36" i="12"/>
  <c r="J35" i="12" s="1"/>
  <c r="H42" i="11"/>
  <c r="E41" i="7"/>
  <c r="D41" i="7" s="1"/>
  <c r="E37" i="8"/>
  <c r="I37" i="8"/>
  <c r="I35" i="12"/>
  <c r="H35" i="12" s="1"/>
  <c r="G42" i="11"/>
  <c r="F42" i="11" s="1"/>
  <c r="E42" i="11" s="1"/>
  <c r="J43" i="11"/>
  <c r="J42" i="11" s="1"/>
  <c r="I42" i="11" s="1"/>
  <c r="D39" i="13"/>
  <c r="A40" i="13" s="1"/>
  <c r="D38" i="13"/>
  <c r="E39" i="25" s="1"/>
  <c r="E42" i="14"/>
  <c r="E43" i="25" s="1"/>
  <c r="E110" i="32" s="1"/>
  <c r="F35" i="12"/>
  <c r="E35" i="12" s="1"/>
  <c r="D35" i="12" s="1"/>
  <c r="H17" i="30"/>
  <c r="H136" i="32" s="1"/>
  <c r="C28" i="25"/>
  <c r="C95" i="32" s="1"/>
  <c r="C41" i="7"/>
  <c r="C34" i="25"/>
  <c r="C40" i="25"/>
  <c r="F45" i="25"/>
  <c r="F112" i="32" s="1"/>
  <c r="C37" i="8"/>
  <c r="C35" i="12"/>
  <c r="C36" i="25" s="1"/>
  <c r="C44" i="25"/>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J6" i="9"/>
  <c r="I6" i="9"/>
  <c r="H6" i="9"/>
  <c r="G6" i="9"/>
  <c r="G46" i="9" s="1"/>
  <c r="F6" i="9"/>
  <c r="E6" i="9"/>
  <c r="D6" i="9"/>
  <c r="C6" i="9"/>
  <c r="C106" i="32" l="1"/>
  <c r="A38" i="12"/>
  <c r="C107" i="32"/>
  <c r="C101" i="32"/>
  <c r="A44" i="7"/>
  <c r="C111" i="32"/>
  <c r="E106" i="32"/>
  <c r="C103" i="32"/>
  <c r="A40" i="8"/>
  <c r="F39" i="25"/>
  <c r="F106" i="32" s="1"/>
  <c r="F46" i="9"/>
  <c r="E46" i="9" s="1"/>
  <c r="D46" i="9" s="1"/>
  <c r="C46" i="9" s="1"/>
  <c r="A45" i="11"/>
  <c r="F44" i="25"/>
  <c r="F111" i="32" s="1"/>
  <c r="I17" i="30"/>
  <c r="I136" i="32" s="1"/>
  <c r="F43" i="25"/>
  <c r="F110" i="32" s="1"/>
  <c r="F36" i="25"/>
  <c r="F103" i="32" s="1"/>
  <c r="C22" i="25"/>
  <c r="C89" i="32" s="1"/>
  <c r="K17" i="22"/>
  <c r="K16" i="22"/>
  <c r="K15" i="22"/>
  <c r="K14" i="22"/>
  <c r="K13" i="22"/>
  <c r="K12" i="22"/>
  <c r="K11" i="22"/>
  <c r="K10" i="22"/>
  <c r="K9" i="22"/>
  <c r="K8" i="22"/>
  <c r="J6" i="22"/>
  <c r="I6" i="22"/>
  <c r="H6" i="22"/>
  <c r="G6" i="22"/>
  <c r="F6" i="22"/>
  <c r="E6" i="22"/>
  <c r="D6" i="22"/>
  <c r="C6" i="22"/>
  <c r="C20" i="25" s="1"/>
  <c r="C87" i="32" s="1"/>
  <c r="K35" i="18"/>
  <c r="K34" i="18"/>
  <c r="K33" i="18"/>
  <c r="K32" i="18"/>
  <c r="K31" i="18"/>
  <c r="K30" i="18"/>
  <c r="K29" i="18"/>
  <c r="K28" i="18"/>
  <c r="K27" i="18"/>
  <c r="K26" i="18"/>
  <c r="K25" i="18"/>
  <c r="K24" i="18"/>
  <c r="K23" i="18"/>
  <c r="K22" i="18"/>
  <c r="K21" i="18"/>
  <c r="K20" i="18"/>
  <c r="K19" i="18"/>
  <c r="K18" i="18"/>
  <c r="K17" i="18"/>
  <c r="K16" i="18"/>
  <c r="K15" i="18"/>
  <c r="K14" i="18"/>
  <c r="K13" i="18"/>
  <c r="K12" i="18"/>
  <c r="K11" i="18"/>
  <c r="K10" i="18"/>
  <c r="J8" i="18"/>
  <c r="I8" i="18"/>
  <c r="H8" i="18"/>
  <c r="G8" i="18"/>
  <c r="F8" i="18"/>
  <c r="E8" i="18"/>
  <c r="D8" i="18"/>
  <c r="C8" i="18"/>
  <c r="J39" i="18" l="1"/>
  <c r="J21" i="22"/>
  <c r="A23" i="22" s="1"/>
  <c r="K33" i="17" l="1"/>
  <c r="K32" i="17"/>
  <c r="K31" i="17"/>
  <c r="K30" i="17"/>
  <c r="K29" i="17"/>
  <c r="K28" i="17"/>
  <c r="K27" i="17"/>
  <c r="K26" i="17"/>
  <c r="K25" i="17"/>
  <c r="K24" i="17"/>
  <c r="K23" i="17"/>
  <c r="K22" i="17"/>
  <c r="K21" i="17"/>
  <c r="K20" i="17"/>
  <c r="K19" i="17"/>
  <c r="K18" i="17"/>
  <c r="K17" i="17"/>
  <c r="K16" i="17"/>
  <c r="K15" i="17"/>
  <c r="K14" i="17"/>
  <c r="K13" i="17"/>
  <c r="K12" i="17"/>
  <c r="K11" i="17"/>
  <c r="K10" i="17"/>
  <c r="J8" i="17"/>
  <c r="I8" i="17"/>
  <c r="H8" i="17"/>
  <c r="G8" i="17"/>
  <c r="F8" i="17"/>
  <c r="E8" i="17"/>
  <c r="D8" i="17"/>
  <c r="C8" i="17"/>
  <c r="J37" i="17" l="1"/>
  <c r="A39" i="17" s="1"/>
  <c r="K33" i="6"/>
  <c r="K32" i="6"/>
  <c r="K31" i="6"/>
  <c r="K30" i="6"/>
  <c r="K29" i="6"/>
  <c r="K28" i="6"/>
  <c r="K27" i="6"/>
  <c r="K26" i="6"/>
  <c r="K25" i="6"/>
  <c r="K24" i="6"/>
  <c r="K23" i="6"/>
  <c r="K22" i="6"/>
  <c r="K21" i="6"/>
  <c r="K20" i="6"/>
  <c r="K19" i="6"/>
  <c r="K18" i="6"/>
  <c r="K17" i="6"/>
  <c r="K16" i="6"/>
  <c r="K15" i="6"/>
  <c r="K14" i="6"/>
  <c r="K13" i="6"/>
  <c r="K12" i="6"/>
  <c r="K11" i="6"/>
  <c r="K10" i="6"/>
  <c r="K9" i="6"/>
  <c r="K8" i="6"/>
  <c r="J6" i="6"/>
  <c r="I6" i="6"/>
  <c r="H6" i="6"/>
  <c r="H36" i="6" s="1"/>
  <c r="G6" i="6"/>
  <c r="G36" i="6" s="1"/>
  <c r="G4" i="17" s="1"/>
  <c r="F6" i="6"/>
  <c r="F36" i="6" s="1"/>
  <c r="F4" i="17" s="1"/>
  <c r="E6" i="6"/>
  <c r="E36" i="6" s="1"/>
  <c r="D6" i="6"/>
  <c r="C6" i="6"/>
  <c r="C17" i="25" s="1"/>
  <c r="L36" i="4"/>
  <c r="L35" i="4"/>
  <c r="L34" i="4"/>
  <c r="L33" i="4"/>
  <c r="L32" i="4"/>
  <c r="L31" i="4"/>
  <c r="L30" i="4"/>
  <c r="L29" i="4"/>
  <c r="L28" i="4"/>
  <c r="L27" i="4"/>
  <c r="L26" i="4"/>
  <c r="L25" i="4"/>
  <c r="L24" i="4"/>
  <c r="L23" i="4"/>
  <c r="L22" i="4"/>
  <c r="L21" i="4"/>
  <c r="L20" i="4"/>
  <c r="L19" i="4"/>
  <c r="L18" i="4"/>
  <c r="L17" i="4"/>
  <c r="L16" i="4"/>
  <c r="K15" i="4"/>
  <c r="J15" i="4"/>
  <c r="I15" i="4"/>
  <c r="H15" i="4"/>
  <c r="E14" i="25" s="1"/>
  <c r="E81" i="32" s="1"/>
  <c r="G15" i="4"/>
  <c r="F15" i="4"/>
  <c r="E15" i="4"/>
  <c r="D15" i="4"/>
  <c r="C14" i="25" s="1"/>
  <c r="C81" i="32" s="1"/>
  <c r="L14" i="4"/>
  <c r="L13" i="4"/>
  <c r="L12" i="4"/>
  <c r="L11" i="4"/>
  <c r="L10" i="4"/>
  <c r="L9" i="4"/>
  <c r="L8" i="4"/>
  <c r="L7" i="4"/>
  <c r="K6" i="4"/>
  <c r="J6" i="4"/>
  <c r="I6" i="4"/>
  <c r="H6" i="4"/>
  <c r="G6" i="4"/>
  <c r="F6" i="4"/>
  <c r="E6" i="4"/>
  <c r="D6" i="4"/>
  <c r="K52" i="3"/>
  <c r="K51" i="3"/>
  <c r="K50" i="3"/>
  <c r="K49" i="3"/>
  <c r="K48" i="3"/>
  <c r="K47" i="3"/>
  <c r="K46" i="3"/>
  <c r="K45" i="3"/>
  <c r="K44" i="3"/>
  <c r="K43" i="3"/>
  <c r="K42" i="3"/>
  <c r="K41" i="3"/>
  <c r="K40" i="3"/>
  <c r="K39" i="3"/>
  <c r="K38" i="3"/>
  <c r="K37" i="3"/>
  <c r="K36" i="3"/>
  <c r="K35" i="3"/>
  <c r="K34" i="3"/>
  <c r="K33" i="3"/>
  <c r="K32" i="3"/>
  <c r="K31" i="3"/>
  <c r="K30" i="3"/>
  <c r="K29" i="3"/>
  <c r="K28" i="3"/>
  <c r="K27" i="3"/>
  <c r="K26" i="3"/>
  <c r="J25" i="3"/>
  <c r="I25" i="3"/>
  <c r="H25" i="3"/>
  <c r="G25" i="3"/>
  <c r="E11" i="25" s="1"/>
  <c r="E78" i="32" s="1"/>
  <c r="F25" i="3"/>
  <c r="E25" i="3"/>
  <c r="D25" i="3"/>
  <c r="C25" i="3"/>
  <c r="C11" i="25" s="1"/>
  <c r="K24" i="3"/>
  <c r="K23" i="3"/>
  <c r="K22" i="3"/>
  <c r="K21" i="3"/>
  <c r="K20" i="3"/>
  <c r="K19" i="3"/>
  <c r="K18" i="3"/>
  <c r="K17" i="3"/>
  <c r="K16" i="3"/>
  <c r="K15" i="3"/>
  <c r="K14" i="3"/>
  <c r="K13" i="3"/>
  <c r="K12" i="3"/>
  <c r="K11" i="3"/>
  <c r="K10" i="3"/>
  <c r="J8" i="3"/>
  <c r="I8" i="3"/>
  <c r="H8" i="3"/>
  <c r="G8" i="3"/>
  <c r="F8" i="3"/>
  <c r="E8" i="3"/>
  <c r="D8" i="3"/>
  <c r="C8" i="3"/>
  <c r="K49" i="5"/>
  <c r="K48" i="5"/>
  <c r="K47" i="5"/>
  <c r="K46" i="5"/>
  <c r="K45" i="5"/>
  <c r="K44" i="5"/>
  <c r="K43" i="5"/>
  <c r="K42" i="5"/>
  <c r="K41" i="5"/>
  <c r="K40" i="5"/>
  <c r="J39" i="5"/>
  <c r="I39" i="5"/>
  <c r="H39" i="5"/>
  <c r="G39" i="5"/>
  <c r="F39" i="5"/>
  <c r="E39" i="5"/>
  <c r="D39" i="5"/>
  <c r="C39" i="5"/>
  <c r="K37" i="5"/>
  <c r="K36" i="5"/>
  <c r="K35" i="5"/>
  <c r="K34" i="5"/>
  <c r="K33" i="5"/>
  <c r="K32" i="5"/>
  <c r="K31" i="5"/>
  <c r="K30" i="5"/>
  <c r="K29" i="5"/>
  <c r="K28" i="5"/>
  <c r="K27" i="5"/>
  <c r="K26" i="5"/>
  <c r="K25" i="5"/>
  <c r="K24" i="5"/>
  <c r="K23" i="5"/>
  <c r="K22" i="5"/>
  <c r="K21" i="5"/>
  <c r="K20" i="5"/>
  <c r="K19" i="5"/>
  <c r="J18" i="5"/>
  <c r="I18" i="5"/>
  <c r="H18" i="5"/>
  <c r="G18" i="5"/>
  <c r="E7" i="25" s="1"/>
  <c r="F18" i="5"/>
  <c r="E18" i="5"/>
  <c r="D18" i="5"/>
  <c r="C18" i="5"/>
  <c r="C7" i="25" s="1"/>
  <c r="K16" i="5"/>
  <c r="K15" i="5"/>
  <c r="K14" i="5"/>
  <c r="K13" i="5"/>
  <c r="K12" i="5"/>
  <c r="K11" i="5"/>
  <c r="K10" i="5"/>
  <c r="J9" i="5"/>
  <c r="I9" i="5"/>
  <c r="H9" i="5"/>
  <c r="G9" i="5"/>
  <c r="F9" i="5"/>
  <c r="E9" i="5"/>
  <c r="D9" i="5"/>
  <c r="C9" i="5"/>
  <c r="I50" i="27"/>
  <c r="H50" i="27"/>
  <c r="I49" i="27"/>
  <c r="H49" i="27"/>
  <c r="H48" i="27"/>
  <c r="G47" i="27"/>
  <c r="E47" i="27"/>
  <c r="C47" i="27"/>
  <c r="C78" i="32" l="1"/>
  <c r="C84" i="32"/>
  <c r="I52" i="5"/>
  <c r="J53" i="5"/>
  <c r="A54" i="5" s="1"/>
  <c r="J56" i="3"/>
  <c r="J55" i="3" s="1"/>
  <c r="H52" i="5"/>
  <c r="J52" i="5"/>
  <c r="E55" i="3"/>
  <c r="D55" i="3" s="1"/>
  <c r="I55" i="3"/>
  <c r="H55" i="3" s="1"/>
  <c r="D36" i="6"/>
  <c r="D4" i="17" s="1"/>
  <c r="D36" i="17" s="1"/>
  <c r="D4" i="18" s="1"/>
  <c r="J37" i="6"/>
  <c r="J36" i="6" s="1"/>
  <c r="I36" i="6" s="1"/>
  <c r="C52" i="5"/>
  <c r="C55" i="3"/>
  <c r="C9" i="25" s="1"/>
  <c r="G52" i="5"/>
  <c r="F11" i="25"/>
  <c r="F78" i="32" s="1"/>
  <c r="C13" i="25"/>
  <c r="F14" i="25"/>
  <c r="F81" i="32" s="1"/>
  <c r="C36" i="6"/>
  <c r="C4" i="17" s="1"/>
  <c r="F7" i="25"/>
  <c r="C10" i="25"/>
  <c r="G55" i="3"/>
  <c r="E4" i="17"/>
  <c r="E36" i="17" s="1"/>
  <c r="H44" i="27"/>
  <c r="G43" i="27"/>
  <c r="E43" i="27"/>
  <c r="C43" i="27"/>
  <c r="H42" i="27"/>
  <c r="H41" i="27"/>
  <c r="G40" i="27"/>
  <c r="E40" i="27"/>
  <c r="C40" i="27"/>
  <c r="H39" i="27"/>
  <c r="H38" i="27"/>
  <c r="G37" i="27"/>
  <c r="E37" i="27"/>
  <c r="C37" i="27"/>
  <c r="H36" i="27"/>
  <c r="H35" i="27"/>
  <c r="G34" i="27"/>
  <c r="E34" i="27"/>
  <c r="C34" i="27"/>
  <c r="H33" i="27"/>
  <c r="H32" i="27"/>
  <c r="G31" i="27"/>
  <c r="E31" i="27"/>
  <c r="C31" i="27"/>
  <c r="H30" i="27"/>
  <c r="H29" i="27"/>
  <c r="G28" i="27"/>
  <c r="E28" i="27"/>
  <c r="J4" i="17" l="1"/>
  <c r="J36" i="17" s="1"/>
  <c r="J4" i="18" s="1"/>
  <c r="J38" i="18" s="1"/>
  <c r="J4" i="22" s="1"/>
  <c r="J20" i="22" s="1"/>
  <c r="C80" i="32"/>
  <c r="A58" i="3"/>
  <c r="I4" i="17"/>
  <c r="A38" i="6"/>
  <c r="C36" i="17"/>
  <c r="C4" i="18" s="1"/>
  <c r="C38" i="18" s="1"/>
  <c r="F55" i="3"/>
  <c r="E9" i="25"/>
  <c r="F52" i="5"/>
  <c r="E52" i="5" s="1"/>
  <c r="D52" i="5" s="1"/>
  <c r="E5" i="25"/>
  <c r="F36" i="17"/>
  <c r="F4" i="18" s="1"/>
  <c r="E4" i="18" s="1"/>
  <c r="C28" i="27"/>
  <c r="H27" i="27"/>
  <c r="H26" i="27"/>
  <c r="H25" i="27"/>
  <c r="H24" i="27"/>
  <c r="H23" i="27"/>
  <c r="F9" i="25" l="1"/>
  <c r="I6" i="30"/>
  <c r="H4" i="17"/>
  <c r="I36" i="17"/>
  <c r="I5" i="30"/>
  <c r="I124" i="32" s="1"/>
  <c r="F38" i="18"/>
  <c r="E38" i="18" s="1"/>
  <c r="D38" i="18" s="1"/>
  <c r="G22" i="27"/>
  <c r="E22" i="27"/>
  <c r="C22" i="27"/>
  <c r="H21" i="27"/>
  <c r="H20" i="27"/>
  <c r="H19" i="27"/>
  <c r="H18" i="27"/>
  <c r="G17" i="27"/>
  <c r="E17" i="27"/>
  <c r="C17" i="27"/>
  <c r="H16" i="27"/>
  <c r="H15" i="27"/>
  <c r="H14" i="27"/>
  <c r="G13" i="27"/>
  <c r="E13" i="27"/>
  <c r="C13" i="27"/>
  <c r="H12" i="27"/>
  <c r="H11" i="27"/>
  <c r="G10" i="27"/>
  <c r="E10" i="27"/>
  <c r="C10" i="27"/>
  <c r="H9" i="27"/>
  <c r="H8" i="27"/>
  <c r="H7" i="27"/>
  <c r="G6" i="27"/>
  <c r="E6" i="27"/>
  <c r="C6" i="27"/>
  <c r="AD53" i="27" l="1"/>
  <c r="AE53" i="27"/>
  <c r="C46" i="27"/>
  <c r="H6" i="30"/>
  <c r="H125" i="32" s="1"/>
  <c r="I125" i="32"/>
  <c r="E46" i="27"/>
  <c r="G54" i="27"/>
  <c r="H36" i="17"/>
  <c r="I4" i="18"/>
  <c r="I38" i="18" s="1"/>
  <c r="I4" i="22" s="1"/>
  <c r="G46" i="27"/>
  <c r="N57" i="27" l="1"/>
  <c r="E52" i="27"/>
  <c r="C52" i="27"/>
  <c r="F50" i="27" s="1"/>
  <c r="G52" i="27"/>
  <c r="E56" i="27" s="1"/>
  <c r="M57" i="27"/>
  <c r="H42" i="4"/>
  <c r="I42" i="4" s="1"/>
  <c r="L57" i="27"/>
  <c r="G36" i="17"/>
  <c r="G4" i="18" s="1"/>
  <c r="G38" i="18" s="1"/>
  <c r="H4" i="18"/>
  <c r="H38" i="18" s="1"/>
  <c r="H4" i="22" s="1"/>
  <c r="J57" i="27"/>
  <c r="K57" i="27"/>
  <c r="I20" i="22"/>
  <c r="F47" i="27"/>
  <c r="D34" i="27"/>
  <c r="F10" i="27"/>
  <c r="D10" i="27"/>
  <c r="K40" i="4"/>
  <c r="D13" i="27" l="1"/>
  <c r="F13" i="27"/>
  <c r="F37" i="27"/>
  <c r="J56" i="27"/>
  <c r="D22" i="27"/>
  <c r="F34" i="27"/>
  <c r="F31" i="27"/>
  <c r="F22" i="27"/>
  <c r="F28" i="27"/>
  <c r="F46" i="27"/>
  <c r="D40" i="27"/>
  <c r="D17" i="27"/>
  <c r="D28" i="27"/>
  <c r="F40" i="27"/>
  <c r="D43" i="27"/>
  <c r="D47" i="27"/>
  <c r="D46" i="27"/>
  <c r="F17" i="27"/>
  <c r="F6" i="27"/>
  <c r="F43" i="27"/>
  <c r="D37" i="27"/>
  <c r="D31" i="27"/>
  <c r="D50" i="27"/>
  <c r="L27" i="31"/>
  <c r="D6" i="27"/>
  <c r="L26" i="31"/>
  <c r="I10" i="32"/>
  <c r="L25" i="31"/>
  <c r="G4" i="22"/>
  <c r="F4" i="22" s="1"/>
  <c r="E4" i="22" s="1"/>
  <c r="E20" i="22" s="1"/>
  <c r="K56" i="27"/>
  <c r="K39" i="4"/>
  <c r="J39" i="4" s="1"/>
  <c r="I39" i="4" s="1"/>
  <c r="H39" i="4" s="1"/>
  <c r="A43" i="4"/>
  <c r="H20" i="22"/>
  <c r="D4" i="22"/>
  <c r="C4" i="22" s="1"/>
  <c r="G20" i="22" l="1"/>
  <c r="E16" i="25" s="1"/>
  <c r="E83" i="32" s="1"/>
  <c r="F52" i="27"/>
  <c r="D52" i="27"/>
  <c r="G39" i="4"/>
  <c r="F39" i="4" s="1"/>
  <c r="E39" i="4" s="1"/>
  <c r="D39" i="4" s="1"/>
  <c r="C12" i="25" s="1"/>
  <c r="C79" i="32" s="1"/>
  <c r="E12" i="25"/>
  <c r="E79" i="32" s="1"/>
  <c r="D20" i="22"/>
  <c r="F20" i="22"/>
  <c r="A40" i="18"/>
  <c r="C20" i="22"/>
  <c r="F12" i="25" l="1"/>
  <c r="F79" i="32" s="1"/>
  <c r="I7" i="30"/>
  <c r="I126" i="32" s="1"/>
  <c r="H7" i="30"/>
  <c r="H126" i="32" s="1"/>
  <c r="I8" i="30"/>
  <c r="I127" i="32" s="1"/>
  <c r="I53" i="27" l="1"/>
  <c r="C55" i="27" s="1"/>
  <c r="H53" i="27"/>
  <c r="C54" i="27" s="1"/>
  <c r="G55" i="27"/>
  <c r="E27" i="25"/>
  <c r="E30" i="25"/>
  <c r="E33" i="25"/>
  <c r="E100" i="32" s="1"/>
  <c r="I13" i="30"/>
  <c r="I132" i="32" s="1"/>
  <c r="I14" i="30"/>
  <c r="I133" i="32" s="1"/>
  <c r="C5" i="25"/>
  <c r="C16" i="25"/>
  <c r="C27" i="25"/>
  <c r="C94" i="32" s="1"/>
  <c r="C30" i="25"/>
  <c r="C97" i="32" s="1"/>
  <c r="C33" i="25"/>
  <c r="C100" i="32" s="1"/>
  <c r="H13" i="30"/>
  <c r="H132" i="32" s="1"/>
  <c r="H14" i="30"/>
  <c r="H133" i="32" s="1"/>
  <c r="E20" i="25"/>
  <c r="F20" i="25" s="1"/>
  <c r="F87" i="32" s="1"/>
  <c r="E13" i="25"/>
  <c r="E10" i="25"/>
  <c r="E8" i="25"/>
  <c r="C8" i="25"/>
  <c r="E46" i="25"/>
  <c r="E32" i="25"/>
  <c r="C32" i="25"/>
  <c r="E38" i="25"/>
  <c r="E35" i="25"/>
  <c r="C35" i="25"/>
  <c r="E37" i="25"/>
  <c r="C37" i="25"/>
  <c r="C104" i="32" s="1"/>
  <c r="E31" i="25"/>
  <c r="E98" i="32" s="1"/>
  <c r="C31" i="25"/>
  <c r="E6" i="25"/>
  <c r="C6" i="25"/>
  <c r="E19" i="25"/>
  <c r="E24" i="25"/>
  <c r="E91" i="32" s="1"/>
  <c r="C24" i="25"/>
  <c r="C91" i="32" s="1"/>
  <c r="C29" i="25"/>
  <c r="E28" i="25"/>
  <c r="C25" i="25"/>
  <c r="E17" i="25"/>
  <c r="C19" i="25"/>
  <c r="E18" i="25"/>
  <c r="C18" i="25"/>
  <c r="C23" i="25"/>
  <c r="C90" i="32" s="1"/>
  <c r="E22" i="25"/>
  <c r="F22" i="25" s="1"/>
  <c r="F89" i="32" s="1"/>
  <c r="E26" i="25"/>
  <c r="C26" i="25"/>
  <c r="C93" i="32" s="1"/>
  <c r="E29" i="25"/>
  <c r="C41" i="25"/>
  <c r="E40" i="25"/>
  <c r="E25" i="25"/>
  <c r="E34" i="25"/>
  <c r="E23" i="25"/>
  <c r="E90" i="32" s="1"/>
  <c r="E41" i="25"/>
  <c r="F5" i="25"/>
  <c r="F46" i="25"/>
  <c r="F113" i="32" s="1"/>
  <c r="H10" i="30" l="1"/>
  <c r="H129" i="32" s="1"/>
  <c r="H5" i="30"/>
  <c r="H124" i="32" s="1"/>
  <c r="C96" i="32"/>
  <c r="E80" i="32"/>
  <c r="E108" i="32"/>
  <c r="F28" i="25"/>
  <c r="F95" i="32" s="1"/>
  <c r="E95" i="32"/>
  <c r="E99" i="32"/>
  <c r="H11" i="30"/>
  <c r="H130" i="32" s="1"/>
  <c r="C108" i="32"/>
  <c r="E85" i="32"/>
  <c r="C102" i="32"/>
  <c r="I11" i="30"/>
  <c r="I130" i="32" s="1"/>
  <c r="E97" i="32"/>
  <c r="C85" i="32"/>
  <c r="E104" i="32"/>
  <c r="F34" i="25"/>
  <c r="F101" i="32" s="1"/>
  <c r="E101" i="32"/>
  <c r="E96" i="32"/>
  <c r="C86" i="32"/>
  <c r="E102" i="32"/>
  <c r="E87" i="32"/>
  <c r="I10" i="30"/>
  <c r="I129" i="32" s="1"/>
  <c r="E94" i="32"/>
  <c r="E84" i="32"/>
  <c r="F13" i="25"/>
  <c r="F80" i="32" s="1"/>
  <c r="H8" i="30"/>
  <c r="H127" i="32" s="1"/>
  <c r="C83" i="32"/>
  <c r="E107" i="32"/>
  <c r="E93" i="32"/>
  <c r="E86" i="32"/>
  <c r="F25" i="25"/>
  <c r="F92" i="32" s="1"/>
  <c r="E92" i="32"/>
  <c r="C92" i="32"/>
  <c r="C98" i="32"/>
  <c r="F29" i="25"/>
  <c r="F96" i="32" s="1"/>
  <c r="E89" i="32"/>
  <c r="E105" i="32"/>
  <c r="E113" i="32"/>
  <c r="H12" i="30"/>
  <c r="H131" i="32" s="1"/>
  <c r="C99" i="32"/>
  <c r="F19" i="25"/>
  <c r="F86" i="32" s="1"/>
  <c r="F6" i="25"/>
  <c r="F23" i="25"/>
  <c r="F90" i="32" s="1"/>
  <c r="F16" i="25"/>
  <c r="F83" i="32" s="1"/>
  <c r="F33" i="25"/>
  <c r="F100" i="32" s="1"/>
  <c r="F41" i="25"/>
  <c r="F108" i="32" s="1"/>
  <c r="F31" i="25"/>
  <c r="F98" i="32" s="1"/>
  <c r="I20" i="30"/>
  <c r="I139" i="32" s="1"/>
  <c r="F27" i="25"/>
  <c r="F94" i="32" s="1"/>
  <c r="F18" i="25"/>
  <c r="F85" i="32" s="1"/>
  <c r="F24" i="25"/>
  <c r="F91" i="32" s="1"/>
  <c r="F37" i="25"/>
  <c r="F104" i="32" s="1"/>
  <c r="F8" i="25"/>
  <c r="F38" i="25"/>
  <c r="F105" i="32" s="1"/>
  <c r="F26" i="25"/>
  <c r="F93" i="32" s="1"/>
  <c r="F30" i="25"/>
  <c r="F97" i="32" s="1"/>
  <c r="F40" i="25"/>
  <c r="F107" i="32" s="1"/>
  <c r="F17" i="25"/>
  <c r="F84" i="32" s="1"/>
  <c r="F35" i="25"/>
  <c r="F102" i="32" s="1"/>
  <c r="F32" i="25"/>
  <c r="F99" i="32" s="1"/>
  <c r="F10" i="25"/>
  <c r="I12" i="30"/>
  <c r="I131" i="32" s="1"/>
  <c r="G4" i="10" l="1"/>
  <c r="G35" i="10" s="1"/>
  <c r="G4" i="19" s="1"/>
  <c r="G34" i="19" s="1"/>
  <c r="E21" i="25" s="1"/>
  <c r="E88" i="32" s="1"/>
  <c r="C4" i="10"/>
  <c r="C35" i="10" s="1"/>
  <c r="C4" i="19" s="1"/>
  <c r="C34" i="19" s="1"/>
  <c r="C21" i="25" s="1"/>
  <c r="C88" i="32" s="1"/>
  <c r="D4" i="10"/>
  <c r="D35" i="10" s="1"/>
  <c r="D4" i="19" s="1"/>
  <c r="D34" i="19" s="1"/>
  <c r="A38" i="10"/>
  <c r="F4" i="10"/>
  <c r="F35" i="10" s="1"/>
  <c r="F4" i="19" s="1"/>
  <c r="F34" i="19" s="1"/>
  <c r="E4" i="10"/>
  <c r="E35" i="10" s="1"/>
  <c r="E4" i="19" s="1"/>
  <c r="E34" i="19" s="1"/>
  <c r="H46" i="9"/>
  <c r="H4" i="10" s="1"/>
  <c r="H35" i="10" s="1"/>
  <c r="H4" i="19" s="1"/>
  <c r="H34" i="19" s="1"/>
  <c r="I46" i="9"/>
  <c r="I4" i="10" s="1"/>
  <c r="I35" i="10" s="1"/>
  <c r="I4" i="19" s="1"/>
  <c r="I34" i="19" s="1"/>
  <c r="J46" i="9"/>
  <c r="J4" i="10" s="1"/>
  <c r="J35" i="10" s="1"/>
  <c r="J4" i="19" s="1"/>
  <c r="J34" i="19" s="1"/>
  <c r="J47" i="9"/>
  <c r="A49" i="9" s="1"/>
  <c r="I9" i="30" l="1"/>
  <c r="F21" i="25"/>
  <c r="F88" i="32" s="1"/>
  <c r="E49" i="25"/>
  <c r="E116" i="32" s="1"/>
  <c r="H9" i="30"/>
  <c r="C49" i="25"/>
  <c r="C116" i="32" s="1"/>
  <c r="I15" i="30" l="1"/>
  <c r="I134" i="32" s="1"/>
  <c r="I128" i="32"/>
  <c r="H15" i="30"/>
  <c r="H134" i="32" s="1"/>
  <c r="H128" i="32"/>
  <c r="G5" i="25"/>
  <c r="G12" i="25"/>
  <c r="G79" i="32" s="1"/>
  <c r="G30" i="25"/>
  <c r="G97" i="32" s="1"/>
  <c r="G36" i="25"/>
  <c r="G103" i="32" s="1"/>
  <c r="G43" i="25"/>
  <c r="G110" i="32" s="1"/>
  <c r="D9" i="25"/>
  <c r="D16" i="25"/>
  <c r="D83" i="32" s="1"/>
  <c r="D27" i="25"/>
  <c r="D94" i="32" s="1"/>
  <c r="D33" i="25"/>
  <c r="D100" i="32" s="1"/>
  <c r="D39" i="25"/>
  <c r="D106" i="32" s="1"/>
  <c r="D45" i="25"/>
  <c r="D112" i="32" s="1"/>
  <c r="G9" i="25"/>
  <c r="G16" i="25"/>
  <c r="G83" i="32" s="1"/>
  <c r="G27" i="25"/>
  <c r="G94" i="32" s="1"/>
  <c r="G33" i="25"/>
  <c r="G100" i="32" s="1"/>
  <c r="G39" i="25"/>
  <c r="G106" i="32" s="1"/>
  <c r="G45" i="25"/>
  <c r="G112" i="32" s="1"/>
  <c r="D5" i="25"/>
  <c r="D12" i="25"/>
  <c r="D79" i="32" s="1"/>
  <c r="D30" i="25"/>
  <c r="D97" i="32" s="1"/>
  <c r="D36" i="25"/>
  <c r="D103" i="32" s="1"/>
  <c r="D43" i="25"/>
  <c r="D110" i="32" s="1"/>
  <c r="G21" i="25"/>
  <c r="G88" i="32" s="1"/>
  <c r="D21" i="25"/>
  <c r="D88" i="32" s="1"/>
  <c r="E18" i="30" l="1"/>
  <c r="E137" i="32" s="1"/>
  <c r="E16" i="30"/>
  <c r="E135" i="32" s="1"/>
  <c r="E19" i="30"/>
  <c r="E138" i="32" s="1"/>
  <c r="E32" i="30"/>
  <c r="D31" i="30" s="1"/>
  <c r="E136" i="32"/>
  <c r="D49" i="25"/>
  <c r="D116" i="32" s="1"/>
  <c r="G49" i="25"/>
  <c r="G116" i="32" s="1"/>
  <c r="H25" i="30" l="1"/>
  <c r="H144" i="32" s="1"/>
  <c r="D25" i="30"/>
  <c r="D144" i="32" s="1"/>
  <c r="H26" i="30"/>
  <c r="I26" i="30" s="1"/>
  <c r="I145" i="32" s="1"/>
  <c r="D26" i="30"/>
  <c r="D145" i="32" s="1"/>
  <c r="H23" i="30"/>
  <c r="I23" i="30" s="1"/>
  <c r="D23" i="30"/>
  <c r="D142" i="32" s="1"/>
  <c r="D24" i="30"/>
  <c r="D143" i="32" s="1"/>
  <c r="H143" i="32"/>
  <c r="I25" i="30"/>
  <c r="I144" i="32" s="1"/>
  <c r="H145" i="32" l="1"/>
  <c r="H142" i="32"/>
  <c r="F16" i="30"/>
  <c r="F135" i="32" s="1"/>
  <c r="I24" i="30"/>
  <c r="I143" i="32" s="1"/>
  <c r="G16" i="30"/>
  <c r="I142" i="32"/>
  <c r="F17" i="30" l="1"/>
  <c r="F18" i="30" s="1"/>
  <c r="G135" i="32"/>
  <c r="G17" i="30"/>
  <c r="F136" i="32" l="1"/>
  <c r="G136" i="32"/>
  <c r="G18" i="30"/>
  <c r="F19" i="30"/>
  <c r="F137" i="32"/>
  <c r="H27" i="30" l="1"/>
  <c r="F138" i="32"/>
  <c r="G19" i="30"/>
  <c r="G137" i="32"/>
  <c r="I27" i="30" l="1"/>
  <c r="G138" i="32"/>
  <c r="L28" i="31"/>
  <c r="L30" i="31" s="1"/>
  <c r="H146" i="32"/>
  <c r="I146" i="32" l="1"/>
  <c r="H29" i="30"/>
  <c r="G24" i="29" l="1"/>
  <c r="H148" i="32"/>
</calcChain>
</file>

<file path=xl/comments1.xml><?xml version="1.0" encoding="utf-8"?>
<comments xmlns="http://schemas.openxmlformats.org/spreadsheetml/2006/main">
  <authors>
    <author>Usuario</author>
  </authors>
  <commentList>
    <comment ref="B32" authorId="0" shapeId="0">
      <text>
        <r>
          <rPr>
            <b/>
            <sz val="9"/>
            <color indexed="81"/>
            <rFont val="Tahoma"/>
            <family val="2"/>
          </rPr>
          <t xml:space="preserve">Aclaración:
En coproducciones introducir en primer lugar el nombre del solicitante
</t>
        </r>
        <r>
          <rPr>
            <sz val="9"/>
            <color indexed="81"/>
            <rFont val="Tahoma"/>
            <family val="2"/>
          </rPr>
          <t xml:space="preserve">
</t>
        </r>
      </text>
    </comment>
  </commentList>
</comments>
</file>

<file path=xl/comments2.xml><?xml version="1.0" encoding="utf-8"?>
<comments xmlns="http://schemas.openxmlformats.org/spreadsheetml/2006/main">
  <authors>
    <author>berta</author>
  </authors>
  <commentList>
    <comment ref="C58" authorId="0" shapeId="0">
      <text>
        <r>
          <rPr>
            <b/>
            <sz val="9"/>
            <color indexed="81"/>
            <rFont val="Tahoma"/>
            <family val="2"/>
          </rPr>
          <t>Localidad</t>
        </r>
      </text>
    </comment>
    <comment ref="E58" authorId="0" shapeId="0">
      <text>
        <r>
          <rPr>
            <b/>
            <sz val="9"/>
            <color indexed="81"/>
            <rFont val="Tahoma"/>
            <family val="2"/>
          </rPr>
          <t xml:space="preserve">Introducir fecha con formato 
día/mes/año
</t>
        </r>
        <r>
          <rPr>
            <sz val="9"/>
            <color indexed="81"/>
            <rFont val="Tahoma"/>
            <family val="2"/>
          </rPr>
          <t xml:space="preserve">Ej.: 3/5/22
</t>
        </r>
      </text>
    </comment>
  </commentList>
</comments>
</file>

<file path=xl/comments3.xml><?xml version="1.0" encoding="utf-8"?>
<comments xmlns="http://schemas.openxmlformats.org/spreadsheetml/2006/main">
  <authors>
    <author>Usuario</author>
  </authors>
  <commentList>
    <comment ref="F23" authorId="0" shapeId="0">
      <text>
        <r>
          <rPr>
            <b/>
            <sz val="9"/>
            <color indexed="81"/>
            <rFont val="Tahoma"/>
            <family val="2"/>
          </rPr>
          <t>Aclaración:</t>
        </r>
        <r>
          <rPr>
            <sz val="9"/>
            <color indexed="81"/>
            <rFont val="Tahoma"/>
            <family val="2"/>
          </rPr>
          <t xml:space="preserve">
Concedida aunque no se haya recibido / cobrado el importe de la ayuda</t>
        </r>
      </text>
    </comment>
    <comment ref="D36" authorId="0" shapeId="0">
      <text>
        <r>
          <rPr>
            <b/>
            <sz val="9"/>
            <color indexed="81"/>
            <rFont val="Tahoma"/>
            <family val="2"/>
          </rPr>
          <t>Aclaración:</t>
        </r>
        <r>
          <rPr>
            <sz val="9"/>
            <color indexed="81"/>
            <rFont val="Tahoma"/>
            <family val="2"/>
          </rPr>
          <t xml:space="preserve">
Una ayuda es minimis si explícitamente se indica en las bases de su convocatoria</t>
        </r>
      </text>
    </comment>
    <comment ref="F36" authorId="0" shapeId="0">
      <text>
        <r>
          <rPr>
            <b/>
            <sz val="9"/>
            <color indexed="81"/>
            <rFont val="Tahoma"/>
            <family val="2"/>
          </rPr>
          <t>Aclaración:</t>
        </r>
        <r>
          <rPr>
            <sz val="9"/>
            <color indexed="81"/>
            <rFont val="Tahoma"/>
            <family val="2"/>
          </rPr>
          <t xml:space="preserve">
Concedida aunque no se haya recibido / cobrado el importe de la ayuda.</t>
        </r>
      </text>
    </comment>
  </commentList>
</comments>
</file>

<file path=xl/comments4.xml><?xml version="1.0" encoding="utf-8"?>
<comments xmlns="http://schemas.openxmlformats.org/spreadsheetml/2006/main">
  <authors>
    <author>Usuario</author>
  </authors>
  <commentList>
    <comment ref="F172" authorId="0" shapeId="0">
      <text>
        <r>
          <rPr>
            <b/>
            <sz val="9"/>
            <color indexed="81"/>
            <rFont val="Tahoma"/>
            <family val="2"/>
          </rPr>
          <t>Aclaración:</t>
        </r>
        <r>
          <rPr>
            <sz val="9"/>
            <color indexed="81"/>
            <rFont val="Tahoma"/>
            <family val="2"/>
          </rPr>
          <t xml:space="preserve">
Concedida aunque no se haya recibido / cobrado el importe de la ayuda</t>
        </r>
      </text>
    </comment>
    <comment ref="D185" authorId="0" shapeId="0">
      <text>
        <r>
          <rPr>
            <b/>
            <sz val="9"/>
            <color indexed="81"/>
            <rFont val="Tahoma"/>
            <family val="2"/>
          </rPr>
          <t>Aclaración:</t>
        </r>
        <r>
          <rPr>
            <sz val="9"/>
            <color indexed="81"/>
            <rFont val="Tahoma"/>
            <family val="2"/>
          </rPr>
          <t xml:space="preserve">
Una ayuda es minimis si explícitamente se indica en las bases de su convocatoria</t>
        </r>
      </text>
    </comment>
    <comment ref="F185" authorId="0" shapeId="0">
      <text>
        <r>
          <rPr>
            <b/>
            <sz val="9"/>
            <color indexed="81"/>
            <rFont val="Tahoma"/>
            <family val="2"/>
          </rPr>
          <t>Aclaración:</t>
        </r>
        <r>
          <rPr>
            <sz val="9"/>
            <color indexed="81"/>
            <rFont val="Tahoma"/>
            <family val="2"/>
          </rPr>
          <t xml:space="preserve">
Concedida aunque no se haya recibido / cobrado el importe de la ayuda.</t>
        </r>
      </text>
    </comment>
  </commentList>
</comments>
</file>

<file path=xl/sharedStrings.xml><?xml version="1.0" encoding="utf-8"?>
<sst xmlns="http://schemas.openxmlformats.org/spreadsheetml/2006/main" count="1763" uniqueCount="1252">
  <si>
    <t>REMUNERACIONES</t>
  </si>
  <si>
    <t>BRUTAS (*)</t>
  </si>
  <si>
    <t>RETENCIONES (**)</t>
  </si>
  <si>
    <t>DIETAS</t>
  </si>
  <si>
    <t>IRPF</t>
  </si>
  <si>
    <t>SEG.SOCIAL</t>
  </si>
  <si>
    <t>01.01.</t>
  </si>
  <si>
    <t xml:space="preserve">Coros  </t>
  </si>
  <si>
    <t>02.01.</t>
  </si>
  <si>
    <t>DIRECCIÓN</t>
  </si>
  <si>
    <t>02.02.</t>
  </si>
  <si>
    <t>PRODUCCIÓN</t>
  </si>
  <si>
    <t>03.01.</t>
  </si>
  <si>
    <t>04.01.</t>
  </si>
  <si>
    <t>04.01.05</t>
  </si>
  <si>
    <t>04.01.06</t>
  </si>
  <si>
    <t>04.01.07</t>
  </si>
  <si>
    <t>04.01.08</t>
  </si>
  <si>
    <t>04.02.01</t>
  </si>
  <si>
    <t>04.02.02</t>
  </si>
  <si>
    <t>05.01.</t>
  </si>
  <si>
    <t>05.01.05</t>
  </si>
  <si>
    <t>05.01.06</t>
  </si>
  <si>
    <t>05.01.07</t>
  </si>
  <si>
    <t>05.01.08</t>
  </si>
  <si>
    <t>05.01.09</t>
  </si>
  <si>
    <t>05.01.10</t>
  </si>
  <si>
    <t>05.01.11</t>
  </si>
  <si>
    <t>05.01.12</t>
  </si>
  <si>
    <t>05.01.13</t>
  </si>
  <si>
    <t>05.01.14</t>
  </si>
  <si>
    <t>OTROS TRABAJOS</t>
  </si>
  <si>
    <t>05.02.01</t>
  </si>
  <si>
    <t>05.02.02</t>
  </si>
  <si>
    <t>05.02.03</t>
  </si>
  <si>
    <t>05.02.04</t>
  </si>
  <si>
    <t>05.02.05</t>
  </si>
  <si>
    <t>05.02.06</t>
  </si>
  <si>
    <t>06.01.</t>
  </si>
  <si>
    <t>06.01.05</t>
  </si>
  <si>
    <t>06.01.06</t>
  </si>
  <si>
    <t>06.01.07</t>
  </si>
  <si>
    <t>06.01.08</t>
  </si>
  <si>
    <t>06.01.09</t>
  </si>
  <si>
    <t>06.01.10</t>
  </si>
  <si>
    <t>06.01.11</t>
  </si>
  <si>
    <t>06.01.12</t>
  </si>
  <si>
    <t>06.01.13</t>
  </si>
  <si>
    <t>06.02</t>
  </si>
  <si>
    <t>06.02.01</t>
  </si>
  <si>
    <t>06.02.02</t>
  </si>
  <si>
    <t>06.02.03</t>
  </si>
  <si>
    <t>06.02.04</t>
  </si>
  <si>
    <t>06.02.05</t>
  </si>
  <si>
    <t>07.01.</t>
  </si>
  <si>
    <t>07.01.05</t>
  </si>
  <si>
    <t>07.01.06</t>
  </si>
  <si>
    <t>07.01.07</t>
  </si>
  <si>
    <t>07.01.08</t>
  </si>
  <si>
    <t>07.01.09</t>
  </si>
  <si>
    <t>07.01.10</t>
  </si>
  <si>
    <t>07.01.11</t>
  </si>
  <si>
    <t>07.01.12</t>
  </si>
  <si>
    <t>07.01.14</t>
  </si>
  <si>
    <t>07.01.15</t>
  </si>
  <si>
    <t>07.01.16</t>
  </si>
  <si>
    <t>07.02</t>
  </si>
  <si>
    <t>07.02.01</t>
  </si>
  <si>
    <t>07.02.02</t>
  </si>
  <si>
    <t>07.02.03</t>
  </si>
  <si>
    <t>07.02.04</t>
  </si>
  <si>
    <t>07.02.05</t>
  </si>
  <si>
    <t>07.02.06</t>
  </si>
  <si>
    <t>07.02.07</t>
  </si>
  <si>
    <t>07.02.08</t>
  </si>
  <si>
    <t>07.02.09</t>
  </si>
  <si>
    <t>07.02.10</t>
  </si>
  <si>
    <t>08.01.</t>
  </si>
  <si>
    <t>08.02</t>
  </si>
  <si>
    <t>08.02.01</t>
  </si>
  <si>
    <t>08.02.02</t>
  </si>
  <si>
    <t>08.02.03</t>
  </si>
  <si>
    <t>08.02.04</t>
  </si>
  <si>
    <t>08.02.05</t>
  </si>
  <si>
    <t>08.02.06</t>
  </si>
  <si>
    <t>08.02.07</t>
  </si>
  <si>
    <t>08.02.08</t>
  </si>
  <si>
    <t>08.02.09</t>
  </si>
  <si>
    <t>10.01.</t>
  </si>
  <si>
    <t xml:space="preserve">Seguro de responsabilidad civil  </t>
  </si>
  <si>
    <t xml:space="preserve">Seguro de accidentes  </t>
  </si>
  <si>
    <t xml:space="preserve">Seguro de interrupción de rodaje  </t>
  </si>
  <si>
    <t xml:space="preserve">Seguro de buen fin  </t>
  </si>
  <si>
    <t xml:space="preserve">Seguridad Social (Rég. General) (Cuotas de empresa)  </t>
  </si>
  <si>
    <t xml:space="preserve">Seguridad Social (Rég. Especial ) Cuotas de empresa)  </t>
  </si>
  <si>
    <t xml:space="preserve">Viajes  </t>
  </si>
  <si>
    <t xml:space="preserve">Hoteles  </t>
  </si>
  <si>
    <t xml:space="preserve">Comidas  </t>
  </si>
  <si>
    <t>CAPITULO 11.- GASTOS GENERALES</t>
  </si>
  <si>
    <t>11.01.</t>
  </si>
  <si>
    <t xml:space="preserve">Alquiler de oficina  </t>
  </si>
  <si>
    <t xml:space="preserve">Personal administrativo  </t>
  </si>
  <si>
    <t xml:space="preserve">Mensajería  </t>
  </si>
  <si>
    <t xml:space="preserve">Correo y Telégrafo  </t>
  </si>
  <si>
    <t xml:space="preserve">Teléfonos  </t>
  </si>
  <si>
    <t xml:space="preserve">Taxis, y gastos de locomoción fuera de fechas de rodaje  </t>
  </si>
  <si>
    <t xml:space="preserve">Comidas pre y post rodaje  </t>
  </si>
  <si>
    <t>12.01.</t>
  </si>
  <si>
    <t xml:space="preserve">CRI o Internegativo  </t>
  </si>
  <si>
    <t xml:space="preserve">Copias  </t>
  </si>
  <si>
    <t>12.02.</t>
  </si>
  <si>
    <t>12.02.06</t>
  </si>
  <si>
    <t xml:space="preserve">Relaciones públicas    </t>
  </si>
  <si>
    <t>(*) Laboratorio, copias, difusión.</t>
  </si>
  <si>
    <t xml:space="preserve">                         TOTAL CAPITULO 02  </t>
  </si>
  <si>
    <t>. . . . . . . . . . . . . . . . . . . . . . . . . . . . . . . . . . . . . . . . .</t>
  </si>
  <si>
    <t>CAPITULO 04.- PREPRODUCCIÓN</t>
  </si>
  <si>
    <t xml:space="preserve">Materiales                                 </t>
  </si>
  <si>
    <t xml:space="preserve">                         TOTAL CAPITULO 06</t>
  </si>
  <si>
    <t xml:space="preserve">Materiales y volcados                </t>
  </si>
  <si>
    <t xml:space="preserve">Sincronización                           </t>
  </si>
  <si>
    <t xml:space="preserve">Materiales de investigación    </t>
  </si>
  <si>
    <t xml:space="preserve">Volcados                                   </t>
  </si>
  <si>
    <t xml:space="preserve">Sincronización audio               </t>
  </si>
  <si>
    <t xml:space="preserve">                         TOTAL CAPITULO 08</t>
  </si>
  <si>
    <t>9.01</t>
  </si>
  <si>
    <t xml:space="preserve">. . . . . . . . . . . . . . . . . . . . . . . . . . . . . . . . . . . . . . . . . . . . </t>
  </si>
  <si>
    <t>9.02</t>
  </si>
  <si>
    <t>10.02</t>
  </si>
  <si>
    <t>. . . . . . . . . . . . . . . . . . . . . . . . . . . . . . . . . . . . . . . . . . . .</t>
  </si>
  <si>
    <t>Presentación Piloto</t>
  </si>
  <si>
    <t>Presencia en Medios</t>
  </si>
  <si>
    <t>Gestoría laboral y fiscal</t>
  </si>
  <si>
    <t>Documentación</t>
  </si>
  <si>
    <t>Partituras</t>
  </si>
  <si>
    <t>Alquiler de instrumentos</t>
  </si>
  <si>
    <t>Mezcla y edición musical V.O.</t>
  </si>
  <si>
    <t>Mezcla y edición musical otras versiones</t>
  </si>
  <si>
    <t>PERSONAL DE DESARROLLO</t>
  </si>
  <si>
    <t>Argumentos</t>
  </si>
  <si>
    <t>Piloto de -- minutos</t>
  </si>
  <si>
    <t>Traducciones</t>
  </si>
  <si>
    <t>Guiones de desarrollo</t>
  </si>
  <si>
    <t>Teaser de -- minutos</t>
  </si>
  <si>
    <t>CAPITULO 01.- DESARROLLO</t>
  </si>
  <si>
    <t>03.02.</t>
  </si>
  <si>
    <t>Color</t>
  </si>
  <si>
    <t>Test de ambientación (iluminación, texturas, etc.)</t>
  </si>
  <si>
    <t xml:space="preserve">Documentación </t>
  </si>
  <si>
    <t>Asesoría técnica</t>
  </si>
  <si>
    <t>01.02.01</t>
  </si>
  <si>
    <t>01.02.02</t>
  </si>
  <si>
    <t>01.02.03</t>
  </si>
  <si>
    <t>01.02.04</t>
  </si>
  <si>
    <t>01.02.05</t>
  </si>
  <si>
    <t>01.02.06</t>
  </si>
  <si>
    <t>01.02.07</t>
  </si>
  <si>
    <t>01.02.08</t>
  </si>
  <si>
    <t>01.02.09</t>
  </si>
  <si>
    <t>01.02.10</t>
  </si>
  <si>
    <t>01.02.11</t>
  </si>
  <si>
    <t>01.02.12</t>
  </si>
  <si>
    <t>01.02.13</t>
  </si>
  <si>
    <t>01.02.14</t>
  </si>
  <si>
    <t>01.02.15</t>
  </si>
  <si>
    <t>01.02.16</t>
  </si>
  <si>
    <t>01.02.17</t>
  </si>
  <si>
    <t>01.02.18</t>
  </si>
  <si>
    <t>01.02.19</t>
  </si>
  <si>
    <t>Derechos personajes existentes</t>
  </si>
  <si>
    <t>CAPITULO 03.- EQUIPO DE PRODUCCIÓN</t>
  </si>
  <si>
    <t>Voces provisionales para animáticas</t>
  </si>
  <si>
    <t>04.01.09</t>
  </si>
  <si>
    <t>04.01.10</t>
  </si>
  <si>
    <t>04.01.11</t>
  </si>
  <si>
    <t>04.01.12</t>
  </si>
  <si>
    <t>04.01.13</t>
  </si>
  <si>
    <t>04.01.14</t>
  </si>
  <si>
    <t>04.01.15</t>
  </si>
  <si>
    <t>04.01.16</t>
  </si>
  <si>
    <t>04.01.17</t>
  </si>
  <si>
    <t>04.01.18</t>
  </si>
  <si>
    <t>04.01.19</t>
  </si>
  <si>
    <t>Workbook y protocolos</t>
  </si>
  <si>
    <t>04.02.03</t>
  </si>
  <si>
    <t>04.02.04</t>
  </si>
  <si>
    <t>04.02.05</t>
  </si>
  <si>
    <t>04.02.06</t>
  </si>
  <si>
    <t>04.02.07</t>
  </si>
  <si>
    <t>04.02.08</t>
  </si>
  <si>
    <t>04.02.09</t>
  </si>
  <si>
    <t>Esculturas y moldes</t>
  </si>
  <si>
    <t>04.03.</t>
  </si>
  <si>
    <t>04.04.01</t>
  </si>
  <si>
    <t>04.04.02</t>
  </si>
  <si>
    <t>04.04.03</t>
  </si>
  <si>
    <t>04.04.04</t>
  </si>
  <si>
    <t>04.04.05</t>
  </si>
  <si>
    <t>04.04.06</t>
  </si>
  <si>
    <t>04.04.07</t>
  </si>
  <si>
    <t>04.04.08</t>
  </si>
  <si>
    <t>04.04.09</t>
  </si>
  <si>
    <t>DEPARTAMENTO DE ARTE</t>
  </si>
  <si>
    <t>04.01.20</t>
  </si>
  <si>
    <t>04.01.21</t>
  </si>
  <si>
    <t>04.04.10</t>
  </si>
  <si>
    <t>04.01.01</t>
  </si>
  <si>
    <t>04.01.02</t>
  </si>
  <si>
    <t>04.01.03</t>
  </si>
  <si>
    <t>04.01.04</t>
  </si>
  <si>
    <t>04.01.22</t>
  </si>
  <si>
    <t>04.01.23</t>
  </si>
  <si>
    <t>04.01.24</t>
  </si>
  <si>
    <t>04.01.25</t>
  </si>
  <si>
    <t>04.01.26</t>
  </si>
  <si>
    <t>PLANIFICACIÓN</t>
  </si>
  <si>
    <t>04.02.</t>
  </si>
  <si>
    <t>04.02.10</t>
  </si>
  <si>
    <t>04.02.11</t>
  </si>
  <si>
    <t>04.02.12</t>
  </si>
  <si>
    <t>04.02.13</t>
  </si>
  <si>
    <t>04.02.14</t>
  </si>
  <si>
    <t>04.02.15</t>
  </si>
  <si>
    <t>04.02.16</t>
  </si>
  <si>
    <t>04.02.17</t>
  </si>
  <si>
    <t>04.02.18</t>
  </si>
  <si>
    <t>04.02.19</t>
  </si>
  <si>
    <t>04.02.20</t>
  </si>
  <si>
    <t>04.02.21</t>
  </si>
  <si>
    <t>04.02.22</t>
  </si>
  <si>
    <t>04.02.23</t>
  </si>
  <si>
    <t>04.02.24</t>
  </si>
  <si>
    <t>04.03.01</t>
  </si>
  <si>
    <t>04.03.02</t>
  </si>
  <si>
    <t>04.03.03</t>
  </si>
  <si>
    <t>04.03.04</t>
  </si>
  <si>
    <t>04.03.05</t>
  </si>
  <si>
    <t>04.03.06</t>
  </si>
  <si>
    <t>04.03.07</t>
  </si>
  <si>
    <t>04.03.08</t>
  </si>
  <si>
    <t>04.03.09</t>
  </si>
  <si>
    <t>04.03.10</t>
  </si>
  <si>
    <t>04.03.11</t>
  </si>
  <si>
    <t>04.03.12</t>
  </si>
  <si>
    <t>04.03.13</t>
  </si>
  <si>
    <t>04.03.14</t>
  </si>
  <si>
    <t>04.03.15</t>
  </si>
  <si>
    <t>04.03.16</t>
  </si>
  <si>
    <t>04.03.17</t>
  </si>
  <si>
    <t>04.03.18</t>
  </si>
  <si>
    <t>04.03.19</t>
  </si>
  <si>
    <t>04.03.20</t>
  </si>
  <si>
    <t>04.03.21</t>
  </si>
  <si>
    <t>04.03.22</t>
  </si>
  <si>
    <t>04.03.23</t>
  </si>
  <si>
    <t>04.03.24</t>
  </si>
  <si>
    <t xml:space="preserve">CONSTRUCCIÓN (personajes, escenarios, complementos y vehículos) </t>
  </si>
  <si>
    <t>Modelado de personajes</t>
  </si>
  <si>
    <t>Modelado de escenarios</t>
  </si>
  <si>
    <t>Materiales</t>
  </si>
  <si>
    <t>04.03.25</t>
  </si>
  <si>
    <t>04.03.26</t>
  </si>
  <si>
    <t>Rotoscopía</t>
  </si>
  <si>
    <t>CAPITULO 05.- REALIZACIÓN</t>
  </si>
  <si>
    <t>05.03.01</t>
  </si>
  <si>
    <t>05.03.02</t>
  </si>
  <si>
    <t>05.01.01</t>
  </si>
  <si>
    <t>05.01.02</t>
  </si>
  <si>
    <t>05.01.03</t>
  </si>
  <si>
    <t>05.01.04</t>
  </si>
  <si>
    <t>05.01.15</t>
  </si>
  <si>
    <t>05.01.16</t>
  </si>
  <si>
    <t>05.01.17</t>
  </si>
  <si>
    <t>05.01.18</t>
  </si>
  <si>
    <t>05.01.19</t>
  </si>
  <si>
    <t>05.01.20</t>
  </si>
  <si>
    <t>03.01.01</t>
  </si>
  <si>
    <t>03.01.02</t>
  </si>
  <si>
    <t>03.01.03</t>
  </si>
  <si>
    <t>03.01.04</t>
  </si>
  <si>
    <t>03.01.05</t>
  </si>
  <si>
    <t>03.01.06</t>
  </si>
  <si>
    <t>03.01.07</t>
  </si>
  <si>
    <t>03.02.01</t>
  </si>
  <si>
    <t>03.02.02</t>
  </si>
  <si>
    <t>03.02.03</t>
  </si>
  <si>
    <t>03.02.04</t>
  </si>
  <si>
    <t>03.02.05</t>
  </si>
  <si>
    <t>03.02.06</t>
  </si>
  <si>
    <t>03.02.07</t>
  </si>
  <si>
    <t>03.02.08</t>
  </si>
  <si>
    <t>03.02.09</t>
  </si>
  <si>
    <t>03.02.10</t>
  </si>
  <si>
    <t>03.02.11</t>
  </si>
  <si>
    <t>03.02.12</t>
  </si>
  <si>
    <t>03.02.13</t>
  </si>
  <si>
    <t>03.02.14</t>
  </si>
  <si>
    <t>03.02.15</t>
  </si>
  <si>
    <t>03.02.16</t>
  </si>
  <si>
    <t>03.02.17</t>
  </si>
  <si>
    <t>03.02.18</t>
  </si>
  <si>
    <t>03.02.19</t>
  </si>
  <si>
    <t>03.02.20</t>
  </si>
  <si>
    <t>02.01.01</t>
  </si>
  <si>
    <t>02.01.02</t>
  </si>
  <si>
    <t>02.01.03</t>
  </si>
  <si>
    <t>02.01.04</t>
  </si>
  <si>
    <t>02.01.05</t>
  </si>
  <si>
    <t>02.01.06</t>
  </si>
  <si>
    <t>02.01.07</t>
  </si>
  <si>
    <t>02.01.08</t>
  </si>
  <si>
    <t>02.01.09</t>
  </si>
  <si>
    <t>02.01.10</t>
  </si>
  <si>
    <t>02.01.11</t>
  </si>
  <si>
    <t>02.01.12</t>
  </si>
  <si>
    <t>02.01.13</t>
  </si>
  <si>
    <t>02.01.14</t>
  </si>
  <si>
    <t>02.02.01</t>
  </si>
  <si>
    <t>02.02.02</t>
  </si>
  <si>
    <t>02.02.03</t>
  </si>
  <si>
    <t>02.02.04</t>
  </si>
  <si>
    <t>02.02.05</t>
  </si>
  <si>
    <t>02.02.06</t>
  </si>
  <si>
    <t>02.02.07</t>
  </si>
  <si>
    <t>02.02.08</t>
  </si>
  <si>
    <t>02.02.09</t>
  </si>
  <si>
    <t>02.02.10</t>
  </si>
  <si>
    <t>02.02.11</t>
  </si>
  <si>
    <t>02.02.12</t>
  </si>
  <si>
    <t>02.02.13</t>
  </si>
  <si>
    <t>02.02.14</t>
  </si>
  <si>
    <t>02.02.15</t>
  </si>
  <si>
    <t>02.02.16</t>
  </si>
  <si>
    <t>02.02.17</t>
  </si>
  <si>
    <t>02.02.18</t>
  </si>
  <si>
    <t>02.02.19</t>
  </si>
  <si>
    <t>02.02.20</t>
  </si>
  <si>
    <t>02.02.21</t>
  </si>
  <si>
    <t>02.02.22</t>
  </si>
  <si>
    <t>02.02.23</t>
  </si>
  <si>
    <t>02.02.24</t>
  </si>
  <si>
    <t>01.01.01</t>
  </si>
  <si>
    <t>01.01.02</t>
  </si>
  <si>
    <t>01.01.03</t>
  </si>
  <si>
    <t>01.01.04</t>
  </si>
  <si>
    <t>01.01.05</t>
  </si>
  <si>
    <t>01.01.06</t>
  </si>
  <si>
    <t>01.01.07</t>
  </si>
  <si>
    <t>01.02.</t>
  </si>
  <si>
    <t>05.01.21</t>
  </si>
  <si>
    <t>05.01.22</t>
  </si>
  <si>
    <t>05.01.23</t>
  </si>
  <si>
    <t>05.01.24</t>
  </si>
  <si>
    <t>05.01.25</t>
  </si>
  <si>
    <t>05.01.26</t>
  </si>
  <si>
    <t>05.01.27</t>
  </si>
  <si>
    <t>05.01.28</t>
  </si>
  <si>
    <t>05.01.29</t>
  </si>
  <si>
    <t>05.01.30</t>
  </si>
  <si>
    <t>05.01.31</t>
  </si>
  <si>
    <t>05.01.32</t>
  </si>
  <si>
    <t>Clean up</t>
  </si>
  <si>
    <t>05.01.33</t>
  </si>
  <si>
    <t>05.01.34</t>
  </si>
  <si>
    <t>05.01.35</t>
  </si>
  <si>
    <t>05.01.36</t>
  </si>
  <si>
    <t>ANIMACIÓN (tradicional, digital, fotograma a fotograma y captura)</t>
  </si>
  <si>
    <t>Plotter</t>
  </si>
  <si>
    <t xml:space="preserve">Otros gastos (especificar) </t>
  </si>
  <si>
    <t>05.02.07</t>
  </si>
  <si>
    <t>05.02.08</t>
  </si>
  <si>
    <t>05.02.09</t>
  </si>
  <si>
    <t>05.02.10</t>
  </si>
  <si>
    <t>05.02.11</t>
  </si>
  <si>
    <t>05.02.12</t>
  </si>
  <si>
    <t>05.03</t>
  </si>
  <si>
    <t>RENDER</t>
  </si>
  <si>
    <t>COMPOSICIÓN MULTICAPA</t>
  </si>
  <si>
    <t>05.02.13</t>
  </si>
  <si>
    <t>05.02.14</t>
  </si>
  <si>
    <t xml:space="preserve">Otros gastos render (especificar) </t>
  </si>
  <si>
    <t xml:space="preserve">Otros gastos composición (especificar) </t>
  </si>
  <si>
    <t>05.04.</t>
  </si>
  <si>
    <t>05.05</t>
  </si>
  <si>
    <t>05.05.01</t>
  </si>
  <si>
    <t>05.05.02</t>
  </si>
  <si>
    <t>05.05.03</t>
  </si>
  <si>
    <t>05.05.04</t>
  </si>
  <si>
    <t>05.05.05</t>
  </si>
  <si>
    <t>05.05.06</t>
  </si>
  <si>
    <t>05.05.07</t>
  </si>
  <si>
    <t>05.05.08</t>
  </si>
  <si>
    <t>05.05.09</t>
  </si>
  <si>
    <t>05.04.01</t>
  </si>
  <si>
    <t>05.04.02</t>
  </si>
  <si>
    <t>05.04.03</t>
  </si>
  <si>
    <t>05.04.04</t>
  </si>
  <si>
    <t>05.04.05</t>
  </si>
  <si>
    <t>05.04.06</t>
  </si>
  <si>
    <t>05.04.07</t>
  </si>
  <si>
    <t>05.04.08</t>
  </si>
  <si>
    <t>05.04.09</t>
  </si>
  <si>
    <t>05.04.10</t>
  </si>
  <si>
    <t>05.04.11</t>
  </si>
  <si>
    <t>Amortización servidores, redes y sistemas</t>
  </si>
  <si>
    <t>05.05.10</t>
  </si>
  <si>
    <t>05.05.11</t>
  </si>
  <si>
    <t>05.02.</t>
  </si>
  <si>
    <t>Diseño de títulos finales</t>
  </si>
  <si>
    <t>Diseño de cabeceras y transiciones</t>
  </si>
  <si>
    <t>EDICIÓN, MONTAJE</t>
  </si>
  <si>
    <t>06.01.01</t>
  </si>
  <si>
    <t>06.01.02</t>
  </si>
  <si>
    <t>06.01.03</t>
  </si>
  <si>
    <t>06.01.04</t>
  </si>
  <si>
    <t>06.01.14</t>
  </si>
  <si>
    <t>06.02.06</t>
  </si>
  <si>
    <t>06.02.07</t>
  </si>
  <si>
    <t>06.02.08</t>
  </si>
  <si>
    <t>06.02.09</t>
  </si>
  <si>
    <t>Edición final y distintas versiones</t>
  </si>
  <si>
    <t>06.01.15</t>
  </si>
  <si>
    <t>06.02.10</t>
  </si>
  <si>
    <t>CAPITULO 07.- DOBLAJE</t>
  </si>
  <si>
    <t>CAPITULO 06.- POSTPRODUCCIÓN</t>
  </si>
  <si>
    <t xml:space="preserve">                         TOTAL CAPITULO 07</t>
  </si>
  <si>
    <t>DOBLAJE</t>
  </si>
  <si>
    <t>07.01.01</t>
  </si>
  <si>
    <t>07.01.02</t>
  </si>
  <si>
    <t>07.01.03</t>
  </si>
  <si>
    <t>07.01.04</t>
  </si>
  <si>
    <t>07.01.13</t>
  </si>
  <si>
    <t>Alquiler/costos salas y estudios</t>
  </si>
  <si>
    <t xml:space="preserve">EFECTOS DE SONIDO                 </t>
  </si>
  <si>
    <t>Sincronización voces</t>
  </si>
  <si>
    <t>Amortización equipos de sonido</t>
  </si>
  <si>
    <t>Alquiler equipos de sonido</t>
  </si>
  <si>
    <t>06.02.11</t>
  </si>
  <si>
    <t>06.02.12</t>
  </si>
  <si>
    <t xml:space="preserve">Volcados y transferencia de formatos           </t>
  </si>
  <si>
    <t>Amortización licencias software sonido</t>
  </si>
  <si>
    <t>06.02.13</t>
  </si>
  <si>
    <t>07.02.11</t>
  </si>
  <si>
    <t>07.02.12</t>
  </si>
  <si>
    <t>07.02.13</t>
  </si>
  <si>
    <t>CAPITULO 08.- EFECTOS DE SONIDO Y MEZCLA</t>
  </si>
  <si>
    <t>Máster de sonido</t>
  </si>
  <si>
    <t>06.02.14</t>
  </si>
  <si>
    <t>06.02.15</t>
  </si>
  <si>
    <t>MEZCLA Y OTROS TRABAJOS</t>
  </si>
  <si>
    <t>08.02.10</t>
  </si>
  <si>
    <t>08.02.11</t>
  </si>
  <si>
    <t>08.02.12</t>
  </si>
  <si>
    <t>08.02.13</t>
  </si>
  <si>
    <t>08.02.14</t>
  </si>
  <si>
    <t>08.02.15</t>
  </si>
  <si>
    <t xml:space="preserve">Documentación                             </t>
  </si>
  <si>
    <t>CRÉDITOS  Y OTROS TRABAJOS</t>
  </si>
  <si>
    <t>Almacenamiento</t>
  </si>
  <si>
    <t>Betacam Digital formato 4/3</t>
  </si>
  <si>
    <t>Betacam Digital y HDCAM 16/9 (box letter)</t>
  </si>
  <si>
    <t>Transfer NTSC</t>
  </si>
  <si>
    <t>Máster DVD</t>
  </si>
  <si>
    <t>Máster HDCAM SR</t>
  </si>
  <si>
    <t>Máster Blue Ray</t>
  </si>
  <si>
    <t>Otros Máster</t>
  </si>
  <si>
    <t>Copia de seguridad máster</t>
  </si>
  <si>
    <t>09.01.01</t>
  </si>
  <si>
    <t>09.01.02</t>
  </si>
  <si>
    <t>09.01.03</t>
  </si>
  <si>
    <t>09.01.04</t>
  </si>
  <si>
    <t>09.01.05</t>
  </si>
  <si>
    <t>09.01.06</t>
  </si>
  <si>
    <t>09.01.07</t>
  </si>
  <si>
    <t>09.01.08</t>
  </si>
  <si>
    <t>09.01.09</t>
  </si>
  <si>
    <t>09.01.10</t>
  </si>
  <si>
    <t>09.01.11</t>
  </si>
  <si>
    <t>09.02.01</t>
  </si>
  <si>
    <t>09.02.02</t>
  </si>
  <si>
    <t xml:space="preserve">OTROS </t>
  </si>
  <si>
    <t xml:space="preserve">Alquiler magnetoscopios </t>
  </si>
  <si>
    <t>Amortización sala de máquinas</t>
  </si>
  <si>
    <t>Amortización equipos de montaje</t>
  </si>
  <si>
    <t>Amortización software de montaje</t>
  </si>
  <si>
    <t>Alquiler equipos de montaje</t>
  </si>
  <si>
    <t>09.01.12</t>
  </si>
  <si>
    <t>09.01.13</t>
  </si>
  <si>
    <t>09.01.14</t>
  </si>
  <si>
    <t>Retoque otras versiones</t>
  </si>
  <si>
    <t>09.01.15</t>
  </si>
  <si>
    <t>09.02.03</t>
  </si>
  <si>
    <t>09.02.04</t>
  </si>
  <si>
    <t>09.02.05</t>
  </si>
  <si>
    <t>09.02.06</t>
  </si>
  <si>
    <t xml:space="preserve">                         TOTAL CAPITULO 09</t>
  </si>
  <si>
    <t>MÁSTER</t>
  </si>
  <si>
    <t>09.02.07</t>
  </si>
  <si>
    <t>Seguro desplazamiento</t>
  </si>
  <si>
    <t>Coberturas especiales</t>
  </si>
  <si>
    <t>Revisiones médicas</t>
  </si>
  <si>
    <t>Seguro de hardware y software</t>
  </si>
  <si>
    <t>Seguro de materiales de producción</t>
  </si>
  <si>
    <t>Seguro de cambio de moneda</t>
  </si>
  <si>
    <t>Prevención de riesgos laborales</t>
  </si>
  <si>
    <t>Ruedas de prensa</t>
  </si>
  <si>
    <t>CAPITULO 09.- MÁSTER Y MATERIALES</t>
  </si>
  <si>
    <t>GASTOS GENERALES</t>
  </si>
  <si>
    <t>11.01.01</t>
  </si>
  <si>
    <t>11.01.02</t>
  </si>
  <si>
    <t>11.01.03</t>
  </si>
  <si>
    <t>11.01.04</t>
  </si>
  <si>
    <t>11.01.05</t>
  </si>
  <si>
    <t>11.01.06</t>
  </si>
  <si>
    <t>Alquiler equipamiento de oficina</t>
  </si>
  <si>
    <t>11.01.07</t>
  </si>
  <si>
    <t>11.01.08</t>
  </si>
  <si>
    <t>11.01.09</t>
  </si>
  <si>
    <t>11.01.10</t>
  </si>
  <si>
    <t>Mantenimiento sistema de robo, alarmas</t>
  </si>
  <si>
    <t>11.01.11</t>
  </si>
  <si>
    <t>Limpieza</t>
  </si>
  <si>
    <t>11.01.12</t>
  </si>
  <si>
    <t>Agua</t>
  </si>
  <si>
    <t>11.01.13</t>
  </si>
  <si>
    <t>Luz</t>
  </si>
  <si>
    <t>11.01.14</t>
  </si>
  <si>
    <t>11.01.15</t>
  </si>
  <si>
    <t>Mantenimiento aires acondicionados/calefacción</t>
  </si>
  <si>
    <t>11.01.16</t>
  </si>
  <si>
    <t>11.01.17</t>
  </si>
  <si>
    <t>11.01.18</t>
  </si>
  <si>
    <t>Alta fiscal, epígrafe</t>
  </si>
  <si>
    <t>11.01.19</t>
  </si>
  <si>
    <t>11.01.20</t>
  </si>
  <si>
    <t>11.01.21</t>
  </si>
  <si>
    <t>Reparaciones y reposición de instalaciones</t>
  </si>
  <si>
    <t>11.01.22</t>
  </si>
  <si>
    <t>Archivo</t>
  </si>
  <si>
    <t>11.01.23</t>
  </si>
  <si>
    <t>11.01.24</t>
  </si>
  <si>
    <t>11.01.25</t>
  </si>
  <si>
    <t xml:space="preserve">Material y suministros de oficina  </t>
  </si>
  <si>
    <t>11.01.26</t>
  </si>
  <si>
    <t>Copias y fotocopias</t>
  </si>
  <si>
    <t>11.01.27</t>
  </si>
  <si>
    <t>11.01.28</t>
  </si>
  <si>
    <t>11.01.29</t>
  </si>
  <si>
    <t>11.01.30</t>
  </si>
  <si>
    <t>Otras presentaciones</t>
  </si>
  <si>
    <t>Elementos promocionales</t>
  </si>
  <si>
    <t>Flyer, postales, otros</t>
  </si>
  <si>
    <t>Impresión biblias</t>
  </si>
  <si>
    <t>Dosier prensa</t>
  </si>
  <si>
    <t>12.02.01</t>
  </si>
  <si>
    <t>12.01.01</t>
  </si>
  <si>
    <t>12.01.02</t>
  </si>
  <si>
    <t>12.02.02</t>
  </si>
  <si>
    <t>12.02.03</t>
  </si>
  <si>
    <t>12.02.04</t>
  </si>
  <si>
    <t>12.02.05</t>
  </si>
  <si>
    <t>12.02.07</t>
  </si>
  <si>
    <t>12.02.08</t>
  </si>
  <si>
    <t>12.02.09</t>
  </si>
  <si>
    <t>12.02.10</t>
  </si>
  <si>
    <t>12.02.11</t>
  </si>
  <si>
    <t>12.02.12</t>
  </si>
  <si>
    <t>12.02.13</t>
  </si>
  <si>
    <t>12.02.14</t>
  </si>
  <si>
    <t>Backup</t>
  </si>
  <si>
    <t>11.01.31</t>
  </si>
  <si>
    <t>11.01.32</t>
  </si>
  <si>
    <t>10.01.01</t>
  </si>
  <si>
    <t>10.01.02</t>
  </si>
  <si>
    <t>10.01.03</t>
  </si>
  <si>
    <t>10.01.04</t>
  </si>
  <si>
    <t>10.01.05</t>
  </si>
  <si>
    <t>10.01.06</t>
  </si>
  <si>
    <t>10.01.07</t>
  </si>
  <si>
    <t>10.01.08</t>
  </si>
  <si>
    <t>10.01.09</t>
  </si>
  <si>
    <t>10.01.10</t>
  </si>
  <si>
    <t>10.01.11</t>
  </si>
  <si>
    <t>10.01.12</t>
  </si>
  <si>
    <t>10.01.13</t>
  </si>
  <si>
    <t>10.01.14</t>
  </si>
  <si>
    <t>10.01.15</t>
  </si>
  <si>
    <t>10.02.01</t>
  </si>
  <si>
    <t>10.02.02</t>
  </si>
  <si>
    <t>10.02.03</t>
  </si>
  <si>
    <t>10.02.04</t>
  </si>
  <si>
    <t>10.02.05</t>
  </si>
  <si>
    <t>10.02.06</t>
  </si>
  <si>
    <t>10.02.07</t>
  </si>
  <si>
    <t>10.02.08</t>
  </si>
  <si>
    <t>10.02.09</t>
  </si>
  <si>
    <t>10.02.10</t>
  </si>
  <si>
    <t>10.02.11</t>
  </si>
  <si>
    <t>Arte conceptual (búsqueda estilo gráfico)</t>
  </si>
  <si>
    <t>Diseños personajes</t>
  </si>
  <si>
    <t>Diseños escenarios</t>
  </si>
  <si>
    <t>Diseño efectos</t>
  </si>
  <si>
    <t>Diseño grafismo de la serie (logotipo, tipografía, etc.)</t>
  </si>
  <si>
    <t xml:space="preserve">Test animación y ciclos </t>
  </si>
  <si>
    <t>Diseño complementos y vehículos</t>
  </si>
  <si>
    <t>Biblia artística</t>
  </si>
  <si>
    <t xml:space="preserve">                         TOTAL CAPÍTULO 01 </t>
  </si>
  <si>
    <t>Licencia sincronización</t>
  </si>
  <si>
    <t>02.02.25</t>
  </si>
  <si>
    <t>Cantantes  V.O.</t>
  </si>
  <si>
    <t xml:space="preserve">Cantantes otras versiones </t>
  </si>
  <si>
    <t>Derechos discográficos, músicas y canciones</t>
  </si>
  <si>
    <t>Traducciones storyboard, animática, layout</t>
  </si>
  <si>
    <t>02.01.15</t>
  </si>
  <si>
    <t xml:space="preserve">. . . . . . . . . . . . . . . . . . . . . . . . . . . . . . . </t>
  </si>
  <si>
    <t>02.02.26</t>
  </si>
  <si>
    <t>Layout 2D</t>
  </si>
  <si>
    <t>Protocolos de trabajo</t>
  </si>
  <si>
    <t>Diseño escenarios</t>
  </si>
  <si>
    <t>Diseño personajes</t>
  </si>
  <si>
    <t>Diseño accesorios y vehículos</t>
  </si>
  <si>
    <t>Escaneo y conversión 3D de esculturas</t>
  </si>
  <si>
    <t>Copyright patente / registros</t>
  </si>
  <si>
    <t>Modelado de accesorios y vehículos</t>
  </si>
  <si>
    <t xml:space="preserve">Pintura </t>
  </si>
  <si>
    <t>Aplicación de materiales y texturas</t>
  </si>
  <si>
    <t>Desarrollo de sistemas y controles,  I+D</t>
  </si>
  <si>
    <t>Máster de efectos</t>
  </si>
  <si>
    <t>Asistente</t>
  </si>
  <si>
    <t xml:space="preserve">Cámara </t>
  </si>
  <si>
    <t>Cámara</t>
  </si>
  <si>
    <t>Fondista</t>
  </si>
  <si>
    <t>Animaciones maestras y librerías</t>
  </si>
  <si>
    <t>Colorista</t>
  </si>
  <si>
    <t>Retocado de luz, plano a plano</t>
  </si>
  <si>
    <t>Efectos y retoques</t>
  </si>
  <si>
    <t>Line Test</t>
  </si>
  <si>
    <t>Amortización licencias programas informáticos de producción (software 2D, 3D, composición…)</t>
  </si>
  <si>
    <t>Alquiler de equipos informáticos y licencias</t>
  </si>
  <si>
    <t>Sound package</t>
  </si>
  <si>
    <t>Otros gastos (especificar)</t>
  </si>
  <si>
    <t>Edición de músicas de fondo</t>
  </si>
  <si>
    <t>Otros formatos títulos y subtítulos</t>
  </si>
  <si>
    <t xml:space="preserve">Máster vídeo digital                 </t>
  </si>
  <si>
    <t xml:space="preserve">Edición de diálogos    </t>
  </si>
  <si>
    <t xml:space="preserve">Registro de voces     </t>
  </si>
  <si>
    <t>Producción doblaje</t>
  </si>
  <si>
    <t>Efectos de sonido digitales</t>
  </si>
  <si>
    <t xml:space="preserve">Mezcla final        </t>
  </si>
  <si>
    <t>Licencias DOLBY/ DTS / SDDS, etc.</t>
  </si>
  <si>
    <t>Licencias librerías de sonido</t>
  </si>
  <si>
    <t>Amortización librerías de sonido</t>
  </si>
  <si>
    <t>Alquiler sala máquinas</t>
  </si>
  <si>
    <t>09.02.08</t>
  </si>
  <si>
    <t>Alquiler almacén</t>
  </si>
  <si>
    <t>Pago licencia Ayuntamiento</t>
  </si>
  <si>
    <t>Cóctel</t>
  </si>
  <si>
    <t xml:space="preserve">Tráiler (*)  </t>
  </si>
  <si>
    <t>OTROS COSTOS PREPRODUCCIÓN</t>
  </si>
  <si>
    <t>04.04.</t>
  </si>
  <si>
    <t>Amortización licencias programas informáticos de preproducción (software 2D, 3D)</t>
  </si>
  <si>
    <t>Suministros preproducción</t>
  </si>
  <si>
    <t>Alquiler salas y platós</t>
  </si>
  <si>
    <t>Alquiler materiales</t>
  </si>
  <si>
    <t>OTROS</t>
  </si>
  <si>
    <t xml:space="preserve">TRABAJOS DE DESARROLLO </t>
  </si>
  <si>
    <t>01.03.</t>
  </si>
  <si>
    <t>01.03.01</t>
  </si>
  <si>
    <t>01.03.02</t>
  </si>
  <si>
    <t>01.03.03</t>
  </si>
  <si>
    <t>01.03.04</t>
  </si>
  <si>
    <t>01.03.05</t>
  </si>
  <si>
    <t>01.03.06</t>
  </si>
  <si>
    <t>01.03.07</t>
  </si>
  <si>
    <t>01.03.08</t>
  </si>
  <si>
    <t>01.03.09</t>
  </si>
  <si>
    <t>01.03.10</t>
  </si>
  <si>
    <t>Cheker</t>
  </si>
  <si>
    <t xml:space="preserve">                         TOTAL CAPITULO 03  </t>
  </si>
  <si>
    <t>Layout 3D</t>
  </si>
  <si>
    <t>ESCÁNER Y COLOR</t>
  </si>
  <si>
    <t xml:space="preserve">Otros gastos escaner y color (especificar) </t>
  </si>
  <si>
    <t>Pre-producción de sonido</t>
  </si>
  <si>
    <t>Diseño de títulos iniciales</t>
  </si>
  <si>
    <t xml:space="preserve">Mezclas previa voces </t>
  </si>
  <si>
    <t>Betacam Digital y HDCAM formato Anamórfico</t>
  </si>
  <si>
    <t>DVD de materiales (post venta)</t>
  </si>
  <si>
    <t>Seguro error u omisiones</t>
  </si>
  <si>
    <t>SAI y alimentación</t>
  </si>
  <si>
    <t>Making of</t>
  </si>
  <si>
    <t xml:space="preserve"> </t>
  </si>
  <si>
    <t>INSTRUCCIONES PARA CUMPLIMENTAR ESTE DOCUMENTO</t>
  </si>
  <si>
    <t>DURACIÓN:</t>
  </si>
  <si>
    <t>PAÍSES PRODUCTORES O COPRODUCTORES:</t>
  </si>
  <si>
    <t>03.01 Dirección</t>
  </si>
  <si>
    <t>03.02 Producción (SIN PRODUCTOR EJECUTIVO)</t>
  </si>
  <si>
    <t>10.01 Seguros</t>
  </si>
  <si>
    <t>CAP. 11.- GASTOS GENERALES…………………………………………….</t>
  </si>
  <si>
    <t xml:space="preserve">             Firma y sello,</t>
  </si>
  <si>
    <t>01.01  Personal de desarrollo</t>
  </si>
  <si>
    <t>01.02. Trabajos de desarrollo</t>
  </si>
  <si>
    <t>01.03. Otros</t>
  </si>
  <si>
    <t>02.01 Guion</t>
  </si>
  <si>
    <t>02.02 Música</t>
  </si>
  <si>
    <t>04.01 Planificación</t>
  </si>
  <si>
    <t>04.02 Departamento de arte</t>
  </si>
  <si>
    <r>
      <t>05.01 Animación (</t>
    </r>
    <r>
      <rPr>
        <sz val="11"/>
        <rFont val="Arial Narrow"/>
        <family val="2"/>
      </rPr>
      <t>tradicional, digital, fotograma a fotograma y captura</t>
    </r>
    <r>
      <rPr>
        <sz val="12"/>
        <rFont val="Arial Narrow"/>
        <family val="2"/>
      </rPr>
      <t>)</t>
    </r>
  </si>
  <si>
    <r>
      <t>04.03 Construcción (</t>
    </r>
    <r>
      <rPr>
        <sz val="11"/>
        <rFont val="Arial Narrow"/>
        <family val="2"/>
      </rPr>
      <t>personajes, escenarios, complementos, vehículos</t>
    </r>
    <r>
      <rPr>
        <sz val="10"/>
        <rFont val="Arial Narrow"/>
        <family val="2"/>
      </rPr>
      <t>)</t>
    </r>
  </si>
  <si>
    <t>05.03 Render</t>
  </si>
  <si>
    <t>05.04 Composición multicapa</t>
  </si>
  <si>
    <t>05.05 Otros</t>
  </si>
  <si>
    <t>06.02 Créditos y otros trabajos</t>
  </si>
  <si>
    <t>CAP. 07.- DOBLAJE………………………...…………………………………..</t>
  </si>
  <si>
    <t>07.01 Doblaje</t>
  </si>
  <si>
    <t xml:space="preserve">07.02 Otros trabajos </t>
  </si>
  <si>
    <t>08.01 Efectos de sonido</t>
  </si>
  <si>
    <t>08.02 Mezcla y otros trabajos</t>
  </si>
  <si>
    <t>09.01 Máster</t>
  </si>
  <si>
    <t>09.02 Otros trabajos</t>
  </si>
  <si>
    <t>12.01 Cri y copias</t>
  </si>
  <si>
    <t>04.04 Otros costos preproducción</t>
  </si>
  <si>
    <t>05.02 Escáner y color</t>
  </si>
  <si>
    <t>06.01 Edición, montaje</t>
  </si>
  <si>
    <r>
      <t>Otro material gráfico (</t>
    </r>
    <r>
      <rPr>
        <b/>
        <i/>
        <sz val="10"/>
        <rFont val="Arial Narrow"/>
        <family val="2"/>
      </rPr>
      <t>especificar</t>
    </r>
    <r>
      <rPr>
        <b/>
        <sz val="10"/>
        <rFont val="Arial Narrow"/>
        <family val="2"/>
      </rPr>
      <t>)</t>
    </r>
  </si>
  <si>
    <r>
      <t>Amortización equipos informáticos (</t>
    </r>
    <r>
      <rPr>
        <b/>
        <i/>
        <sz val="10"/>
        <rFont val="Arial Narrow"/>
        <family val="2"/>
      </rPr>
      <t>workstations</t>
    </r>
    <r>
      <rPr>
        <b/>
        <sz val="10"/>
        <rFont val="Arial Narrow"/>
        <family val="2"/>
      </rPr>
      <t>)</t>
    </r>
  </si>
  <si>
    <t>CAPITULO 02.- GUION Y MUSICA</t>
  </si>
  <si>
    <t>GUION</t>
  </si>
  <si>
    <t>MUSICA</t>
  </si>
  <si>
    <r>
      <t>Controles de animación y deformadores (</t>
    </r>
    <r>
      <rPr>
        <b/>
        <i/>
        <sz val="10"/>
        <rFont val="Arial Narrow"/>
        <family val="2"/>
      </rPr>
      <t>rigger</t>
    </r>
    <r>
      <rPr>
        <b/>
        <sz val="10"/>
        <rFont val="Arial Narrow"/>
        <family val="2"/>
      </rPr>
      <t xml:space="preserve">) </t>
    </r>
  </si>
  <si>
    <r>
      <t>Otros construcción (</t>
    </r>
    <r>
      <rPr>
        <b/>
        <i/>
        <sz val="10"/>
        <rFont val="Arial Narrow"/>
        <family val="2"/>
      </rPr>
      <t>especificar</t>
    </r>
    <r>
      <rPr>
        <b/>
        <sz val="10"/>
        <rFont val="Arial Narrow"/>
        <family val="2"/>
      </rPr>
      <t>)</t>
    </r>
  </si>
  <si>
    <r>
      <t>Otros animación (</t>
    </r>
    <r>
      <rPr>
        <b/>
        <i/>
        <sz val="10"/>
        <rFont val="Arial Narrow"/>
        <family val="2"/>
      </rPr>
      <t>especificar</t>
    </r>
    <r>
      <rPr>
        <b/>
        <sz val="10"/>
        <rFont val="Arial Narrow"/>
        <family val="2"/>
      </rPr>
      <t>)</t>
    </r>
  </si>
  <si>
    <r>
      <t xml:space="preserve">Amortización </t>
    </r>
    <r>
      <rPr>
        <b/>
        <i/>
        <sz val="10"/>
        <rFont val="Arial Narrow"/>
        <family val="2"/>
      </rPr>
      <t>RENDER FARM</t>
    </r>
  </si>
  <si>
    <r>
      <t>Alquiler salas y platós. (</t>
    </r>
    <r>
      <rPr>
        <b/>
        <i/>
        <sz val="10"/>
        <rFont val="Arial Narrow"/>
        <family val="2"/>
      </rPr>
      <t>Mocap y otros</t>
    </r>
    <r>
      <rPr>
        <b/>
        <sz val="10"/>
        <rFont val="Arial Narrow"/>
        <family val="2"/>
      </rPr>
      <t>)</t>
    </r>
  </si>
  <si>
    <r>
      <t xml:space="preserve">Amortización de hardware y </t>
    </r>
    <r>
      <rPr>
        <b/>
        <i/>
        <sz val="10"/>
        <rFont val="Arial Narrow"/>
        <family val="2"/>
      </rPr>
      <t>software</t>
    </r>
    <r>
      <rPr>
        <b/>
        <sz val="10"/>
        <rFont val="Arial Narrow"/>
        <family val="2"/>
      </rPr>
      <t xml:space="preserve"> de volcado</t>
    </r>
  </si>
  <si>
    <t>CRI Y COPIAS</t>
  </si>
  <si>
    <t>CAP. 01.- DESARROLLO…………………..............................................</t>
  </si>
  <si>
    <t>CAP. 02.- GUION Y MUSICA…………………………..………...………...…</t>
  </si>
  <si>
    <t>CAP. 03.- EQUIPO DE PRODUCCION…………………….…………………</t>
  </si>
  <si>
    <t>CAP. 04.- PREPRODUCCION………………..……………………………......</t>
  </si>
  <si>
    <t>CAP. 05.- REALIZACION………………………………………..……………..</t>
  </si>
  <si>
    <t>CAP. 06.- POSTPRODUCCION………………...………..…………...………</t>
  </si>
  <si>
    <t>CAP. 08.- EFECTOS DE SONIDO Y MEZCLA…………….…...……………</t>
  </si>
  <si>
    <t>CAP. 09.- MASTER Y MATERIALES……………………...………………….</t>
  </si>
  <si>
    <t>(*)</t>
  </si>
  <si>
    <t>(**)</t>
  </si>
  <si>
    <t>Rellenar aunque se incluyan en la casilla anterior</t>
  </si>
  <si>
    <t>Si la relación laboral no es específica, los gastos se imputarán en el capítulo 11 de Gastos Generales</t>
  </si>
  <si>
    <t>REMUNERACIONES BRUTAS (*)</t>
  </si>
  <si>
    <t>I.R.P.F.</t>
  </si>
  <si>
    <t xml:space="preserve">Suma y sigue CAPITULO 04. . . . </t>
  </si>
  <si>
    <t>Continuación CAPITULO 04</t>
  </si>
  <si>
    <r>
      <t>Suma Anterior</t>
    </r>
    <r>
      <rPr>
        <sz val="10"/>
        <rFont val="Arial Narrow"/>
        <family val="2"/>
      </rPr>
      <t>…</t>
    </r>
    <r>
      <rPr>
        <b/>
        <i/>
        <sz val="9"/>
        <rFont val="Arial Narrow"/>
        <family val="2"/>
      </rPr>
      <t>………….</t>
    </r>
  </si>
  <si>
    <t xml:space="preserve">                         TOTAL CAPITULO 04</t>
  </si>
  <si>
    <t xml:space="preserve">Suma y sigue CAPITULO 05. . . . </t>
  </si>
  <si>
    <t>Continuación CAPITULO 05</t>
  </si>
  <si>
    <t>TOTAL CAPITULO 05</t>
  </si>
  <si>
    <r>
      <t xml:space="preserve">TOTAL CAPÍTULO 10 </t>
    </r>
    <r>
      <rPr>
        <b/>
        <sz val="12"/>
        <rFont val="Arial Narrow"/>
        <family val="2"/>
      </rPr>
      <t xml:space="preserve"> </t>
    </r>
  </si>
  <si>
    <t>CAP. 12.- GASTOS DE COPIAS, PROMOCIÓN Y PUBLICIDAD</t>
  </si>
  <si>
    <t>PUBLICIDAD, PROMOCIÓN Y COMUNICACION</t>
  </si>
  <si>
    <t xml:space="preserve">Cuando la relación sea mercantil, la columna de REMUNERACIONES BRUTAS recogerá la Base Imponible de la factura. </t>
  </si>
  <si>
    <r>
      <rPr>
        <b/>
        <sz val="10"/>
        <rFont val="Arial"/>
        <family val="2"/>
      </rPr>
      <t>CAPITULOS 01 a 09:</t>
    </r>
    <r>
      <rPr>
        <sz val="10"/>
        <rFont val="Arial"/>
        <family val="2"/>
      </rPr>
      <t xml:space="preserve"> Aunque las retenciones por IRPF y Seguridad Social se reflejan en las casillas indicadas, estos importes se incluirán también en el declarado como REMUNERACIONES BRUTAS.</t>
    </r>
  </si>
  <si>
    <r>
      <t xml:space="preserve">% NAVARRA
</t>
    </r>
    <r>
      <rPr>
        <b/>
        <sz val="8"/>
        <rFont val="Arial Narrow"/>
        <family val="2"/>
      </rPr>
      <t>(por concepto)</t>
    </r>
  </si>
  <si>
    <t>Inscripciones a festivales nacionales/internacionales</t>
  </si>
  <si>
    <t>En películas de animación se considerará inicio de rodaje la fecha de comienzo del movimiento en los dibujos y final de rodaje el momento en el que terminan las filmaciones y antes del proceso de mezclas y montaje.</t>
  </si>
  <si>
    <t>Cuando se trate de amortizaciones, la citada columna recogerá el coste de amortización fiscalmente deducible correspondiente al tiempo de utilización de los equipos y del material técnico propiedad de la productora, en la realización de la obra audiovisual.</t>
  </si>
  <si>
    <t>Gas</t>
  </si>
  <si>
    <t>Alojamientos pre y post rodaje</t>
  </si>
  <si>
    <t>Hay que cumplimentar únicamente las casillas en color blanco y verde</t>
  </si>
  <si>
    <t>Incluido "horas extras" y dietas (si procede) y retenciones por IRPF y Seguridad Social</t>
  </si>
  <si>
    <t>Los gastos de personal solo si existe una relación laboral con contrato específico para el desarrollo de las tareas incluidas en el capítulo.</t>
  </si>
  <si>
    <t>Amortizaciones</t>
  </si>
  <si>
    <t>INFORME DE AUDITORÍA</t>
  </si>
  <si>
    <t>CAPITULO 10.- SEGUROS, VIAJES, ALOJAMIENTOS Y COMIDAS,</t>
  </si>
  <si>
    <t>03.02.01 Productor ejecutivo (SIN LIMITACIONES)</t>
  </si>
  <si>
    <t>11.01 Gastos generales (SIN LIMITACIONES)</t>
  </si>
  <si>
    <t>12.02 Publicidad, promoción y comunicación (SIN LIMITACIONES)</t>
  </si>
  <si>
    <t>% DE TITULARIDAD DE LA OBRA</t>
  </si>
  <si>
    <t>SEGUROS (*)</t>
  </si>
  <si>
    <t>(*) Seguros que estén directamente ligados a la producción audiovisual y seguros sociales relacionados con el personal con contrato laboral específico. Resto a Capítulo 11 de Gastos Generales</t>
  </si>
  <si>
    <t>COSTE DE PRODUCCIÓN………………………</t>
  </si>
  <si>
    <t>Gasto informe de auditoría……………………………………………………</t>
  </si>
  <si>
    <t>Suministros desarrollo (***)</t>
  </si>
  <si>
    <t>Los gastos de suministros (agua, gas, electricidad y limpieza) fuera del período de rodaje.</t>
  </si>
  <si>
    <t>TOTAL  CAPITULO 11</t>
  </si>
  <si>
    <t>TOTAL  CAPITULO 12</t>
  </si>
  <si>
    <t>12.02 Publicidad, promoción y comunicación (*)</t>
  </si>
  <si>
    <t>(CAPITULOS 01 A 12)</t>
  </si>
  <si>
    <t>CAP. 11.- GASTOS GENERALES (*)…………………………………………….</t>
  </si>
  <si>
    <t>11.01 Gastos generales (*)</t>
  </si>
  <si>
    <r>
      <rPr>
        <b/>
        <sz val="10"/>
        <rFont val="Arial"/>
        <family val="2"/>
      </rPr>
      <t>CAPITULO 11</t>
    </r>
    <r>
      <rPr>
        <sz val="10"/>
        <rFont val="Arial"/>
        <family val="2"/>
      </rPr>
      <t>: En el subcapítulo de Gastos Generales se recoge la totalidad de los gastos indicados si son necesarios para la producción audiovisual. En ningún caso se consignarán gastos estructurales/administración que corresponda a alquileres, dotaciones para amortizaciones, gastos de personal, seguros y otros gastos que no dependan del nivel de productividad.</t>
    </r>
  </si>
  <si>
    <t>% DE EJECUCIÓN EN LA OBRA</t>
  </si>
  <si>
    <t>PRESUPUESTO OBRA AUDIOVISUAL 
DE ANIMACIÓN</t>
  </si>
  <si>
    <t>INTERESES Y GASTOS DE NEGOCIACIÓN</t>
  </si>
  <si>
    <t>VIAJES, ALOJAMIENTOS Y COMIDAS (**), GASTOS FINANCIEROS, INFORME DE AUDITORÍA</t>
  </si>
  <si>
    <t>10.02 Viajes, alojamientos y comidas, gastos financieros e informe auditoría
(SIN INCLUIR INFORME DE AUDITORIA)</t>
  </si>
  <si>
    <t>CAP. 10.- SEGUROS, VIAJES, ALOJAMIENTOS Y COMIDAS, GASTOS FINANCIEROS E INFORME DE AUDITORÍA……………………………………</t>
  </si>
  <si>
    <t>GASTOS FINANCIEROS, INFORME DE AUDITORÍA</t>
  </si>
  <si>
    <t>CAP. 10.- SEGUROS, VIAJES, ALOJAMIENTOS Y COMIDAS,
 GASTOS FINANCIEROS E INFORME DE AUDITORIA…</t>
  </si>
  <si>
    <t>10.02 Viajes, alojamientos y comidas (durante rodaje), 
gastos financieros e informe de auditoría. (SIN INCLUIR INTERESES)</t>
  </si>
  <si>
    <t>03.02 Producción (SIN PRODUCCIÓN EJECUTIVA)</t>
  </si>
  <si>
    <t>03.02.01 Producción ejecutiva (*)</t>
  </si>
  <si>
    <t>10.02.10 Intereses y gastos de financieros (*)</t>
  </si>
  <si>
    <t>(*) Gastos limitados en la convocatoria</t>
  </si>
  <si>
    <t>¿Ha solicitado o recibido alguna otra ayuda con el mismo objeto y finalidad?</t>
  </si>
  <si>
    <t>Aportaciones de entidades privadas</t>
  </si>
  <si>
    <t>Importe
solicitado</t>
  </si>
  <si>
    <t>Importe 
concedido</t>
  </si>
  <si>
    <t>Total</t>
  </si>
  <si>
    <t>Aportaciones de entidades públicas</t>
  </si>
  <si>
    <t>Importe
concedido</t>
  </si>
  <si>
    <t xml:space="preserve">Don/Doña </t>
  </si>
  <si>
    <t>DNI/NIF</t>
  </si>
  <si>
    <t xml:space="preserve">Con domicilio en </t>
  </si>
  <si>
    <t>Calle</t>
  </si>
  <si>
    <t>C.P.</t>
  </si>
  <si>
    <t>EN REPRESENTACIÓN  (señale lo que proceda)  DE LA ENTIDAD</t>
  </si>
  <si>
    <t>DECLARO QUE</t>
  </si>
  <si>
    <r>
      <rPr>
        <vertAlign val="superscript"/>
        <sz val="11"/>
        <color rgb="FF000000"/>
        <rFont val="Calibri"/>
        <family val="2"/>
      </rPr>
      <t>2</t>
    </r>
    <r>
      <rPr>
        <sz val="10"/>
        <rFont val="Arial"/>
        <family val="2"/>
      </rPr>
      <t>.</t>
    </r>
  </si>
  <si>
    <r>
      <rPr>
        <b/>
        <i/>
        <vertAlign val="superscript"/>
        <sz val="8"/>
        <color rgb="FF000000"/>
        <rFont val="Verdana"/>
        <family val="2"/>
      </rPr>
      <t>(2)</t>
    </r>
    <r>
      <rPr>
        <i/>
        <sz val="8"/>
        <color rgb="FF000000"/>
        <rFont val="Verdana"/>
        <family val="2"/>
      </rPr>
      <t xml:space="preserve"> El porcentaje de gasto en Navarra se comprobará en la fase de justificación final de la ayuda, para confirmar si el proyecto final cumple con los requisitos mínimos exigidos en la base 5.2.b) de la convocatoria.</t>
    </r>
  </si>
  <si>
    <t>PRESUPUESTO ACEPTADO Y GASTO EN NAVARRA</t>
  </si>
  <si>
    <t>CAP. 01.-GUION Y MUSICA………………………….......................................</t>
  </si>
  <si>
    <t>CAP. 02.- PERSONAL ARTISTICO…………………………..………………</t>
  </si>
  <si>
    <t>CAP. 03.- EQUIPO TECNICO……………………………………………….....</t>
  </si>
  <si>
    <t xml:space="preserve">    Sin incluir producción ejecutiva</t>
  </si>
  <si>
    <t>CAP. 04.- ESCENOGRAFIA………………………………………………......</t>
  </si>
  <si>
    <t>CAP. 05.- EST. ROD/SON. Y VARIOS. PRODUCCION…………………….</t>
  </si>
  <si>
    <t>CAP. 06.- MAQUINARIA, RODAJE Y TRANSPORTES……………………</t>
  </si>
  <si>
    <t>CAP. 07.- VIAJES, HOTELES Y COMIDAS…………………………………..</t>
  </si>
  <si>
    <t>CAP. 08.- PELICULA VIRGEN Y SOPORTES DIGITALES…………………</t>
  </si>
  <si>
    <t>CAP. 09.- LABORATORIO…………………………………………………….</t>
  </si>
  <si>
    <t>CAP. 10.- SEGUROS ……………...………………………...............................</t>
  </si>
  <si>
    <t>Coste de  Realización</t>
  </si>
  <si>
    <t>Producción ejecutiva</t>
  </si>
  <si>
    <t>Limitado al mayor de: 100.000€ o al 10% del coste de realización</t>
  </si>
  <si>
    <t>Gastos generales (cap. 11)</t>
  </si>
  <si>
    <t>Publicidad (cap. 12.02)</t>
  </si>
  <si>
    <t>Limitado al 40% del coste de realización</t>
  </si>
  <si>
    <t>Limitado al 20% del coste de realización</t>
  </si>
  <si>
    <t>Copias (cap. 12.01)</t>
  </si>
  <si>
    <t>No forma parte del coste de realización</t>
  </si>
  <si>
    <t>CORRECCIÓN COSTES LIMITADOS:</t>
  </si>
  <si>
    <t>PRESUPUESTO ACEPTADO</t>
  </si>
  <si>
    <t>GUION Y MUSICA…………………………..………...………...…</t>
  </si>
  <si>
    <t>EQUIPO DE PRODUCCION…………………….…………………</t>
  </si>
  <si>
    <t>DESARROLLO………………………….......................................</t>
  </si>
  <si>
    <t>PREPRODUCCION………………..……………………………......</t>
  </si>
  <si>
    <t>REALIZACIÓN ………………………………………………………………..</t>
  </si>
  <si>
    <t>POSTPRODUCCIÓN……………………………………………………………….</t>
  </si>
  <si>
    <t>DOBLAJE………………………………………</t>
  </si>
  <si>
    <t>EFECTOS DE SONIDO Y MEZCLA…………….…...……………</t>
  </si>
  <si>
    <t>MASTER Y MATERIALES……………………...………………….</t>
  </si>
  <si>
    <t>SEGUROS, VIAJES, ALOJAMIENTOS Y COMIDAS, GASTOS FINANCIEROS E INFORME DE AUDITORIA…</t>
  </si>
  <si>
    <t xml:space="preserve">    Sin incluir inter. y gastos finan.</t>
  </si>
  <si>
    <t>Inter. y gastos finan. (cap. 10.02.10)</t>
  </si>
  <si>
    <t>% DE EJECUCIÓN DE GASTO DEL SOLICITANTE</t>
  </si>
  <si>
    <t>MÍNIMA FINANCIACIÓN GARANTIZADA
20% TOTAL OBRA AUDIOVISUAL</t>
  </si>
  <si>
    <t>% GASTO EN NAVARRA
DECLARADO</t>
  </si>
  <si>
    <t>% GASTO EN NAVARRA ACEPTADO</t>
  </si>
  <si>
    <t>Nombre de entidad bancaria</t>
  </si>
  <si>
    <t>Importe</t>
  </si>
  <si>
    <r>
      <t xml:space="preserve">RECURSOS AJENOS (PRÉSTAMOS, CRÉDITOS, AVALES, APORTACIOINES DE INVERSORES PRIVADOS
</t>
    </r>
    <r>
      <rPr>
        <sz val="8"/>
        <rFont val="Arial"/>
        <family val="2"/>
      </rPr>
      <t>Acreditación a través de certificados y contratos con las correspondientes entidades</t>
    </r>
  </si>
  <si>
    <t xml:space="preserve">Nombre de entidad </t>
  </si>
  <si>
    <t>Ayuda minimis</t>
  </si>
  <si>
    <r>
      <t xml:space="preserve">OTROS RECURSOS (ACUERDOS CON EMPRESAS DE COMUNICACIÓN O DISTRIBUCIÓN, GASTOS REALIZADOS Y ABONADOS LIGADOS A LA OBRA AUDIOVISUAL,…)
</t>
    </r>
    <r>
      <rPr>
        <sz val="8"/>
        <rFont val="Arial"/>
        <family val="2"/>
      </rPr>
      <t>Acreditación a través de contratos, facturas y justificantes de pago</t>
    </r>
  </si>
  <si>
    <t>% DE FINANCIACIÓN GARANTIZADA DECLARADA POR EL SOLICITANTE</t>
  </si>
  <si>
    <r>
      <t xml:space="preserve">DNI/NIF   </t>
    </r>
    <r>
      <rPr>
        <u/>
        <sz val="10"/>
        <color theme="1"/>
        <rFont val="Verdana"/>
        <family val="2"/>
      </rPr>
      <t xml:space="preserve"> </t>
    </r>
  </si>
  <si>
    <t>calle</t>
  </si>
  <si>
    <t>C.P</t>
  </si>
  <si>
    <t>NIF</t>
  </si>
  <si>
    <t xml:space="preserve">GENERAZINEMA PRODUCCIÓN en su modalidad </t>
  </si>
  <si>
    <t>de</t>
  </si>
  <si>
    <t>Destino: SECCIÓN DE PROYECTOS ESTRATÉGICOS AUDIOVISUALES Y DIGITALES</t>
  </si>
  <si>
    <t>% DE EJECUCIÓN DE GASTO DEL SOLICITANTE EN LA OBRA AUDIOVISUAL</t>
  </si>
  <si>
    <t>IMPORTE DE SUBVENCIÓN SOLICITADA</t>
  </si>
  <si>
    <t>PORCENTAJE DE SUBVENCIÓN SOLICITADA</t>
  </si>
  <si>
    <t>Y, de conformidad con lo previsto en dichas bases reguladoras:</t>
  </si>
  <si>
    <t>a)</t>
  </si>
  <si>
    <t>b)</t>
  </si>
  <si>
    <t>c)</t>
  </si>
  <si>
    <t>d)</t>
  </si>
  <si>
    <t>Documentación que acredite que la empresa está legalmente establecida en España e inscrita como productora en el Registro de Empresas Cinematográficas del ICAA.</t>
  </si>
  <si>
    <t>e)</t>
  </si>
  <si>
    <t>Declara que los datos relativos a la personalidad jurídica privada, como los estatutos y escrituras de la sociedad; o la escritura de constitución, en caso de Agrupación de Interés Económico, no han sufrido modificación respecto de los ya entregados en otras convocatorias anteriores de la Dirección General de Cultura.</t>
  </si>
  <si>
    <t>f)</t>
  </si>
  <si>
    <t>g)</t>
  </si>
  <si>
    <t>h)</t>
  </si>
  <si>
    <t>i)</t>
  </si>
  <si>
    <t>j)</t>
  </si>
  <si>
    <t>k)</t>
  </si>
  <si>
    <t>l)</t>
  </si>
  <si>
    <t>m)</t>
  </si>
  <si>
    <t>n)</t>
  </si>
  <si>
    <t>o)</t>
  </si>
  <si>
    <t>Si la solicitud no ha sido enviada telemáticamente, copia digital de todo lo anterior.</t>
  </si>
  <si>
    <t>2. Declara no estar incurso en ninguna de las prohibiciones para obtener la condición de beneficiario señaladas  en  el  artículo  13  de  la  Ley  Foral  11/2005,  de  9  de noviembre, de Subvenciones, en particular lo dispuesto en los apartados 2 y 3 del citado artículo.</t>
  </si>
  <si>
    <t>3.  En relación con la opción de defender el proyecto de producción en un tiempo máximo de 15 minutos ante la Comisión de valoración, declara:</t>
  </si>
  <si>
    <t xml:space="preserve">Que está interesado en acogerse a esta opción. </t>
  </si>
  <si>
    <t>Que no está interesado en acogerse a esta opción.</t>
  </si>
  <si>
    <t>4.  Declara su compromiso a comunicar por escrito al Departamento de Cultura y Deporte, cualquier eventualidad relevante en el desarrollo  del proyecto que  suponga  una modificación del mismo en el momento en que ésta se produzca.</t>
  </si>
  <si>
    <t>En</t>
  </si>
  <si>
    <t>a</t>
  </si>
  <si>
    <t>Nombre y Apellidos:</t>
  </si>
  <si>
    <t>INFORMACIÓN SOBRE PROTECCIÓN DE DATOS DE CARÁCTER PERSONAL</t>
  </si>
  <si>
    <r>
      <t xml:space="preserve">El tratamiento de datos de carácter personal se realizará conforme a lo dispuesto en el Reglamento (UE) 2016/679 del Parlamento Europeo y del Consejo, de 27 de abril de 2016, relativo a la protección de las personas físicas en lo que respecta al tratamiento de datos personales y a la libre circulación de estos datos </t>
    </r>
    <r>
      <rPr>
        <sz val="10"/>
        <rFont val="Verdana"/>
        <family val="2"/>
      </rPr>
      <t xml:space="preserve">(enlace a EUR-lex) </t>
    </r>
    <r>
      <rPr>
        <sz val="10"/>
        <color theme="1"/>
        <rFont val="Verdana"/>
        <family val="2"/>
      </rPr>
      <t xml:space="preserve">y en la Ley Orgánica 3/2018, de 5 de diciembre, de Protección de Datos Personales y garantía de los derechos digitales. </t>
    </r>
  </si>
  <si>
    <t>https://www.boe.es/buscar/doc.php?id=BOE-A-2018-16673</t>
  </si>
  <si>
    <t>RESPONSABLE DEL TRATAMIENTO</t>
  </si>
  <si>
    <t>Departamento de Cultura y Deporte.</t>
  </si>
  <si>
    <t>C/ Navarrería 39, 31001, Pamplona-Iruña.</t>
  </si>
  <si>
    <t>culturaydeporte@navarra.es</t>
  </si>
  <si>
    <t>DELEGADA DE PROTECCIÓN DE DATOS</t>
  </si>
  <si>
    <t>Unidad   Delegada   de   Protección   de   Datos   del   Gobierno   de   Navarra.</t>
  </si>
  <si>
    <t>dpd@navarra.es</t>
  </si>
  <si>
    <t>FINALIDAD DEL TRATAMIENTO</t>
  </si>
  <si>
    <t>Gestionar su participación en esta convocatoria.</t>
  </si>
  <si>
    <t>LEGITIMACIÓN DEL TRATAMIENTO</t>
  </si>
  <si>
    <t>Tratamiento necesario en ejercicio de poderes públicos o el interés público (art. 6.1. e) del Reglamento General de Protección de Datos), de conformidad con lo dispuesto en la Ley Foral 11/2005, de 9 de noviembre, de Subvenciones.</t>
  </si>
  <si>
    <t>PROCEDENCIA DE DATOS</t>
  </si>
  <si>
    <t>Los  datos  identificativos  y  de  contacto;  datos  fiscales  y  laborales;  datos financieros y bancarios, y, en su caso,  los datos académicos y profesionales, se obtendrán de su solicitud, y, previo requerimiento, de cualquier administración, especialmente de la Agencia Estatal de Administración Tributaria, de la Hacienda Tributara de Navarra y de la Tesorería General de la Seguridad Social, salvo que se oponga a que se realice dicho requerimiento.</t>
  </si>
  <si>
    <t>PERÍODO DE CONSERVACIÓN</t>
  </si>
  <si>
    <t>Los  datos  se  conservarán  durante  el  tiempo  necesario  para  cumplir  con  la finalidad para la que se recabaron y para determinar las posibles responsabilidades que se pudieran derivar de dicha finalidad y del tratamiento de los datos. Será de aplicación lo dispuesto en la normativa de archivos y documentación. En cualquier caso, los datos podrán ser conservados, en su caso, con fines de archivo de interés público, fines de investigación científica e histórica o fines estadísticos.</t>
  </si>
  <si>
    <t>CESIÓN DE DATOS</t>
  </si>
  <si>
    <t>No se prevé la cesión de sus datos a terceros salvo que la normativa lo habilite o medie su consentimiento para ello.</t>
  </si>
  <si>
    <t>DERECHOS QUE PUEDE EJERCITAR</t>
  </si>
  <si>
    <t xml:space="preserve">Respecto a los datos de carácter personal recogidos para su tratamiento, tiene la posibilidad de ejercitar los derechos de acceso, rectificación, cancelación, limitación de tratamiento, oposición y a la portabilidad de los datos, mediante solicitud dirigida por escrito al responsable del tratamiento a la dirección antes señalada en los términos que señala la normativa vigente. Si entiende vulnerados sus derechos sobre protección de datos, puede presentar reclamación ante la Agencia Española de Protección de Datos. </t>
  </si>
  <si>
    <t>https://www.aepd.es/</t>
  </si>
  <si>
    <t>1.  Aporta, según se exige en las mismas, los documentos siguientes obligatoriamente por separado y debidamente identificados:</t>
  </si>
  <si>
    <t>ñ)</t>
  </si>
  <si>
    <t>número</t>
  </si>
  <si>
    <t xml:space="preserve">de </t>
  </si>
  <si>
    <t>)</t>
  </si>
  <si>
    <t>Sí</t>
  </si>
  <si>
    <t>No</t>
  </si>
  <si>
    <t xml:space="preserve"> EN NOMBRE PROPIO O </t>
  </si>
  <si>
    <t>X</t>
  </si>
  <si>
    <r>
      <t xml:space="preserve">CAPÍTULOS 01 A 12: </t>
    </r>
    <r>
      <rPr>
        <sz val="10"/>
        <rFont val="Arial"/>
        <family val="2"/>
      </rPr>
      <t>Recogen los gastos de la obra audiovisual asumidos por el solicitante que se correspondan con el periodo subvencionable según se establece en las bases de la convocatoria. IMPORTANTE: No se limitará el importe de los gastos limitados: Producción ejecutiva, gastos generales, gastos financieros y gastos de comercialización.
La hoja de cálculo calculará y corregirá de forma automática los importes de los conceptos anteriores para ajustarlos a los límites establecidos en las bases de la convocatoria, en la pestaña PRESUPUESTO ACEPTADO</t>
    </r>
  </si>
  <si>
    <t xml:space="preserve">Pulsar doble clic sobre el siguiente cuadro para ver el video sobre como guardar en formato PDF, una pestaña de hoja de cálculo </t>
  </si>
  <si>
    <t xml:space="preserve">PRESUPUESTO TOTAL DE LA OBRA AUDIOVISUAL </t>
  </si>
  <si>
    <t>AÑO SOLICITUD AYUDA</t>
  </si>
  <si>
    <t>(1)
PRESUPUESTO TOTAL OBRA AUDIOVISUAL</t>
  </si>
  <si>
    <t>(1) Se cumplimentará exclusivamente si se trata de una coproducción y recogerá los importes totales aplicados a la obra audiovisual</t>
  </si>
  <si>
    <t>(2) Recoge los gastos totales del solicitante.</t>
  </si>
  <si>
    <t>(3) Recoge el gasto en territorio navarro según la O.F. 69/2021</t>
  </si>
  <si>
    <t xml:space="preserve">
RESUMEN DE GASTOS DEL PERIODO SUBVENCIONABLE</t>
  </si>
  <si>
    <t>PRESUPUESTO TOTAL</t>
  </si>
  <si>
    <t>Mediante la presente declaración responsable se indica el porcentaje de gasto realizado en territorio navarro teniendo en cuenta los criterios establecidos en al artículo 2 de la Orden Foral 69/2021 de 7 de mayo, de la Consejera de Economía y Hacienda.</t>
  </si>
  <si>
    <t xml:space="preserve">   es del</t>
  </si>
  <si>
    <t xml:space="preserve">El porcentaje de gasto realizado en territorio navarro sobre el presupuesto aceptado del proyecto presentado a la CONVOCATORIA GENERAZINEMA PRODUCCIÓN  </t>
  </si>
  <si>
    <t>PRESUPUESTO TOTAL DE LA OBRA AUDIOVISUAL……</t>
  </si>
  <si>
    <t>Anexo II con la información técnica en formato EXCEL.</t>
  </si>
  <si>
    <t>p)</t>
  </si>
  <si>
    <t>Memoria de Producción y Dirección en formato libre.</t>
  </si>
  <si>
    <t>q)</t>
  </si>
  <si>
    <t>Guion completo y sinopsis de la película.</t>
  </si>
  <si>
    <t>r)</t>
  </si>
  <si>
    <t>s)</t>
  </si>
  <si>
    <t>t)</t>
  </si>
  <si>
    <t>5.   Declara observar el cumplimiento de la normativa legal y convencional aplicable a las relaciones con el personal creativo, artístico y técnico de estar al corriente en el pago de las obligaciones contraídas con dicho personal así como con las industrias técnicas en relación al proyecto para el que se solicita la ayuda.</t>
  </si>
  <si>
    <t>Es productora independiente, de acuerdo con la definición del artículo 4.n) de la Ley 55/2007, de 28 de diciembre del Cine.</t>
  </si>
  <si>
    <t>En cumplimiento de lo dispuesto en el articulo 13 de dicho Reglamento se informa de lo siguiente:</t>
  </si>
  <si>
    <t>NOMBRE REPRESENTANTE</t>
  </si>
  <si>
    <t>DNI</t>
  </si>
  <si>
    <t>LOCALIDAD</t>
  </si>
  <si>
    <t>CP</t>
  </si>
  <si>
    <t>CALLE</t>
  </si>
  <si>
    <t>TELEFONO</t>
  </si>
  <si>
    <t>EMAIL</t>
  </si>
  <si>
    <t>EMPRESA</t>
  </si>
  <si>
    <t>TITULO DE LA OBRA</t>
  </si>
  <si>
    <t>AÑO PRESENTACIÓN</t>
  </si>
  <si>
    <t>GASTO DEL PERIODO SOBVENCIONABLE</t>
  </si>
  <si>
    <t>CAP.01. DESARROLLO………………………….......................................</t>
  </si>
  <si>
    <t>CAP.02. GUION Y MUSICA…………………………..………...………...…</t>
  </si>
  <si>
    <t>CAP.03. EQUIPO DE PRODUCCION…………………….…………………</t>
  </si>
  <si>
    <t>CAP.04. PREPRODUCCION………………..……………………………......</t>
  </si>
  <si>
    <t>CAP.05. REALIZACIÓN ………………………………………………………………..</t>
  </si>
  <si>
    <t>CAP.06. POSTPRODUCCIÓN……………………………………………………………….</t>
  </si>
  <si>
    <t>CAP.07. DOBLAJE………………………………………</t>
  </si>
  <si>
    <t>CAP.08. EFECTOS DE SONIDO Y MEZCLA…………….…...……………</t>
  </si>
  <si>
    <t>CAP.09. MASTER Y MATERIALES……………………...………………….</t>
  </si>
  <si>
    <t>CAP.10.  SEGUROS, VIAJES, ALOJAMIENTOS Y COMIDAS, GASTOS FINANCIEROS E INFORME DE AUDITORIA…</t>
  </si>
  <si>
    <t>PRESUPUESTO AEPTADO Y GASTO EN NAVARRA</t>
  </si>
  <si>
    <t>NO</t>
  </si>
  <si>
    <t>SI</t>
  </si>
  <si>
    <t xml:space="preserve">    (Señalar con una X lo que proceda)</t>
  </si>
  <si>
    <t>COLOR</t>
  </si>
  <si>
    <t>DURACIÓN</t>
  </si>
  <si>
    <t>COPRODUCCIÓN ESPAÑOLA</t>
  </si>
  <si>
    <t>% EJECUCIÓN
Presentación</t>
  </si>
  <si>
    <t>% EJECUCIÓN 
Presupuesto</t>
  </si>
  <si>
    <t>DATOS PERSONALES Y DE LA OBRA</t>
  </si>
  <si>
    <t>PERSONALIDAD
SOLICITANTE</t>
  </si>
  <si>
    <t>FÍSICA</t>
  </si>
  <si>
    <t>JURÍDICA</t>
  </si>
  <si>
    <t>AIE</t>
  </si>
  <si>
    <t>Cumplimentar manualmente</t>
  </si>
  <si>
    <t>S.L.</t>
  </si>
  <si>
    <t>S.A.</t>
  </si>
  <si>
    <t>S.Coop.</t>
  </si>
  <si>
    <t>Com. Bienes</t>
  </si>
  <si>
    <t>Sin Áni. Lucro</t>
  </si>
  <si>
    <t>Colectiva</t>
  </si>
  <si>
    <t>Comanditaria</t>
  </si>
  <si>
    <r>
      <rPr>
        <b/>
        <sz val="10"/>
        <rFont val="Arial"/>
        <family val="2"/>
      </rPr>
      <t>PRESENTACIÓN</t>
    </r>
    <r>
      <rPr>
        <sz val="10"/>
        <rFont val="Arial"/>
        <family val="2"/>
      </rPr>
      <t>: Cumplimentar datos relevantes de la obra audiovisual</t>
    </r>
  </si>
  <si>
    <t>Dirección General de Cultura-Institución Príncipe de Viana</t>
  </si>
  <si>
    <t>PRESUPUESTO TOTAL DEL PERIODO SUBVENCIONABLE</t>
  </si>
  <si>
    <t>En el caso de acogerse a la base 5.3: Solicitud y exposición de motivos.</t>
  </si>
  <si>
    <t>En el caso de que la productora solicitante vaya a realizar el proyecto en coproducción, documentación pertinente según indican las bases 6.3.1.f) y 6.3.1.g)</t>
  </si>
  <si>
    <r>
      <t xml:space="preserve">RECURSOS PROPIOS (SALDOS EN CUENTAS BANCARIAS)
</t>
    </r>
    <r>
      <rPr>
        <sz val="8"/>
        <rFont val="Arial"/>
        <family val="2"/>
      </rPr>
      <t xml:space="preserve">Acreditación a través de certificado bancario </t>
    </r>
  </si>
  <si>
    <r>
      <t xml:space="preserve">ANEXO I
</t>
    </r>
    <r>
      <rPr>
        <b/>
        <sz val="12"/>
        <color theme="0"/>
        <rFont val="Verdana"/>
        <family val="2"/>
      </rPr>
      <t>OBRA AUDIOVISUAL DE ANIMACIÓN</t>
    </r>
  </si>
  <si>
    <t>En el caso de que sí lo haya cumplimentar la tabla inferior</t>
  </si>
  <si>
    <t>(Firma)</t>
  </si>
  <si>
    <r>
      <rPr>
        <b/>
        <sz val="10"/>
        <color theme="0"/>
        <rFont val="Arial"/>
        <family val="2"/>
      </rPr>
      <t>Anexo I.A. Solicitud</t>
    </r>
    <r>
      <rPr>
        <sz val="10"/>
        <color theme="0"/>
        <rFont val="Arial"/>
        <family val="2"/>
      </rPr>
      <t>: Este documento se cumplimentará en parte de forma automática. Una vez cumplimentado en su totalidad, guardar su contenido como PDF, siguiendo la indicaciones que se dan, para adjuntarlo firmado con el resto de documentación.</t>
    </r>
  </si>
  <si>
    <r>
      <rPr>
        <b/>
        <sz val="10"/>
        <color theme="0"/>
        <rFont val="Arial"/>
        <family val="2"/>
      </rPr>
      <t>Anexo I.B. D.R. Gasto en Navarra</t>
    </r>
    <r>
      <rPr>
        <sz val="10"/>
        <color theme="0"/>
        <rFont val="Arial"/>
        <family val="2"/>
      </rPr>
      <t>: Este documento se cumplimentará en parte de forma automática. Una vez cumplimentado en su totalidad, guardar su contenido como PDF, siguiendo la indicaciones que se dan, para adjuntarlo firmado con el resto de documentación.</t>
    </r>
  </si>
  <si>
    <t>Se informa que EXCEL es la aplicación que hay que utilizar para cumplimentar el archivo. Además debe seguirse el orden de las pestañas al hacerlo.</t>
  </si>
  <si>
    <t>Si tiene problemas para ver el video, puede intentarlo a través del siguiente enlace a youtube</t>
  </si>
  <si>
    <r>
      <t xml:space="preserve">ANEXO I.B.
DECLARACIÓN RESPONSABLE DE GASTOS A REALIZAR EN NAVARRA </t>
    </r>
    <r>
      <rPr>
        <b/>
        <vertAlign val="superscript"/>
        <sz val="11"/>
        <color rgb="FFFFFFFF"/>
        <rFont val="Verdana"/>
        <family val="2"/>
      </rPr>
      <t>1</t>
    </r>
  </si>
  <si>
    <t>Video explicación Guardar e imprimir Anexo I.A. en PDF</t>
  </si>
  <si>
    <t>La columna sombreada recogerá el gasto realizado en Navarra; aunque este gasto se refleja aquí, estos importes se recogerán igualmente en el declarado como REMUNERACIONES BRUTAS.</t>
  </si>
  <si>
    <t>Generazinema producción</t>
  </si>
  <si>
    <r>
      <t xml:space="preserve">DECLARACIÓN DE AYUDAS Y SUBVENCIONES
</t>
    </r>
    <r>
      <rPr>
        <sz val="8"/>
        <rFont val="Arial"/>
        <family val="2"/>
      </rPr>
      <t>Declarar las solicitadas aunque no estén resueltas y concedidas. Para determinar la financiación garantizada se tendrá en cuenta las que estén concedidas a fecha de solicitud</t>
    </r>
    <r>
      <rPr>
        <sz val="10"/>
        <rFont val="Arial"/>
        <family val="2"/>
      </rPr>
      <t xml:space="preserve">
</t>
    </r>
    <r>
      <rPr>
        <sz val="8"/>
        <rFont val="Arial"/>
        <family val="2"/>
      </rPr>
      <t>Acreditación a través resoluciones o comunicaciones de concesión</t>
    </r>
  </si>
  <si>
    <t>Teléfono</t>
  </si>
  <si>
    <t>correo electrónico</t>
  </si>
  <si>
    <t>Memoria explicativa del proyecto y ficha técnico-artística, en formato PDF, extraídas de sus correspondientes pestañas del Anexo II.</t>
  </si>
  <si>
    <r>
      <rPr>
        <b/>
        <i/>
        <vertAlign val="superscript"/>
        <sz val="8"/>
        <color rgb="FF000000"/>
        <rFont val="Verdana"/>
        <family val="2"/>
      </rPr>
      <t>(1)</t>
    </r>
    <r>
      <rPr>
        <i/>
        <sz val="8"/>
        <color rgb="FF000000"/>
        <rFont val="Verdana"/>
        <family val="2"/>
      </rPr>
      <t xml:space="preserve"> Esta declaración no exime la cumplimentación del “Anexo I. Obra audiovisual de animación” en donde constarán los gastos a realizar en Navarra de forma detallada.</t>
    </r>
  </si>
  <si>
    <t>Cuando la contratación abarque más de una producción audiovisual, solo se incluirá en el capítulo la parte proporcional</t>
  </si>
  <si>
    <t>(BOLETÍN OFICIAL DE NAVARRA)</t>
  </si>
  <si>
    <t>NOMBRE DEL PROYECTO</t>
  </si>
  <si>
    <t>¿HAY MÁS DE UNA EMPRESA PRODUCTORA ESPAÑOLA?</t>
  </si>
  <si>
    <t>NOMBRE DE EMPRESAS COPRODUCTORAS (incluido el nombre de la solicitante)</t>
  </si>
  <si>
    <t>Cronometraje de guion</t>
  </si>
  <si>
    <t xml:space="preserve">Profesor/a grabación canciones  </t>
  </si>
  <si>
    <t xml:space="preserve">Ayudante de producción (desarrollo) </t>
  </si>
  <si>
    <t>Argumento original</t>
  </si>
  <si>
    <t>Guion</t>
  </si>
  <si>
    <t xml:space="preserve">Diálogos adicionales </t>
  </si>
  <si>
    <t>Gagman</t>
  </si>
  <si>
    <t>Adaptación guion</t>
  </si>
  <si>
    <t>Orquestación</t>
  </si>
  <si>
    <t>Arreglista</t>
  </si>
  <si>
    <t>Letrista</t>
  </si>
  <si>
    <t>Amortización licencias programas informáticos
para desarrollo (software 2D, 3D)</t>
  </si>
  <si>
    <t>Primer/a ayudante dirección</t>
  </si>
  <si>
    <t xml:space="preserve">Segundo/a ayudante dirección </t>
  </si>
  <si>
    <t xml:space="preserve">Auxiliar de dirección </t>
  </si>
  <si>
    <t>Asistente de dirección</t>
  </si>
  <si>
    <t xml:space="preserve">Dirección de producción </t>
  </si>
  <si>
    <t>Jefatura de producción</t>
  </si>
  <si>
    <t>Supervisión de producción</t>
  </si>
  <si>
    <t>Supervisión de producción en el extranjero</t>
  </si>
  <si>
    <t xml:space="preserve">Primer/a ayudante producción </t>
  </si>
  <si>
    <t>Segundo/a ayudante producción</t>
  </si>
  <si>
    <t>Auxiliar producción</t>
  </si>
  <si>
    <t>Secretaría producción</t>
  </si>
  <si>
    <t>Meritorio/a producción</t>
  </si>
  <si>
    <t>Responsable de reutilización</t>
  </si>
  <si>
    <t>Dirección Técnica</t>
  </si>
  <si>
    <t>Casting artistas</t>
  </si>
  <si>
    <t>Dirección financiera</t>
  </si>
  <si>
    <t>Jefatura de contabilidad</t>
  </si>
  <si>
    <t>Ayudante de contabilidad</t>
  </si>
  <si>
    <t>Cajero/a-pagador/a</t>
  </si>
  <si>
    <t>. . . . . . . . . . . . . . . . . . . . . . . . . . . . . . . . . . .</t>
  </si>
  <si>
    <t>Asesoría técnica / consultoría de guion</t>
  </si>
  <si>
    <t>Supervisión musical</t>
  </si>
  <si>
    <t>Adaptación letras a otros idiomas</t>
  </si>
  <si>
    <t>Dirección de orquesta</t>
  </si>
  <si>
    <t xml:space="preserve">Consultoría musical  </t>
  </si>
  <si>
    <t xml:space="preserve">Dirección desarrollo concepto </t>
  </si>
  <si>
    <t xml:space="preserve">Dirección artística (desarrollo) </t>
  </si>
  <si>
    <t>Coordinación de producción (desarrollo)</t>
  </si>
  <si>
    <t xml:space="preserve">Dirección de animación (desarrollo)  </t>
  </si>
  <si>
    <t>Músicas (desarrollo)</t>
  </si>
  <si>
    <t>Supervisión storyboard</t>
  </si>
  <si>
    <t>Storyboarder</t>
  </si>
  <si>
    <t>Asistente Storyboarder</t>
  </si>
  <si>
    <t>Meritorio/a Storyboarder</t>
  </si>
  <si>
    <t>Cronometraje Animáticas</t>
  </si>
  <si>
    <t>Supervisión Animáticas</t>
  </si>
  <si>
    <t>Montaje Animáticas</t>
  </si>
  <si>
    <t>Asistente Animáticas</t>
  </si>
  <si>
    <t>Meritorio/a Animáticas</t>
  </si>
  <si>
    <t>Supervisión Layout</t>
  </si>
  <si>
    <t>Layout de estilo</t>
  </si>
  <si>
    <t>Asistente de Layout</t>
  </si>
  <si>
    <t>Supervisión cartas dirección (X-Sheet)</t>
  </si>
  <si>
    <t>Cartas de dirección</t>
  </si>
  <si>
    <t xml:space="preserve"> . . . . . . . . . . . . . . . . . . . . . . . . . . . . . . . . . . . . </t>
  </si>
  <si>
    <t xml:space="preserve">Montaje músicas  </t>
  </si>
  <si>
    <t>Composición música de fondo</t>
  </si>
  <si>
    <t xml:space="preserve">Composición canciones </t>
  </si>
  <si>
    <t xml:space="preserve">Derechos de autoría </t>
  </si>
  <si>
    <t>Jefatura de guion</t>
  </si>
  <si>
    <t>Dirección</t>
  </si>
  <si>
    <t>Dirección de arte</t>
  </si>
  <si>
    <t>Ayudante dirección de arte</t>
  </si>
  <si>
    <t>Auxiliar departamento de arte</t>
  </si>
  <si>
    <t>Responsable escenarios y fondos</t>
  </si>
  <si>
    <t>Responsable personajes</t>
  </si>
  <si>
    <t>Responsable accesorios y vehículos</t>
  </si>
  <si>
    <t>Responsable efectos</t>
  </si>
  <si>
    <t>Responsable color / estilista de color</t>
  </si>
  <si>
    <t>Corrección digital de pintura</t>
  </si>
  <si>
    <t>Matte Painting</t>
  </si>
  <si>
    <t>Diseño gráfico</t>
  </si>
  <si>
    <t>Asistente de arte</t>
  </si>
  <si>
    <t>Meritorio/a de arte</t>
  </si>
  <si>
    <t xml:space="preserve"> . . . . . . . . . . . . . . . . . . . . . . . . . . . . . . . . . . . . . . . .</t>
  </si>
  <si>
    <t>Supervisión de modelado (construcción)</t>
  </si>
  <si>
    <t>Responsable de modelado de personajes</t>
  </si>
  <si>
    <t>Responsable de construcción de escenarios</t>
  </si>
  <si>
    <r>
      <t>Responsable de modelado de accesorios y vehículos (</t>
    </r>
    <r>
      <rPr>
        <b/>
        <i/>
        <sz val="10"/>
        <rFont val="Arial Narrow"/>
        <family val="2"/>
      </rPr>
      <t>props</t>
    </r>
    <r>
      <rPr>
        <b/>
        <sz val="10"/>
        <rFont val="Arial Narrow"/>
        <family val="2"/>
      </rPr>
      <t>)</t>
    </r>
  </si>
  <si>
    <r>
      <t>Supervisión de materiales y texturas (</t>
    </r>
    <r>
      <rPr>
        <b/>
        <i/>
        <sz val="10"/>
        <rFont val="Arial Narrow"/>
        <family val="2"/>
      </rPr>
      <t>shader</t>
    </r>
    <r>
      <rPr>
        <b/>
        <sz val="10"/>
        <rFont val="Arial Narrow"/>
        <family val="2"/>
      </rPr>
      <t>)</t>
    </r>
  </si>
  <si>
    <t>Programación de materiales</t>
  </si>
  <si>
    <r>
      <t>Dirección controles de animación y deformadores (</t>
    </r>
    <r>
      <rPr>
        <b/>
        <i/>
        <sz val="10"/>
        <rFont val="Arial Narrow"/>
        <family val="2"/>
      </rPr>
      <t>rigger</t>
    </r>
    <r>
      <rPr>
        <b/>
        <sz val="10"/>
        <rFont val="Arial Narrow"/>
        <family val="2"/>
      </rPr>
      <t>)</t>
    </r>
  </si>
  <si>
    <t>Dirección de iluminación</t>
  </si>
  <si>
    <t>Iluminación (máster de luces escenarios)</t>
  </si>
  <si>
    <t>Consultoría de ambientación</t>
  </si>
  <si>
    <t>Supervisión de efectos especiales</t>
  </si>
  <si>
    <t>Asistente de construcción</t>
  </si>
  <si>
    <t>Meritorio/a de construcción</t>
  </si>
  <si>
    <t xml:space="preserve"> . . . . . . . . . . . . . . . . . . . . .  . . . . . . . . . . . . . . . . . . . . . . </t>
  </si>
  <si>
    <t xml:space="preserve"> . . . . . . . . . . . . . . . . . . . . . . . . . . . . . . . . . . . . . . . . . . . . .</t>
  </si>
  <si>
    <t>. . . . . . . . . . . . . . . . . . . . . . . . . . . . . . . . . . . . . . . . . . . . .</t>
  </si>
  <si>
    <t>Dirección animación</t>
  </si>
  <si>
    <t>Supervisión animación</t>
  </si>
  <si>
    <t>Supervisión intercalación</t>
  </si>
  <si>
    <t>Supervisión animación de personajes</t>
  </si>
  <si>
    <t>Supervisión color</t>
  </si>
  <si>
    <t>Supervisión clean up</t>
  </si>
  <si>
    <t>Supervisión efectos</t>
  </si>
  <si>
    <t>Supervisión fondos</t>
  </si>
  <si>
    <t>Supervisión captura de movimiento</t>
  </si>
  <si>
    <t>Animación sénior</t>
  </si>
  <si>
    <t>Animación junior</t>
  </si>
  <si>
    <t>Animación de masas</t>
  </si>
  <si>
    <t>Animación efectos especiales</t>
  </si>
  <si>
    <t>Intercalación</t>
  </si>
  <si>
    <t>Meritorio/a de animación</t>
  </si>
  <si>
    <t>Actor/Actriz referencia y/o captura de movimiento</t>
  </si>
  <si>
    <t>Técnico/a de captura de movimiento</t>
  </si>
  <si>
    <t>Limpieza de curvas de captura</t>
  </si>
  <si>
    <t xml:space="preserve"> . . . . . . . . . . . . . . . . . . . . . . . . .  . . . . . . . . . . . . . . . .</t>
  </si>
  <si>
    <t>Supervisión escáner</t>
  </si>
  <si>
    <t>Supervisión color y pintura</t>
  </si>
  <si>
    <t>Operador/a escáner</t>
  </si>
  <si>
    <t>Patronista color</t>
  </si>
  <si>
    <t>Pintor/a</t>
  </si>
  <si>
    <t>Asistente escáner y color</t>
  </si>
  <si>
    <t>Meritorio/a escáner y color</t>
  </si>
  <si>
    <t xml:space="preserve">. . . . . . . . . . . . . . . . .  . . . . . . . . . . . . . . . . . . . . . .  </t>
  </si>
  <si>
    <r>
      <t xml:space="preserve">Supervisión </t>
    </r>
    <r>
      <rPr>
        <b/>
        <i/>
        <sz val="10"/>
        <rFont val="Arial Narrow"/>
        <family val="2"/>
      </rPr>
      <t>render</t>
    </r>
  </si>
  <si>
    <r>
      <t xml:space="preserve">Responsable </t>
    </r>
    <r>
      <rPr>
        <b/>
        <i/>
        <sz val="10"/>
        <rFont val="Arial Narrow"/>
        <family val="2"/>
      </rPr>
      <t>render</t>
    </r>
  </si>
  <si>
    <r>
      <t xml:space="preserve">Asistente </t>
    </r>
    <r>
      <rPr>
        <b/>
        <i/>
        <sz val="10"/>
        <rFont val="Arial Narrow"/>
        <family val="2"/>
      </rPr>
      <t>render</t>
    </r>
  </si>
  <si>
    <r>
      <t xml:space="preserve">Meritorio/a </t>
    </r>
    <r>
      <rPr>
        <b/>
        <i/>
        <sz val="10"/>
        <rFont val="Arial Narrow"/>
        <family val="2"/>
      </rPr>
      <t>rende</t>
    </r>
  </si>
  <si>
    <t xml:space="preserve">. . . . . . . . . . . . . . . . . . . . . . . . . . . . . . . . . . . . . . . .  </t>
  </si>
  <si>
    <t>Responsable composición</t>
  </si>
  <si>
    <t>Supervisión composición</t>
  </si>
  <si>
    <t>Composición</t>
  </si>
  <si>
    <t>Asistente composición</t>
  </si>
  <si>
    <t>Meritorio/a composición</t>
  </si>
  <si>
    <t>Checking</t>
  </si>
  <si>
    <t>Supervisión de post-producción</t>
  </si>
  <si>
    <t>Ayudante post-producción</t>
  </si>
  <si>
    <t>Montaje</t>
  </si>
  <si>
    <t>Ayudante montaje</t>
  </si>
  <si>
    <t>Asistente montaje</t>
  </si>
  <si>
    <t>Meritorio/a montaje</t>
  </si>
  <si>
    <t>Edición sonido</t>
  </si>
  <si>
    <t>Edición diálogos</t>
  </si>
  <si>
    <t>Revisión final</t>
  </si>
  <si>
    <t>Dirección de casting</t>
  </si>
  <si>
    <t>Casting</t>
  </si>
  <si>
    <t>Técnico/a sala</t>
  </si>
  <si>
    <t>Ajuste de diálogos</t>
  </si>
  <si>
    <t>Supervisión de efectos</t>
  </si>
  <si>
    <t>Diseño de sonido</t>
  </si>
  <si>
    <t>Foley (efectos sala)</t>
  </si>
  <si>
    <t>Asistente efectos de sonido</t>
  </si>
  <si>
    <t>Mezcla previa de efectos</t>
  </si>
  <si>
    <t>Asistente de sonido</t>
  </si>
  <si>
    <t>Meritorio/a de sonido</t>
  </si>
  <si>
    <t xml:space="preserve"> . . . . . . . . . . . . . . . . . . . . . . . . . . . . . . . . . . . .</t>
  </si>
  <si>
    <t>Responsable de materiales</t>
  </si>
  <si>
    <t>Asistente de materiales</t>
  </si>
  <si>
    <t xml:space="preserve">. . . . . . . . . . . . . . . . . . . . . . . . . . . . . . . . . . . . . . . . . . </t>
  </si>
  <si>
    <t xml:space="preserve"> . . . . . . . . . . . . . . . . . . . . . . . . . . . . . . . . . . . . . . . . . . . . . . . . </t>
  </si>
  <si>
    <t>Personal sin contrato específico</t>
  </si>
  <si>
    <t>CAPITULO 12.- GASTOS DE COPIAS, PROMOCIÓN Y PUBLICIDAD</t>
  </si>
  <si>
    <t>Cesión derechos de autoría</t>
  </si>
  <si>
    <t>Opción de compra de derechos de autoría</t>
  </si>
  <si>
    <t xml:space="preserve">. . . . . . . . . . . . . . . . . . . . . . . . . . . . . . . . . . . . . . . . . . . </t>
  </si>
  <si>
    <t>Músicos/as</t>
  </si>
  <si>
    <t xml:space="preserve">Derechos autoría músicas  </t>
  </si>
  <si>
    <t xml:space="preserve">Derechos autoría canciones  </t>
  </si>
  <si>
    <t>Dirección de actores/actrices</t>
  </si>
  <si>
    <t>Actor / Actriz</t>
  </si>
  <si>
    <t xml:space="preserve">  (señale el año)</t>
  </si>
  <si>
    <r>
      <t xml:space="preserve">Don / Doña </t>
    </r>
    <r>
      <rPr>
        <u/>
        <sz val="10"/>
        <color theme="1"/>
        <rFont val="Verdana"/>
        <family val="2"/>
      </rPr>
      <t xml:space="preserve"> </t>
    </r>
  </si>
  <si>
    <r>
      <t xml:space="preserve">Con   domicilio   en   </t>
    </r>
    <r>
      <rPr>
        <u/>
        <sz val="10"/>
        <color theme="1"/>
        <rFont val="Verdana"/>
        <family val="2"/>
      </rPr>
      <t xml:space="preserve"> </t>
    </r>
  </si>
  <si>
    <r>
      <rPr>
        <sz val="10"/>
        <color theme="1"/>
        <rFont val="Verdana"/>
        <family val="2"/>
      </rPr>
      <t>Marque esta casilla si es persona física y quiere recibir respuesta por medios electrónicos</t>
    </r>
    <r>
      <rPr>
        <i/>
        <sz val="9"/>
        <color theme="1"/>
        <rFont val="Verdana"/>
        <family val="2"/>
      </rPr>
      <t xml:space="preserve">
</t>
    </r>
    <r>
      <rPr>
        <i/>
        <sz val="9"/>
        <color theme="0" tint="-0.499984740745262"/>
        <rFont val="Verdana"/>
        <family val="2"/>
      </rPr>
      <t>(Debe rellenar el campo correo electrónico para recibir un aviso del envío de la respuesta)</t>
    </r>
  </si>
  <si>
    <t xml:space="preserve">   conforme a las  bases aprobadas  por  Orden  Foral    </t>
  </si>
  <si>
    <r>
      <t xml:space="preserve">presenta,  </t>
    </r>
    <r>
      <rPr>
        <b/>
        <sz val="10"/>
        <color theme="1"/>
        <rFont val="Verdana"/>
        <family val="2"/>
      </rPr>
      <t>SOLICITUD A LA  CONVOCATORIA DE AYUDAS  AL  CINE</t>
    </r>
  </si>
  <si>
    <r>
      <t xml:space="preserve">    EN NOMBRE PROPIO O        EN REPRESENTACIÓN </t>
    </r>
    <r>
      <rPr>
        <i/>
        <sz val="10"/>
        <color theme="0" tint="-0.499984740745262"/>
        <rFont val="Verdana"/>
        <family val="2"/>
      </rPr>
      <t>(señale lo que proceda)</t>
    </r>
    <r>
      <rPr>
        <sz val="10"/>
        <color theme="1"/>
        <rFont val="Verdana"/>
        <family val="2"/>
      </rPr>
      <t xml:space="preserve">   DE LA ENTIDAD</t>
    </r>
  </si>
  <si>
    <t>En el caso de que solicite una persona física, DNI del solicitante o certificado de empadronamiento, así como certificado que acredite estar de alta, en el momento de presentación de la solicitud, en cualquiera de los epígrafes del Impuesto de Actividades Económicas (I.A.E.).</t>
  </si>
  <si>
    <t>En el caso de que solicite una persona jurídica, estatutos y escrituras de la sociedad, así como certificado que acredite estar de alta, en el momento de presentación de la solicitud, en cualquiera de los epígrafes del Impuesto de Actividades Económicas (I.A.E.).</t>
  </si>
  <si>
    <t>En el caso de que solicite una A.I.E., escritura de constitución de Agrupación de Interés Económico, así como certificado que acredite estar de alta, en el momento de presentación de la solicitud, en cualquiera de los epígrafes del Impuesto de Actividades Económicas (I.A.E.).</t>
  </si>
  <si>
    <t>Documento que acredite que la productora solicitante tiene domicilio fiscal en Navarra durante todo el proceso de producción del proyecto hasta la calificación del mismo.</t>
  </si>
  <si>
    <t>Anexo I.C. Información económica de coproductora integrante de agrupación de empresas, en su caso.</t>
  </si>
  <si>
    <t>Contrato en el que se acredite de forma inequívoca la cesión a la empresa productora de los derechos sobre el guion así como, en su caso, el de la contraprestación correspondiente en concepto de idea original o de la cesión de los derechos de opción sobre la obra preexistente.</t>
  </si>
  <si>
    <t>6.  Declara que no se encuentra cumpliendo sanciones administrativas firmes, ni una sentencia firme condenatoria o, en su caso, no está pendiente de cumplimiento de una sanción  o  sentencia  condenatoria,  impuesta por  ejercer  o  tolerar  prácticas  laborales consideradas discriminatorias por razón de sexo o de género.</t>
  </si>
  <si>
    <t>7.   En virtud de lo dispuesto en el artículo 28.2 de la Ley 39/2015, de 1 de octubre, de Procedimiento Administrativo Común de las Administraciones Públicas, la presentación de esta solicitud conlleva la facultad del órgano gestor para recabar los certificados a emitir por la Agencia Estatal de Administración Tributaria, por la Hacienda Tributaria de Navarra y por la Tesorería General de la Seguridad Social.</t>
  </si>
  <si>
    <t>u)</t>
  </si>
  <si>
    <t>Anexo IV Relación de empresas vinculadas con las empresas que ejecuten gasto en el proyecto para el que se solicita la ayuda.</t>
  </si>
  <si>
    <t>ANEXO I.A. MODELO DE SOLICITUD</t>
  </si>
  <si>
    <t>GENERAZINEMA PRODUCCIÓN ANIMACIÓN</t>
  </si>
  <si>
    <t xml:space="preserve">Anexo I Obra audiovisual de animación en formato EXCEL, recogiendo la información económica del proyecto: Presupuesto y financiación comprometida. </t>
  </si>
  <si>
    <t>Anexo I.A. Solicitud firmada en formato PDF</t>
  </si>
  <si>
    <t>Anexo I.B. Declaración responsable de gasto en Navarra firmada en formato PDF</t>
  </si>
  <si>
    <r>
      <t xml:space="preserve">PLAN DE FINANCIACIÓN
</t>
    </r>
    <r>
      <rPr>
        <b/>
        <sz val="12"/>
        <color theme="0"/>
        <rFont val="Verdana"/>
        <family val="2"/>
      </rPr>
      <t>GENERAZINEMA PRODUCCIÓN</t>
    </r>
  </si>
  <si>
    <t>IMPORTE DE FINANCIACION COMPROMETIDA DECLARADA POR EL SOLICITANTE</t>
  </si>
  <si>
    <t>% DE FINANCIACIÓN COMPROMETIDA DECLARADA POR EL SOLICITANTE</t>
  </si>
  <si>
    <t>Anexo II.C. Declaración responsable de no calificación firmada en formato PDF.</t>
  </si>
  <si>
    <t>Declaración responsable o certificación emitida por auditor inscrito en el ROAC, según el caso, para acreditar el cumplimiento de los plazos de pago, según lo señalado en la base 2.6.</t>
  </si>
  <si>
    <t>TIPO DE OBRA AUDIOVISUAL:</t>
  </si>
  <si>
    <t>Animación</t>
  </si>
  <si>
    <t xml:space="preserve">TÍTULO DE OBRA AUDIOVISUAL: </t>
  </si>
  <si>
    <t>V.O.</t>
  </si>
  <si>
    <t>NOMBRE PRODUCTORA SOLICITANTE:</t>
  </si>
  <si>
    <t>DIRECTOR/A DEL PROYECTO:</t>
  </si>
  <si>
    <t>% GASTO PRODUCTORA SOLICITANTE</t>
  </si>
  <si>
    <t>(3)
GASTO EN NAVARRA
PRODUCTORA SOLICITANTE</t>
  </si>
  <si>
    <t>GASTO PRODUCTORA SOLICITANTE</t>
  </si>
  <si>
    <t>GASTO EN NAVARRA
PRODUCTORA SOLICITANTE</t>
  </si>
  <si>
    <r>
      <t xml:space="preserve">% NAVARRA
</t>
    </r>
    <r>
      <rPr>
        <b/>
        <sz val="7"/>
        <rFont val="Arial Narrow"/>
        <family val="2"/>
      </rPr>
      <t>(sobre total de gasto solicitante)</t>
    </r>
  </si>
  <si>
    <t>Las columnas referidas a GASTO PRODUCTORA SOLICITANTE incluyen el importe de gasto realizado en Navarra. Por este motivo, si por error se introducen importes de gasto en Navarra superiores a los introducidos en el Gasto en España, saltará un aviso con la palabra ERROR en color rojo.</t>
  </si>
  <si>
    <r>
      <t>Para las columnas</t>
    </r>
    <r>
      <rPr>
        <b/>
        <sz val="10"/>
        <rFont val="Arial"/>
        <family val="2"/>
      </rPr>
      <t xml:space="preserve"> GASTO EN NAVARRA PRODUCTORA SOLICITANTE </t>
    </r>
    <r>
      <rPr>
        <sz val="10"/>
        <rFont val="Arial"/>
        <family val="2"/>
      </rPr>
      <t>se tendrán en cuenta los criterios establecidos en el artículo 2 de la Orden Foral 69-2021 de 7 de mayo, de la Consejera de Economía y Hacienda</t>
    </r>
  </si>
  <si>
    <t>(**) Sólo se consideran subvencionables los gastos relacionados con viajes, alojamientos y comida producidos durante el rodaje de la obra audiovisual. 
Resto a gastos generales o a gastos de promoción y publicidad si están relacionados con la asistencia a mercados y foros de distribución.</t>
  </si>
  <si>
    <t>GASTO EN NAVARRA PRODUCTORA SOLICITANTE</t>
  </si>
  <si>
    <r>
      <rPr>
        <b/>
        <sz val="10"/>
        <rFont val="Arial"/>
        <family val="2"/>
      </rPr>
      <t>PLAN DE FINANCIACIÓN</t>
    </r>
    <r>
      <rPr>
        <sz val="10"/>
        <rFont val="Arial"/>
        <family val="2"/>
      </rPr>
      <t>: Se recogerán los importes correspondientes a los recursos financieros con los que se cuenta para financiar los gastos totales de la obra audiovisual.</t>
    </r>
  </si>
  <si>
    <t>IMPORTE FINANCIACIÓN COMPROMETIDA DECLARADA POR EL SOLICITANTE</t>
  </si>
  <si>
    <r>
      <t xml:space="preserve">IMPORTE GASTO TOTAL A EJECUTAR POR EL SOLICITANTE </t>
    </r>
    <r>
      <rPr>
        <b/>
        <sz val="8"/>
        <color theme="1"/>
        <rFont val="Verdana"/>
        <family val="2"/>
      </rPr>
      <t>(en caso de coproducciones)</t>
    </r>
  </si>
  <si>
    <t>Limitado al 25% del coste de realización</t>
  </si>
  <si>
    <t>TIPO DE OBRA AUDIOVISUAL</t>
  </si>
  <si>
    <t>COPRODUCCIÓN INTERNACIONAL</t>
  </si>
  <si>
    <r>
      <rPr>
        <b/>
        <sz val="10"/>
        <rFont val="Arial"/>
        <family val="2"/>
      </rPr>
      <t>CAPITULO 10</t>
    </r>
    <r>
      <rPr>
        <sz val="10"/>
        <rFont val="Arial"/>
        <family val="2"/>
      </rPr>
      <t>: En el subcapítulo de Seguros Sociales (Régimen General y Especial) solo se reflejarán las cuotas empresariales, dado que las cuotas de los trabajadores se declaran en cap. 01 a 09.</t>
    </r>
  </si>
  <si>
    <r>
      <rPr>
        <b/>
        <sz val="10"/>
        <rFont val="Arial"/>
        <family val="2"/>
      </rPr>
      <t>PRESUPUESTO ACEPTADO</t>
    </r>
    <r>
      <rPr>
        <sz val="10"/>
        <rFont val="Arial"/>
        <family val="2"/>
      </rPr>
      <t>: No hay que introducir datos. Ofrece el presupuesto aceptado teniendo en cuenta los límites recogidos en las bases de la convocatoria, a  partir de los datos introducidos por el solicitante y en consecuencia el porcentaje de gasto realizado en Navarra.</t>
    </r>
  </si>
  <si>
    <t xml:space="preserve">Las DIETAS se reflejarán solo en la columna correspondiente. </t>
  </si>
  <si>
    <t>Aquellos recursos que supongan financiación comprometida, deberán ser acreditados para su correspondiente baremación teniendo en cuenta lo señalado en las bases 17.3, 17.4 y 20.3 según el caso.</t>
  </si>
  <si>
    <r>
      <rPr>
        <b/>
        <sz val="10"/>
        <rFont val="Arial"/>
        <family val="2"/>
      </rPr>
      <t>PRESUPUESTO TOTAL:</t>
    </r>
    <r>
      <rPr>
        <sz val="10"/>
        <rFont val="Arial"/>
        <family val="2"/>
      </rPr>
      <t xml:space="preserve"> En esta hoja se recogen el</t>
    </r>
    <r>
      <rPr>
        <b/>
        <sz val="10"/>
        <rFont val="Arial"/>
        <family val="2"/>
      </rPr>
      <t xml:space="preserve"> importe total de gastos del proyecto que forman parte del coste de producción, los de promoción y los comercialización, y gastos de estructura. Se incluyen todos los gastos sean subvencionables o no, y los gastos fuera del periodo subvencionable. </t>
    </r>
    <r>
      <rPr>
        <sz val="10"/>
        <rFont val="Arial"/>
        <family val="2"/>
      </rPr>
      <t xml:space="preserve">Se anotará la totalidad del coste de la obra audiovisual asumida por el beneficiario, por capítulos en la columna de GASTO PRODUCTORA SOLICITANTE y la parte correspondiente al gasto en Navarra en la columna GASTO EN NAVARRA PRODUCTORA SOLICITANTE. 
En la columna PRESUPUESTO </t>
    </r>
    <r>
      <rPr>
        <sz val="10"/>
        <rFont val="Arial"/>
        <family val="2"/>
      </rPr>
      <t xml:space="preserve">TOTAL OBRA AUDIOVISUAL se recogerá por capítulos el gasto total del proyecto en el que participa el beneficiario. Solo se cumplimentará en caso de coproducción.
Se entiende por gastos fuera de plazo los gastos realizados NO incluidos en el plazo de la convocatoria.
Se entiende por gastos fuera del límite establecido, los gastos de producción ejecutiva, gastos generales, gastos de intereses y negociación, y gastos de publicidad que exceden de los límites establecidos en al convocatoria.
A partir de la información introducida, la hoja ofrecerá de forma automática el porcentaje de ejecución del solicitante en la obra audiovisual.
</t>
    </r>
  </si>
  <si>
    <t>Total  ayudas</t>
  </si>
  <si>
    <t>TOTAL FINANCIACIÓN</t>
  </si>
  <si>
    <t>Total ayudas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</si>
</sst>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quot;_-;\-* #,##0.00\ &quot;€&quot;_-;_-* &quot;-&quot;??\ &quot;€&quot;_-;_-@_-"/>
    <numFmt numFmtId="43" formatCode="_-* #,##0.00_-;\-* #,##0.00_-;_-* &quot;-&quot;??_-;_-@_-"/>
    <numFmt numFmtId="164" formatCode="[$-F800]dddd\,\ mmmm\ dd\,\ yyyy"/>
  </numFmts>
  <fonts count="129" x14ac:knownFonts="1">
    <font>
      <sz val="10"/>
      <name val="Arial"/>
    </font>
    <font>
      <sz val="10"/>
      <name val="Arial"/>
      <family val="2"/>
    </font>
    <font>
      <sz val="8"/>
      <name val="Arial"/>
      <family val="2"/>
    </font>
    <font>
      <sz val="8"/>
      <name val="Arial"/>
      <family val="2"/>
    </font>
    <font>
      <b/>
      <sz val="10"/>
      <name val="Arial"/>
      <family val="2"/>
    </font>
    <font>
      <sz val="10"/>
      <name val="Arial Narrow"/>
      <family val="2"/>
    </font>
    <font>
      <sz val="10"/>
      <color rgb="FFFF0000"/>
      <name val="Arial Narrow"/>
      <family val="2"/>
    </font>
    <font>
      <b/>
      <sz val="14"/>
      <name val="Arial Narrow"/>
      <family val="2"/>
    </font>
    <font>
      <b/>
      <sz val="12"/>
      <name val="Arial Narrow"/>
      <family val="2"/>
    </font>
    <font>
      <b/>
      <sz val="11"/>
      <name val="Arial Narrow"/>
      <family val="2"/>
    </font>
    <font>
      <b/>
      <sz val="10"/>
      <name val="Arial Narrow"/>
      <family val="2"/>
    </font>
    <font>
      <b/>
      <sz val="10"/>
      <color rgb="FFFF0000"/>
      <name val="Arial Narrow"/>
      <family val="2"/>
    </font>
    <font>
      <sz val="12"/>
      <name val="Arial Narrow"/>
      <family val="2"/>
    </font>
    <font>
      <sz val="10"/>
      <color theme="0" tint="-0.499984740745262"/>
      <name val="Arial Narrow"/>
      <family val="2"/>
    </font>
    <font>
      <sz val="10"/>
      <color theme="0" tint="-0.34998626667073579"/>
      <name val="Arial Narrow"/>
      <family val="2"/>
    </font>
    <font>
      <sz val="10"/>
      <color theme="0" tint="-0.249977111117893"/>
      <name val="Arial Narrow"/>
      <family val="2"/>
    </font>
    <font>
      <sz val="8"/>
      <name val="Arial Narrow"/>
      <family val="2"/>
    </font>
    <font>
      <sz val="11"/>
      <name val="Arial Narrow"/>
      <family val="2"/>
    </font>
    <font>
      <b/>
      <sz val="10.5"/>
      <name val="Arial Narrow"/>
      <family val="2"/>
    </font>
    <font>
      <b/>
      <i/>
      <sz val="10"/>
      <name val="Arial Narrow"/>
      <family val="2"/>
    </font>
    <font>
      <b/>
      <sz val="8"/>
      <name val="Arial Narrow"/>
      <family val="2"/>
    </font>
    <font>
      <b/>
      <sz val="9"/>
      <name val="Arial Narrow"/>
      <family val="2"/>
    </font>
    <font>
      <b/>
      <i/>
      <sz val="11"/>
      <name val="Arial Narrow"/>
      <family val="2"/>
    </font>
    <font>
      <sz val="8"/>
      <color theme="0" tint="-0.499984740745262"/>
      <name val="Arial Narrow"/>
      <family val="2"/>
    </font>
    <font>
      <b/>
      <sz val="10"/>
      <color rgb="FFFF0000"/>
      <name val="Arial"/>
      <family val="2"/>
    </font>
    <font>
      <sz val="10"/>
      <name val="Arial"/>
      <family val="2"/>
    </font>
    <font>
      <b/>
      <sz val="9"/>
      <color rgb="FFFF0000"/>
      <name val="Arial"/>
      <family val="2"/>
    </font>
    <font>
      <sz val="10"/>
      <color rgb="FFFF0000"/>
      <name val="Arial"/>
      <family val="2"/>
    </font>
    <font>
      <b/>
      <sz val="11"/>
      <name val="Arial"/>
      <family val="2"/>
    </font>
    <font>
      <b/>
      <i/>
      <sz val="9"/>
      <name val="Arial Narrow"/>
      <family val="2"/>
    </font>
    <font>
      <b/>
      <sz val="11"/>
      <color rgb="FFFF0000"/>
      <name val="Arial Narrow"/>
      <family val="2"/>
    </font>
    <font>
      <b/>
      <sz val="7"/>
      <name val="Arial Narrow"/>
      <family val="2"/>
    </font>
    <font>
      <sz val="9"/>
      <name val="Arial Narrow"/>
      <family val="2"/>
    </font>
    <font>
      <b/>
      <sz val="11"/>
      <color theme="1" tint="0.249977111117893"/>
      <name val="Arial Narrow"/>
      <family val="2"/>
    </font>
    <font>
      <b/>
      <i/>
      <sz val="14"/>
      <color theme="0"/>
      <name val="Arial Narrow"/>
      <family val="2"/>
    </font>
    <font>
      <sz val="10"/>
      <color theme="0"/>
      <name val="Arial Narrow"/>
      <family val="2"/>
    </font>
    <font>
      <b/>
      <sz val="9"/>
      <color theme="1" tint="0.249977111117893"/>
      <name val="Arial"/>
      <family val="2"/>
    </font>
    <font>
      <b/>
      <sz val="10"/>
      <color theme="1" tint="0.249977111117893"/>
      <name val="Arial"/>
      <family val="2"/>
    </font>
    <font>
      <sz val="10"/>
      <color theme="1" tint="0.249977111117893"/>
      <name val="Arial"/>
      <family val="2"/>
    </font>
    <font>
      <sz val="10"/>
      <color theme="1" tint="0.249977111117893"/>
      <name val="Arial Narrow"/>
      <family val="2"/>
    </font>
    <font>
      <b/>
      <sz val="11"/>
      <color theme="1" tint="0.249977111117893"/>
      <name val="Arial"/>
      <family val="2"/>
    </font>
    <font>
      <b/>
      <sz val="12"/>
      <color rgb="FFFF0000"/>
      <name val="Arial Narrow"/>
      <family val="2"/>
    </font>
    <font>
      <b/>
      <i/>
      <sz val="9"/>
      <color rgb="FFFF0000"/>
      <name val="Arial Narrow"/>
      <family val="2"/>
    </font>
    <font>
      <sz val="8"/>
      <color rgb="FFFF0000"/>
      <name val="Arial Narrow"/>
      <family val="2"/>
    </font>
    <font>
      <b/>
      <sz val="12"/>
      <color rgb="FFFF0000"/>
      <name val="Arial"/>
      <family val="2"/>
    </font>
    <font>
      <b/>
      <i/>
      <sz val="12"/>
      <color theme="0"/>
      <name val="Arial Narrow"/>
      <family val="2"/>
    </font>
    <font>
      <b/>
      <sz val="10"/>
      <color theme="0"/>
      <name val="Arial Narrow"/>
      <family val="2"/>
    </font>
    <font>
      <sz val="10"/>
      <color theme="0"/>
      <name val="Arial"/>
      <family val="2"/>
    </font>
    <font>
      <sz val="14"/>
      <color theme="0"/>
      <name val="Calibri"/>
      <family val="2"/>
      <scheme val="minor"/>
    </font>
    <font>
      <sz val="10"/>
      <color theme="1"/>
      <name val="Calibri"/>
      <family val="2"/>
    </font>
    <font>
      <sz val="11"/>
      <color theme="1"/>
      <name val="Arial"/>
      <family val="2"/>
    </font>
    <font>
      <b/>
      <sz val="14"/>
      <color theme="1"/>
      <name val="Arial"/>
      <family val="2"/>
    </font>
    <font>
      <b/>
      <sz val="12"/>
      <color theme="1"/>
      <name val="Arial"/>
      <family val="2"/>
    </font>
    <font>
      <sz val="11"/>
      <color rgb="FF000000"/>
      <name val="Calibri"/>
      <family val="2"/>
    </font>
    <font>
      <b/>
      <sz val="11"/>
      <color rgb="FFFFFFFF"/>
      <name val="Verdana"/>
      <family val="2"/>
    </font>
    <font>
      <b/>
      <vertAlign val="superscript"/>
      <sz val="11"/>
      <color rgb="FFFFFFFF"/>
      <name val="Verdana"/>
      <family val="2"/>
    </font>
    <font>
      <i/>
      <sz val="10"/>
      <color rgb="FF000000"/>
      <name val="Verdana"/>
      <family val="2"/>
    </font>
    <font>
      <sz val="10"/>
      <color rgb="FF000000"/>
      <name val="Verdana"/>
      <family val="2"/>
    </font>
    <font>
      <b/>
      <sz val="10"/>
      <color rgb="FF000000"/>
      <name val="Verdana"/>
      <family val="2"/>
    </font>
    <font>
      <vertAlign val="superscript"/>
      <sz val="11"/>
      <color rgb="FF000000"/>
      <name val="Calibri"/>
      <family val="2"/>
    </font>
    <font>
      <i/>
      <sz val="8"/>
      <color rgb="FF808080"/>
      <name val="Verdana"/>
      <family val="2"/>
    </font>
    <font>
      <sz val="11"/>
      <color rgb="FF808080"/>
      <name val="Calibri"/>
      <family val="2"/>
    </font>
    <font>
      <i/>
      <sz val="8"/>
      <color rgb="FF000000"/>
      <name val="Verdana"/>
      <family val="2"/>
    </font>
    <font>
      <b/>
      <i/>
      <vertAlign val="superscript"/>
      <sz val="8"/>
      <color rgb="FF000000"/>
      <name val="Verdana"/>
      <family val="2"/>
    </font>
    <font>
      <b/>
      <sz val="12"/>
      <name val="Arial"/>
      <family val="2"/>
    </font>
    <font>
      <b/>
      <sz val="12"/>
      <name val="Times New Roman"/>
      <family val="1"/>
    </font>
    <font>
      <sz val="9"/>
      <name val="Arial"/>
      <family val="2"/>
    </font>
    <font>
      <b/>
      <i/>
      <sz val="10"/>
      <color theme="0"/>
      <name val="Arial"/>
      <family val="2"/>
    </font>
    <font>
      <b/>
      <sz val="10"/>
      <color indexed="10"/>
      <name val="Arial"/>
      <family val="2"/>
    </font>
    <font>
      <b/>
      <sz val="8"/>
      <name val="Arial"/>
      <family val="2"/>
    </font>
    <font>
      <b/>
      <i/>
      <sz val="9"/>
      <color theme="0"/>
      <name val="Arial"/>
      <family val="2"/>
    </font>
    <font>
      <sz val="16"/>
      <name val="Arial Narrow"/>
      <family val="2"/>
    </font>
    <font>
      <b/>
      <sz val="10"/>
      <color theme="0"/>
      <name val="Arial"/>
      <family val="2"/>
    </font>
    <font>
      <b/>
      <i/>
      <sz val="10"/>
      <color theme="0"/>
      <name val="Arial Narrow"/>
      <family val="2"/>
    </font>
    <font>
      <sz val="10"/>
      <color theme="1"/>
      <name val="Arial"/>
      <family val="2"/>
    </font>
    <font>
      <sz val="8"/>
      <color rgb="FFFF0000"/>
      <name val="Arial"/>
      <family val="2"/>
    </font>
    <font>
      <sz val="10"/>
      <color theme="1"/>
      <name val="Verdana"/>
      <family val="2"/>
    </font>
    <font>
      <b/>
      <sz val="10"/>
      <color theme="0"/>
      <name val="Verdana"/>
      <family val="2"/>
    </font>
    <font>
      <sz val="10"/>
      <color theme="0"/>
      <name val="Verdana"/>
      <family val="2"/>
    </font>
    <font>
      <u/>
      <sz val="10"/>
      <color theme="1"/>
      <name val="Verdana"/>
      <family val="2"/>
    </font>
    <font>
      <i/>
      <sz val="10"/>
      <color rgb="FF7E7E7E"/>
      <name val="Verdana"/>
      <family val="2"/>
    </font>
    <font>
      <b/>
      <sz val="10"/>
      <color theme="1"/>
      <name val="Verdana"/>
      <family val="2"/>
    </font>
    <font>
      <sz val="10"/>
      <name val="Verdana"/>
      <family val="2"/>
    </font>
    <font>
      <u/>
      <sz val="11"/>
      <color theme="10"/>
      <name val="Calibri"/>
      <family val="2"/>
      <scheme val="minor"/>
    </font>
    <font>
      <u/>
      <sz val="10"/>
      <color theme="10"/>
      <name val="Verdana"/>
      <family val="2"/>
    </font>
    <font>
      <b/>
      <sz val="9"/>
      <color indexed="81"/>
      <name val="Tahoma"/>
      <family val="2"/>
    </font>
    <font>
      <sz val="10"/>
      <color rgb="FFFF0000"/>
      <name val="Verdana"/>
      <family val="2"/>
    </font>
    <font>
      <sz val="10"/>
      <color rgb="FFC00000"/>
      <name val="Verdana"/>
      <family val="2"/>
    </font>
    <font>
      <sz val="9"/>
      <color indexed="81"/>
      <name val="Tahoma"/>
      <family val="2"/>
    </font>
    <font>
      <b/>
      <sz val="10"/>
      <name val="Verdana"/>
      <family val="2"/>
    </font>
    <font>
      <i/>
      <sz val="10"/>
      <color theme="0" tint="-0.499984740745262"/>
      <name val="Verdana"/>
      <family val="2"/>
    </font>
    <font>
      <i/>
      <sz val="10"/>
      <color rgb="FFC00000"/>
      <name val="Verdana"/>
      <family val="2"/>
    </font>
    <font>
      <i/>
      <sz val="10"/>
      <name val="Verdana"/>
      <family val="2"/>
    </font>
    <font>
      <b/>
      <i/>
      <sz val="11"/>
      <color theme="0"/>
      <name val="Arial Narrow"/>
      <family val="2"/>
    </font>
    <font>
      <b/>
      <sz val="9"/>
      <color theme="0"/>
      <name val="Arial"/>
      <family val="2"/>
    </font>
    <font>
      <sz val="10"/>
      <color theme="0" tint="-0.499984740745262"/>
      <name val="Arial"/>
      <family val="2"/>
    </font>
    <font>
      <sz val="10"/>
      <color theme="0" tint="-0.34998626667073579"/>
      <name val="Arial"/>
      <family val="2"/>
    </font>
    <font>
      <b/>
      <sz val="12"/>
      <color theme="0"/>
      <name val="Arial Narrow"/>
      <family val="2"/>
    </font>
    <font>
      <b/>
      <sz val="10"/>
      <color theme="0" tint="-0.499984740745262"/>
      <name val="Arial"/>
      <family val="2"/>
    </font>
    <font>
      <b/>
      <sz val="12"/>
      <color theme="9"/>
      <name val="Arial"/>
      <family val="2"/>
    </font>
    <font>
      <b/>
      <sz val="10"/>
      <color theme="0"/>
      <name val="Calibri"/>
      <family val="2"/>
    </font>
    <font>
      <sz val="10"/>
      <name val="Calibri"/>
      <family val="2"/>
    </font>
    <font>
      <sz val="7"/>
      <color theme="1"/>
      <name val="Verdana"/>
      <family val="2"/>
    </font>
    <font>
      <sz val="11"/>
      <color theme="1"/>
      <name val="Verdana"/>
      <family val="2"/>
    </font>
    <font>
      <b/>
      <sz val="12"/>
      <color theme="0"/>
      <name val="Verdana"/>
      <family val="2"/>
    </font>
    <font>
      <b/>
      <sz val="10"/>
      <color rgb="FFC00000"/>
      <name val="Arial"/>
      <family val="2"/>
    </font>
    <font>
      <b/>
      <sz val="10"/>
      <color rgb="FF7030A0"/>
      <name val="Arial"/>
      <family val="2"/>
    </font>
    <font>
      <b/>
      <sz val="14"/>
      <color theme="0"/>
      <name val="Verdana"/>
      <family val="2"/>
    </font>
    <font>
      <b/>
      <sz val="20"/>
      <name val="Verdana"/>
      <family val="2"/>
    </font>
    <font>
      <sz val="10"/>
      <color theme="0" tint="-4.9989318521683403E-2"/>
      <name val="Verdana"/>
      <family val="2"/>
    </font>
    <font>
      <b/>
      <sz val="20"/>
      <color theme="0"/>
      <name val="Verdana"/>
      <family val="2"/>
    </font>
    <font>
      <sz val="9"/>
      <name val="Verdana"/>
      <family val="2"/>
    </font>
    <font>
      <sz val="11"/>
      <name val="Verdana"/>
      <family val="2"/>
    </font>
    <font>
      <b/>
      <sz val="12"/>
      <name val="Verdana"/>
      <family val="2"/>
    </font>
    <font>
      <sz val="12"/>
      <name val="Verdana"/>
      <family val="2"/>
    </font>
    <font>
      <sz val="8"/>
      <name val="Verdana"/>
      <family val="2"/>
    </font>
    <font>
      <sz val="8"/>
      <color rgb="FFC00000"/>
      <name val="Verdana"/>
      <family val="2"/>
    </font>
    <font>
      <b/>
      <sz val="8"/>
      <color rgb="FFFF0000"/>
      <name val="Arial"/>
      <family val="2"/>
    </font>
    <font>
      <sz val="10"/>
      <color indexed="9"/>
      <name val="Arial"/>
      <family val="2"/>
    </font>
    <font>
      <u/>
      <sz val="11"/>
      <color theme="0"/>
      <name val="Arial"/>
      <family val="2"/>
    </font>
    <font>
      <sz val="8"/>
      <color theme="1"/>
      <name val="Verdana"/>
      <family val="2"/>
    </font>
    <font>
      <sz val="10"/>
      <color theme="0" tint="-0.499984740745262"/>
      <name val="Verdana"/>
      <family val="2"/>
    </font>
    <font>
      <i/>
      <sz val="9"/>
      <color theme="1"/>
      <name val="Verdana"/>
      <family val="2"/>
    </font>
    <font>
      <i/>
      <sz val="9"/>
      <color theme="0" tint="-0.499984740745262"/>
      <name val="Verdana"/>
      <family val="2"/>
    </font>
    <font>
      <sz val="11"/>
      <color theme="0"/>
      <name val="Arial Narrow"/>
      <family val="2"/>
    </font>
    <font>
      <b/>
      <sz val="8"/>
      <color theme="1"/>
      <name val="Verdana"/>
      <family val="2"/>
    </font>
    <font>
      <sz val="8"/>
      <color theme="1"/>
      <name val="Arial"/>
      <family val="2"/>
    </font>
    <font>
      <b/>
      <sz val="6"/>
      <name val="Arial Narrow"/>
      <family val="2"/>
    </font>
    <font>
      <i/>
      <sz val="8"/>
      <color theme="0" tint="-0.34998626667073579"/>
      <name val="Verdana"/>
      <family val="2"/>
    </font>
  </fonts>
  <fills count="26">
    <fill>
      <patternFill patternType="none"/>
    </fill>
    <fill>
      <patternFill patternType="gray125"/>
    </fill>
    <fill>
      <patternFill patternType="solid">
        <fgColor theme="0" tint="-0.14999847407452621"/>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1"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1"/>
        <bgColor indexed="64"/>
      </patternFill>
    </fill>
    <fill>
      <patternFill patternType="solid">
        <fgColor rgb="FF002060"/>
        <bgColor indexed="64"/>
      </patternFill>
    </fill>
    <fill>
      <patternFill patternType="solid">
        <fgColor theme="2" tint="-0.89999084444715716"/>
        <bgColor indexed="64"/>
      </patternFill>
    </fill>
    <fill>
      <patternFill patternType="solid">
        <fgColor theme="5" tint="-0.249977111117893"/>
        <bgColor indexed="64"/>
      </patternFill>
    </fill>
    <fill>
      <patternFill patternType="solid">
        <fgColor rgb="FFC00000"/>
        <bgColor indexed="64"/>
      </patternFill>
    </fill>
    <fill>
      <patternFill patternType="solid">
        <fgColor theme="9"/>
        <bgColor indexed="64"/>
      </patternFill>
    </fill>
    <fill>
      <patternFill patternType="solid">
        <fgColor theme="1" tint="4.9989318521683403E-2"/>
        <bgColor indexed="64"/>
      </patternFill>
    </fill>
    <fill>
      <patternFill patternType="solid">
        <fgColor theme="0"/>
        <bgColor rgb="FF000000"/>
      </patternFill>
    </fill>
    <fill>
      <patternFill patternType="solid">
        <fgColor rgb="FFB1A0C7"/>
        <bgColor rgb="FF000000"/>
      </patternFill>
    </fill>
    <fill>
      <patternFill patternType="solid">
        <fgColor rgb="FFB1A0C7"/>
        <bgColor indexed="64"/>
      </patternFill>
    </fill>
    <fill>
      <patternFill patternType="solid">
        <fgColor rgb="FFFFFFFF"/>
        <bgColor rgb="FF000000"/>
      </patternFill>
    </fill>
  </fills>
  <borders count="77">
    <border>
      <left/>
      <right/>
      <top/>
      <bottom/>
      <diagonal/>
    </border>
    <border>
      <left/>
      <right style="thick">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8"/>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hair">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ck">
        <color indexed="64"/>
      </left>
      <right/>
      <top/>
      <bottom/>
      <diagonal/>
    </border>
    <border>
      <left style="medium">
        <color indexed="64"/>
      </left>
      <right style="medium">
        <color indexed="64"/>
      </right>
      <top style="thin">
        <color indexed="64"/>
      </top>
      <bottom/>
      <diagonal/>
    </border>
    <border>
      <left style="medium">
        <color rgb="FF000000"/>
      </left>
      <right/>
      <top/>
      <bottom/>
      <diagonal/>
    </border>
    <border>
      <left/>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rgb="FF000000"/>
      </left>
      <right/>
      <top style="medium">
        <color indexed="64"/>
      </top>
      <bottom/>
      <diagonal/>
    </border>
    <border>
      <left style="medium">
        <color rgb="FF000000"/>
      </left>
      <right/>
      <top/>
      <bottom style="medium">
        <color indexed="64"/>
      </bottom>
      <diagonal/>
    </border>
    <border>
      <left/>
      <right/>
      <top/>
      <bottom style="thin">
        <color theme="0" tint="-0.34998626667073579"/>
      </bottom>
      <diagonal/>
    </border>
  </borders>
  <cellStyleXfs count="5">
    <xf numFmtId="0" fontId="0" fillId="0" borderId="0"/>
    <xf numFmtId="44" fontId="1"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0" fontId="83" fillId="0" borderId="0" applyNumberFormat="0" applyFill="0" applyBorder="0" applyAlignment="0" applyProtection="0"/>
  </cellStyleXfs>
  <cellXfs count="1273">
    <xf numFmtId="0" fontId="0" fillId="0" borderId="0" xfId="0"/>
    <xf numFmtId="0" fontId="1" fillId="0" borderId="0" xfId="0" applyFont="1" applyFill="1" applyBorder="1" applyProtection="1"/>
    <xf numFmtId="0" fontId="1" fillId="0" borderId="0" xfId="0" applyFont="1" applyFill="1" applyBorder="1" applyAlignment="1" applyProtection="1">
      <alignment horizontal="left" indent="3"/>
    </xf>
    <xf numFmtId="0" fontId="1" fillId="0" borderId="0" xfId="0" applyFont="1" applyFill="1" applyBorder="1" applyAlignment="1" applyProtection="1">
      <alignment horizontal="left" wrapText="1"/>
    </xf>
    <xf numFmtId="4" fontId="5" fillId="7" borderId="35" xfId="0" quotePrefix="1" applyNumberFormat="1" applyFont="1" applyFill="1" applyBorder="1" applyProtection="1">
      <protection hidden="1"/>
    </xf>
    <xf numFmtId="4" fontId="10" fillId="7" borderId="35" xfId="0" applyNumberFormat="1" applyFont="1" applyFill="1" applyBorder="1" applyProtection="1">
      <protection hidden="1"/>
    </xf>
    <xf numFmtId="4" fontId="13" fillId="7" borderId="35" xfId="0" applyNumberFormat="1" applyFont="1" applyFill="1" applyBorder="1" applyProtection="1">
      <protection hidden="1"/>
    </xf>
    <xf numFmtId="4" fontId="10" fillId="7" borderId="37" xfId="0" applyNumberFormat="1" applyFont="1" applyFill="1" applyBorder="1" applyProtection="1">
      <protection hidden="1"/>
    </xf>
    <xf numFmtId="4" fontId="5" fillId="7" borderId="35" xfId="0" applyNumberFormat="1" applyFont="1" applyFill="1" applyBorder="1" applyProtection="1">
      <protection hidden="1"/>
    </xf>
    <xf numFmtId="4" fontId="46" fillId="9" borderId="33" xfId="0" applyNumberFormat="1" applyFont="1" applyFill="1" applyBorder="1" applyProtection="1">
      <protection hidden="1"/>
    </xf>
    <xf numFmtId="4" fontId="10" fillId="10" borderId="33" xfId="0" applyNumberFormat="1" applyFont="1" applyFill="1" applyBorder="1" applyProtection="1">
      <protection hidden="1"/>
    </xf>
    <xf numFmtId="0" fontId="1" fillId="11" borderId="0" xfId="0" applyFont="1" applyFill="1" applyBorder="1" applyProtection="1"/>
    <xf numFmtId="4" fontId="5" fillId="0" borderId="8" xfId="0" applyNumberFormat="1" applyFont="1" applyBorder="1" applyAlignment="1" applyProtection="1">
      <alignment vertical="top" wrapText="1"/>
      <protection locked="0" hidden="1"/>
    </xf>
    <xf numFmtId="4" fontId="5" fillId="0" borderId="9" xfId="0" applyNumberFormat="1" applyFont="1" applyBorder="1" applyAlignment="1" applyProtection="1">
      <alignment vertical="top" wrapText="1"/>
      <protection locked="0" hidden="1"/>
    </xf>
    <xf numFmtId="4" fontId="5" fillId="0" borderId="10" xfId="0" applyNumberFormat="1" applyFont="1" applyBorder="1" applyAlignment="1" applyProtection="1">
      <alignment vertical="top" wrapText="1"/>
      <protection locked="0" hidden="1"/>
    </xf>
    <xf numFmtId="4" fontId="5" fillId="3" borderId="45" xfId="0" applyNumberFormat="1" applyFont="1" applyFill="1" applyBorder="1" applyAlignment="1" applyProtection="1">
      <alignment vertical="top" wrapText="1"/>
      <protection locked="0" hidden="1"/>
    </xf>
    <xf numFmtId="4" fontId="5" fillId="3" borderId="28" xfId="0" applyNumberFormat="1" applyFont="1" applyFill="1" applyBorder="1" applyAlignment="1" applyProtection="1">
      <alignment vertical="top" wrapText="1"/>
      <protection locked="0" hidden="1"/>
    </xf>
    <xf numFmtId="4" fontId="5" fillId="3" borderId="10" xfId="0" applyNumberFormat="1" applyFont="1" applyFill="1" applyBorder="1" applyAlignment="1" applyProtection="1">
      <alignment vertical="top" wrapText="1"/>
      <protection locked="0" hidden="1"/>
    </xf>
    <xf numFmtId="4" fontId="5" fillId="0" borderId="18" xfId="0" applyNumberFormat="1" applyFont="1" applyBorder="1" applyAlignment="1" applyProtection="1">
      <alignment vertical="top" wrapText="1"/>
      <protection locked="0" hidden="1"/>
    </xf>
    <xf numFmtId="4" fontId="5" fillId="0" borderId="19" xfId="0" applyNumberFormat="1" applyFont="1" applyBorder="1" applyAlignment="1" applyProtection="1">
      <alignment vertical="top" wrapText="1"/>
      <protection locked="0" hidden="1"/>
    </xf>
    <xf numFmtId="4" fontId="5" fillId="0" borderId="20" xfId="0" applyNumberFormat="1" applyFont="1" applyBorder="1" applyAlignment="1" applyProtection="1">
      <alignment vertical="top" wrapText="1"/>
      <protection locked="0" hidden="1"/>
    </xf>
    <xf numFmtId="4" fontId="5" fillId="3" borderId="50" xfId="0" applyNumberFormat="1" applyFont="1" applyFill="1" applyBorder="1" applyAlignment="1" applyProtection="1">
      <alignment vertical="top" wrapText="1"/>
      <protection locked="0" hidden="1"/>
    </xf>
    <xf numFmtId="4" fontId="5" fillId="3" borderId="31" xfId="0" applyNumberFormat="1" applyFont="1" applyFill="1" applyBorder="1" applyAlignment="1" applyProtection="1">
      <alignment vertical="top" wrapText="1"/>
      <protection locked="0" hidden="1"/>
    </xf>
    <xf numFmtId="4" fontId="5" fillId="3" borderId="20" xfId="0" applyNumberFormat="1" applyFont="1" applyFill="1" applyBorder="1" applyAlignment="1" applyProtection="1">
      <alignment vertical="top" wrapText="1"/>
      <protection locked="0" hidden="1"/>
    </xf>
    <xf numFmtId="4" fontId="5" fillId="0" borderId="14" xfId="0" applyNumberFormat="1" applyFont="1" applyBorder="1" applyAlignment="1" applyProtection="1">
      <alignment vertical="top" wrapText="1"/>
      <protection locked="0" hidden="1"/>
    </xf>
    <xf numFmtId="4" fontId="5" fillId="0" borderId="11" xfId="0" applyNumberFormat="1" applyFont="1" applyBorder="1" applyAlignment="1" applyProtection="1">
      <alignment vertical="top" wrapText="1"/>
      <protection locked="0" hidden="1"/>
    </xf>
    <xf numFmtId="4" fontId="5" fillId="0" borderId="12" xfId="0" applyNumberFormat="1" applyFont="1" applyBorder="1" applyAlignment="1" applyProtection="1">
      <alignment vertical="top" wrapText="1"/>
      <protection locked="0" hidden="1"/>
    </xf>
    <xf numFmtId="4" fontId="5" fillId="3" borderId="47" xfId="0" applyNumberFormat="1" applyFont="1" applyFill="1" applyBorder="1" applyAlignment="1" applyProtection="1">
      <alignment vertical="top" wrapText="1"/>
      <protection locked="0" hidden="1"/>
    </xf>
    <xf numFmtId="4" fontId="5" fillId="3" borderId="29" xfId="0" applyNumberFormat="1" applyFont="1" applyFill="1" applyBorder="1" applyAlignment="1" applyProtection="1">
      <alignment vertical="top" wrapText="1"/>
      <protection locked="0" hidden="1"/>
    </xf>
    <xf numFmtId="4" fontId="5" fillId="3" borderId="12" xfId="0" applyNumberFormat="1" applyFont="1" applyFill="1" applyBorder="1" applyAlignment="1" applyProtection="1">
      <alignment vertical="top" wrapText="1"/>
      <protection locked="0" hidden="1"/>
    </xf>
    <xf numFmtId="0" fontId="0" fillId="5" borderId="0" xfId="0" applyFill="1" applyProtection="1">
      <protection hidden="1"/>
    </xf>
    <xf numFmtId="4" fontId="52" fillId="14" borderId="9" xfId="0" applyNumberFormat="1" applyFont="1" applyFill="1" applyBorder="1" applyAlignment="1" applyProtection="1">
      <alignment vertical="center"/>
      <protection hidden="1"/>
    </xf>
    <xf numFmtId="0" fontId="53" fillId="5" borderId="0" xfId="0" applyFont="1" applyFill="1" applyBorder="1" applyProtection="1">
      <protection hidden="1"/>
    </xf>
    <xf numFmtId="0" fontId="53" fillId="5" borderId="31" xfId="0" applyFont="1" applyFill="1" applyBorder="1" applyProtection="1">
      <protection hidden="1"/>
    </xf>
    <xf numFmtId="0" fontId="53" fillId="5" borderId="57" xfId="0" applyFont="1" applyFill="1" applyBorder="1" applyProtection="1">
      <protection hidden="1"/>
    </xf>
    <xf numFmtId="0" fontId="53" fillId="5" borderId="58" xfId="0" applyFont="1" applyFill="1" applyBorder="1" applyProtection="1">
      <protection hidden="1"/>
    </xf>
    <xf numFmtId="0" fontId="53" fillId="5" borderId="59" xfId="0" applyFont="1" applyFill="1" applyBorder="1" applyProtection="1">
      <protection hidden="1"/>
    </xf>
    <xf numFmtId="0" fontId="53" fillId="5" borderId="60" xfId="0" applyFont="1" applyFill="1" applyBorder="1" applyProtection="1">
      <protection hidden="1"/>
    </xf>
    <xf numFmtId="0" fontId="57" fillId="5" borderId="0" xfId="0" applyFont="1" applyFill="1" applyBorder="1" applyProtection="1">
      <protection hidden="1"/>
    </xf>
    <xf numFmtId="0" fontId="57" fillId="5" borderId="0" xfId="0" applyFont="1" applyFill="1" applyBorder="1" applyAlignment="1" applyProtection="1">
      <alignment horizontal="center"/>
      <protection hidden="1"/>
    </xf>
    <xf numFmtId="0" fontId="53" fillId="5" borderId="0" xfId="0" applyFont="1" applyFill="1" applyBorder="1" applyAlignment="1" applyProtection="1">
      <alignment horizontal="left"/>
      <protection hidden="1"/>
    </xf>
    <xf numFmtId="0" fontId="53" fillId="5" borderId="0" xfId="0" applyFont="1" applyFill="1" applyBorder="1" applyAlignment="1" applyProtection="1">
      <protection hidden="1"/>
    </xf>
    <xf numFmtId="0" fontId="53" fillId="5" borderId="64" xfId="0" applyFont="1" applyFill="1" applyBorder="1" applyProtection="1">
      <protection hidden="1"/>
    </xf>
    <xf numFmtId="0" fontId="53" fillId="5" borderId="32" xfId="0" applyFont="1" applyFill="1" applyBorder="1" applyProtection="1">
      <protection hidden="1"/>
    </xf>
    <xf numFmtId="0" fontId="53" fillId="5" borderId="65" xfId="0" applyFont="1" applyFill="1" applyBorder="1" applyProtection="1">
      <protection hidden="1"/>
    </xf>
    <xf numFmtId="4" fontId="65" fillId="2" borderId="15" xfId="0" quotePrefix="1" applyNumberFormat="1" applyFont="1" applyFill="1" applyBorder="1" applyProtection="1">
      <protection hidden="1"/>
    </xf>
    <xf numFmtId="4" fontId="65" fillId="2" borderId="16" xfId="0" quotePrefix="1" applyNumberFormat="1" applyFont="1" applyFill="1" applyBorder="1" applyProtection="1">
      <protection hidden="1"/>
    </xf>
    <xf numFmtId="4" fontId="65" fillId="2" borderId="16" xfId="0" applyNumberFormat="1" applyFont="1" applyFill="1" applyBorder="1" applyProtection="1">
      <protection hidden="1"/>
    </xf>
    <xf numFmtId="4" fontId="65" fillId="2" borderId="17" xfId="0" quotePrefix="1" applyNumberFormat="1" applyFont="1" applyFill="1" applyBorder="1" applyProtection="1">
      <protection hidden="1"/>
    </xf>
    <xf numFmtId="4" fontId="65" fillId="2" borderId="4" xfId="0" quotePrefix="1" applyNumberFormat="1" applyFont="1" applyFill="1" applyBorder="1" applyProtection="1">
      <protection hidden="1"/>
    </xf>
    <xf numFmtId="4" fontId="65" fillId="2" borderId="3" xfId="0" quotePrefix="1" applyNumberFormat="1" applyFont="1" applyFill="1" applyBorder="1" applyProtection="1">
      <protection hidden="1"/>
    </xf>
    <xf numFmtId="4" fontId="65" fillId="2" borderId="33" xfId="0" quotePrefix="1" applyNumberFormat="1" applyFont="1" applyFill="1" applyBorder="1" applyProtection="1">
      <protection hidden="1"/>
    </xf>
    <xf numFmtId="4" fontId="65" fillId="14" borderId="22" xfId="0" applyNumberFormat="1" applyFont="1" applyFill="1" applyBorder="1" applyProtection="1">
      <protection hidden="1"/>
    </xf>
    <xf numFmtId="4" fontId="65" fillId="2" borderId="70" xfId="0" quotePrefix="1" applyNumberFormat="1" applyFont="1" applyFill="1" applyBorder="1" applyProtection="1">
      <protection hidden="1"/>
    </xf>
    <xf numFmtId="4" fontId="65" fillId="2" borderId="2" xfId="0" quotePrefix="1" applyNumberFormat="1" applyFont="1" applyFill="1" applyBorder="1" applyProtection="1">
      <protection hidden="1"/>
    </xf>
    <xf numFmtId="4" fontId="65" fillId="14" borderId="33" xfId="0" applyNumberFormat="1" applyFont="1" applyFill="1" applyBorder="1" applyProtection="1">
      <protection hidden="1"/>
    </xf>
    <xf numFmtId="0" fontId="1" fillId="0" borderId="58" xfId="0" applyFont="1" applyFill="1" applyBorder="1" applyProtection="1"/>
    <xf numFmtId="0" fontId="1" fillId="0" borderId="59" xfId="0" applyFont="1" applyFill="1" applyBorder="1" applyProtection="1"/>
    <xf numFmtId="0" fontId="1" fillId="0" borderId="60" xfId="0" applyFont="1" applyFill="1" applyBorder="1" applyProtection="1"/>
    <xf numFmtId="0" fontId="1" fillId="11" borderId="59" xfId="0" applyFont="1" applyFill="1" applyBorder="1" applyProtection="1"/>
    <xf numFmtId="0" fontId="1" fillId="12" borderId="59" xfId="0" applyFont="1" applyFill="1" applyBorder="1" applyProtection="1"/>
    <xf numFmtId="4" fontId="0" fillId="14" borderId="9" xfId="0" applyNumberFormat="1" applyFill="1" applyBorder="1" applyProtection="1">
      <protection hidden="1"/>
    </xf>
    <xf numFmtId="4" fontId="52" fillId="14" borderId="9" xfId="0" applyNumberFormat="1" applyFont="1" applyFill="1" applyBorder="1" applyProtection="1">
      <protection hidden="1"/>
    </xf>
    <xf numFmtId="4" fontId="52" fillId="14" borderId="9" xfId="0" applyNumberFormat="1" applyFont="1" applyFill="1" applyBorder="1" applyAlignment="1" applyProtection="1">
      <alignment horizontal="right" vertical="center"/>
      <protection hidden="1"/>
    </xf>
    <xf numFmtId="4" fontId="0" fillId="5" borderId="0" xfId="0" applyNumberFormat="1" applyFill="1" applyBorder="1" applyProtection="1">
      <protection hidden="1"/>
    </xf>
    <xf numFmtId="0" fontId="76" fillId="5" borderId="0" xfId="0" applyFont="1" applyFill="1"/>
    <xf numFmtId="0" fontId="78" fillId="5" borderId="0" xfId="0" applyFont="1" applyFill="1"/>
    <xf numFmtId="0" fontId="76" fillId="5" borderId="0" xfId="0" applyFont="1" applyFill="1" applyAlignment="1" applyProtection="1">
      <alignment vertical="center"/>
    </xf>
    <xf numFmtId="0" fontId="76" fillId="5" borderId="0" xfId="0" applyFont="1" applyFill="1" applyProtection="1"/>
    <xf numFmtId="0" fontId="76" fillId="5" borderId="0" xfId="0" applyFont="1" applyFill="1" applyAlignment="1">
      <alignment vertical="center"/>
    </xf>
    <xf numFmtId="0" fontId="76" fillId="5" borderId="0" xfId="0" applyFont="1" applyFill="1" applyAlignment="1">
      <alignment horizontal="left" vertical="center" indent="1"/>
    </xf>
    <xf numFmtId="0" fontId="76" fillId="0" borderId="0" xfId="0" applyFont="1"/>
    <xf numFmtId="10" fontId="53" fillId="2" borderId="33" xfId="0" applyNumberFormat="1" applyFont="1" applyFill="1" applyBorder="1" applyProtection="1">
      <protection hidden="1"/>
    </xf>
    <xf numFmtId="0" fontId="76" fillId="5" borderId="28" xfId="0" applyFont="1" applyFill="1" applyBorder="1" applyProtection="1">
      <protection hidden="1"/>
    </xf>
    <xf numFmtId="0" fontId="81" fillId="5" borderId="43" xfId="0" applyFont="1" applyFill="1" applyBorder="1" applyProtection="1">
      <protection hidden="1"/>
    </xf>
    <xf numFmtId="0" fontId="81" fillId="5" borderId="67" xfId="0" applyFont="1" applyFill="1" applyBorder="1" applyProtection="1">
      <protection hidden="1"/>
    </xf>
    <xf numFmtId="0" fontId="76" fillId="5" borderId="32" xfId="0" applyFont="1" applyFill="1" applyBorder="1" applyProtection="1">
      <protection hidden="1"/>
    </xf>
    <xf numFmtId="0" fontId="81" fillId="5" borderId="64" xfId="0" applyFont="1" applyFill="1" applyBorder="1" applyProtection="1">
      <protection hidden="1"/>
    </xf>
    <xf numFmtId="0" fontId="81" fillId="5" borderId="65" xfId="0" applyFont="1" applyFill="1" applyBorder="1" applyProtection="1">
      <protection hidden="1"/>
    </xf>
    <xf numFmtId="0" fontId="76" fillId="5" borderId="0" xfId="0" applyFont="1" applyFill="1" applyAlignment="1">
      <alignment horizontal="justify"/>
    </xf>
    <xf numFmtId="0" fontId="76" fillId="5" borderId="0" xfId="0" applyFont="1" applyFill="1" applyBorder="1" applyAlignment="1"/>
    <xf numFmtId="0" fontId="76" fillId="5" borderId="0" xfId="0" applyFont="1" applyFill="1" applyAlignment="1">
      <alignment horizontal="justify" wrapText="1"/>
    </xf>
    <xf numFmtId="0" fontId="76" fillId="5" borderId="0" xfId="0" applyFont="1" applyFill="1" applyBorder="1" applyAlignment="1">
      <alignment horizontal="justify"/>
    </xf>
    <xf numFmtId="0" fontId="76" fillId="5" borderId="0" xfId="0" applyFont="1" applyFill="1" applyAlignment="1">
      <alignment horizontal="justify" vertical="top"/>
    </xf>
    <xf numFmtId="0" fontId="76" fillId="5" borderId="0" xfId="0" applyFont="1" applyFill="1" applyAlignment="1">
      <alignment horizontal="justify" vertical="center"/>
    </xf>
    <xf numFmtId="0" fontId="76" fillId="5" borderId="0" xfId="0" applyFont="1" applyFill="1" applyAlignment="1">
      <alignment horizontal="justify" vertical="top" wrapText="1"/>
    </xf>
    <xf numFmtId="0" fontId="80" fillId="5" borderId="0" xfId="0" applyFont="1" applyFill="1" applyAlignment="1">
      <alignment horizontal="left" vertical="center" indent="15"/>
    </xf>
    <xf numFmtId="0" fontId="81" fillId="5" borderId="0" xfId="0" applyFont="1" applyFill="1" applyAlignment="1">
      <alignment horizontal="left" vertical="center" indent="5"/>
    </xf>
    <xf numFmtId="0" fontId="84" fillId="5" borderId="0" xfId="4" applyFont="1" applyFill="1" applyAlignment="1">
      <alignment vertical="center"/>
    </xf>
    <xf numFmtId="0" fontId="76" fillId="5" borderId="0" xfId="0" applyFont="1" applyFill="1" applyAlignment="1">
      <alignment vertical="center" wrapText="1"/>
    </xf>
    <xf numFmtId="0" fontId="76" fillId="5" borderId="40" xfId="0" applyFont="1" applyFill="1" applyBorder="1" applyAlignment="1">
      <alignment horizontal="left"/>
    </xf>
    <xf numFmtId="0" fontId="76" fillId="5" borderId="41" xfId="0" applyFont="1" applyFill="1" applyBorder="1" applyAlignment="1">
      <alignment horizontal="justify"/>
    </xf>
    <xf numFmtId="0" fontId="76" fillId="5" borderId="42" xfId="0" applyFont="1" applyFill="1" applyBorder="1" applyAlignment="1">
      <alignment horizontal="justify"/>
    </xf>
    <xf numFmtId="0" fontId="76" fillId="5" borderId="0" xfId="0" applyFont="1" applyFill="1" applyAlignment="1"/>
    <xf numFmtId="0" fontId="76" fillId="5" borderId="34" xfId="0" applyFont="1" applyFill="1" applyBorder="1" applyAlignment="1">
      <alignment horizontal="justify"/>
    </xf>
    <xf numFmtId="0" fontId="76" fillId="5" borderId="24" xfId="0" applyFont="1" applyFill="1" applyBorder="1" applyAlignment="1">
      <alignment horizontal="justify"/>
    </xf>
    <xf numFmtId="0" fontId="76" fillId="5" borderId="34" xfId="0" applyFont="1" applyFill="1" applyBorder="1" applyAlignment="1">
      <alignment horizontal="left"/>
    </xf>
    <xf numFmtId="0" fontId="84" fillId="5" borderId="0" xfId="4" applyFont="1" applyFill="1" applyBorder="1" applyAlignment="1">
      <alignment horizontal="left"/>
    </xf>
    <xf numFmtId="0" fontId="84" fillId="5" borderId="38" xfId="4" applyFont="1" applyFill="1" applyBorder="1" applyAlignment="1">
      <alignment horizontal="justify" vertical="center"/>
    </xf>
    <xf numFmtId="0" fontId="84" fillId="5" borderId="68" xfId="4" applyFont="1" applyFill="1" applyBorder="1" applyAlignment="1">
      <alignment horizontal="justify" vertical="center"/>
    </xf>
    <xf numFmtId="0" fontId="84" fillId="5" borderId="39" xfId="4" applyFont="1" applyFill="1" applyBorder="1" applyAlignment="1">
      <alignment horizontal="justify" vertical="center"/>
    </xf>
    <xf numFmtId="0" fontId="84" fillId="5" borderId="41" xfId="4" applyFont="1" applyFill="1" applyBorder="1" applyAlignment="1">
      <alignment horizontal="justify" vertical="center"/>
    </xf>
    <xf numFmtId="0" fontId="84" fillId="5" borderId="42" xfId="4" applyFont="1" applyFill="1" applyBorder="1" applyAlignment="1">
      <alignment horizontal="justify" vertical="center"/>
    </xf>
    <xf numFmtId="0" fontId="84" fillId="5" borderId="38" xfId="4" applyFont="1" applyFill="1" applyBorder="1" applyAlignment="1">
      <alignment horizontal="left" vertical="center"/>
    </xf>
    <xf numFmtId="0" fontId="84" fillId="5" borderId="68" xfId="4" applyFont="1" applyFill="1" applyBorder="1" applyAlignment="1">
      <alignment horizontal="justify" vertical="center" wrapText="1"/>
    </xf>
    <xf numFmtId="0" fontId="84" fillId="5" borderId="39" xfId="4" applyFont="1" applyFill="1" applyBorder="1" applyAlignment="1">
      <alignment horizontal="justify" vertical="center" wrapText="1"/>
    </xf>
    <xf numFmtId="0" fontId="84" fillId="5" borderId="38" xfId="4" applyFont="1" applyFill="1" applyBorder="1" applyAlignment="1">
      <alignment horizontal="left"/>
    </xf>
    <xf numFmtId="0" fontId="76" fillId="5" borderId="68" xfId="0" applyFont="1" applyFill="1" applyBorder="1" applyAlignment="1">
      <alignment horizontal="justify"/>
    </xf>
    <xf numFmtId="0" fontId="76" fillId="5" borderId="39" xfId="0" applyFont="1" applyFill="1" applyBorder="1" applyAlignment="1">
      <alignment horizontal="justify"/>
    </xf>
    <xf numFmtId="0" fontId="86" fillId="5" borderId="0" xfId="0" applyFont="1" applyFill="1"/>
    <xf numFmtId="0" fontId="82" fillId="5" borderId="0" xfId="0" applyFont="1" applyFill="1" applyAlignment="1">
      <alignment vertical="center"/>
    </xf>
    <xf numFmtId="0" fontId="87" fillId="5" borderId="0" xfId="0" applyFont="1" applyFill="1" applyAlignment="1">
      <alignment horizontal="left" vertical="center" indent="1"/>
    </xf>
    <xf numFmtId="0" fontId="87" fillId="5" borderId="0" xfId="0" applyFont="1" applyFill="1"/>
    <xf numFmtId="0" fontId="76" fillId="5" borderId="0" xfId="0" applyFont="1" applyFill="1" applyBorder="1" applyAlignment="1" applyProtection="1">
      <alignment horizontal="center"/>
    </xf>
    <xf numFmtId="0" fontId="53" fillId="2" borderId="64" xfId="0" applyFont="1" applyFill="1" applyBorder="1" applyProtection="1">
      <protection hidden="1"/>
    </xf>
    <xf numFmtId="0" fontId="57" fillId="5" borderId="0" xfId="0" applyFont="1" applyFill="1" applyBorder="1" applyAlignment="1" applyProtection="1">
      <protection hidden="1"/>
    </xf>
    <xf numFmtId="0" fontId="76" fillId="5" borderId="0" xfId="0" applyFont="1" applyFill="1" applyAlignment="1">
      <alignment horizontal="justify" vertical="top" wrapText="1"/>
    </xf>
    <xf numFmtId="0" fontId="76" fillId="0" borderId="0" xfId="0" applyFont="1" applyBorder="1" applyAlignment="1">
      <alignment horizontal="justify" vertical="top"/>
    </xf>
    <xf numFmtId="0" fontId="76" fillId="5" borderId="0" xfId="0" applyFont="1" applyFill="1" applyAlignment="1" applyProtection="1">
      <alignment horizontal="center"/>
    </xf>
    <xf numFmtId="0" fontId="76" fillId="5" borderId="0" xfId="0" applyFont="1" applyFill="1" applyAlignment="1">
      <alignment horizontal="center"/>
    </xf>
    <xf numFmtId="0" fontId="86" fillId="5" borderId="0" xfId="0" applyFont="1" applyFill="1" applyAlignment="1">
      <alignment horizontal="justify"/>
    </xf>
    <xf numFmtId="0" fontId="76" fillId="5" borderId="0" xfId="0" applyFont="1" applyFill="1" applyAlignment="1">
      <alignment horizontal="justify" vertical="top" wrapText="1"/>
    </xf>
    <xf numFmtId="0" fontId="76" fillId="5" borderId="0" xfId="0" applyFont="1" applyFill="1" applyAlignment="1">
      <alignment horizontal="justify" vertical="top"/>
    </xf>
    <xf numFmtId="0" fontId="89" fillId="5" borderId="0" xfId="0" applyFont="1" applyFill="1" applyProtection="1">
      <protection hidden="1"/>
    </xf>
    <xf numFmtId="0" fontId="0" fillId="2" borderId="64" xfId="0" applyFill="1" applyBorder="1" applyProtection="1">
      <protection hidden="1"/>
    </xf>
    <xf numFmtId="0" fontId="76" fillId="0" borderId="0" xfId="0" applyFont="1" applyProtection="1">
      <protection hidden="1"/>
    </xf>
    <xf numFmtId="0" fontId="76" fillId="5" borderId="0" xfId="0" applyFont="1" applyFill="1" applyAlignment="1">
      <alignment horizontal="left" vertical="top"/>
    </xf>
    <xf numFmtId="0" fontId="82" fillId="5" borderId="0" xfId="0" applyFont="1" applyFill="1" applyAlignment="1">
      <alignment horizontal="justify" vertical="top" wrapText="1"/>
    </xf>
    <xf numFmtId="0" fontId="82" fillId="5" borderId="0" xfId="0" applyFont="1" applyFill="1" applyAlignment="1">
      <alignment horizontal="justify"/>
    </xf>
    <xf numFmtId="0" fontId="91" fillId="5" borderId="0" xfId="0" applyFont="1" applyFill="1"/>
    <xf numFmtId="0" fontId="91" fillId="5" borderId="0" xfId="0" applyFont="1" applyFill="1" applyAlignment="1"/>
    <xf numFmtId="0" fontId="92" fillId="5" borderId="0" xfId="0" applyFont="1" applyFill="1"/>
    <xf numFmtId="0" fontId="76" fillId="5" borderId="0" xfId="0" applyFont="1" applyFill="1" applyAlignment="1">
      <alignment horizontal="justify" vertical="top"/>
    </xf>
    <xf numFmtId="0" fontId="76" fillId="5" borderId="0" xfId="0" applyFont="1" applyFill="1" applyAlignment="1">
      <alignment horizontal="left"/>
    </xf>
    <xf numFmtId="4" fontId="4" fillId="0" borderId="15" xfId="0" applyNumberFormat="1" applyFont="1" applyBorder="1" applyAlignment="1" applyProtection="1">
      <alignment vertical="center" wrapText="1"/>
      <protection hidden="1"/>
    </xf>
    <xf numFmtId="4" fontId="4" fillId="3" borderId="15" xfId="0" applyNumberFormat="1" applyFont="1" applyFill="1" applyBorder="1" applyAlignment="1" applyProtection="1">
      <alignment vertical="center" wrapText="1"/>
      <protection hidden="1"/>
    </xf>
    <xf numFmtId="4" fontId="4" fillId="7" borderId="73" xfId="0" applyNumberFormat="1" applyFont="1" applyFill="1" applyBorder="1" applyProtection="1">
      <protection hidden="1"/>
    </xf>
    <xf numFmtId="4" fontId="4" fillId="10" borderId="73" xfId="0" applyNumberFormat="1" applyFont="1" applyFill="1" applyBorder="1" applyProtection="1">
      <protection hidden="1"/>
    </xf>
    <xf numFmtId="4" fontId="95" fillId="7" borderId="35" xfId="0" applyNumberFormat="1" applyFont="1" applyFill="1" applyBorder="1" applyProtection="1">
      <protection hidden="1"/>
    </xf>
    <xf numFmtId="4" fontId="95" fillId="10" borderId="35" xfId="0" applyNumberFormat="1" applyFont="1" applyFill="1" applyBorder="1" applyProtection="1">
      <protection hidden="1"/>
    </xf>
    <xf numFmtId="4" fontId="4" fillId="7" borderId="35" xfId="0" applyNumberFormat="1" applyFont="1" applyFill="1" applyBorder="1" applyProtection="1">
      <protection hidden="1"/>
    </xf>
    <xf numFmtId="4" fontId="4" fillId="10" borderId="35" xfId="0" applyNumberFormat="1" applyFont="1" applyFill="1" applyBorder="1" applyProtection="1">
      <protection hidden="1"/>
    </xf>
    <xf numFmtId="4" fontId="4" fillId="7" borderId="35" xfId="0" applyNumberFormat="1" applyFont="1" applyFill="1" applyBorder="1" applyAlignment="1" applyProtection="1">
      <alignment vertical="center"/>
      <protection hidden="1"/>
    </xf>
    <xf numFmtId="4" fontId="4" fillId="10" borderId="35" xfId="0" applyNumberFormat="1" applyFont="1" applyFill="1" applyBorder="1" applyAlignment="1" applyProtection="1">
      <alignment vertical="center"/>
      <protection hidden="1"/>
    </xf>
    <xf numFmtId="4" fontId="95" fillId="7" borderId="30" xfId="0" applyNumberFormat="1" applyFont="1" applyFill="1" applyBorder="1" applyProtection="1">
      <protection hidden="1"/>
    </xf>
    <xf numFmtId="4" fontId="95" fillId="10" borderId="30" xfId="0" applyNumberFormat="1" applyFont="1" applyFill="1" applyBorder="1" applyProtection="1">
      <protection hidden="1"/>
    </xf>
    <xf numFmtId="4" fontId="72" fillId="9" borderId="33" xfId="0" applyNumberFormat="1" applyFont="1" applyFill="1" applyBorder="1" applyAlignment="1" applyProtection="1">
      <alignment horizontal="center" vertical="center"/>
      <protection hidden="1"/>
    </xf>
    <xf numFmtId="4" fontId="0" fillId="0" borderId="0" xfId="0" applyNumberFormat="1" applyAlignment="1" applyProtection="1">
      <alignment wrapText="1"/>
      <protection hidden="1"/>
    </xf>
    <xf numFmtId="4" fontId="4" fillId="2" borderId="15" xfId="0" quotePrefix="1" applyNumberFormat="1" applyFont="1" applyFill="1" applyBorder="1" applyProtection="1">
      <protection hidden="1"/>
    </xf>
    <xf numFmtId="4" fontId="4" fillId="2" borderId="4" xfId="0" quotePrefix="1" applyNumberFormat="1" applyFont="1" applyFill="1" applyBorder="1" applyProtection="1">
      <protection hidden="1"/>
    </xf>
    <xf numFmtId="4" fontId="4" fillId="2" borderId="2" xfId="0" quotePrefix="1" applyNumberFormat="1" applyFont="1" applyFill="1" applyBorder="1" applyProtection="1">
      <protection hidden="1"/>
    </xf>
    <xf numFmtId="4" fontId="4" fillId="10" borderId="33" xfId="0" applyNumberFormat="1" applyFont="1" applyFill="1" applyBorder="1" applyAlignment="1" applyProtection="1">
      <alignment horizontal="center" vertical="center"/>
      <protection hidden="1"/>
    </xf>
    <xf numFmtId="4" fontId="4" fillId="7" borderId="15" xfId="0" applyNumberFormat="1" applyFont="1" applyFill="1" applyBorder="1" applyAlignment="1" applyProtection="1">
      <alignment vertical="center" wrapText="1"/>
      <protection hidden="1"/>
    </xf>
    <xf numFmtId="4" fontId="4" fillId="7" borderId="15" xfId="3" applyNumberFormat="1" applyFont="1" applyFill="1" applyBorder="1" applyAlignment="1" applyProtection="1">
      <alignment vertical="center" wrapText="1"/>
      <protection hidden="1"/>
    </xf>
    <xf numFmtId="4" fontId="98" fillId="0" borderId="15" xfId="0" applyNumberFormat="1" applyFont="1" applyBorder="1" applyAlignment="1" applyProtection="1">
      <alignment vertical="center" wrapText="1"/>
      <protection hidden="1"/>
    </xf>
    <xf numFmtId="4" fontId="98" fillId="3" borderId="15" xfId="0" applyNumberFormat="1" applyFont="1" applyFill="1" applyBorder="1" applyAlignment="1" applyProtection="1">
      <alignment vertical="center" wrapText="1"/>
      <protection hidden="1"/>
    </xf>
    <xf numFmtId="4" fontId="98" fillId="0" borderId="15" xfId="3" applyNumberFormat="1" applyFont="1" applyBorder="1" applyAlignment="1" applyProtection="1">
      <alignment vertical="center" wrapText="1"/>
      <protection hidden="1"/>
    </xf>
    <xf numFmtId="4" fontId="72" fillId="9" borderId="16" xfId="0" applyNumberFormat="1" applyFont="1" applyFill="1" applyBorder="1" applyAlignment="1" applyProtection="1">
      <alignment horizontal="right" vertical="top"/>
      <protection hidden="1"/>
    </xf>
    <xf numFmtId="4" fontId="67" fillId="0" borderId="16" xfId="0" applyNumberFormat="1" applyFont="1" applyFill="1" applyBorder="1" applyAlignment="1" applyProtection="1">
      <alignment horizontal="right" vertical="top"/>
      <protection hidden="1"/>
    </xf>
    <xf numFmtId="4" fontId="98" fillId="0" borderId="33" xfId="0" applyNumberFormat="1" applyFont="1" applyBorder="1" applyAlignment="1" applyProtection="1">
      <alignment vertical="center" wrapText="1"/>
      <protection hidden="1"/>
    </xf>
    <xf numFmtId="4" fontId="98" fillId="3" borderId="33" xfId="0" applyNumberFormat="1" applyFont="1" applyFill="1" applyBorder="1" applyAlignment="1" applyProtection="1">
      <alignment vertical="center" wrapText="1"/>
      <protection hidden="1"/>
    </xf>
    <xf numFmtId="4" fontId="98" fillId="0" borderId="33" xfId="3" applyNumberFormat="1" applyFont="1" applyBorder="1" applyAlignment="1" applyProtection="1">
      <alignment vertical="center" wrapText="1"/>
      <protection hidden="1"/>
    </xf>
    <xf numFmtId="0" fontId="1" fillId="5" borderId="59" xfId="0" applyFont="1" applyFill="1" applyBorder="1" applyProtection="1"/>
    <xf numFmtId="0" fontId="1" fillId="5" borderId="60" xfId="0" applyFont="1" applyFill="1" applyBorder="1" applyProtection="1"/>
    <xf numFmtId="0" fontId="1" fillId="5" borderId="0" xfId="0" applyFont="1" applyFill="1" applyBorder="1" applyProtection="1"/>
    <xf numFmtId="4" fontId="0" fillId="5" borderId="9" xfId="0" applyNumberFormat="1" applyFill="1" applyBorder="1" applyProtection="1">
      <protection locked="0"/>
    </xf>
    <xf numFmtId="4" fontId="1" fillId="5" borderId="9" xfId="0" applyNumberFormat="1" applyFont="1" applyFill="1" applyBorder="1" applyProtection="1">
      <protection locked="0"/>
    </xf>
    <xf numFmtId="0" fontId="1" fillId="14" borderId="31" xfId="0" applyFont="1" applyFill="1" applyBorder="1" applyProtection="1"/>
    <xf numFmtId="0" fontId="4" fillId="0" borderId="0" xfId="0" applyFont="1" applyFill="1" applyBorder="1" applyAlignment="1" applyProtection="1">
      <alignment horizontal="left"/>
    </xf>
    <xf numFmtId="0" fontId="1" fillId="24" borderId="59" xfId="0" applyFont="1" applyFill="1" applyBorder="1" applyProtection="1"/>
    <xf numFmtId="0" fontId="114" fillId="0" borderId="33" xfId="0" applyFont="1" applyBorder="1" applyAlignment="1" applyProtection="1">
      <alignment vertical="center" wrapText="1"/>
      <protection locked="0"/>
    </xf>
    <xf numFmtId="0" fontId="112" fillId="5" borderId="33" xfId="0" applyFont="1" applyFill="1" applyBorder="1" applyAlignment="1" applyProtection="1">
      <alignment horizontal="left" vertical="center" indent="1"/>
      <protection locked="0"/>
    </xf>
    <xf numFmtId="0" fontId="0" fillId="11" borderId="59" xfId="0" applyFill="1" applyBorder="1" applyProtection="1"/>
    <xf numFmtId="0" fontId="0" fillId="13" borderId="59" xfId="0" applyFill="1" applyBorder="1" applyProtection="1"/>
    <xf numFmtId="0" fontId="0" fillId="16" borderId="59" xfId="0" applyFill="1" applyBorder="1" applyProtection="1"/>
    <xf numFmtId="0" fontId="47" fillId="16" borderId="0" xfId="0" applyFont="1" applyFill="1" applyBorder="1" applyAlignment="1" applyProtection="1">
      <alignment vertical="center" wrapText="1"/>
    </xf>
    <xf numFmtId="0" fontId="1" fillId="16" borderId="0" xfId="0" applyFont="1" applyFill="1" applyBorder="1" applyAlignment="1" applyProtection="1">
      <alignment horizontal="left" wrapText="1"/>
    </xf>
    <xf numFmtId="0" fontId="0" fillId="16" borderId="0" xfId="0" applyFill="1" applyBorder="1" applyProtection="1"/>
    <xf numFmtId="0" fontId="0" fillId="0" borderId="60" xfId="0" applyBorder="1" applyProtection="1"/>
    <xf numFmtId="0" fontId="0" fillId="0" borderId="0" xfId="0" applyProtection="1"/>
    <xf numFmtId="0" fontId="0" fillId="0" borderId="65" xfId="0" applyBorder="1" applyProtection="1"/>
    <xf numFmtId="0" fontId="119" fillId="16" borderId="0" xfId="4" applyFont="1" applyFill="1" applyBorder="1" applyAlignment="1" applyProtection="1">
      <alignment horizontal="left" vertical="center" wrapText="1"/>
    </xf>
    <xf numFmtId="4" fontId="10" fillId="5" borderId="0" xfId="0" applyNumberFormat="1" applyFont="1" applyFill="1" applyBorder="1" applyProtection="1">
      <protection hidden="1"/>
    </xf>
    <xf numFmtId="4" fontId="5" fillId="5" borderId="0" xfId="0" applyNumberFormat="1" applyFont="1" applyFill="1" applyBorder="1" applyProtection="1">
      <protection locked="0" hidden="1"/>
    </xf>
    <xf numFmtId="4" fontId="5" fillId="5" borderId="0" xfId="0" applyNumberFormat="1" applyFont="1" applyFill="1" applyBorder="1" applyProtection="1">
      <protection locked="0"/>
    </xf>
    <xf numFmtId="4" fontId="5" fillId="5" borderId="0" xfId="0" applyNumberFormat="1" applyFont="1" applyFill="1" applyBorder="1" applyProtection="1">
      <protection hidden="1"/>
    </xf>
    <xf numFmtId="4" fontId="10" fillId="5" borderId="0" xfId="0" applyNumberFormat="1" applyFont="1" applyFill="1" applyBorder="1" applyProtection="1">
      <protection locked="0" hidden="1"/>
    </xf>
    <xf numFmtId="0" fontId="53" fillId="5" borderId="0" xfId="0" applyFont="1" applyFill="1" applyBorder="1" applyAlignment="1" applyProtection="1">
      <protection locked="0" hidden="1"/>
    </xf>
    <xf numFmtId="0" fontId="76" fillId="5" borderId="64" xfId="0" applyFont="1" applyFill="1" applyBorder="1" applyAlignment="1" applyProtection="1">
      <alignment horizontal="center"/>
      <protection locked="0"/>
    </xf>
    <xf numFmtId="0" fontId="76" fillId="5" borderId="64" xfId="0" applyFont="1" applyFill="1" applyBorder="1" applyAlignment="1" applyProtection="1">
      <alignment horizontal="left"/>
      <protection locked="0"/>
    </xf>
    <xf numFmtId="0" fontId="86" fillId="5" borderId="0" xfId="0" applyFont="1" applyFill="1" applyAlignment="1"/>
    <xf numFmtId="0" fontId="76" fillId="5" borderId="0" xfId="0" applyFont="1" applyFill="1" applyAlignment="1" applyProtection="1"/>
    <xf numFmtId="0" fontId="76" fillId="5" borderId="0" xfId="0" applyFont="1" applyFill="1" applyAlignment="1">
      <alignment vertical="top" wrapText="1"/>
    </xf>
    <xf numFmtId="0" fontId="76" fillId="5" borderId="0" xfId="0" applyFont="1" applyFill="1" applyAlignment="1">
      <alignment vertical="top"/>
    </xf>
    <xf numFmtId="0" fontId="76" fillId="5" borderId="0" xfId="0" applyFont="1" applyFill="1" applyBorder="1" applyAlignment="1">
      <alignment vertical="top"/>
    </xf>
    <xf numFmtId="0" fontId="76" fillId="0" borderId="0" xfId="0" applyFont="1" applyAlignment="1">
      <alignment horizontal="right" vertical="top"/>
    </xf>
    <xf numFmtId="0" fontId="76" fillId="0" borderId="0" xfId="0" applyFont="1" applyAlignment="1">
      <alignment horizontal="center" vertical="top"/>
    </xf>
    <xf numFmtId="0" fontId="76" fillId="5" borderId="28" xfId="0" applyFont="1" applyFill="1" applyBorder="1" applyAlignment="1" applyProtection="1">
      <protection hidden="1"/>
    </xf>
    <xf numFmtId="0" fontId="76" fillId="5" borderId="64" xfId="0" applyFont="1" applyFill="1" applyBorder="1" applyAlignment="1">
      <alignment horizontal="justify"/>
    </xf>
    <xf numFmtId="0" fontId="76" fillId="5" borderId="0" xfId="0" applyFont="1" applyFill="1" applyAlignment="1">
      <alignment horizontal="justify" vertical="top" wrapText="1"/>
    </xf>
    <xf numFmtId="4" fontId="5" fillId="5" borderId="0" xfId="0" applyNumberFormat="1" applyFont="1" applyFill="1" applyProtection="1">
      <protection locked="0" hidden="1"/>
    </xf>
    <xf numFmtId="4" fontId="5" fillId="5" borderId="0" xfId="0" applyNumberFormat="1" applyFont="1" applyFill="1" applyProtection="1">
      <protection hidden="1"/>
    </xf>
    <xf numFmtId="4" fontId="5" fillId="0" borderId="0" xfId="0" applyNumberFormat="1" applyFont="1" applyProtection="1">
      <protection locked="0" hidden="1"/>
    </xf>
    <xf numFmtId="4" fontId="5" fillId="0" borderId="0" xfId="0" applyNumberFormat="1" applyFont="1" applyProtection="1">
      <protection hidden="1"/>
    </xf>
    <xf numFmtId="4" fontId="7" fillId="5" borderId="0" xfId="0" applyNumberFormat="1" applyFont="1" applyFill="1" applyAlignment="1" applyProtection="1">
      <alignment horizontal="center" vertical="top"/>
      <protection hidden="1"/>
    </xf>
    <xf numFmtId="4" fontId="8" fillId="0" borderId="33" xfId="0" applyNumberFormat="1" applyFont="1" applyBorder="1" applyAlignment="1" applyProtection="1">
      <alignment horizontal="center" wrapText="1"/>
      <protection hidden="1"/>
    </xf>
    <xf numFmtId="4" fontId="18" fillId="4" borderId="33" xfId="0" applyNumberFormat="1" applyFont="1" applyFill="1" applyBorder="1" applyAlignment="1" applyProtection="1">
      <alignment horizontal="center" wrapText="1"/>
      <protection hidden="1"/>
    </xf>
    <xf numFmtId="4" fontId="8" fillId="4" borderId="33" xfId="0" applyNumberFormat="1" applyFont="1" applyFill="1" applyBorder="1" applyAlignment="1" applyProtection="1">
      <alignment horizontal="center" wrapText="1"/>
      <protection hidden="1"/>
    </xf>
    <xf numFmtId="4" fontId="46" fillId="18" borderId="33" xfId="0" applyNumberFormat="1" applyFont="1" applyFill="1" applyBorder="1" applyAlignment="1" applyProtection="1">
      <alignment horizontal="center" wrapText="1"/>
      <protection hidden="1"/>
    </xf>
    <xf numFmtId="4" fontId="8" fillId="2" borderId="26" xfId="0" applyNumberFormat="1" applyFont="1" applyFill="1" applyBorder="1" applyAlignment="1" applyProtection="1">
      <alignment horizontal="center" wrapText="1"/>
      <protection hidden="1"/>
    </xf>
    <xf numFmtId="4" fontId="8" fillId="2" borderId="4" xfId="0" applyNumberFormat="1" applyFont="1" applyFill="1" applyBorder="1" applyAlignment="1" applyProtection="1">
      <alignment horizontal="center" wrapText="1"/>
      <protection hidden="1"/>
    </xf>
    <xf numFmtId="4" fontId="8" fillId="5" borderId="0" xfId="0" applyNumberFormat="1" applyFont="1" applyFill="1" applyBorder="1" applyAlignment="1" applyProtection="1">
      <alignment horizontal="center"/>
      <protection hidden="1"/>
    </xf>
    <xf numFmtId="4" fontId="18" fillId="5" borderId="0" xfId="0" applyNumberFormat="1" applyFont="1" applyFill="1" applyBorder="1" applyAlignment="1" applyProtection="1">
      <alignment horizontal="center" wrapText="1"/>
      <protection hidden="1"/>
    </xf>
    <xf numFmtId="4" fontId="8" fillId="5" borderId="0" xfId="0" applyNumberFormat="1" applyFont="1" applyFill="1" applyBorder="1" applyAlignment="1" applyProtection="1">
      <alignment horizontal="center" wrapText="1"/>
      <protection hidden="1"/>
    </xf>
    <xf numFmtId="4" fontId="5" fillId="6" borderId="35" xfId="0" applyNumberFormat="1" applyFont="1" applyFill="1" applyBorder="1" applyProtection="1">
      <protection hidden="1"/>
    </xf>
    <xf numFmtId="4" fontId="5" fillId="6" borderId="36" xfId="0" applyNumberFormat="1" applyFont="1" applyFill="1" applyBorder="1" applyProtection="1">
      <protection hidden="1"/>
    </xf>
    <xf numFmtId="4" fontId="6" fillId="6" borderId="34" xfId="0" applyNumberFormat="1" applyFont="1" applyFill="1" applyBorder="1" applyProtection="1">
      <protection hidden="1"/>
    </xf>
    <xf numFmtId="4" fontId="6" fillId="6" borderId="24" xfId="0" applyNumberFormat="1" applyFont="1" applyFill="1" applyBorder="1" applyProtection="1">
      <protection hidden="1"/>
    </xf>
    <xf numFmtId="4" fontId="5" fillId="5" borderId="0" xfId="3" applyNumberFormat="1" applyFont="1" applyFill="1" applyBorder="1" applyProtection="1">
      <protection hidden="1"/>
    </xf>
    <xf numFmtId="4" fontId="10" fillId="5" borderId="0" xfId="0" applyNumberFormat="1" applyFont="1" applyFill="1" applyProtection="1">
      <protection hidden="1"/>
    </xf>
    <xf numFmtId="4" fontId="8" fillId="0" borderId="15" xfId="0" applyNumberFormat="1" applyFont="1" applyBorder="1" applyAlignment="1" applyProtection="1">
      <alignment vertical="center"/>
      <protection hidden="1"/>
    </xf>
    <xf numFmtId="4" fontId="10" fillId="7" borderId="66" xfId="2" applyNumberFormat="1" applyFont="1" applyFill="1" applyBorder="1" applyProtection="1">
      <protection hidden="1"/>
    </xf>
    <xf numFmtId="4" fontId="10" fillId="7" borderId="35" xfId="3" applyNumberFormat="1" applyFont="1" applyFill="1" applyBorder="1" applyProtection="1">
      <protection hidden="1"/>
    </xf>
    <xf numFmtId="4" fontId="10" fillId="6" borderId="35" xfId="2" applyNumberFormat="1" applyFont="1" applyFill="1" applyBorder="1" applyProtection="1">
      <protection hidden="1"/>
    </xf>
    <xf numFmtId="4" fontId="10" fillId="2" borderId="35" xfId="0" applyNumberFormat="1" applyFont="1" applyFill="1" applyBorder="1" applyProtection="1">
      <protection hidden="1"/>
    </xf>
    <xf numFmtId="4" fontId="10" fillId="6" borderId="36" xfId="2" applyNumberFormat="1" applyFont="1" applyFill="1" applyBorder="1" applyProtection="1">
      <protection hidden="1"/>
    </xf>
    <xf numFmtId="4" fontId="11" fillId="2" borderId="34" xfId="0" applyNumberFormat="1" applyFont="1" applyFill="1" applyBorder="1" applyProtection="1">
      <protection hidden="1"/>
    </xf>
    <xf numFmtId="4" fontId="11" fillId="2" borderId="24" xfId="0" applyNumberFormat="1" applyFont="1" applyFill="1" applyBorder="1" applyProtection="1">
      <protection hidden="1"/>
    </xf>
    <xf numFmtId="4" fontId="10" fillId="5" borderId="0" xfId="3" applyNumberFormat="1" applyFont="1" applyFill="1" applyBorder="1" applyProtection="1">
      <protection hidden="1"/>
    </xf>
    <xf numFmtId="4" fontId="11" fillId="5" borderId="0" xfId="0" applyNumberFormat="1" applyFont="1" applyFill="1" applyBorder="1" applyProtection="1">
      <protection hidden="1"/>
    </xf>
    <xf numFmtId="4" fontId="10" fillId="5" borderId="0" xfId="0" applyNumberFormat="1" applyFont="1" applyFill="1" applyProtection="1">
      <protection locked="0" hidden="1"/>
    </xf>
    <xf numFmtId="4" fontId="10" fillId="0" borderId="0" xfId="0" applyNumberFormat="1" applyFont="1" applyProtection="1">
      <protection locked="0" hidden="1"/>
    </xf>
    <xf numFmtId="4" fontId="12" fillId="0" borderId="16" xfId="0" applyNumberFormat="1" applyFont="1" applyBorder="1" applyAlignment="1" applyProtection="1">
      <alignment horizontal="left" vertical="center"/>
      <protection hidden="1"/>
    </xf>
    <xf numFmtId="4" fontId="10" fillId="0" borderId="66" xfId="2" applyNumberFormat="1" applyFont="1" applyFill="1" applyBorder="1" applyProtection="1">
      <protection locked="0" hidden="1"/>
    </xf>
    <xf numFmtId="4" fontId="14" fillId="7" borderId="35" xfId="0" applyNumberFormat="1" applyFont="1" applyFill="1" applyBorder="1" applyProtection="1">
      <protection hidden="1"/>
    </xf>
    <xf numFmtId="4" fontId="10" fillId="4" borderId="35" xfId="2" applyNumberFormat="1" applyFont="1" applyFill="1" applyBorder="1" applyProtection="1">
      <protection locked="0" hidden="1"/>
    </xf>
    <xf numFmtId="4" fontId="10" fillId="4" borderId="36" xfId="2" applyNumberFormat="1" applyFont="1" applyFill="1" applyBorder="1" applyProtection="1">
      <protection locked="0" hidden="1"/>
    </xf>
    <xf numFmtId="4" fontId="6" fillId="2" borderId="34" xfId="0" applyNumberFormat="1" applyFont="1" applyFill="1" applyBorder="1" applyProtection="1">
      <protection hidden="1"/>
    </xf>
    <xf numFmtId="4" fontId="6" fillId="2" borderId="24" xfId="0" applyNumberFormat="1" applyFont="1" applyFill="1" applyBorder="1" applyProtection="1">
      <protection hidden="1"/>
    </xf>
    <xf numFmtId="4" fontId="6" fillId="5" borderId="0" xfId="0" applyNumberFormat="1" applyFont="1" applyFill="1" applyBorder="1" applyProtection="1">
      <protection hidden="1"/>
    </xf>
    <xf numFmtId="4" fontId="12" fillId="0" borderId="16" xfId="0" applyNumberFormat="1" applyFont="1" applyBorder="1" applyAlignment="1" applyProtection="1">
      <alignment vertical="center"/>
      <protection hidden="1"/>
    </xf>
    <xf numFmtId="4" fontId="8" fillId="0" borderId="16" xfId="0" applyNumberFormat="1" applyFont="1" applyBorder="1" applyAlignment="1" applyProtection="1">
      <alignment vertical="center"/>
      <protection hidden="1"/>
    </xf>
    <xf numFmtId="4" fontId="15" fillId="7" borderId="35" xfId="0" applyNumberFormat="1" applyFont="1" applyFill="1" applyBorder="1" applyProtection="1">
      <protection hidden="1"/>
    </xf>
    <xf numFmtId="4" fontId="12" fillId="0" borderId="16" xfId="0" applyNumberFormat="1" applyFont="1" applyFill="1" applyBorder="1" applyAlignment="1" applyProtection="1">
      <alignment vertical="center"/>
      <protection hidden="1"/>
    </xf>
    <xf numFmtId="4" fontId="5" fillId="2" borderId="35" xfId="0" applyNumberFormat="1" applyFont="1" applyFill="1" applyBorder="1" applyProtection="1">
      <protection hidden="1"/>
    </xf>
    <xf numFmtId="4" fontId="12" fillId="2" borderId="16" xfId="0" applyNumberFormat="1" applyFont="1" applyFill="1" applyBorder="1" applyAlignment="1" applyProtection="1">
      <alignment vertical="center"/>
      <protection hidden="1"/>
    </xf>
    <xf numFmtId="4" fontId="12" fillId="0" borderId="16" xfId="0" applyNumberFormat="1" applyFont="1" applyBorder="1" applyAlignment="1" applyProtection="1">
      <alignment horizontal="left"/>
      <protection hidden="1"/>
    </xf>
    <xf numFmtId="4" fontId="10" fillId="4" borderId="35" xfId="2" applyNumberFormat="1" applyFont="1" applyFill="1" applyBorder="1" applyProtection="1">
      <protection locked="0"/>
    </xf>
    <xf numFmtId="4" fontId="10" fillId="4" borderId="36" xfId="2" applyNumberFormat="1" applyFont="1" applyFill="1" applyBorder="1" applyProtection="1">
      <protection locked="0"/>
    </xf>
    <xf numFmtId="4" fontId="8" fillId="0" borderId="16" xfId="0" applyNumberFormat="1" applyFont="1" applyBorder="1" applyAlignment="1" applyProtection="1">
      <alignment horizontal="left" vertical="center" wrapText="1"/>
      <protection hidden="1"/>
    </xf>
    <xf numFmtId="4" fontId="12" fillId="0" borderId="16" xfId="0" applyNumberFormat="1" applyFont="1" applyBorder="1" applyAlignment="1" applyProtection="1">
      <alignment horizontal="left" wrapText="1"/>
      <protection hidden="1"/>
    </xf>
    <xf numFmtId="4" fontId="8" fillId="0" borderId="16" xfId="0" applyNumberFormat="1" applyFont="1" applyFill="1" applyBorder="1" applyAlignment="1" applyProtection="1">
      <alignment vertical="center"/>
      <protection hidden="1"/>
    </xf>
    <xf numFmtId="4" fontId="12" fillId="2" borderId="16" xfId="0" applyNumberFormat="1" applyFont="1" applyFill="1" applyBorder="1" applyAlignment="1" applyProtection="1">
      <alignment horizontal="left"/>
      <protection hidden="1"/>
    </xf>
    <xf numFmtId="4" fontId="8" fillId="7" borderId="16" xfId="0" applyNumberFormat="1" applyFont="1" applyFill="1" applyBorder="1" applyAlignment="1" applyProtection="1">
      <alignment vertical="center"/>
      <protection hidden="1"/>
    </xf>
    <xf numFmtId="4" fontId="10" fillId="7" borderId="24" xfId="2" applyNumberFormat="1" applyFont="1" applyFill="1" applyBorder="1" applyProtection="1">
      <protection hidden="1"/>
    </xf>
    <xf numFmtId="4" fontId="10" fillId="7" borderId="3" xfId="0" applyNumberFormat="1" applyFont="1" applyFill="1" applyBorder="1" applyProtection="1">
      <protection hidden="1"/>
    </xf>
    <xf numFmtId="4" fontId="10" fillId="7" borderId="3" xfId="2" applyNumberFormat="1" applyFont="1" applyFill="1" applyBorder="1" applyProtection="1">
      <protection hidden="1"/>
    </xf>
    <xf numFmtId="4" fontId="10" fillId="7" borderId="34" xfId="2" applyNumberFormat="1" applyFont="1" applyFill="1" applyBorder="1" applyProtection="1">
      <protection hidden="1"/>
    </xf>
    <xf numFmtId="4" fontId="34" fillId="9" borderId="16" xfId="0" applyNumberFormat="1" applyFont="1" applyFill="1" applyBorder="1" applyAlignment="1" applyProtection="1">
      <alignment horizontal="right" vertical="top"/>
      <protection hidden="1"/>
    </xf>
    <xf numFmtId="4" fontId="34" fillId="9" borderId="4" xfId="2" applyNumberFormat="1" applyFont="1" applyFill="1" applyBorder="1" applyAlignment="1" applyProtection="1">
      <alignment horizontal="right" vertical="top"/>
      <protection hidden="1"/>
    </xf>
    <xf numFmtId="4" fontId="10" fillId="7" borderId="33" xfId="0" applyNumberFormat="1" applyFont="1" applyFill="1" applyBorder="1" applyProtection="1">
      <protection hidden="1"/>
    </xf>
    <xf numFmtId="4" fontId="10" fillId="2" borderId="33" xfId="2" applyNumberFormat="1" applyFont="1" applyFill="1" applyBorder="1" applyProtection="1">
      <protection hidden="1"/>
    </xf>
    <xf numFmtId="4" fontId="10" fillId="2" borderId="33" xfId="0" applyNumberFormat="1" applyFont="1" applyFill="1" applyBorder="1" applyProtection="1">
      <protection hidden="1"/>
    </xf>
    <xf numFmtId="4" fontId="10" fillId="2" borderId="26" xfId="2" applyNumberFormat="1" applyFont="1" applyFill="1" applyBorder="1" applyProtection="1">
      <protection hidden="1"/>
    </xf>
    <xf numFmtId="4" fontId="10" fillId="2" borderId="35" xfId="2" applyNumberFormat="1" applyFont="1" applyFill="1" applyBorder="1" applyProtection="1">
      <protection hidden="1"/>
    </xf>
    <xf numFmtId="4" fontId="10" fillId="2" borderId="36" xfId="2" applyNumberFormat="1" applyFont="1" applyFill="1" applyBorder="1" applyProtection="1">
      <protection hidden="1"/>
    </xf>
    <xf numFmtId="4" fontId="12" fillId="5" borderId="16" xfId="0" applyNumberFormat="1" applyFont="1" applyFill="1" applyBorder="1" applyAlignment="1" applyProtection="1">
      <protection hidden="1"/>
    </xf>
    <xf numFmtId="4" fontId="12" fillId="2" borderId="16" xfId="0" applyNumberFormat="1" applyFont="1" applyFill="1" applyBorder="1" applyAlignment="1" applyProtection="1">
      <protection hidden="1"/>
    </xf>
    <xf numFmtId="4" fontId="5" fillId="0" borderId="17" xfId="0" applyNumberFormat="1" applyFont="1" applyBorder="1" applyProtection="1">
      <protection hidden="1"/>
    </xf>
    <xf numFmtId="4" fontId="10" fillId="4" borderId="35" xfId="2" applyNumberFormat="1" applyFont="1" applyFill="1" applyBorder="1" applyProtection="1">
      <protection hidden="1"/>
    </xf>
    <xf numFmtId="4" fontId="5" fillId="6" borderId="30" xfId="0" applyNumberFormat="1" applyFont="1" applyFill="1" applyBorder="1" applyProtection="1">
      <protection hidden="1"/>
    </xf>
    <xf numFmtId="4" fontId="10" fillId="4" borderId="36" xfId="2" applyNumberFormat="1" applyFont="1" applyFill="1" applyBorder="1" applyProtection="1">
      <protection hidden="1"/>
    </xf>
    <xf numFmtId="4" fontId="6" fillId="6" borderId="38" xfId="0" applyNumberFormat="1" applyFont="1" applyFill="1" applyBorder="1" applyProtection="1">
      <protection hidden="1"/>
    </xf>
    <xf numFmtId="4" fontId="6" fillId="6" borderId="39" xfId="0" applyNumberFormat="1" applyFont="1" applyFill="1" applyBorder="1" applyProtection="1">
      <protection hidden="1"/>
    </xf>
    <xf numFmtId="4" fontId="10" fillId="7" borderId="33" xfId="2" applyNumberFormat="1" applyFont="1" applyFill="1" applyBorder="1" applyProtection="1">
      <protection hidden="1"/>
    </xf>
    <xf numFmtId="4" fontId="10" fillId="6" borderId="33" xfId="2" applyNumberFormat="1" applyFont="1" applyFill="1" applyBorder="1" applyProtection="1">
      <protection hidden="1"/>
    </xf>
    <xf numFmtId="4" fontId="10" fillId="6" borderId="33" xfId="0" applyNumberFormat="1" applyFont="1" applyFill="1" applyBorder="1" applyProtection="1">
      <protection hidden="1"/>
    </xf>
    <xf numFmtId="4" fontId="10" fillId="5" borderId="0" xfId="2" applyNumberFormat="1" applyFont="1" applyFill="1" applyBorder="1" applyProtection="1">
      <protection hidden="1"/>
    </xf>
    <xf numFmtId="4" fontId="35" fillId="5" borderId="0" xfId="0" applyNumberFormat="1" applyFont="1" applyFill="1" applyBorder="1" applyProtection="1">
      <protection hidden="1"/>
    </xf>
    <xf numFmtId="4" fontId="5" fillId="5" borderId="0" xfId="0" applyNumberFormat="1" applyFont="1" applyFill="1" applyAlignment="1" applyProtection="1">
      <alignment horizontal="left"/>
      <protection hidden="1"/>
    </xf>
    <xf numFmtId="4" fontId="35" fillId="5" borderId="0" xfId="0" applyNumberFormat="1" applyFont="1" applyFill="1" applyProtection="1">
      <protection hidden="1"/>
    </xf>
    <xf numFmtId="4" fontId="6" fillId="5" borderId="0" xfId="0" applyNumberFormat="1" applyFont="1" applyFill="1" applyProtection="1">
      <protection hidden="1"/>
    </xf>
    <xf numFmtId="4" fontId="6" fillId="5" borderId="0" xfId="0" applyNumberFormat="1" applyFont="1" applyFill="1" applyAlignment="1" applyProtection="1">
      <alignment wrapText="1"/>
      <protection hidden="1"/>
    </xf>
    <xf numFmtId="4" fontId="9" fillId="5" borderId="0" xfId="0" applyNumberFormat="1" applyFont="1" applyFill="1" applyAlignment="1" applyProtection="1">
      <alignment horizontal="right" wrapText="1"/>
      <protection locked="0" hidden="1"/>
    </xf>
    <xf numFmtId="4" fontId="35" fillId="5" borderId="64" xfId="0" applyNumberFormat="1" applyFont="1" applyFill="1" applyBorder="1" applyProtection="1">
      <protection locked="0" hidden="1"/>
    </xf>
    <xf numFmtId="4" fontId="5" fillId="5" borderId="0" xfId="0" applyNumberFormat="1" applyFont="1" applyFill="1" applyAlignment="1" applyProtection="1">
      <alignment horizontal="center"/>
      <protection locked="0" hidden="1"/>
    </xf>
    <xf numFmtId="4" fontId="8" fillId="5" borderId="0" xfId="0" applyNumberFormat="1" applyFont="1" applyFill="1" applyAlignment="1" applyProtection="1">
      <alignment horizontal="left" vertical="top"/>
      <protection locked="0" hidden="1"/>
    </xf>
    <xf numFmtId="4" fontId="5" fillId="0" borderId="0" xfId="0" applyNumberFormat="1" applyFont="1" applyAlignment="1" applyProtection="1">
      <alignment horizontal="left" vertical="top" wrapText="1"/>
      <protection hidden="1"/>
    </xf>
    <xf numFmtId="4" fontId="5" fillId="0" borderId="0" xfId="0" applyNumberFormat="1" applyFont="1" applyBorder="1" applyAlignment="1" applyProtection="1">
      <alignment vertical="top" wrapText="1"/>
      <protection hidden="1"/>
    </xf>
    <xf numFmtId="4" fontId="10" fillId="0" borderId="2" xfId="0" applyNumberFormat="1" applyFont="1" applyBorder="1" applyAlignment="1" applyProtection="1">
      <alignment horizontal="center" wrapText="1"/>
      <protection hidden="1"/>
    </xf>
    <xf numFmtId="4" fontId="6" fillId="0" borderId="0" xfId="0" applyNumberFormat="1" applyFont="1" applyProtection="1">
      <protection hidden="1"/>
    </xf>
    <xf numFmtId="4" fontId="10" fillId="0" borderId="3" xfId="0" applyNumberFormat="1" applyFont="1" applyBorder="1" applyAlignment="1" applyProtection="1">
      <alignment horizontal="center" wrapText="1"/>
      <protection hidden="1"/>
    </xf>
    <xf numFmtId="4" fontId="10" fillId="0" borderId="1" xfId="0" applyNumberFormat="1" applyFont="1" applyBorder="1" applyAlignment="1" applyProtection="1">
      <alignment horizontal="center" wrapText="1"/>
      <protection hidden="1"/>
    </xf>
    <xf numFmtId="4" fontId="10" fillId="0" borderId="0" xfId="0" applyNumberFormat="1" applyFont="1" applyBorder="1" applyAlignment="1" applyProtection="1">
      <alignment horizontal="center" wrapText="1"/>
      <protection hidden="1"/>
    </xf>
    <xf numFmtId="4" fontId="21" fillId="3" borderId="33" xfId="0" applyNumberFormat="1" applyFont="1" applyFill="1" applyBorder="1" applyAlignment="1" applyProtection="1">
      <alignment horizontal="center"/>
      <protection hidden="1"/>
    </xf>
    <xf numFmtId="4" fontId="5" fillId="0" borderId="0" xfId="0" applyNumberFormat="1" applyFont="1" applyAlignment="1" applyProtection="1">
      <alignment vertical="top" wrapText="1"/>
      <protection hidden="1"/>
    </xf>
    <xf numFmtId="4" fontId="5" fillId="0" borderId="5" xfId="2" applyNumberFormat="1" applyFont="1" applyBorder="1" applyAlignment="1" applyProtection="1">
      <alignment vertical="top" wrapText="1"/>
      <protection hidden="1"/>
    </xf>
    <xf numFmtId="4" fontId="5" fillId="0" borderId="6" xfId="2" applyNumberFormat="1" applyFont="1" applyBorder="1" applyAlignment="1" applyProtection="1">
      <alignment vertical="top" wrapText="1"/>
      <protection hidden="1"/>
    </xf>
    <xf numFmtId="4" fontId="5" fillId="0" borderId="27" xfId="2" applyNumberFormat="1" applyFont="1" applyBorder="1" applyAlignment="1" applyProtection="1">
      <alignment vertical="top" wrapText="1"/>
      <protection hidden="1"/>
    </xf>
    <xf numFmtId="4" fontId="32" fillId="3" borderId="5" xfId="2" applyNumberFormat="1" applyFont="1" applyFill="1" applyBorder="1" applyAlignment="1" applyProtection="1">
      <alignment vertical="center"/>
      <protection hidden="1"/>
    </xf>
    <xf numFmtId="4" fontId="1" fillId="3" borderId="49" xfId="2" applyNumberFormat="1" applyFont="1" applyFill="1" applyBorder="1" applyProtection="1">
      <protection hidden="1"/>
    </xf>
    <xf numFmtId="4" fontId="1" fillId="3" borderId="27" xfId="2" applyNumberFormat="1" applyFont="1" applyFill="1" applyBorder="1" applyProtection="1">
      <protection hidden="1"/>
    </xf>
    <xf numFmtId="4" fontId="1" fillId="3" borderId="7" xfId="2" applyNumberFormat="1" applyFont="1" applyFill="1" applyBorder="1" applyProtection="1">
      <protection hidden="1"/>
    </xf>
    <xf numFmtId="4" fontId="5" fillId="0" borderId="8" xfId="2" applyNumberFormat="1" applyFont="1" applyBorder="1" applyAlignment="1" applyProtection="1">
      <alignment vertical="top" wrapText="1"/>
      <protection hidden="1"/>
    </xf>
    <xf numFmtId="4" fontId="5" fillId="0" borderId="9" xfId="2" applyNumberFormat="1" applyFont="1" applyBorder="1" applyAlignment="1" applyProtection="1">
      <alignment vertical="top" wrapText="1"/>
      <protection hidden="1"/>
    </xf>
    <xf numFmtId="4" fontId="5" fillId="0" borderId="28" xfId="2" applyNumberFormat="1" applyFont="1" applyBorder="1" applyAlignment="1" applyProtection="1">
      <alignment vertical="top" wrapText="1"/>
      <protection hidden="1"/>
    </xf>
    <xf numFmtId="4" fontId="5" fillId="3" borderId="8" xfId="2" applyNumberFormat="1" applyFont="1" applyFill="1" applyBorder="1" applyProtection="1">
      <protection hidden="1"/>
    </xf>
    <xf numFmtId="4" fontId="5" fillId="3" borderId="43" xfId="2" applyNumberFormat="1" applyFont="1" applyFill="1" applyBorder="1" applyProtection="1">
      <protection hidden="1"/>
    </xf>
    <xf numFmtId="4" fontId="5" fillId="3" borderId="28" xfId="2" applyNumberFormat="1" applyFont="1" applyFill="1" applyBorder="1" applyProtection="1">
      <protection hidden="1"/>
    </xf>
    <xf numFmtId="4" fontId="5" fillId="3" borderId="10" xfId="2" applyNumberFormat="1" applyFont="1" applyFill="1" applyBorder="1" applyProtection="1">
      <protection hidden="1"/>
    </xf>
    <xf numFmtId="4" fontId="5" fillId="3" borderId="45" xfId="2" applyNumberFormat="1" applyFont="1" applyFill="1" applyBorder="1" applyProtection="1">
      <protection hidden="1"/>
    </xf>
    <xf numFmtId="4" fontId="5" fillId="3" borderId="9" xfId="2" applyNumberFormat="1" applyFont="1" applyFill="1" applyBorder="1" applyProtection="1">
      <protection hidden="1"/>
    </xf>
    <xf numFmtId="4" fontId="5" fillId="3" borderId="9" xfId="2" applyNumberFormat="1" applyFont="1" applyFill="1" applyBorder="1" applyAlignment="1" applyProtection="1">
      <alignment vertical="center"/>
      <protection hidden="1"/>
    </xf>
    <xf numFmtId="4" fontId="5" fillId="3" borderId="10" xfId="2" applyNumberFormat="1" applyFont="1" applyFill="1" applyBorder="1" applyAlignment="1" applyProtection="1">
      <alignment vertical="center"/>
      <protection hidden="1"/>
    </xf>
    <xf numFmtId="4" fontId="5" fillId="3" borderId="8" xfId="2" applyNumberFormat="1" applyFont="1" applyFill="1" applyBorder="1" applyAlignment="1" applyProtection="1">
      <alignment vertical="top" wrapText="1"/>
      <protection hidden="1"/>
    </xf>
    <xf numFmtId="4" fontId="5" fillId="3" borderId="9" xfId="2" applyNumberFormat="1" applyFont="1" applyFill="1" applyBorder="1" applyAlignment="1" applyProtection="1">
      <alignment vertical="top" wrapText="1"/>
      <protection hidden="1"/>
    </xf>
    <xf numFmtId="4" fontId="5" fillId="3" borderId="10" xfId="2" applyNumberFormat="1" applyFont="1" applyFill="1" applyBorder="1" applyAlignment="1" applyProtection="1">
      <alignment vertical="top" wrapText="1"/>
      <protection hidden="1"/>
    </xf>
    <xf numFmtId="4" fontId="10" fillId="0" borderId="0" xfId="0" applyNumberFormat="1" applyFont="1" applyAlignment="1" applyProtection="1">
      <alignment horizontal="left" vertical="top" wrapText="1"/>
      <protection hidden="1"/>
    </xf>
    <xf numFmtId="4" fontId="10" fillId="0" borderId="0" xfId="0" applyNumberFormat="1" applyFont="1" applyAlignment="1" applyProtection="1">
      <alignment vertical="top" wrapText="1"/>
      <protection hidden="1"/>
    </xf>
    <xf numFmtId="4" fontId="5" fillId="0" borderId="8" xfId="2" applyNumberFormat="1" applyFont="1" applyBorder="1" applyAlignment="1" applyProtection="1">
      <alignment vertical="top" wrapText="1"/>
      <protection locked="0" hidden="1"/>
    </xf>
    <xf numFmtId="4" fontId="5" fillId="0" borderId="9" xfId="2" applyNumberFormat="1" applyFont="1" applyBorder="1" applyAlignment="1" applyProtection="1">
      <alignment vertical="top" wrapText="1"/>
      <protection locked="0" hidden="1"/>
    </xf>
    <xf numFmtId="4" fontId="5" fillId="0" borderId="28" xfId="2" applyNumberFormat="1" applyFont="1" applyBorder="1" applyAlignment="1" applyProtection="1">
      <alignment vertical="top" wrapText="1"/>
      <protection locked="0" hidden="1"/>
    </xf>
    <xf numFmtId="4" fontId="5" fillId="3" borderId="45" xfId="2" applyNumberFormat="1" applyFont="1" applyFill="1" applyBorder="1" applyProtection="1">
      <protection locked="0" hidden="1"/>
    </xf>
    <xf numFmtId="4" fontId="5" fillId="3" borderId="28" xfId="2" applyNumberFormat="1" applyFont="1" applyFill="1" applyBorder="1" applyProtection="1">
      <protection locked="0" hidden="1"/>
    </xf>
    <xf numFmtId="4" fontId="5" fillId="3" borderId="10" xfId="2" applyNumberFormat="1" applyFont="1" applyFill="1" applyBorder="1" applyProtection="1">
      <protection locked="0" hidden="1"/>
    </xf>
    <xf numFmtId="4" fontId="10" fillId="0" borderId="0" xfId="0" applyNumberFormat="1" applyFont="1" applyAlignment="1" applyProtection="1">
      <alignment horizontal="left" vertical="top" wrapText="1"/>
      <protection locked="0" hidden="1"/>
    </xf>
    <xf numFmtId="4" fontId="10" fillId="0" borderId="0" xfId="0" applyNumberFormat="1" applyFont="1" applyAlignment="1" applyProtection="1">
      <alignment vertical="top" wrapText="1"/>
      <protection locked="0" hidden="1"/>
    </xf>
    <xf numFmtId="4" fontId="9" fillId="0" borderId="0" xfId="0" applyNumberFormat="1" applyFont="1" applyAlignment="1" applyProtection="1">
      <alignment horizontal="right" vertical="center" wrapText="1"/>
      <protection hidden="1"/>
    </xf>
    <xf numFmtId="4" fontId="22" fillId="0" borderId="0" xfId="0" applyNumberFormat="1" applyFont="1" applyBorder="1" applyAlignment="1" applyProtection="1">
      <alignment vertical="center" wrapText="1"/>
      <protection hidden="1"/>
    </xf>
    <xf numFmtId="4" fontId="10" fillId="0" borderId="0" xfId="0" applyNumberFormat="1" applyFont="1" applyBorder="1" applyAlignment="1" applyProtection="1">
      <alignment vertical="top" wrapText="1"/>
      <protection hidden="1"/>
    </xf>
    <xf numFmtId="4" fontId="10" fillId="0" borderId="0" xfId="0" applyNumberFormat="1" applyFont="1" applyFill="1" applyBorder="1" applyAlignment="1" applyProtection="1">
      <alignment vertical="top" wrapText="1"/>
      <protection hidden="1"/>
    </xf>
    <xf numFmtId="4" fontId="10" fillId="0" borderId="0" xfId="0" applyNumberFormat="1" applyFont="1" applyBorder="1" applyAlignment="1" applyProtection="1">
      <alignment vertical="top" wrapText="1"/>
      <protection locked="0" hidden="1"/>
    </xf>
    <xf numFmtId="4" fontId="5" fillId="0" borderId="14" xfId="2" applyNumberFormat="1" applyFont="1" applyBorder="1" applyAlignment="1" applyProtection="1">
      <alignment vertical="top" wrapText="1"/>
      <protection locked="0" hidden="1"/>
    </xf>
    <xf numFmtId="4" fontId="5" fillId="0" borderId="11" xfId="2" applyNumberFormat="1" applyFont="1" applyBorder="1" applyAlignment="1" applyProtection="1">
      <alignment vertical="top" wrapText="1"/>
      <protection locked="0" hidden="1"/>
    </xf>
    <xf numFmtId="4" fontId="5" fillId="0" borderId="29" xfId="2" applyNumberFormat="1" applyFont="1" applyBorder="1" applyAlignment="1" applyProtection="1">
      <alignment vertical="top" wrapText="1"/>
      <protection locked="0" hidden="1"/>
    </xf>
    <xf numFmtId="4" fontId="5" fillId="3" borderId="47" xfId="2" applyNumberFormat="1" applyFont="1" applyFill="1" applyBorder="1" applyProtection="1">
      <protection locked="0" hidden="1"/>
    </xf>
    <xf numFmtId="4" fontId="5" fillId="3" borderId="29" xfId="2" applyNumberFormat="1" applyFont="1" applyFill="1" applyBorder="1" applyProtection="1">
      <protection locked="0" hidden="1"/>
    </xf>
    <xf numFmtId="4" fontId="5" fillId="3" borderId="12" xfId="2" applyNumberFormat="1" applyFont="1" applyFill="1" applyBorder="1" applyProtection="1">
      <protection locked="0" hidden="1"/>
    </xf>
    <xf numFmtId="4" fontId="10" fillId="8" borderId="13" xfId="2" applyNumberFormat="1" applyFont="1" applyFill="1" applyBorder="1" applyAlignment="1" applyProtection="1">
      <alignment vertical="top" wrapText="1"/>
      <protection hidden="1"/>
    </xf>
    <xf numFmtId="4" fontId="35" fillId="0" borderId="0" xfId="0" applyNumberFormat="1" applyFont="1" applyProtection="1">
      <protection hidden="1"/>
    </xf>
    <xf numFmtId="4" fontId="41" fillId="0" borderId="0" xfId="0" applyNumberFormat="1" applyFont="1" applyAlignment="1" applyProtection="1">
      <alignment horizontal="left" vertical="center"/>
      <protection hidden="1"/>
    </xf>
    <xf numFmtId="4" fontId="37" fillId="0" borderId="0" xfId="0" applyNumberFormat="1" applyFont="1" applyProtection="1">
      <protection hidden="1"/>
    </xf>
    <xf numFmtId="4" fontId="38" fillId="0" borderId="0" xfId="0" applyNumberFormat="1" applyFont="1" applyProtection="1">
      <protection hidden="1"/>
    </xf>
    <xf numFmtId="4" fontId="39" fillId="0" borderId="0" xfId="0" applyNumberFormat="1" applyFont="1" applyProtection="1">
      <protection hidden="1"/>
    </xf>
    <xf numFmtId="4" fontId="37" fillId="0" borderId="0" xfId="0" applyNumberFormat="1" applyFont="1" applyBorder="1" applyProtection="1">
      <protection hidden="1"/>
    </xf>
    <xf numFmtId="4" fontId="36" fillId="0" borderId="0" xfId="0" applyNumberFormat="1" applyFont="1" applyAlignment="1" applyProtection="1">
      <alignment horizontal="center"/>
      <protection hidden="1"/>
    </xf>
    <xf numFmtId="4" fontId="37" fillId="0" borderId="0" xfId="0" applyNumberFormat="1" applyFont="1" applyFill="1" applyBorder="1" applyProtection="1">
      <protection hidden="1"/>
    </xf>
    <xf numFmtId="4" fontId="37" fillId="0" borderId="0" xfId="0" applyNumberFormat="1" applyFont="1" applyBorder="1" applyAlignment="1" applyProtection="1">
      <protection hidden="1"/>
    </xf>
    <xf numFmtId="4" fontId="37" fillId="0" borderId="0" xfId="0" applyNumberFormat="1" applyFont="1" applyAlignment="1" applyProtection="1">
      <protection hidden="1"/>
    </xf>
    <xf numFmtId="4" fontId="33" fillId="0" borderId="0" xfId="0" applyNumberFormat="1" applyFont="1" applyAlignment="1" applyProtection="1">
      <alignment horizontal="left"/>
      <protection hidden="1"/>
    </xf>
    <xf numFmtId="4" fontId="38" fillId="0" borderId="0" xfId="0" applyNumberFormat="1" applyFont="1" applyAlignment="1" applyProtection="1">
      <protection hidden="1"/>
    </xf>
    <xf numFmtId="4" fontId="16" fillId="0" borderId="0" xfId="0" applyNumberFormat="1" applyFont="1" applyBorder="1" applyAlignment="1" applyProtection="1">
      <alignment vertical="top" wrapText="1"/>
      <protection hidden="1"/>
    </xf>
    <xf numFmtId="4" fontId="20" fillId="0" borderId="2" xfId="0" applyNumberFormat="1" applyFont="1" applyBorder="1" applyAlignment="1" applyProtection="1">
      <alignment horizontal="center" wrapText="1"/>
      <protection hidden="1"/>
    </xf>
    <xf numFmtId="4" fontId="20" fillId="0" borderId="3" xfId="0" applyNumberFormat="1" applyFont="1" applyBorder="1" applyAlignment="1" applyProtection="1">
      <alignment horizontal="center" wrapText="1"/>
      <protection hidden="1"/>
    </xf>
    <xf numFmtId="4" fontId="20" fillId="0" borderId="1" xfId="0" applyNumberFormat="1" applyFont="1" applyBorder="1" applyAlignment="1" applyProtection="1">
      <alignment horizontal="center" wrapText="1"/>
      <protection hidden="1"/>
    </xf>
    <xf numFmtId="4" fontId="20" fillId="0" borderId="0" xfId="0" applyNumberFormat="1" applyFont="1" applyBorder="1" applyAlignment="1" applyProtection="1">
      <alignment horizontal="center" wrapText="1"/>
      <protection hidden="1"/>
    </xf>
    <xf numFmtId="4" fontId="16" fillId="0" borderId="0" xfId="0" applyNumberFormat="1" applyFont="1" applyAlignment="1" applyProtection="1">
      <alignment horizontal="left" vertical="top" wrapText="1"/>
      <protection hidden="1"/>
    </xf>
    <xf numFmtId="4" fontId="16" fillId="0" borderId="0" xfId="0" applyNumberFormat="1" applyFont="1" applyAlignment="1" applyProtection="1">
      <alignment vertical="top" wrapText="1"/>
      <protection hidden="1"/>
    </xf>
    <xf numFmtId="4" fontId="5" fillId="0" borderId="7" xfId="2" applyNumberFormat="1" applyFont="1" applyBorder="1" applyAlignment="1" applyProtection="1">
      <alignment vertical="top" wrapText="1"/>
      <protection hidden="1"/>
    </xf>
    <xf numFmtId="4" fontId="5" fillId="3" borderId="5" xfId="2" applyNumberFormat="1" applyFont="1" applyFill="1" applyBorder="1" applyAlignment="1" applyProtection="1">
      <alignment vertical="center"/>
      <protection hidden="1"/>
    </xf>
    <xf numFmtId="4" fontId="5" fillId="3" borderId="49" xfId="2" applyNumberFormat="1" applyFont="1" applyFill="1" applyBorder="1" applyProtection="1">
      <protection hidden="1"/>
    </xf>
    <xf numFmtId="4" fontId="5" fillId="3" borderId="27" xfId="2" applyNumberFormat="1" applyFont="1" applyFill="1" applyBorder="1" applyProtection="1">
      <protection hidden="1"/>
    </xf>
    <xf numFmtId="4" fontId="5" fillId="3" borderId="7" xfId="2" applyNumberFormat="1" applyFont="1" applyFill="1" applyBorder="1" applyProtection="1">
      <protection hidden="1"/>
    </xf>
    <xf numFmtId="4" fontId="5" fillId="0" borderId="10" xfId="2" applyNumberFormat="1" applyFont="1" applyBorder="1" applyAlignment="1" applyProtection="1">
      <alignment vertical="top" wrapText="1"/>
      <protection hidden="1"/>
    </xf>
    <xf numFmtId="4" fontId="5" fillId="0" borderId="10" xfId="2" applyNumberFormat="1" applyFont="1" applyBorder="1" applyAlignment="1" applyProtection="1">
      <alignment vertical="top" wrapText="1"/>
      <protection locked="0" hidden="1"/>
    </xf>
    <xf numFmtId="4" fontId="5" fillId="0" borderId="18" xfId="2" applyNumberFormat="1" applyFont="1" applyBorder="1" applyAlignment="1" applyProtection="1">
      <alignment vertical="top" wrapText="1"/>
      <protection locked="0" hidden="1"/>
    </xf>
    <xf numFmtId="4" fontId="5" fillId="0" borderId="19" xfId="2" applyNumberFormat="1" applyFont="1" applyBorder="1" applyAlignment="1" applyProtection="1">
      <alignment vertical="top" wrapText="1"/>
      <protection locked="0" hidden="1"/>
    </xf>
    <xf numFmtId="4" fontId="5" fillId="0" borderId="20" xfId="2" applyNumberFormat="1" applyFont="1" applyBorder="1" applyAlignment="1" applyProtection="1">
      <alignment vertical="top" wrapText="1"/>
      <protection locked="0" hidden="1"/>
    </xf>
    <xf numFmtId="4" fontId="5" fillId="3" borderId="50" xfId="2" applyNumberFormat="1" applyFont="1" applyFill="1" applyBorder="1" applyProtection="1">
      <protection locked="0" hidden="1"/>
    </xf>
    <xf numFmtId="4" fontId="5" fillId="3" borderId="31" xfId="2" applyNumberFormat="1" applyFont="1" applyFill="1" applyBorder="1" applyProtection="1">
      <protection locked="0" hidden="1"/>
    </xf>
    <xf numFmtId="4" fontId="5" fillId="3" borderId="20" xfId="2" applyNumberFormat="1" applyFont="1" applyFill="1" applyBorder="1" applyProtection="1">
      <protection locked="0" hidden="1"/>
    </xf>
    <xf numFmtId="4" fontId="5" fillId="0" borderId="21" xfId="2" applyNumberFormat="1" applyFont="1" applyBorder="1" applyAlignment="1" applyProtection="1">
      <alignment vertical="top" wrapText="1"/>
      <protection hidden="1"/>
    </xf>
    <xf numFmtId="4" fontId="5" fillId="0" borderId="25" xfId="2" applyNumberFormat="1" applyFont="1" applyBorder="1" applyAlignment="1" applyProtection="1">
      <alignment vertical="top" wrapText="1"/>
      <protection hidden="1"/>
    </xf>
    <xf numFmtId="4" fontId="5" fillId="0" borderId="23" xfId="2" applyNumberFormat="1" applyFont="1" applyBorder="1" applyAlignment="1" applyProtection="1">
      <alignment vertical="top" wrapText="1"/>
      <protection hidden="1"/>
    </xf>
    <xf numFmtId="4" fontId="5" fillId="3" borderId="46" xfId="2" applyNumberFormat="1" applyFont="1" applyFill="1" applyBorder="1" applyProtection="1">
      <protection hidden="1"/>
    </xf>
    <xf numFmtId="4" fontId="5" fillId="3" borderId="32" xfId="2" applyNumberFormat="1" applyFont="1" applyFill="1" applyBorder="1" applyProtection="1">
      <protection hidden="1"/>
    </xf>
    <xf numFmtId="4" fontId="5" fillId="3" borderId="23" xfId="2" applyNumberFormat="1" applyFont="1" applyFill="1" applyBorder="1" applyProtection="1">
      <protection hidden="1"/>
    </xf>
    <xf numFmtId="4" fontId="5" fillId="0" borderId="12" xfId="2" applyNumberFormat="1" applyFont="1" applyBorder="1" applyAlignment="1" applyProtection="1">
      <alignment vertical="top" wrapText="1"/>
      <protection locked="0" hidden="1"/>
    </xf>
    <xf numFmtId="4" fontId="37" fillId="0" borderId="0" xfId="0" applyNumberFormat="1" applyFont="1" applyAlignment="1" applyProtection="1">
      <alignment horizontal="left"/>
      <protection hidden="1"/>
    </xf>
    <xf numFmtId="4" fontId="40" fillId="0" borderId="0" xfId="0" applyNumberFormat="1" applyFont="1" applyAlignment="1" applyProtection="1">
      <alignment horizontal="center"/>
      <protection hidden="1"/>
    </xf>
    <xf numFmtId="4" fontId="1" fillId="0" borderId="0" xfId="0" applyNumberFormat="1" applyFont="1" applyProtection="1">
      <protection hidden="1"/>
    </xf>
    <xf numFmtId="4" fontId="4" fillId="0" borderId="0" xfId="0" applyNumberFormat="1" applyFont="1" applyAlignment="1" applyProtection="1">
      <alignment horizontal="center"/>
      <protection locked="0" hidden="1"/>
    </xf>
    <xf numFmtId="4" fontId="4" fillId="0" borderId="0" xfId="0" applyNumberFormat="1" applyFont="1" applyAlignment="1" applyProtection="1">
      <alignment horizontal="right"/>
      <protection locked="0" hidden="1"/>
    </xf>
    <xf numFmtId="4" fontId="1" fillId="0" borderId="0" xfId="0" applyNumberFormat="1" applyFont="1" applyProtection="1">
      <protection locked="0" hidden="1"/>
    </xf>
    <xf numFmtId="4" fontId="24" fillId="0" borderId="0" xfId="0" applyNumberFormat="1" applyFont="1" applyProtection="1">
      <protection locked="0" hidden="1"/>
    </xf>
    <xf numFmtId="4" fontId="9" fillId="0" borderId="0" xfId="0" applyNumberFormat="1" applyFont="1" applyAlignment="1" applyProtection="1">
      <alignment horizontal="center"/>
      <protection locked="0" hidden="1"/>
    </xf>
    <xf numFmtId="4" fontId="9" fillId="0" borderId="0" xfId="0" applyNumberFormat="1" applyFont="1" applyAlignment="1" applyProtection="1">
      <alignment horizontal="right"/>
      <protection locked="0" hidden="1"/>
    </xf>
    <xf numFmtId="4" fontId="8" fillId="0" borderId="0" xfId="0" applyNumberFormat="1" applyFont="1" applyBorder="1" applyAlignment="1" applyProtection="1">
      <alignment horizontal="center" wrapText="1"/>
      <protection hidden="1"/>
    </xf>
    <xf numFmtId="4" fontId="23" fillId="0" borderId="0" xfId="0" applyNumberFormat="1" applyFont="1" applyBorder="1" applyAlignment="1" applyProtection="1">
      <alignment horizontal="left" vertical="top" wrapText="1"/>
      <protection hidden="1"/>
    </xf>
    <xf numFmtId="4" fontId="10" fillId="2" borderId="0" xfId="0" applyNumberFormat="1" applyFont="1" applyFill="1" applyAlignment="1" applyProtection="1">
      <alignment vertical="top" wrapText="1"/>
      <protection locked="0" hidden="1"/>
    </xf>
    <xf numFmtId="4" fontId="11" fillId="2" borderId="0" xfId="0" applyNumberFormat="1" applyFont="1" applyFill="1" applyAlignment="1" applyProtection="1">
      <alignment vertical="top" wrapText="1"/>
      <protection locked="0" hidden="1"/>
    </xf>
    <xf numFmtId="4" fontId="5" fillId="3" borderId="8" xfId="2" applyNumberFormat="1" applyFont="1" applyFill="1" applyBorder="1" applyAlignment="1" applyProtection="1">
      <alignment vertical="top" wrapText="1"/>
      <protection locked="0" hidden="1"/>
    </xf>
    <xf numFmtId="4" fontId="5" fillId="0" borderId="0" xfId="0" applyNumberFormat="1" applyFont="1" applyBorder="1" applyAlignment="1" applyProtection="1">
      <alignment vertical="top" wrapText="1"/>
      <protection locked="0" hidden="1"/>
    </xf>
    <xf numFmtId="4" fontId="8" fillId="0" borderId="0" xfId="0" applyNumberFormat="1" applyFont="1" applyBorder="1" applyAlignment="1" applyProtection="1">
      <alignment horizontal="center" vertical="center" wrapText="1"/>
      <protection hidden="1"/>
    </xf>
    <xf numFmtId="4" fontId="5" fillId="0" borderId="0" xfId="0" applyNumberFormat="1" applyFont="1" applyFill="1" applyProtection="1">
      <protection hidden="1"/>
    </xf>
    <xf numFmtId="4" fontId="35" fillId="0" borderId="0" xfId="0" applyNumberFormat="1" applyFont="1" applyFill="1" applyProtection="1">
      <protection hidden="1"/>
    </xf>
    <xf numFmtId="4" fontId="27" fillId="0" borderId="0" xfId="0" applyNumberFormat="1" applyFont="1" applyProtection="1">
      <protection hidden="1"/>
    </xf>
    <xf numFmtId="4" fontId="37" fillId="0" borderId="0" xfId="0" applyNumberFormat="1" applyFont="1" applyAlignment="1" applyProtection="1">
      <alignment horizontal="center"/>
      <protection locked="0" hidden="1"/>
    </xf>
    <xf numFmtId="4" fontId="37" fillId="0" borderId="0" xfId="0" applyNumberFormat="1" applyFont="1" applyAlignment="1" applyProtection="1">
      <alignment horizontal="right"/>
      <protection locked="0" hidden="1"/>
    </xf>
    <xf numFmtId="4" fontId="38" fillId="0" borderId="0" xfId="0" applyNumberFormat="1" applyFont="1" applyProtection="1">
      <protection locked="0" hidden="1"/>
    </xf>
    <xf numFmtId="4" fontId="39" fillId="0" borderId="0" xfId="0" applyNumberFormat="1" applyFont="1" applyProtection="1">
      <protection locked="0" hidden="1"/>
    </xf>
    <xf numFmtId="4" fontId="8" fillId="0" borderId="0" xfId="0" applyNumberFormat="1" applyFont="1" applyBorder="1" applyAlignment="1" applyProtection="1">
      <alignment horizontal="center"/>
      <protection hidden="1"/>
    </xf>
    <xf numFmtId="4" fontId="16" fillId="0" borderId="0" xfId="0" applyNumberFormat="1" applyFont="1" applyAlignment="1" applyProtection="1">
      <alignment horizontal="center" vertical="top" wrapText="1"/>
      <protection hidden="1"/>
    </xf>
    <xf numFmtId="4" fontId="5" fillId="3" borderId="44" xfId="2" applyNumberFormat="1" applyFont="1" applyFill="1" applyBorder="1" applyAlignment="1" applyProtection="1">
      <alignment vertical="top" wrapText="1"/>
      <protection hidden="1"/>
    </xf>
    <xf numFmtId="4" fontId="5" fillId="3" borderId="27" xfId="2" applyNumberFormat="1" applyFont="1" applyFill="1" applyBorder="1" applyAlignment="1" applyProtection="1">
      <alignment vertical="top" wrapText="1"/>
      <protection hidden="1"/>
    </xf>
    <xf numFmtId="4" fontId="5" fillId="3" borderId="7" xfId="2" applyNumberFormat="1" applyFont="1" applyFill="1" applyBorder="1" applyAlignment="1" applyProtection="1">
      <alignment vertical="top" wrapText="1"/>
      <protection hidden="1"/>
    </xf>
    <xf numFmtId="4" fontId="5" fillId="3" borderId="45" xfId="2" applyNumberFormat="1" applyFont="1" applyFill="1" applyBorder="1" applyAlignment="1" applyProtection="1">
      <alignment vertical="top" wrapText="1"/>
      <protection hidden="1"/>
    </xf>
    <xf numFmtId="4" fontId="5" fillId="3" borderId="28" xfId="2" applyNumberFormat="1" applyFont="1" applyFill="1" applyBorder="1" applyAlignment="1" applyProtection="1">
      <alignment vertical="top" wrapText="1"/>
      <protection hidden="1"/>
    </xf>
    <xf numFmtId="4" fontId="5" fillId="3" borderId="45" xfId="2" applyNumberFormat="1" applyFont="1" applyFill="1" applyBorder="1" applyAlignment="1" applyProtection="1">
      <alignment vertical="top" wrapText="1"/>
      <protection locked="0" hidden="1"/>
    </xf>
    <xf numFmtId="4" fontId="5" fillId="3" borderId="28" xfId="2" applyNumberFormat="1" applyFont="1" applyFill="1" applyBorder="1" applyAlignment="1" applyProtection="1">
      <alignment vertical="top" wrapText="1"/>
      <protection locked="0" hidden="1"/>
    </xf>
    <xf numFmtId="4" fontId="5" fillId="3" borderId="10" xfId="2" applyNumberFormat="1" applyFont="1" applyFill="1" applyBorder="1" applyAlignment="1" applyProtection="1">
      <alignment vertical="top" wrapText="1"/>
      <protection locked="0" hidden="1"/>
    </xf>
    <xf numFmtId="4" fontId="10" fillId="0" borderId="0" xfId="0" applyNumberFormat="1" applyFont="1" applyAlignment="1" applyProtection="1">
      <alignment wrapText="1"/>
      <protection hidden="1"/>
    </xf>
    <xf numFmtId="4" fontId="5" fillId="0" borderId="8" xfId="2" applyNumberFormat="1" applyFont="1" applyBorder="1" applyAlignment="1" applyProtection="1">
      <alignment horizontal="right" vertical="top" wrapText="1"/>
      <protection locked="0" hidden="1"/>
    </xf>
    <xf numFmtId="4" fontId="5" fillId="0" borderId="9" xfId="2" applyNumberFormat="1" applyFont="1" applyBorder="1" applyAlignment="1" applyProtection="1">
      <alignment horizontal="center" vertical="top" wrapText="1"/>
      <protection locked="0" hidden="1"/>
    </xf>
    <xf numFmtId="4" fontId="5" fillId="0" borderId="9" xfId="2" applyNumberFormat="1" applyFont="1" applyBorder="1" applyAlignment="1" applyProtection="1">
      <alignment horizontal="right" vertical="top" wrapText="1"/>
      <protection locked="0" hidden="1"/>
    </xf>
    <xf numFmtId="4" fontId="5" fillId="0" borderId="10" xfId="2" applyNumberFormat="1" applyFont="1" applyBorder="1" applyAlignment="1" applyProtection="1">
      <alignment horizontal="right" vertical="top" wrapText="1"/>
      <protection locked="0" hidden="1"/>
    </xf>
    <xf numFmtId="4" fontId="5" fillId="3" borderId="45" xfId="2" applyNumberFormat="1" applyFont="1" applyFill="1" applyBorder="1" applyAlignment="1" applyProtection="1">
      <alignment horizontal="right" vertical="top" wrapText="1"/>
      <protection locked="0" hidden="1"/>
    </xf>
    <xf numFmtId="4" fontId="5" fillId="3" borderId="28" xfId="2" applyNumberFormat="1" applyFont="1" applyFill="1" applyBorder="1" applyAlignment="1" applyProtection="1">
      <alignment horizontal="right" vertical="top" wrapText="1"/>
      <protection locked="0" hidden="1"/>
    </xf>
    <xf numFmtId="4" fontId="5" fillId="3" borderId="10" xfId="2" applyNumberFormat="1" applyFont="1" applyFill="1" applyBorder="1" applyAlignment="1" applyProtection="1">
      <alignment horizontal="right" vertical="top" wrapText="1"/>
      <protection locked="0" hidden="1"/>
    </xf>
    <xf numFmtId="4" fontId="5" fillId="0" borderId="18" xfId="2" applyNumberFormat="1" applyFont="1" applyBorder="1" applyAlignment="1" applyProtection="1">
      <alignment horizontal="right" vertical="top" wrapText="1"/>
      <protection locked="0" hidden="1"/>
    </xf>
    <xf numFmtId="4" fontId="5" fillId="0" borderId="19" xfId="2" applyNumberFormat="1" applyFont="1" applyBorder="1" applyAlignment="1" applyProtection="1">
      <alignment horizontal="center" vertical="top" wrapText="1"/>
      <protection locked="0" hidden="1"/>
    </xf>
    <xf numFmtId="4" fontId="5" fillId="0" borderId="19" xfId="2" applyNumberFormat="1" applyFont="1" applyBorder="1" applyAlignment="1" applyProtection="1">
      <alignment horizontal="right" vertical="top" wrapText="1"/>
      <protection locked="0" hidden="1"/>
    </xf>
    <xf numFmtId="4" fontId="5" fillId="0" borderId="20" xfId="2" applyNumberFormat="1" applyFont="1" applyBorder="1" applyAlignment="1" applyProtection="1">
      <alignment horizontal="right" vertical="top" wrapText="1"/>
      <protection locked="0" hidden="1"/>
    </xf>
    <xf numFmtId="4" fontId="5" fillId="3" borderId="50" xfId="2" applyNumberFormat="1" applyFont="1" applyFill="1" applyBorder="1" applyAlignment="1" applyProtection="1">
      <alignment horizontal="right" vertical="top" wrapText="1"/>
      <protection locked="0" hidden="1"/>
    </xf>
    <xf numFmtId="4" fontId="5" fillId="3" borderId="31" xfId="2" applyNumberFormat="1" applyFont="1" applyFill="1" applyBorder="1" applyAlignment="1" applyProtection="1">
      <alignment horizontal="right" vertical="top" wrapText="1"/>
      <protection locked="0" hidden="1"/>
    </xf>
    <xf numFmtId="4" fontId="5" fillId="3" borderId="20" xfId="2" applyNumberFormat="1" applyFont="1" applyFill="1" applyBorder="1" applyAlignment="1" applyProtection="1">
      <alignment horizontal="right" vertical="top" wrapText="1"/>
      <protection locked="0" hidden="1"/>
    </xf>
    <xf numFmtId="4" fontId="5" fillId="3" borderId="47" xfId="2" applyNumberFormat="1" applyFont="1" applyFill="1" applyBorder="1" applyAlignment="1" applyProtection="1">
      <alignment vertical="top" wrapText="1"/>
      <protection locked="0" hidden="1"/>
    </xf>
    <xf numFmtId="4" fontId="5" fillId="3" borderId="29" xfId="2" applyNumberFormat="1" applyFont="1" applyFill="1" applyBorder="1" applyAlignment="1" applyProtection="1">
      <alignment vertical="top" wrapText="1"/>
      <protection locked="0" hidden="1"/>
    </xf>
    <xf numFmtId="4" fontId="5" fillId="3" borderId="12" xfId="2" applyNumberFormat="1" applyFont="1" applyFill="1" applyBorder="1" applyAlignment="1" applyProtection="1">
      <alignment vertical="top" wrapText="1"/>
      <protection locked="0" hidden="1"/>
    </xf>
    <xf numFmtId="4" fontId="26" fillId="0" borderId="0" xfId="0" applyNumberFormat="1" applyFont="1" applyAlignment="1" applyProtection="1">
      <alignment horizontal="center"/>
      <protection hidden="1"/>
    </xf>
    <xf numFmtId="4" fontId="28" fillId="0" borderId="0" xfId="0" applyNumberFormat="1" applyFont="1" applyAlignment="1" applyProtection="1">
      <alignment horizontal="center"/>
      <protection hidden="1"/>
    </xf>
    <xf numFmtId="4" fontId="16" fillId="0" borderId="2" xfId="0" applyNumberFormat="1" applyFont="1" applyBorder="1" applyAlignment="1" applyProtection="1">
      <alignment horizontal="center" wrapText="1"/>
      <protection hidden="1"/>
    </xf>
    <xf numFmtId="4" fontId="16" fillId="0" borderId="3" xfId="0" applyNumberFormat="1" applyFont="1" applyBorder="1" applyAlignment="1" applyProtection="1">
      <alignment horizontal="center" wrapText="1"/>
      <protection hidden="1"/>
    </xf>
    <xf numFmtId="4" fontId="16" fillId="0" borderId="1" xfId="0" applyNumberFormat="1" applyFont="1" applyBorder="1" applyAlignment="1" applyProtection="1">
      <alignment horizontal="center" wrapText="1"/>
      <protection hidden="1"/>
    </xf>
    <xf numFmtId="4" fontId="16" fillId="0" borderId="0" xfId="0" applyNumberFormat="1" applyFont="1" applyBorder="1" applyAlignment="1" applyProtection="1">
      <alignment horizontal="center" wrapText="1"/>
      <protection hidden="1"/>
    </xf>
    <xf numFmtId="4" fontId="29" fillId="0" borderId="24" xfId="0" applyNumberFormat="1" applyFont="1" applyBorder="1" applyAlignment="1" applyProtection="1">
      <alignment horizontal="right"/>
      <protection hidden="1"/>
    </xf>
    <xf numFmtId="4" fontId="5" fillId="8" borderId="51" xfId="2" applyNumberFormat="1" applyFont="1" applyFill="1" applyBorder="1" applyAlignment="1" applyProtection="1">
      <alignment vertical="top" wrapText="1"/>
      <protection hidden="1"/>
    </xf>
    <xf numFmtId="4" fontId="5" fillId="8" borderId="52" xfId="2" applyNumberFormat="1" applyFont="1" applyFill="1" applyBorder="1" applyAlignment="1" applyProtection="1">
      <alignment vertical="top" wrapText="1"/>
      <protection hidden="1"/>
    </xf>
    <xf numFmtId="4" fontId="5" fillId="8" borderId="53" xfId="2" applyNumberFormat="1" applyFont="1" applyFill="1" applyBorder="1" applyAlignment="1" applyProtection="1">
      <alignment vertical="top" wrapText="1"/>
      <protection hidden="1"/>
    </xf>
    <xf numFmtId="4" fontId="5" fillId="8" borderId="26" xfId="2" applyNumberFormat="1" applyFont="1" applyFill="1" applyBorder="1" applyAlignment="1" applyProtection="1">
      <alignment vertical="top" wrapText="1"/>
      <protection hidden="1"/>
    </xf>
    <xf numFmtId="4" fontId="5" fillId="8" borderId="54" xfId="2" applyNumberFormat="1" applyFont="1" applyFill="1" applyBorder="1" applyAlignment="1" applyProtection="1">
      <alignment vertical="top" wrapText="1"/>
      <protection hidden="1"/>
    </xf>
    <xf numFmtId="4" fontId="5" fillId="8" borderId="55" xfId="2" applyNumberFormat="1" applyFont="1" applyFill="1" applyBorder="1" applyAlignment="1" applyProtection="1">
      <alignment vertical="top" wrapText="1"/>
      <protection hidden="1"/>
    </xf>
    <xf numFmtId="4" fontId="10" fillId="0" borderId="0" xfId="0" applyNumberFormat="1" applyFont="1" applyAlignment="1" applyProtection="1">
      <alignment wrapText="1"/>
      <protection locked="0" hidden="1"/>
    </xf>
    <xf numFmtId="4" fontId="33" fillId="0" borderId="0" xfId="0" applyNumberFormat="1" applyFont="1" applyAlignment="1" applyProtection="1">
      <alignment horizontal="center"/>
      <protection locked="0" hidden="1"/>
    </xf>
    <xf numFmtId="4" fontId="33" fillId="0" borderId="0" xfId="0" applyNumberFormat="1" applyFont="1" applyAlignment="1" applyProtection="1">
      <alignment horizontal="right"/>
      <protection locked="0" hidden="1"/>
    </xf>
    <xf numFmtId="4" fontId="5" fillId="8" borderId="5" xfId="2" applyNumberFormat="1" applyFont="1" applyFill="1" applyBorder="1" applyAlignment="1" applyProtection="1">
      <alignment vertical="top" wrapText="1"/>
      <protection hidden="1"/>
    </xf>
    <xf numFmtId="4" fontId="5" fillId="8" borderId="6" xfId="2" applyNumberFormat="1" applyFont="1" applyFill="1" applyBorder="1" applyAlignment="1" applyProtection="1">
      <alignment vertical="top" wrapText="1"/>
      <protection hidden="1"/>
    </xf>
    <xf numFmtId="4" fontId="5" fillId="8" borderId="7" xfId="2" applyNumberFormat="1" applyFont="1" applyFill="1" applyBorder="1" applyAlignment="1" applyProtection="1">
      <alignment vertical="top" wrapText="1"/>
      <protection hidden="1"/>
    </xf>
    <xf numFmtId="4" fontId="5" fillId="8" borderId="44" xfId="2" applyNumberFormat="1" applyFont="1" applyFill="1" applyBorder="1" applyAlignment="1" applyProtection="1">
      <alignment vertical="top" wrapText="1"/>
      <protection hidden="1"/>
    </xf>
    <xf numFmtId="4" fontId="5" fillId="8" borderId="27" xfId="2" applyNumberFormat="1" applyFont="1" applyFill="1" applyBorder="1" applyAlignment="1" applyProtection="1">
      <alignment vertical="top" wrapText="1"/>
      <protection hidden="1"/>
    </xf>
    <xf numFmtId="4" fontId="9" fillId="0" borderId="0" xfId="0" applyNumberFormat="1" applyFont="1" applyAlignment="1" applyProtection="1">
      <alignment vertical="center" wrapText="1"/>
      <protection hidden="1"/>
    </xf>
    <xf numFmtId="4" fontId="5" fillId="8" borderId="56" xfId="2" applyNumberFormat="1" applyFont="1" applyFill="1" applyBorder="1" applyAlignment="1" applyProtection="1">
      <alignment vertical="top" wrapText="1"/>
      <protection hidden="1"/>
    </xf>
    <xf numFmtId="4" fontId="5" fillId="8" borderId="40" xfId="2" applyNumberFormat="1" applyFont="1" applyFill="1" applyBorder="1" applyAlignment="1" applyProtection="1">
      <alignment vertical="top" wrapText="1"/>
      <protection hidden="1"/>
    </xf>
    <xf numFmtId="4" fontId="5" fillId="0" borderId="52" xfId="2" applyNumberFormat="1" applyFont="1" applyBorder="1" applyAlignment="1" applyProtection="1">
      <alignment vertical="top" wrapText="1"/>
      <protection hidden="1"/>
    </xf>
    <xf numFmtId="4" fontId="5" fillId="0" borderId="25" xfId="2" applyNumberFormat="1" applyFont="1" applyBorder="1" applyAlignment="1" applyProtection="1">
      <alignment vertical="top" wrapText="1"/>
      <protection locked="0" hidden="1"/>
    </xf>
    <xf numFmtId="4" fontId="5" fillId="0" borderId="0" xfId="2" applyNumberFormat="1" applyFont="1" applyProtection="1">
      <protection hidden="1"/>
    </xf>
    <xf numFmtId="4" fontId="10" fillId="0" borderId="33" xfId="0" applyNumberFormat="1" applyFont="1" applyBorder="1" applyAlignment="1" applyProtection="1">
      <alignment horizontal="centerContinuous"/>
      <protection hidden="1"/>
    </xf>
    <xf numFmtId="4" fontId="5" fillId="0" borderId="4" xfId="0" applyNumberFormat="1" applyFont="1" applyBorder="1" applyAlignment="1" applyProtection="1">
      <alignment horizontal="centerContinuous"/>
      <protection hidden="1"/>
    </xf>
    <xf numFmtId="4" fontId="21" fillId="0" borderId="33" xfId="0" applyNumberFormat="1" applyFont="1" applyBorder="1" applyAlignment="1" applyProtection="1">
      <alignment horizontal="centerContinuous"/>
      <protection hidden="1"/>
    </xf>
    <xf numFmtId="4" fontId="5" fillId="0" borderId="5" xfId="0" applyNumberFormat="1" applyFont="1" applyBorder="1" applyAlignment="1" applyProtection="1">
      <alignment vertical="top" wrapText="1"/>
      <protection hidden="1"/>
    </xf>
    <xf numFmtId="4" fontId="5" fillId="0" borderId="6" xfId="0" applyNumberFormat="1" applyFont="1" applyBorder="1" applyAlignment="1" applyProtection="1">
      <alignment vertical="top" wrapText="1"/>
      <protection hidden="1"/>
    </xf>
    <xf numFmtId="4" fontId="5" fillId="0" borderId="7" xfId="0" applyNumberFormat="1" applyFont="1" applyBorder="1" applyAlignment="1" applyProtection="1">
      <alignment vertical="top" wrapText="1"/>
      <protection hidden="1"/>
    </xf>
    <xf numFmtId="4" fontId="5" fillId="3" borderId="44" xfId="0" applyNumberFormat="1" applyFont="1" applyFill="1" applyBorder="1" applyAlignment="1" applyProtection="1">
      <alignment vertical="top" wrapText="1"/>
      <protection hidden="1"/>
    </xf>
    <xf numFmtId="4" fontId="5" fillId="3" borderId="27" xfId="0" applyNumberFormat="1" applyFont="1" applyFill="1" applyBorder="1" applyAlignment="1" applyProtection="1">
      <alignment vertical="top" wrapText="1"/>
      <protection hidden="1"/>
    </xf>
    <xf numFmtId="4" fontId="5" fillId="3" borderId="7" xfId="0" applyNumberFormat="1" applyFont="1" applyFill="1" applyBorder="1" applyAlignment="1" applyProtection="1">
      <alignment vertical="top" wrapText="1"/>
      <protection hidden="1"/>
    </xf>
    <xf numFmtId="4" fontId="5" fillId="0" borderId="8" xfId="0" applyNumberFormat="1" applyFont="1" applyBorder="1" applyAlignment="1" applyProtection="1">
      <alignment vertical="top" wrapText="1"/>
      <protection hidden="1"/>
    </xf>
    <xf numFmtId="4" fontId="5" fillId="0" borderId="9" xfId="0" applyNumberFormat="1" applyFont="1" applyBorder="1" applyAlignment="1" applyProtection="1">
      <alignment vertical="top" wrapText="1"/>
      <protection hidden="1"/>
    </xf>
    <xf numFmtId="4" fontId="5" fillId="0" borderId="10" xfId="0" applyNumberFormat="1" applyFont="1" applyBorder="1" applyAlignment="1" applyProtection="1">
      <alignment vertical="top" wrapText="1"/>
      <protection hidden="1"/>
    </xf>
    <xf numFmtId="4" fontId="5" fillId="3" borderId="45" xfId="0" applyNumberFormat="1" applyFont="1" applyFill="1" applyBorder="1" applyAlignment="1" applyProtection="1">
      <alignment vertical="top" wrapText="1"/>
      <protection hidden="1"/>
    </xf>
    <xf numFmtId="4" fontId="5" fillId="3" borderId="28" xfId="0" applyNumberFormat="1" applyFont="1" applyFill="1" applyBorder="1" applyAlignment="1" applyProtection="1">
      <alignment vertical="top" wrapText="1"/>
      <protection hidden="1"/>
    </xf>
    <xf numFmtId="4" fontId="5" fillId="3" borderId="10" xfId="0" applyNumberFormat="1" applyFont="1" applyFill="1" applyBorder="1" applyAlignment="1" applyProtection="1">
      <alignment vertical="top" wrapText="1"/>
      <protection hidden="1"/>
    </xf>
    <xf numFmtId="4" fontId="8" fillId="0" borderId="0" xfId="0" applyNumberFormat="1" applyFont="1" applyAlignment="1" applyProtection="1">
      <alignment wrapText="1"/>
      <protection hidden="1"/>
    </xf>
    <xf numFmtId="4" fontId="4" fillId="0" borderId="0" xfId="0" applyNumberFormat="1" applyFont="1" applyAlignment="1" applyProtection="1">
      <alignment horizontal="center"/>
      <protection hidden="1"/>
    </xf>
    <xf numFmtId="4" fontId="4" fillId="0" borderId="0" xfId="0" applyNumberFormat="1" applyFont="1" applyAlignment="1" applyProtection="1">
      <alignment horizontal="right"/>
      <protection hidden="1"/>
    </xf>
    <xf numFmtId="4" fontId="5" fillId="0" borderId="0" xfId="0" applyNumberFormat="1" applyFont="1" applyProtection="1"/>
    <xf numFmtId="4" fontId="5" fillId="0" borderId="0" xfId="0" applyNumberFormat="1" applyFont="1" applyProtection="1">
      <protection locked="0"/>
    </xf>
    <xf numFmtId="4" fontId="5" fillId="0" borderId="0" xfId="0" applyNumberFormat="1" applyFont="1" applyAlignment="1" applyProtection="1">
      <alignment horizontal="left" vertical="top" wrapText="1"/>
    </xf>
    <xf numFmtId="4" fontId="16" fillId="0" borderId="0" xfId="0" applyNumberFormat="1" applyFont="1" applyBorder="1" applyAlignment="1" applyProtection="1">
      <alignment vertical="top" wrapText="1"/>
    </xf>
    <xf numFmtId="4" fontId="10" fillId="0" borderId="33" xfId="0" applyNumberFormat="1" applyFont="1" applyBorder="1" applyAlignment="1" applyProtection="1">
      <alignment horizontal="centerContinuous"/>
    </xf>
    <xf numFmtId="4" fontId="5" fillId="0" borderId="4" xfId="0" applyNumberFormat="1" applyFont="1" applyBorder="1" applyAlignment="1" applyProtection="1">
      <alignment horizontal="centerContinuous"/>
    </xf>
    <xf numFmtId="4" fontId="21" fillId="0" borderId="33" xfId="0" applyNumberFormat="1" applyFont="1" applyBorder="1" applyAlignment="1" applyProtection="1">
      <alignment horizontal="centerContinuous"/>
    </xf>
    <xf numFmtId="4" fontId="21" fillId="3" borderId="33" xfId="0" applyNumberFormat="1" applyFont="1" applyFill="1" applyBorder="1" applyAlignment="1" applyProtection="1">
      <alignment horizontal="center"/>
    </xf>
    <xf numFmtId="4" fontId="16" fillId="0" borderId="0" xfId="0" applyNumberFormat="1" applyFont="1" applyAlignment="1" applyProtection="1">
      <alignment horizontal="left" vertical="top" wrapText="1"/>
    </xf>
    <xf numFmtId="4" fontId="29" fillId="0" borderId="24" xfId="0" applyNumberFormat="1" applyFont="1" applyBorder="1" applyAlignment="1" applyProtection="1">
      <alignment horizontal="right"/>
    </xf>
    <xf numFmtId="4" fontId="5" fillId="8" borderId="5" xfId="2" applyNumberFormat="1" applyFont="1" applyFill="1" applyBorder="1" applyAlignment="1" applyProtection="1">
      <alignment vertical="top" wrapText="1"/>
    </xf>
    <xf numFmtId="4" fontId="5" fillId="8" borderId="6" xfId="2" applyNumberFormat="1" applyFont="1" applyFill="1" applyBorder="1" applyAlignment="1" applyProtection="1">
      <alignment vertical="top" wrapText="1"/>
    </xf>
    <xf numFmtId="4" fontId="5" fillId="8" borderId="7" xfId="2" applyNumberFormat="1" applyFont="1" applyFill="1" applyBorder="1" applyAlignment="1" applyProtection="1">
      <alignment vertical="top" wrapText="1"/>
    </xf>
    <xf numFmtId="4" fontId="5" fillId="8" borderId="44" xfId="2" applyNumberFormat="1" applyFont="1" applyFill="1" applyBorder="1" applyAlignment="1" applyProtection="1">
      <alignment vertical="top" wrapText="1"/>
    </xf>
    <xf numFmtId="4" fontId="5" fillId="8" borderId="27" xfId="2" applyNumberFormat="1" applyFont="1" applyFill="1" applyBorder="1" applyAlignment="1" applyProtection="1">
      <alignment vertical="top" wrapText="1"/>
    </xf>
    <xf numFmtId="4" fontId="5" fillId="0" borderId="8" xfId="2" applyNumberFormat="1" applyFont="1" applyBorder="1" applyAlignment="1" applyProtection="1">
      <alignment vertical="top" wrapText="1"/>
    </xf>
    <xf numFmtId="4" fontId="5" fillId="0" borderId="9" xfId="2" applyNumberFormat="1" applyFont="1" applyBorder="1" applyAlignment="1" applyProtection="1">
      <alignment vertical="top" wrapText="1"/>
    </xf>
    <xf numFmtId="4" fontId="5" fillId="0" borderId="10" xfId="2" applyNumberFormat="1" applyFont="1" applyBorder="1" applyAlignment="1" applyProtection="1">
      <alignment vertical="top" wrapText="1"/>
    </xf>
    <xf numFmtId="4" fontId="5" fillId="3" borderId="45" xfId="2" applyNumberFormat="1" applyFont="1" applyFill="1" applyBorder="1" applyAlignment="1" applyProtection="1">
      <alignment vertical="top" wrapText="1"/>
    </xf>
    <xf numFmtId="4" fontId="5" fillId="3" borderId="28" xfId="2" applyNumberFormat="1" applyFont="1" applyFill="1" applyBorder="1" applyAlignment="1" applyProtection="1">
      <alignment vertical="top" wrapText="1"/>
    </xf>
    <xf numFmtId="4" fontId="5" fillId="3" borderId="10" xfId="2" applyNumberFormat="1" applyFont="1" applyFill="1" applyBorder="1" applyAlignment="1" applyProtection="1">
      <alignment vertical="top" wrapText="1"/>
    </xf>
    <xf numFmtId="4" fontId="5" fillId="3" borderId="8" xfId="2" applyNumberFormat="1" applyFont="1" applyFill="1" applyBorder="1" applyAlignment="1" applyProtection="1">
      <alignment vertical="top" wrapText="1"/>
    </xf>
    <xf numFmtId="4" fontId="5" fillId="3" borderId="9" xfId="2" applyNumberFormat="1" applyFont="1" applyFill="1" applyBorder="1" applyAlignment="1" applyProtection="1">
      <alignment vertical="top" wrapText="1"/>
    </xf>
    <xf numFmtId="4" fontId="10" fillId="0" borderId="0" xfId="0" applyNumberFormat="1" applyFont="1" applyAlignment="1" applyProtection="1">
      <alignment horizontal="left" vertical="top" wrapText="1"/>
    </xf>
    <xf numFmtId="4" fontId="10" fillId="0" borderId="0" xfId="0" applyNumberFormat="1" applyFont="1" applyBorder="1" applyAlignment="1" applyProtection="1">
      <alignment vertical="top" wrapText="1"/>
    </xf>
    <xf numFmtId="4" fontId="5" fillId="0" borderId="8" xfId="2" applyNumberFormat="1" applyFont="1" applyBorder="1" applyAlignment="1" applyProtection="1">
      <alignment vertical="top" wrapText="1"/>
      <protection locked="0"/>
    </xf>
    <xf numFmtId="4" fontId="5" fillId="0" borderId="9" xfId="2" applyNumberFormat="1" applyFont="1" applyBorder="1" applyAlignment="1" applyProtection="1">
      <alignment vertical="top" wrapText="1"/>
      <protection locked="0"/>
    </xf>
    <xf numFmtId="4" fontId="5" fillId="0" borderId="10" xfId="2" applyNumberFormat="1" applyFont="1" applyBorder="1" applyAlignment="1" applyProtection="1">
      <alignment vertical="top" wrapText="1"/>
      <protection locked="0"/>
    </xf>
    <xf numFmtId="4" fontId="5" fillId="3" borderId="45" xfId="2" applyNumberFormat="1" applyFont="1" applyFill="1" applyBorder="1" applyAlignment="1" applyProtection="1">
      <alignment vertical="top" wrapText="1"/>
      <protection locked="0"/>
    </xf>
    <xf numFmtId="4" fontId="5" fillId="3" borderId="28" xfId="2" applyNumberFormat="1" applyFont="1" applyFill="1" applyBorder="1" applyAlignment="1" applyProtection="1">
      <alignment vertical="top" wrapText="1"/>
      <protection locked="0"/>
    </xf>
    <xf numFmtId="4" fontId="5" fillId="3" borderId="10" xfId="2" applyNumberFormat="1" applyFont="1" applyFill="1" applyBorder="1" applyAlignment="1" applyProtection="1">
      <alignment vertical="top" wrapText="1"/>
      <protection locked="0"/>
    </xf>
    <xf numFmtId="4" fontId="6" fillId="0" borderId="0" xfId="0" applyNumberFormat="1" applyFont="1" applyProtection="1"/>
    <xf numFmtId="4" fontId="10" fillId="0" borderId="0" xfId="0" applyNumberFormat="1" applyFont="1" applyAlignment="1" applyProtection="1">
      <alignment wrapText="1"/>
    </xf>
    <xf numFmtId="4" fontId="10" fillId="0" borderId="0" xfId="0" applyNumberFormat="1" applyFont="1" applyAlignment="1" applyProtection="1">
      <alignment horizontal="left" vertical="top" wrapText="1"/>
      <protection locked="0"/>
    </xf>
    <xf numFmtId="4" fontId="10" fillId="0" borderId="0" xfId="0" applyNumberFormat="1" applyFont="1" applyBorder="1" applyAlignment="1" applyProtection="1">
      <alignment vertical="top" wrapText="1"/>
      <protection locked="0"/>
    </xf>
    <xf numFmtId="4" fontId="10" fillId="0" borderId="0" xfId="0" applyNumberFormat="1" applyFont="1" applyFill="1" applyBorder="1" applyAlignment="1" applyProtection="1">
      <alignment vertical="top" wrapText="1"/>
    </xf>
    <xf numFmtId="4" fontId="5" fillId="0" borderId="14" xfId="2" applyNumberFormat="1" applyFont="1" applyBorder="1" applyAlignment="1" applyProtection="1">
      <alignment vertical="top" wrapText="1"/>
      <protection locked="0"/>
    </xf>
    <xf numFmtId="4" fontId="5" fillId="0" borderId="11" xfId="2" applyNumberFormat="1" applyFont="1" applyBorder="1" applyAlignment="1" applyProtection="1">
      <alignment vertical="top" wrapText="1"/>
      <protection locked="0"/>
    </xf>
    <xf numFmtId="4" fontId="5" fillId="0" borderId="12" xfId="2" applyNumberFormat="1" applyFont="1" applyBorder="1" applyAlignment="1" applyProtection="1">
      <alignment vertical="top" wrapText="1"/>
      <protection locked="0"/>
    </xf>
    <xf numFmtId="4" fontId="5" fillId="3" borderId="47" xfId="2" applyNumberFormat="1" applyFont="1" applyFill="1" applyBorder="1" applyAlignment="1" applyProtection="1">
      <alignment vertical="top" wrapText="1"/>
      <protection locked="0"/>
    </xf>
    <xf numFmtId="4" fontId="5" fillId="3" borderId="29" xfId="2" applyNumberFormat="1" applyFont="1" applyFill="1" applyBorder="1" applyAlignment="1" applyProtection="1">
      <alignment vertical="top" wrapText="1"/>
      <protection locked="0"/>
    </xf>
    <xf numFmtId="4" fontId="5" fillId="3" borderId="12" xfId="2" applyNumberFormat="1" applyFont="1" applyFill="1" applyBorder="1" applyAlignment="1" applyProtection="1">
      <alignment vertical="top" wrapText="1"/>
      <protection locked="0"/>
    </xf>
    <xf numFmtId="4" fontId="10" fillId="8" borderId="13" xfId="2" applyNumberFormat="1" applyFont="1" applyFill="1" applyBorder="1" applyAlignment="1" applyProtection="1">
      <alignment vertical="top" wrapText="1"/>
    </xf>
    <xf numFmtId="4" fontId="5" fillId="0" borderId="0" xfId="0" applyNumberFormat="1" applyFont="1" applyAlignment="1" applyProtection="1"/>
    <xf numFmtId="4" fontId="35" fillId="0" borderId="0" xfId="0" applyNumberFormat="1" applyFont="1" applyProtection="1"/>
    <xf numFmtId="4" fontId="38" fillId="0" borderId="0" xfId="0" applyNumberFormat="1" applyFont="1" applyProtection="1"/>
    <xf numFmtId="4" fontId="39" fillId="0" borderId="0" xfId="0" applyNumberFormat="1" applyFont="1" applyProtection="1"/>
    <xf numFmtId="4" fontId="36" fillId="0" borderId="0" xfId="0" applyNumberFormat="1" applyFont="1" applyAlignment="1" applyProtection="1">
      <alignment horizontal="center"/>
    </xf>
    <xf numFmtId="4" fontId="37" fillId="0" borderId="0" xfId="0" applyNumberFormat="1" applyFont="1" applyBorder="1" applyProtection="1"/>
    <xf numFmtId="4" fontId="37" fillId="0" borderId="0" xfId="0" applyNumberFormat="1" applyFont="1" applyProtection="1"/>
    <xf numFmtId="4" fontId="37" fillId="0" borderId="0" xfId="0" applyNumberFormat="1" applyFont="1" applyFill="1" applyBorder="1" applyProtection="1"/>
    <xf numFmtId="4" fontId="37" fillId="0" borderId="0" xfId="0" applyNumberFormat="1" applyFont="1" applyAlignment="1" applyProtection="1">
      <alignment horizontal="left"/>
    </xf>
    <xf numFmtId="4" fontId="1" fillId="0" borderId="0" xfId="0" applyNumberFormat="1" applyFont="1" applyProtection="1"/>
    <xf numFmtId="4" fontId="4" fillId="0" borderId="0" xfId="0" applyNumberFormat="1" applyFont="1" applyAlignment="1" applyProtection="1">
      <alignment horizontal="center"/>
      <protection locked="0"/>
    </xf>
    <xf numFmtId="4" fontId="4" fillId="0" borderId="0" xfId="0" applyNumberFormat="1" applyFont="1" applyAlignment="1" applyProtection="1">
      <alignment horizontal="right"/>
      <protection locked="0"/>
    </xf>
    <xf numFmtId="4" fontId="1" fillId="0" borderId="0" xfId="0" applyNumberFormat="1" applyFont="1" applyProtection="1">
      <protection locked="0"/>
    </xf>
    <xf numFmtId="4" fontId="8" fillId="0" borderId="0" xfId="0" applyNumberFormat="1" applyFont="1" applyAlignment="1" applyProtection="1">
      <alignment horizontal="right" vertical="center"/>
      <protection hidden="1"/>
    </xf>
    <xf numFmtId="4" fontId="5" fillId="0" borderId="0" xfId="0" applyNumberFormat="1" applyFont="1" applyAlignment="1" applyProtection="1">
      <protection hidden="1"/>
    </xf>
    <xf numFmtId="4" fontId="19" fillId="0" borderId="0" xfId="0" applyNumberFormat="1" applyFont="1" applyBorder="1" applyAlignment="1" applyProtection="1">
      <alignment vertical="top" wrapText="1"/>
      <protection hidden="1"/>
    </xf>
    <xf numFmtId="4" fontId="5" fillId="0" borderId="28" xfId="2" applyNumberFormat="1" applyFont="1" applyBorder="1" applyAlignment="1" applyProtection="1">
      <alignment horizontal="right" vertical="top" wrapText="1"/>
      <protection locked="0" hidden="1"/>
    </xf>
    <xf numFmtId="4" fontId="5" fillId="0" borderId="8" xfId="2" applyNumberFormat="1" applyFont="1" applyBorder="1" applyAlignment="1" applyProtection="1">
      <alignment horizontal="right" vertical="top" wrapText="1"/>
      <protection hidden="1"/>
    </xf>
    <xf numFmtId="4" fontId="5" fillId="0" borderId="9" xfId="2" applyNumberFormat="1" applyFont="1" applyBorder="1" applyAlignment="1" applyProtection="1">
      <alignment horizontal="center" vertical="top" wrapText="1"/>
      <protection hidden="1"/>
    </xf>
    <xf numFmtId="4" fontId="5" fillId="0" borderId="28" xfId="2" applyNumberFormat="1" applyFont="1" applyBorder="1" applyAlignment="1" applyProtection="1">
      <alignment horizontal="center" vertical="top" wrapText="1"/>
      <protection hidden="1"/>
    </xf>
    <xf numFmtId="4" fontId="5" fillId="3" borderId="8" xfId="2" applyNumberFormat="1" applyFont="1" applyFill="1" applyBorder="1" applyAlignment="1" applyProtection="1">
      <alignment horizontal="center" vertical="top" wrapText="1"/>
      <protection hidden="1"/>
    </xf>
    <xf numFmtId="4" fontId="5" fillId="3" borderId="9" xfId="2" applyNumberFormat="1" applyFont="1" applyFill="1" applyBorder="1" applyAlignment="1" applyProtection="1">
      <alignment horizontal="center" vertical="top" wrapText="1"/>
      <protection hidden="1"/>
    </xf>
    <xf numFmtId="4" fontId="5" fillId="3" borderId="10" xfId="2" applyNumberFormat="1" applyFont="1" applyFill="1" applyBorder="1" applyAlignment="1" applyProtection="1">
      <alignment horizontal="center" vertical="top" wrapText="1"/>
      <protection hidden="1"/>
    </xf>
    <xf numFmtId="4" fontId="5" fillId="0" borderId="9" xfId="2" applyNumberFormat="1" applyFont="1" applyBorder="1" applyAlignment="1" applyProtection="1">
      <alignment horizontal="right" vertical="top" wrapText="1"/>
      <protection hidden="1"/>
    </xf>
    <xf numFmtId="4" fontId="5" fillId="0" borderId="28" xfId="2" applyNumberFormat="1" applyFont="1" applyBorder="1" applyAlignment="1" applyProtection="1">
      <alignment horizontal="right" vertical="top" wrapText="1"/>
      <protection hidden="1"/>
    </xf>
    <xf numFmtId="4" fontId="5" fillId="3" borderId="45" xfId="2" applyNumberFormat="1" applyFont="1" applyFill="1" applyBorder="1" applyAlignment="1" applyProtection="1">
      <alignment horizontal="right" vertical="top" wrapText="1"/>
      <protection hidden="1"/>
    </xf>
    <xf numFmtId="4" fontId="5" fillId="3" borderId="28" xfId="2" applyNumberFormat="1" applyFont="1" applyFill="1" applyBorder="1" applyAlignment="1" applyProtection="1">
      <alignment horizontal="right" vertical="top" wrapText="1"/>
      <protection hidden="1"/>
    </xf>
    <xf numFmtId="4" fontId="5" fillId="3" borderId="10" xfId="2" applyNumberFormat="1" applyFont="1" applyFill="1" applyBorder="1" applyAlignment="1" applyProtection="1">
      <alignment horizontal="right" vertical="top" wrapText="1"/>
      <protection hidden="1"/>
    </xf>
    <xf numFmtId="4" fontId="5" fillId="0" borderId="8" xfId="2" applyNumberFormat="1" applyFont="1" applyBorder="1" applyProtection="1">
      <protection locked="0" hidden="1"/>
    </xf>
    <xf numFmtId="4" fontId="5" fillId="0" borderId="9" xfId="2" applyNumberFormat="1" applyFont="1" applyBorder="1" applyProtection="1">
      <protection locked="0" hidden="1"/>
    </xf>
    <xf numFmtId="4" fontId="5" fillId="0" borderId="28" xfId="2" applyNumberFormat="1" applyFont="1" applyBorder="1" applyProtection="1">
      <protection locked="0" hidden="1"/>
    </xf>
    <xf numFmtId="4" fontId="5" fillId="0" borderId="14" xfId="2" applyNumberFormat="1" applyFont="1" applyBorder="1" applyProtection="1">
      <protection locked="0" hidden="1"/>
    </xf>
    <xf numFmtId="4" fontId="5" fillId="0" borderId="11" xfId="2" applyNumberFormat="1" applyFont="1" applyBorder="1" applyProtection="1">
      <protection locked="0" hidden="1"/>
    </xf>
    <xf numFmtId="4" fontId="5" fillId="0" borderId="29" xfId="2" applyNumberFormat="1" applyFont="1" applyBorder="1" applyProtection="1">
      <protection locked="0" hidden="1"/>
    </xf>
    <xf numFmtId="4" fontId="10" fillId="2" borderId="13" xfId="2" applyNumberFormat="1" applyFont="1" applyFill="1" applyBorder="1" applyAlignment="1" applyProtection="1">
      <alignment vertical="top" wrapText="1"/>
      <protection hidden="1"/>
    </xf>
    <xf numFmtId="4" fontId="24" fillId="0" borderId="0" xfId="0" applyNumberFormat="1" applyFont="1" applyProtection="1">
      <protection hidden="1"/>
    </xf>
    <xf numFmtId="4" fontId="5" fillId="0" borderId="10" xfId="2" applyNumberFormat="1" applyFont="1" applyBorder="1" applyAlignment="1" applyProtection="1">
      <alignment horizontal="right" vertical="top" wrapText="1"/>
      <protection hidden="1"/>
    </xf>
    <xf numFmtId="4" fontId="5" fillId="0" borderId="14" xfId="2" applyNumberFormat="1" applyFont="1" applyBorder="1" applyAlignment="1" applyProtection="1">
      <alignment horizontal="right" vertical="top" wrapText="1"/>
      <protection locked="0" hidden="1"/>
    </xf>
    <xf numFmtId="4" fontId="5" fillId="0" borderId="11" xfId="2" applyNumberFormat="1" applyFont="1" applyBorder="1" applyAlignment="1" applyProtection="1">
      <alignment horizontal="center" vertical="top" wrapText="1"/>
      <protection locked="0" hidden="1"/>
    </xf>
    <xf numFmtId="4" fontId="5" fillId="0" borderId="11" xfId="2" applyNumberFormat="1" applyFont="1" applyBorder="1" applyAlignment="1" applyProtection="1">
      <alignment horizontal="right" vertical="top" wrapText="1"/>
      <protection locked="0" hidden="1"/>
    </xf>
    <xf numFmtId="4" fontId="5" fillId="0" borderId="12" xfId="2" applyNumberFormat="1" applyFont="1" applyBorder="1" applyAlignment="1" applyProtection="1">
      <alignment horizontal="right" vertical="top" wrapText="1"/>
      <protection locked="0" hidden="1"/>
    </xf>
    <xf numFmtId="4" fontId="5" fillId="3" borderId="47" xfId="2" applyNumberFormat="1" applyFont="1" applyFill="1" applyBorder="1" applyAlignment="1" applyProtection="1">
      <alignment horizontal="right" vertical="top" wrapText="1"/>
      <protection locked="0" hidden="1"/>
    </xf>
    <xf numFmtId="4" fontId="5" fillId="3" borderId="29" xfId="2" applyNumberFormat="1" applyFont="1" applyFill="1" applyBorder="1" applyAlignment="1" applyProtection="1">
      <alignment horizontal="right" vertical="top" wrapText="1"/>
      <protection locked="0" hidden="1"/>
    </xf>
    <xf numFmtId="4" fontId="5" fillId="3" borderId="12" xfId="2" applyNumberFormat="1" applyFont="1" applyFill="1" applyBorder="1" applyAlignment="1" applyProtection="1">
      <alignment horizontal="right" vertical="top" wrapText="1"/>
      <protection locked="0" hidden="1"/>
    </xf>
    <xf numFmtId="4" fontId="16" fillId="0" borderId="0" xfId="0" applyNumberFormat="1" applyFont="1" applyAlignment="1" applyProtection="1">
      <alignment vertical="top" wrapText="1"/>
    </xf>
    <xf numFmtId="4" fontId="5" fillId="0" borderId="5" xfId="2" applyNumberFormat="1" applyFont="1" applyBorder="1" applyAlignment="1" applyProtection="1">
      <alignment vertical="top" wrapText="1"/>
    </xf>
    <xf numFmtId="4" fontId="5" fillId="0" borderId="6" xfId="2" applyNumberFormat="1" applyFont="1" applyBorder="1" applyAlignment="1" applyProtection="1">
      <alignment vertical="top" wrapText="1"/>
    </xf>
    <xf numFmtId="4" fontId="5" fillId="0" borderId="27" xfId="2" applyNumberFormat="1" applyFont="1" applyBorder="1" applyAlignment="1" applyProtection="1">
      <alignment vertical="top" wrapText="1"/>
    </xf>
    <xf numFmtId="4" fontId="5" fillId="3" borderId="44" xfId="2" applyNumberFormat="1" applyFont="1" applyFill="1" applyBorder="1" applyAlignment="1" applyProtection="1">
      <alignment vertical="top" wrapText="1"/>
    </xf>
    <xf numFmtId="4" fontId="5" fillId="3" borderId="27" xfId="2" applyNumberFormat="1" applyFont="1" applyFill="1" applyBorder="1" applyAlignment="1" applyProtection="1">
      <alignment vertical="top" wrapText="1"/>
    </xf>
    <xf numFmtId="4" fontId="5" fillId="3" borderId="7" xfId="2" applyNumberFormat="1" applyFont="1" applyFill="1" applyBorder="1" applyAlignment="1" applyProtection="1">
      <alignment vertical="top" wrapText="1"/>
    </xf>
    <xf numFmtId="4" fontId="5" fillId="0" borderId="28" xfId="2" applyNumberFormat="1" applyFont="1" applyBorder="1" applyAlignment="1" applyProtection="1">
      <alignment vertical="top" wrapText="1"/>
    </xf>
    <xf numFmtId="4" fontId="10" fillId="0" borderId="0" xfId="0" applyNumberFormat="1" applyFont="1" applyAlignment="1" applyProtection="1">
      <alignment vertical="top" wrapText="1"/>
    </xf>
    <xf numFmtId="4" fontId="5" fillId="0" borderId="28" xfId="2" applyNumberFormat="1" applyFont="1" applyBorder="1" applyAlignment="1" applyProtection="1">
      <alignment vertical="top" wrapText="1"/>
      <protection locked="0"/>
    </xf>
    <xf numFmtId="4" fontId="10" fillId="0" borderId="0" xfId="0" applyNumberFormat="1" applyFont="1" applyAlignment="1" applyProtection="1">
      <alignment wrapText="1"/>
      <protection locked="0"/>
    </xf>
    <xf numFmtId="4" fontId="5" fillId="0" borderId="8" xfId="2" applyNumberFormat="1" applyFont="1" applyBorder="1" applyAlignment="1" applyProtection="1">
      <alignment horizontal="right" vertical="top" wrapText="1"/>
    </xf>
    <xf numFmtId="4" fontId="5" fillId="0" borderId="9" xfId="2" applyNumberFormat="1" applyFont="1" applyBorder="1" applyAlignment="1" applyProtection="1">
      <alignment horizontal="right" vertical="top" wrapText="1"/>
    </xf>
    <xf numFmtId="4" fontId="5" fillId="0" borderId="28" xfId="2" applyNumberFormat="1" applyFont="1" applyBorder="1" applyAlignment="1" applyProtection="1">
      <alignment horizontal="right" vertical="top" wrapText="1"/>
    </xf>
    <xf numFmtId="4" fontId="5" fillId="3" borderId="45" xfId="2" applyNumberFormat="1" applyFont="1" applyFill="1" applyBorder="1" applyAlignment="1" applyProtection="1">
      <alignment horizontal="right" vertical="top" wrapText="1"/>
    </xf>
    <xf numFmtId="4" fontId="5" fillId="3" borderId="28" xfId="2" applyNumberFormat="1" applyFont="1" applyFill="1" applyBorder="1" applyAlignment="1" applyProtection="1">
      <alignment horizontal="right" vertical="top" wrapText="1"/>
    </xf>
    <xf numFmtId="4" fontId="5" fillId="3" borderId="10" xfId="2" applyNumberFormat="1" applyFont="1" applyFill="1" applyBorder="1" applyAlignment="1" applyProtection="1">
      <alignment horizontal="right" vertical="top" wrapText="1"/>
    </xf>
    <xf numFmtId="4" fontId="5" fillId="0" borderId="8" xfId="2" applyNumberFormat="1" applyFont="1" applyBorder="1" applyAlignment="1" applyProtection="1">
      <alignment horizontal="right" vertical="top" wrapText="1"/>
      <protection locked="0"/>
    </xf>
    <xf numFmtId="4" fontId="5" fillId="0" borderId="9" xfId="2" applyNumberFormat="1" applyFont="1" applyBorder="1" applyAlignment="1" applyProtection="1">
      <alignment horizontal="right" vertical="top" wrapText="1"/>
      <protection locked="0"/>
    </xf>
    <xf numFmtId="4" fontId="5" fillId="0" borderId="28" xfId="2" applyNumberFormat="1" applyFont="1" applyBorder="1" applyAlignment="1" applyProtection="1">
      <alignment horizontal="right" vertical="top" wrapText="1"/>
      <protection locked="0"/>
    </xf>
    <xf numFmtId="4" fontId="5" fillId="3" borderId="45" xfId="2" applyNumberFormat="1" applyFont="1" applyFill="1" applyBorder="1" applyAlignment="1" applyProtection="1">
      <alignment horizontal="right" vertical="top" wrapText="1"/>
      <protection locked="0"/>
    </xf>
    <xf numFmtId="4" fontId="5" fillId="3" borderId="28" xfId="2" applyNumberFormat="1" applyFont="1" applyFill="1" applyBorder="1" applyAlignment="1" applyProtection="1">
      <alignment horizontal="right" vertical="top" wrapText="1"/>
      <protection locked="0"/>
    </xf>
    <xf numFmtId="4" fontId="5" fillId="3" borderId="10" xfId="2" applyNumberFormat="1" applyFont="1" applyFill="1" applyBorder="1" applyAlignment="1" applyProtection="1">
      <alignment horizontal="right" vertical="top" wrapText="1"/>
      <protection locked="0"/>
    </xf>
    <xf numFmtId="4" fontId="5" fillId="0" borderId="9" xfId="2" applyNumberFormat="1" applyFont="1" applyBorder="1" applyAlignment="1" applyProtection="1">
      <alignment horizontal="center" vertical="top" wrapText="1"/>
      <protection locked="0"/>
    </xf>
    <xf numFmtId="4" fontId="5" fillId="0" borderId="14" xfId="2" applyNumberFormat="1" applyFont="1" applyBorder="1" applyAlignment="1" applyProtection="1">
      <alignment horizontal="right" vertical="top" wrapText="1"/>
      <protection locked="0"/>
    </xf>
    <xf numFmtId="4" fontId="5" fillId="0" borderId="11" xfId="2" applyNumberFormat="1" applyFont="1" applyBorder="1" applyAlignment="1" applyProtection="1">
      <alignment horizontal="center" vertical="top" wrapText="1"/>
      <protection locked="0"/>
    </xf>
    <xf numFmtId="4" fontId="5" fillId="0" borderId="11" xfId="2" applyNumberFormat="1" applyFont="1" applyBorder="1" applyAlignment="1" applyProtection="1">
      <alignment horizontal="right" vertical="top" wrapText="1"/>
      <protection locked="0"/>
    </xf>
    <xf numFmtId="4" fontId="5" fillId="0" borderId="29" xfId="2" applyNumberFormat="1" applyFont="1" applyBorder="1" applyAlignment="1" applyProtection="1">
      <alignment horizontal="right" vertical="top" wrapText="1"/>
      <protection locked="0"/>
    </xf>
    <xf numFmtId="4" fontId="5" fillId="3" borderId="47" xfId="2" applyNumberFormat="1" applyFont="1" applyFill="1" applyBorder="1" applyAlignment="1" applyProtection="1">
      <alignment horizontal="right" vertical="top" wrapText="1"/>
      <protection locked="0"/>
    </xf>
    <xf numFmtId="4" fontId="5" fillId="3" borderId="29" xfId="2" applyNumberFormat="1" applyFont="1" applyFill="1" applyBorder="1" applyAlignment="1" applyProtection="1">
      <alignment horizontal="right" vertical="top" wrapText="1"/>
      <protection locked="0"/>
    </xf>
    <xf numFmtId="4" fontId="5" fillId="3" borderId="12" xfId="2" applyNumberFormat="1" applyFont="1" applyFill="1" applyBorder="1" applyAlignment="1" applyProtection="1">
      <alignment horizontal="right" vertical="top" wrapText="1"/>
      <protection locked="0"/>
    </xf>
    <xf numFmtId="4" fontId="24" fillId="0" borderId="0" xfId="0" applyNumberFormat="1" applyFont="1" applyProtection="1"/>
    <xf numFmtId="4" fontId="27" fillId="0" borderId="0" xfId="0" applyNumberFormat="1" applyFont="1" applyProtection="1"/>
    <xf numFmtId="4" fontId="40" fillId="0" borderId="0" xfId="0" applyNumberFormat="1" applyFont="1" applyAlignment="1" applyProtection="1">
      <alignment horizontal="center"/>
    </xf>
    <xf numFmtId="4" fontId="27" fillId="0" borderId="0" xfId="0" applyNumberFormat="1" applyFont="1" applyProtection="1">
      <protection locked="0" hidden="1"/>
    </xf>
    <xf numFmtId="4" fontId="8" fillId="0" borderId="0" xfId="0" applyNumberFormat="1" applyFont="1" applyAlignment="1" applyProtection="1">
      <alignment horizontal="center" vertical="top" wrapText="1"/>
      <protection hidden="1"/>
    </xf>
    <xf numFmtId="4" fontId="5" fillId="3" borderId="15" xfId="2" applyNumberFormat="1" applyFont="1" applyFill="1" applyBorder="1" applyAlignment="1" applyProtection="1">
      <alignment vertical="top" wrapText="1"/>
      <protection hidden="1"/>
    </xf>
    <xf numFmtId="4" fontId="5" fillId="5" borderId="45" xfId="2" applyNumberFormat="1" applyFont="1" applyFill="1" applyBorder="1" applyAlignment="1" applyProtection="1">
      <alignment vertical="top" wrapText="1"/>
      <protection hidden="1"/>
    </xf>
    <xf numFmtId="4" fontId="5" fillId="3" borderId="16" xfId="2" applyNumberFormat="1" applyFont="1" applyFill="1" applyBorder="1" applyAlignment="1" applyProtection="1">
      <alignment vertical="top" wrapText="1"/>
      <protection hidden="1"/>
    </xf>
    <xf numFmtId="4" fontId="5" fillId="5" borderId="45" xfId="2" applyNumberFormat="1" applyFont="1" applyFill="1" applyBorder="1" applyAlignment="1" applyProtection="1">
      <alignment vertical="top" wrapText="1"/>
      <protection locked="0" hidden="1"/>
    </xf>
    <xf numFmtId="4" fontId="5" fillId="3" borderId="16" xfId="2" applyNumberFormat="1" applyFont="1" applyFill="1" applyBorder="1" applyAlignment="1" applyProtection="1">
      <alignment vertical="top" wrapText="1"/>
      <protection locked="0" hidden="1"/>
    </xf>
    <xf numFmtId="4" fontId="5" fillId="5" borderId="45" xfId="2" applyNumberFormat="1" applyFont="1" applyFill="1" applyBorder="1" applyAlignment="1" applyProtection="1">
      <alignment horizontal="right" vertical="top" wrapText="1"/>
      <protection locked="0" hidden="1"/>
    </xf>
    <xf numFmtId="4" fontId="5" fillId="3" borderId="16" xfId="2" applyNumberFormat="1" applyFont="1" applyFill="1" applyBorder="1" applyAlignment="1" applyProtection="1">
      <alignment horizontal="right" vertical="top" wrapText="1"/>
      <protection locked="0" hidden="1"/>
    </xf>
    <xf numFmtId="4" fontId="5" fillId="5" borderId="45" xfId="2" applyNumberFormat="1" applyFont="1" applyFill="1" applyBorder="1" applyAlignment="1" applyProtection="1">
      <alignment horizontal="right" vertical="top" wrapText="1"/>
      <protection hidden="1"/>
    </xf>
    <xf numFmtId="4" fontId="5" fillId="3" borderId="16" xfId="2" applyNumberFormat="1" applyFont="1" applyFill="1" applyBorder="1" applyAlignment="1" applyProtection="1">
      <alignment horizontal="right" vertical="top" wrapText="1"/>
      <protection hidden="1"/>
    </xf>
    <xf numFmtId="4" fontId="22" fillId="0" borderId="0" xfId="0" applyNumberFormat="1" applyFont="1" applyBorder="1" applyAlignment="1" applyProtection="1">
      <alignment horizontal="left" vertical="center" wrapText="1"/>
      <protection hidden="1"/>
    </xf>
    <xf numFmtId="4" fontId="22" fillId="0" borderId="0" xfId="0" applyNumberFormat="1" applyFont="1" applyBorder="1" applyAlignment="1" applyProtection="1">
      <alignment vertical="center"/>
      <protection hidden="1"/>
    </xf>
    <xf numFmtId="4" fontId="5" fillId="5" borderId="46" xfId="2" applyNumberFormat="1" applyFont="1" applyFill="1" applyBorder="1" applyAlignment="1" applyProtection="1">
      <alignment horizontal="right" vertical="top" wrapText="1"/>
      <protection locked="0" hidden="1"/>
    </xf>
    <xf numFmtId="4" fontId="5" fillId="3" borderId="48" xfId="2" applyNumberFormat="1" applyFont="1" applyFill="1" applyBorder="1" applyAlignment="1" applyProtection="1">
      <alignment horizontal="center" vertical="top" wrapText="1"/>
      <protection locked="0" hidden="1"/>
    </xf>
    <xf numFmtId="4" fontId="5" fillId="3" borderId="16" xfId="2" applyNumberFormat="1" applyFont="1" applyFill="1" applyBorder="1" applyAlignment="1" applyProtection="1">
      <alignment horizontal="center" vertical="top" wrapText="1"/>
      <protection locked="0" hidden="1"/>
    </xf>
    <xf numFmtId="4" fontId="5" fillId="5" borderId="45" xfId="2" applyNumberFormat="1" applyFont="1" applyFill="1" applyBorder="1" applyProtection="1">
      <protection locked="0" hidden="1"/>
    </xf>
    <xf numFmtId="4" fontId="5" fillId="3" borderId="16" xfId="2" applyNumberFormat="1" applyFont="1" applyFill="1" applyBorder="1" applyProtection="1">
      <protection locked="0" hidden="1"/>
    </xf>
    <xf numFmtId="4" fontId="5" fillId="5" borderId="47" xfId="2" applyNumberFormat="1" applyFont="1" applyFill="1" applyBorder="1" applyProtection="1">
      <protection locked="0" hidden="1"/>
    </xf>
    <xf numFmtId="4" fontId="5" fillId="3" borderId="17" xfId="2" applyNumberFormat="1" applyFont="1" applyFill="1" applyBorder="1" applyProtection="1">
      <protection locked="0" hidden="1"/>
    </xf>
    <xf numFmtId="4" fontId="5" fillId="5" borderId="0" xfId="2" applyNumberFormat="1" applyFont="1" applyFill="1" applyBorder="1" applyProtection="1">
      <protection hidden="1"/>
    </xf>
    <xf numFmtId="4" fontId="5" fillId="8" borderId="33" xfId="2" applyNumberFormat="1" applyFont="1" applyFill="1" applyBorder="1" applyProtection="1">
      <protection hidden="1"/>
    </xf>
    <xf numFmtId="4" fontId="9" fillId="0" borderId="0" xfId="0" applyNumberFormat="1" applyFont="1" applyAlignment="1" applyProtection="1">
      <alignment horizontal="right"/>
      <protection hidden="1"/>
    </xf>
    <xf numFmtId="4" fontId="5" fillId="0" borderId="15" xfId="2" applyNumberFormat="1" applyFont="1" applyBorder="1" applyAlignment="1" applyProtection="1">
      <alignment vertical="top" wrapText="1"/>
      <protection hidden="1"/>
    </xf>
    <xf numFmtId="4" fontId="5" fillId="0" borderId="16" xfId="2" applyNumberFormat="1" applyFont="1" applyBorder="1" applyAlignment="1" applyProtection="1">
      <alignment vertical="top" wrapText="1"/>
      <protection hidden="1"/>
    </xf>
    <xf numFmtId="4" fontId="5" fillId="0" borderId="16" xfId="2" applyNumberFormat="1" applyFont="1" applyBorder="1" applyAlignment="1" applyProtection="1">
      <alignment vertical="top" wrapText="1"/>
      <protection locked="0" hidden="1"/>
    </xf>
    <xf numFmtId="4" fontId="10" fillId="0" borderId="0" xfId="0" applyNumberFormat="1" applyFont="1" applyProtection="1">
      <protection hidden="1"/>
    </xf>
    <xf numFmtId="4" fontId="5" fillId="0" borderId="17" xfId="2" applyNumberFormat="1" applyFont="1" applyBorder="1" applyAlignment="1" applyProtection="1">
      <alignment vertical="top" wrapText="1"/>
      <protection locked="0" hidden="1"/>
    </xf>
    <xf numFmtId="4" fontId="5" fillId="3" borderId="17" xfId="2" applyNumberFormat="1" applyFont="1" applyFill="1" applyBorder="1" applyAlignment="1" applyProtection="1">
      <alignment vertical="top" wrapText="1"/>
      <protection locked="0" hidden="1"/>
    </xf>
    <xf numFmtId="4" fontId="41" fillId="0" borderId="0" xfId="0" applyNumberFormat="1" applyFont="1" applyBorder="1" applyAlignment="1" applyProtection="1">
      <alignment vertical="center" wrapText="1"/>
      <protection hidden="1"/>
    </xf>
    <xf numFmtId="4" fontId="8" fillId="0" borderId="0" xfId="0" applyNumberFormat="1" applyFont="1" applyBorder="1" applyAlignment="1" applyProtection="1">
      <alignment horizontal="center" vertical="center"/>
      <protection hidden="1"/>
    </xf>
    <xf numFmtId="4" fontId="10" fillId="8" borderId="33" xfId="2" applyNumberFormat="1" applyFont="1" applyFill="1" applyBorder="1" applyAlignment="1" applyProtection="1">
      <alignment vertical="top" wrapText="1"/>
      <protection hidden="1"/>
    </xf>
    <xf numFmtId="4" fontId="41" fillId="0" borderId="0" xfId="0" applyNumberFormat="1" applyFont="1" applyProtection="1">
      <protection hidden="1"/>
    </xf>
    <xf numFmtId="4" fontId="11" fillId="5" borderId="0" xfId="2" applyNumberFormat="1" applyFont="1" applyFill="1" applyBorder="1" applyAlignment="1" applyProtection="1">
      <alignment vertical="top" wrapText="1"/>
      <protection hidden="1"/>
    </xf>
    <xf numFmtId="4" fontId="11" fillId="0" borderId="0" xfId="0" applyNumberFormat="1" applyFont="1" applyProtection="1">
      <protection hidden="1"/>
    </xf>
    <xf numFmtId="4" fontId="11" fillId="0" borderId="0" xfId="2" applyNumberFormat="1" applyFont="1" applyProtection="1">
      <protection hidden="1"/>
    </xf>
    <xf numFmtId="4" fontId="30" fillId="0" borderId="0" xfId="0" applyNumberFormat="1" applyFont="1" applyAlignment="1" applyProtection="1">
      <alignment horizontal="center"/>
      <protection locked="0" hidden="1"/>
    </xf>
    <xf numFmtId="4" fontId="30" fillId="0" borderId="0" xfId="0" applyNumberFormat="1" applyFont="1" applyAlignment="1" applyProtection="1">
      <alignment horizontal="right"/>
      <protection locked="0" hidden="1"/>
    </xf>
    <xf numFmtId="4" fontId="9" fillId="0" borderId="0" xfId="0" applyNumberFormat="1" applyFont="1" applyFill="1" applyBorder="1" applyAlignment="1" applyProtection="1">
      <alignment horizontal="center"/>
      <protection locked="0" hidden="1"/>
    </xf>
    <xf numFmtId="4" fontId="10" fillId="0" borderId="0" xfId="0" applyNumberFormat="1" applyFont="1" applyFill="1" applyBorder="1" applyAlignment="1" applyProtection="1">
      <alignment horizontal="center" vertical="center"/>
      <protection locked="0" hidden="1"/>
    </xf>
    <xf numFmtId="4" fontId="10" fillId="0" borderId="0" xfId="0" applyNumberFormat="1" applyFont="1" applyFill="1" applyBorder="1" applyAlignment="1" applyProtection="1">
      <alignment horizontal="center" vertical="center" wrapText="1"/>
      <protection locked="0" hidden="1"/>
    </xf>
    <xf numFmtId="4" fontId="1" fillId="0" borderId="0" xfId="0" applyNumberFormat="1" applyFont="1" applyFill="1" applyBorder="1" applyAlignment="1" applyProtection="1">
      <alignment horizontal="center" wrapText="1"/>
      <protection locked="0" hidden="1"/>
    </xf>
    <xf numFmtId="4" fontId="6" fillId="0" borderId="0" xfId="0" applyNumberFormat="1" applyFont="1" applyFill="1" applyBorder="1" applyProtection="1">
      <protection locked="0" hidden="1"/>
    </xf>
    <xf numFmtId="4" fontId="5" fillId="0" borderId="44" xfId="2" applyNumberFormat="1" applyFont="1" applyFill="1" applyBorder="1" applyAlignment="1" applyProtection="1">
      <alignment vertical="top" wrapText="1"/>
      <protection hidden="1"/>
    </xf>
    <xf numFmtId="4" fontId="5" fillId="0" borderId="45" xfId="2" applyNumberFormat="1" applyFont="1" applyFill="1" applyBorder="1" applyAlignment="1" applyProtection="1">
      <alignment vertical="top" wrapText="1"/>
      <protection hidden="1"/>
    </xf>
    <xf numFmtId="4" fontId="5" fillId="0" borderId="45" xfId="2" applyNumberFormat="1" applyFont="1" applyFill="1" applyBorder="1" applyAlignment="1" applyProtection="1">
      <alignment vertical="top" wrapText="1"/>
      <protection locked="0" hidden="1"/>
    </xf>
    <xf numFmtId="4" fontId="5" fillId="0" borderId="45" xfId="2" applyNumberFormat="1" applyFont="1" applyFill="1" applyBorder="1" applyAlignment="1" applyProtection="1">
      <alignment horizontal="right" vertical="top" wrapText="1"/>
      <protection hidden="1"/>
    </xf>
    <xf numFmtId="4" fontId="5" fillId="3" borderId="16" xfId="2" applyNumberFormat="1" applyFont="1" applyFill="1" applyBorder="1" applyAlignment="1" applyProtection="1">
      <alignment horizontal="center" vertical="top" wrapText="1"/>
      <protection hidden="1"/>
    </xf>
    <xf numFmtId="4" fontId="22" fillId="0" borderId="0" xfId="0" applyNumberFormat="1" applyFont="1" applyAlignment="1" applyProtection="1">
      <alignment horizontal="right" vertical="center"/>
      <protection hidden="1"/>
    </xf>
    <xf numFmtId="4" fontId="42" fillId="0" borderId="0" xfId="0" applyNumberFormat="1" applyFont="1" applyBorder="1" applyAlignment="1" applyProtection="1">
      <alignment vertical="center" wrapText="1"/>
      <protection hidden="1"/>
    </xf>
    <xf numFmtId="4" fontId="5" fillId="0" borderId="45" xfId="2" applyNumberFormat="1" applyFont="1" applyFill="1" applyBorder="1" applyAlignment="1" applyProtection="1">
      <alignment horizontal="right" vertical="top" wrapText="1"/>
      <protection locked="0" hidden="1"/>
    </xf>
    <xf numFmtId="4" fontId="5" fillId="0" borderId="45" xfId="2" applyNumberFormat="1" applyFont="1" applyFill="1" applyBorder="1" applyProtection="1">
      <protection locked="0" hidden="1"/>
    </xf>
    <xf numFmtId="4" fontId="5" fillId="0" borderId="47" xfId="2" applyNumberFormat="1" applyFont="1" applyFill="1" applyBorder="1" applyProtection="1">
      <protection hidden="1"/>
    </xf>
    <xf numFmtId="4" fontId="5" fillId="3" borderId="17" xfId="2" applyNumberFormat="1" applyFont="1" applyFill="1" applyBorder="1" applyProtection="1">
      <protection hidden="1"/>
    </xf>
    <xf numFmtId="4" fontId="5" fillId="0" borderId="0" xfId="2" applyNumberFormat="1" applyFont="1" applyBorder="1" applyProtection="1">
      <protection hidden="1"/>
    </xf>
    <xf numFmtId="4" fontId="8" fillId="0" borderId="0" xfId="0" applyNumberFormat="1" applyFont="1" applyBorder="1" applyAlignment="1" applyProtection="1">
      <alignment vertical="center" wrapText="1"/>
      <protection hidden="1"/>
    </xf>
    <xf numFmtId="4" fontId="8" fillId="0" borderId="0" xfId="0" applyNumberFormat="1" applyFont="1" applyBorder="1" applyAlignment="1" applyProtection="1">
      <alignment vertical="center"/>
      <protection hidden="1"/>
    </xf>
    <xf numFmtId="4" fontId="30" fillId="0" borderId="0" xfId="0" applyNumberFormat="1" applyFont="1" applyAlignment="1" applyProtection="1">
      <alignment horizontal="right"/>
      <protection hidden="1"/>
    </xf>
    <xf numFmtId="4" fontId="30" fillId="0" borderId="0" xfId="0" applyNumberFormat="1" applyFont="1" applyAlignment="1" applyProtection="1">
      <alignment horizontal="left"/>
      <protection hidden="1"/>
    </xf>
    <xf numFmtId="4" fontId="6" fillId="5" borderId="0" xfId="2" applyNumberFormat="1" applyFont="1" applyFill="1" applyBorder="1" applyAlignment="1" applyProtection="1">
      <alignment horizontal="right"/>
      <protection hidden="1"/>
    </xf>
    <xf numFmtId="4" fontId="6" fillId="5" borderId="0" xfId="2" applyNumberFormat="1" applyFont="1" applyFill="1" applyBorder="1" applyProtection="1">
      <protection hidden="1"/>
    </xf>
    <xf numFmtId="4" fontId="41" fillId="0" borderId="0" xfId="0" applyNumberFormat="1" applyFont="1" applyFill="1" applyAlignment="1" applyProtection="1">
      <alignment horizontal="left" vertical="center"/>
      <protection hidden="1"/>
    </xf>
    <xf numFmtId="4" fontId="5" fillId="0" borderId="0" xfId="0" applyNumberFormat="1" applyFont="1" applyAlignment="1" applyProtection="1">
      <alignment horizontal="left"/>
      <protection hidden="1"/>
    </xf>
    <xf numFmtId="4" fontId="35" fillId="0" borderId="0" xfId="2" applyNumberFormat="1" applyFont="1" applyFill="1" applyBorder="1" applyProtection="1">
      <protection hidden="1"/>
    </xf>
    <xf numFmtId="4" fontId="41" fillId="0" borderId="0" xfId="2" applyNumberFormat="1" applyFont="1" applyProtection="1">
      <protection hidden="1"/>
    </xf>
    <xf numFmtId="4" fontId="43" fillId="0" borderId="0" xfId="0" applyNumberFormat="1" applyFont="1" applyFill="1" applyAlignment="1" applyProtection="1">
      <alignment horizontal="left"/>
      <protection hidden="1"/>
    </xf>
    <xf numFmtId="4" fontId="44" fillId="0" borderId="0" xfId="2" applyNumberFormat="1" applyFont="1" applyAlignment="1" applyProtection="1">
      <alignment vertical="top"/>
      <protection hidden="1"/>
    </xf>
    <xf numFmtId="4" fontId="8" fillId="0" borderId="24" xfId="0" applyNumberFormat="1" applyFont="1" applyBorder="1" applyAlignment="1" applyProtection="1">
      <alignment horizontal="center" vertical="top" wrapText="1"/>
      <protection hidden="1"/>
    </xf>
    <xf numFmtId="4" fontId="5" fillId="7" borderId="3" xfId="0" applyNumberFormat="1" applyFont="1" applyFill="1" applyBorder="1" applyProtection="1">
      <protection hidden="1"/>
    </xf>
    <xf numFmtId="4" fontId="5" fillId="10" borderId="3" xfId="0" applyNumberFormat="1" applyFont="1" applyFill="1" applyBorder="1" applyProtection="1">
      <protection hidden="1"/>
    </xf>
    <xf numFmtId="4" fontId="5" fillId="10" borderId="34" xfId="0" applyNumberFormat="1" applyFont="1" applyFill="1" applyBorder="1" applyProtection="1">
      <protection hidden="1"/>
    </xf>
    <xf numFmtId="4" fontId="5" fillId="10" borderId="2" xfId="0" applyNumberFormat="1" applyFont="1" applyFill="1" applyBorder="1" applyProtection="1">
      <protection hidden="1"/>
    </xf>
    <xf numFmtId="4" fontId="5" fillId="10" borderId="35" xfId="0" applyNumberFormat="1" applyFont="1" applyFill="1" applyBorder="1" applyProtection="1">
      <protection hidden="1"/>
    </xf>
    <xf numFmtId="4" fontId="5" fillId="10" borderId="36" xfId="0" applyNumberFormat="1" applyFont="1" applyFill="1" applyBorder="1" applyProtection="1">
      <protection hidden="1"/>
    </xf>
    <xf numFmtId="4" fontId="8" fillId="0" borderId="0" xfId="0" applyNumberFormat="1" applyFont="1" applyAlignment="1" applyProtection="1">
      <alignment vertical="center"/>
      <protection hidden="1"/>
    </xf>
    <xf numFmtId="4" fontId="10" fillId="10" borderId="35" xfId="0" applyNumberFormat="1" applyFont="1" applyFill="1" applyBorder="1" applyProtection="1">
      <protection hidden="1"/>
    </xf>
    <xf numFmtId="4" fontId="12" fillId="0" borderId="0" xfId="0" applyNumberFormat="1" applyFont="1" applyAlignment="1" applyProtection="1">
      <alignment horizontal="left" vertical="center"/>
      <protection hidden="1"/>
    </xf>
    <xf numFmtId="4" fontId="13" fillId="10" borderId="35" xfId="0" applyNumberFormat="1" applyFont="1" applyFill="1" applyBorder="1" applyProtection="1">
      <protection hidden="1"/>
    </xf>
    <xf numFmtId="4" fontId="12" fillId="0" borderId="0" xfId="0" applyNumberFormat="1" applyFont="1" applyAlignment="1" applyProtection="1">
      <alignment vertical="center"/>
      <protection hidden="1"/>
    </xf>
    <xf numFmtId="4" fontId="12" fillId="0" borderId="0" xfId="0" applyNumberFormat="1" applyFont="1" applyFill="1" applyAlignment="1" applyProtection="1">
      <alignment vertical="center"/>
      <protection hidden="1"/>
    </xf>
    <xf numFmtId="4" fontId="12" fillId="2" borderId="0" xfId="0" applyNumberFormat="1" applyFont="1" applyFill="1" applyAlignment="1" applyProtection="1">
      <alignment vertical="center"/>
      <protection hidden="1"/>
    </xf>
    <xf numFmtId="4" fontId="12" fillId="0" borderId="0" xfId="0" applyNumberFormat="1" applyFont="1" applyAlignment="1" applyProtection="1">
      <alignment horizontal="left"/>
      <protection hidden="1"/>
    </xf>
    <xf numFmtId="4" fontId="8" fillId="0" borderId="0" xfId="0" applyNumberFormat="1" applyFont="1" applyAlignment="1" applyProtection="1">
      <alignment vertical="center" wrapText="1"/>
      <protection hidden="1"/>
    </xf>
    <xf numFmtId="4" fontId="12" fillId="0" borderId="0" xfId="0" applyNumberFormat="1" applyFont="1" applyAlignment="1" applyProtection="1">
      <alignment horizontal="left" wrapText="1"/>
      <protection hidden="1"/>
    </xf>
    <xf numFmtId="4" fontId="12" fillId="2" borderId="0" xfId="0" applyNumberFormat="1" applyFont="1" applyFill="1" applyAlignment="1" applyProtection="1">
      <alignment horizontal="left" wrapText="1"/>
      <protection hidden="1"/>
    </xf>
    <xf numFmtId="4" fontId="8" fillId="0" borderId="0" xfId="0" applyNumberFormat="1" applyFont="1" applyFill="1" applyAlignment="1" applyProtection="1">
      <alignment vertical="center"/>
      <protection hidden="1"/>
    </xf>
    <xf numFmtId="4" fontId="12" fillId="2" borderId="0" xfId="0" applyNumberFormat="1" applyFont="1" applyFill="1" applyAlignment="1" applyProtection="1">
      <alignment horizontal="left"/>
      <protection hidden="1"/>
    </xf>
    <xf numFmtId="4" fontId="12" fillId="5" borderId="0" xfId="0" applyNumberFormat="1" applyFont="1" applyFill="1" applyAlignment="1" applyProtection="1">
      <protection hidden="1"/>
    </xf>
    <xf numFmtId="4" fontId="12" fillId="2" borderId="0" xfId="0" applyNumberFormat="1" applyFont="1" applyFill="1" applyAlignment="1" applyProtection="1">
      <protection hidden="1"/>
    </xf>
    <xf numFmtId="4" fontId="9" fillId="0" borderId="0" xfId="0" applyNumberFormat="1" applyFont="1" applyFill="1" applyAlignment="1" applyProtection="1">
      <alignment horizontal="left"/>
      <protection hidden="1"/>
    </xf>
    <xf numFmtId="4" fontId="14" fillId="10" borderId="35" xfId="0" applyNumberFormat="1" applyFont="1" applyFill="1" applyBorder="1" applyProtection="1">
      <protection hidden="1"/>
    </xf>
    <xf numFmtId="4" fontId="14" fillId="10" borderId="36" xfId="0" applyNumberFormat="1" applyFont="1" applyFill="1" applyBorder="1" applyProtection="1">
      <protection hidden="1"/>
    </xf>
    <xf numFmtId="4" fontId="5" fillId="10" borderId="30" xfId="0" applyNumberFormat="1" applyFont="1" applyFill="1" applyBorder="1" applyProtection="1">
      <protection hidden="1"/>
    </xf>
    <xf numFmtId="4" fontId="35" fillId="9" borderId="0" xfId="0" applyNumberFormat="1" applyFont="1" applyFill="1" applyProtection="1">
      <protection hidden="1"/>
    </xf>
    <xf numFmtId="4" fontId="45" fillId="17" borderId="33" xfId="0" applyNumberFormat="1" applyFont="1" applyFill="1" applyBorder="1" applyAlignment="1" applyProtection="1">
      <alignment horizontal="right"/>
      <protection hidden="1"/>
    </xf>
    <xf numFmtId="4" fontId="19" fillId="21" borderId="33" xfId="0" applyNumberFormat="1" applyFont="1" applyFill="1" applyBorder="1" applyAlignment="1" applyProtection="1">
      <alignment horizontal="right" wrapText="1"/>
      <protection hidden="1"/>
    </xf>
    <xf numFmtId="4" fontId="46" fillId="9" borderId="26" xfId="0" applyNumberFormat="1" applyFont="1" applyFill="1" applyBorder="1" applyProtection="1">
      <protection hidden="1"/>
    </xf>
    <xf numFmtId="4" fontId="5" fillId="0" borderId="0" xfId="0" applyNumberFormat="1" applyFont="1" applyAlignment="1" applyProtection="1">
      <alignment wrapText="1"/>
      <protection hidden="1"/>
    </xf>
    <xf numFmtId="4" fontId="5" fillId="2" borderId="64" xfId="0" applyNumberFormat="1" applyFont="1" applyFill="1" applyBorder="1" applyProtection="1">
      <protection hidden="1"/>
    </xf>
    <xf numFmtId="4" fontId="5" fillId="5" borderId="0" xfId="0" applyNumberFormat="1" applyFont="1" applyFill="1" applyAlignment="1" applyProtection="1">
      <alignment horizontal="center"/>
      <protection hidden="1"/>
    </xf>
    <xf numFmtId="4" fontId="5" fillId="0" borderId="0" xfId="0" applyNumberFormat="1" applyFont="1" applyAlignment="1" applyProtection="1">
      <alignment horizontal="right"/>
      <protection hidden="1"/>
    </xf>
    <xf numFmtId="4" fontId="1" fillId="2" borderId="40" xfId="0" applyNumberFormat="1" applyFont="1" applyFill="1" applyBorder="1" applyProtection="1">
      <protection hidden="1"/>
    </xf>
    <xf numFmtId="4" fontId="1" fillId="2" borderId="41" xfId="0" applyNumberFormat="1" applyFont="1" applyFill="1" applyBorder="1" applyProtection="1">
      <protection hidden="1"/>
    </xf>
    <xf numFmtId="4" fontId="1" fillId="2" borderId="42" xfId="0" applyNumberFormat="1" applyFont="1" applyFill="1" applyBorder="1" applyProtection="1">
      <protection hidden="1"/>
    </xf>
    <xf numFmtId="4" fontId="1" fillId="5" borderId="0" xfId="0" applyNumberFormat="1" applyFont="1" applyFill="1" applyProtection="1">
      <protection hidden="1"/>
    </xf>
    <xf numFmtId="4" fontId="1" fillId="2" borderId="38" xfId="0" applyNumberFormat="1" applyFont="1" applyFill="1" applyBorder="1" applyProtection="1">
      <protection hidden="1"/>
    </xf>
    <xf numFmtId="4" fontId="1" fillId="2" borderId="68" xfId="0" applyNumberFormat="1" applyFont="1" applyFill="1" applyBorder="1" applyProtection="1">
      <protection hidden="1"/>
    </xf>
    <xf numFmtId="4" fontId="1" fillId="2" borderId="39" xfId="0" applyNumberFormat="1" applyFont="1" applyFill="1" applyBorder="1" applyProtection="1">
      <protection hidden="1"/>
    </xf>
    <xf numFmtId="4" fontId="1" fillId="5" borderId="26" xfId="0" applyNumberFormat="1" applyFont="1" applyFill="1" applyBorder="1" applyAlignment="1" applyProtection="1">
      <alignment vertical="center"/>
      <protection hidden="1"/>
    </xf>
    <xf numFmtId="4" fontId="1" fillId="5" borderId="22" xfId="0" applyNumberFormat="1" applyFont="1" applyFill="1" applyBorder="1" applyAlignment="1" applyProtection="1">
      <alignment vertical="center"/>
      <protection hidden="1"/>
    </xf>
    <xf numFmtId="4" fontId="1" fillId="5" borderId="0" xfId="0" applyNumberFormat="1" applyFont="1" applyFill="1" applyAlignment="1" applyProtection="1">
      <alignment vertical="center"/>
      <protection hidden="1"/>
    </xf>
    <xf numFmtId="4" fontId="1" fillId="5" borderId="69" xfId="0" applyNumberFormat="1" applyFont="1" applyFill="1" applyBorder="1" applyProtection="1">
      <protection hidden="1"/>
    </xf>
    <xf numFmtId="4" fontId="8" fillId="5" borderId="0" xfId="0" applyNumberFormat="1" applyFont="1" applyFill="1" applyAlignment="1" applyProtection="1">
      <alignment vertical="center"/>
      <protection hidden="1"/>
    </xf>
    <xf numFmtId="4" fontId="1" fillId="5" borderId="0" xfId="0" applyNumberFormat="1" applyFont="1" applyFill="1" applyBorder="1" applyProtection="1">
      <protection hidden="1"/>
    </xf>
    <xf numFmtId="4" fontId="2" fillId="5" borderId="0" xfId="0" applyNumberFormat="1" applyFont="1" applyFill="1" applyBorder="1" applyProtection="1">
      <protection hidden="1"/>
    </xf>
    <xf numFmtId="4" fontId="66" fillId="5" borderId="0" xfId="0" applyNumberFormat="1" applyFont="1" applyFill="1" applyBorder="1" applyAlignment="1" applyProtection="1">
      <alignment horizontal="right"/>
      <protection hidden="1"/>
    </xf>
    <xf numFmtId="4" fontId="21" fillId="0" borderId="0" xfId="0" applyNumberFormat="1" applyFont="1" applyAlignment="1" applyProtection="1">
      <alignment vertical="center"/>
      <protection hidden="1"/>
    </xf>
    <xf numFmtId="4" fontId="47" fillId="15" borderId="26" xfId="0" applyNumberFormat="1" applyFont="1" applyFill="1" applyBorder="1" applyAlignment="1" applyProtection="1">
      <alignment horizontal="right"/>
      <protection hidden="1"/>
    </xf>
    <xf numFmtId="4" fontId="47" fillId="15" borderId="22" xfId="0" applyNumberFormat="1" applyFont="1" applyFill="1" applyBorder="1" applyAlignment="1" applyProtection="1">
      <alignment horizontal="right" vertical="center"/>
      <protection hidden="1"/>
    </xf>
    <xf numFmtId="4" fontId="47" fillId="15" borderId="4" xfId="0" applyNumberFormat="1" applyFont="1" applyFill="1" applyBorder="1" applyAlignment="1" applyProtection="1">
      <alignment horizontal="right" vertical="center"/>
      <protection hidden="1"/>
    </xf>
    <xf numFmtId="4" fontId="4" fillId="5" borderId="0" xfId="0" applyNumberFormat="1" applyFont="1" applyFill="1" applyBorder="1" applyAlignment="1" applyProtection="1">
      <protection hidden="1"/>
    </xf>
    <xf numFmtId="4" fontId="27" fillId="5" borderId="0" xfId="0" applyNumberFormat="1" applyFont="1" applyFill="1" applyProtection="1">
      <protection hidden="1"/>
    </xf>
    <xf numFmtId="4" fontId="47" fillId="5" borderId="0" xfId="0" applyNumberFormat="1" applyFont="1" applyFill="1" applyProtection="1">
      <protection hidden="1"/>
    </xf>
    <xf numFmtId="4" fontId="68" fillId="5" borderId="0" xfId="0" applyNumberFormat="1" applyFont="1" applyFill="1" applyBorder="1" applyProtection="1">
      <protection hidden="1"/>
    </xf>
    <xf numFmtId="4" fontId="69" fillId="5" borderId="0" xfId="0" applyNumberFormat="1" applyFont="1" applyFill="1" applyBorder="1" applyAlignment="1" applyProtection="1">
      <protection hidden="1"/>
    </xf>
    <xf numFmtId="4" fontId="1" fillId="5" borderId="69" xfId="0" quotePrefix="1" applyNumberFormat="1" applyFont="1" applyFill="1" applyBorder="1" applyAlignment="1" applyProtection="1">
      <alignment horizontal="right"/>
      <protection hidden="1"/>
    </xf>
    <xf numFmtId="4" fontId="69" fillId="5" borderId="0" xfId="0" applyNumberFormat="1" applyFont="1" applyFill="1" applyProtection="1">
      <protection hidden="1"/>
    </xf>
    <xf numFmtId="4" fontId="2" fillId="5" borderId="0" xfId="0" applyNumberFormat="1" applyFont="1" applyFill="1" applyProtection="1">
      <protection hidden="1"/>
    </xf>
    <xf numFmtId="4" fontId="1" fillId="7" borderId="40" xfId="0" applyNumberFormat="1" applyFont="1" applyFill="1" applyBorder="1" applyProtection="1">
      <protection hidden="1"/>
    </xf>
    <xf numFmtId="4" fontId="64" fillId="7" borderId="41" xfId="0" applyNumberFormat="1" applyFont="1" applyFill="1" applyBorder="1" applyProtection="1">
      <protection hidden="1"/>
    </xf>
    <xf numFmtId="4" fontId="1" fillId="7" borderId="41" xfId="0" applyNumberFormat="1" applyFont="1" applyFill="1" applyBorder="1" applyProtection="1">
      <protection hidden="1"/>
    </xf>
    <xf numFmtId="4" fontId="1" fillId="7" borderId="42" xfId="0" applyNumberFormat="1" applyFont="1" applyFill="1" applyBorder="1" applyProtection="1">
      <protection hidden="1"/>
    </xf>
    <xf numFmtId="4" fontId="2" fillId="7" borderId="34" xfId="0" applyNumberFormat="1" applyFont="1" applyFill="1" applyBorder="1" applyProtection="1">
      <protection hidden="1"/>
    </xf>
    <xf numFmtId="4" fontId="4" fillId="7" borderId="0" xfId="0" applyNumberFormat="1" applyFont="1" applyFill="1" applyBorder="1" applyAlignment="1" applyProtection="1">
      <protection hidden="1"/>
    </xf>
    <xf numFmtId="4" fontId="27" fillId="7" borderId="0" xfId="0" applyNumberFormat="1" applyFont="1" applyFill="1" applyBorder="1" applyAlignment="1" applyProtection="1">
      <alignment horizontal="left"/>
      <protection hidden="1"/>
    </xf>
    <xf numFmtId="4" fontId="1" fillId="7" borderId="0" xfId="0" applyNumberFormat="1" applyFont="1" applyFill="1" applyBorder="1" applyProtection="1">
      <protection hidden="1"/>
    </xf>
    <xf numFmtId="4" fontId="1" fillId="7" borderId="34" xfId="0" applyNumberFormat="1" applyFont="1" applyFill="1" applyBorder="1" applyProtection="1">
      <protection hidden="1"/>
    </xf>
    <xf numFmtId="4" fontId="66" fillId="7" borderId="38" xfId="0" applyNumberFormat="1" applyFont="1" applyFill="1" applyBorder="1" applyProtection="1">
      <protection hidden="1"/>
    </xf>
    <xf numFmtId="4" fontId="69" fillId="7" borderId="0" xfId="0" applyNumberFormat="1" applyFont="1" applyFill="1" applyBorder="1" applyAlignment="1" applyProtection="1">
      <protection hidden="1"/>
    </xf>
    <xf numFmtId="4" fontId="4" fillId="7" borderId="68" xfId="0" applyNumberFormat="1" applyFont="1" applyFill="1" applyBorder="1" applyAlignment="1" applyProtection="1">
      <protection hidden="1"/>
    </xf>
    <xf numFmtId="4" fontId="27" fillId="7" borderId="68" xfId="0" applyNumberFormat="1" applyFont="1" applyFill="1" applyBorder="1" applyAlignment="1" applyProtection="1">
      <alignment horizontal="left"/>
      <protection hidden="1"/>
    </xf>
    <xf numFmtId="4" fontId="1" fillId="7" borderId="68" xfId="0" applyNumberFormat="1" applyFont="1" applyFill="1" applyBorder="1" applyProtection="1">
      <protection hidden="1"/>
    </xf>
    <xf numFmtId="4" fontId="70" fillId="15" borderId="22" xfId="0" applyNumberFormat="1" applyFont="1" applyFill="1" applyBorder="1" applyAlignment="1" applyProtection="1">
      <protection hidden="1"/>
    </xf>
    <xf numFmtId="4" fontId="70" fillId="15" borderId="4" xfId="0" applyNumberFormat="1" applyFont="1" applyFill="1" applyBorder="1" applyAlignment="1" applyProtection="1">
      <protection hidden="1"/>
    </xf>
    <xf numFmtId="4" fontId="66" fillId="5" borderId="0" xfId="0" applyNumberFormat="1" applyFont="1" applyFill="1" applyBorder="1" applyProtection="1">
      <protection hidden="1"/>
    </xf>
    <xf numFmtId="4" fontId="47" fillId="15" borderId="22" xfId="0" applyNumberFormat="1" applyFont="1" applyFill="1" applyBorder="1" applyProtection="1">
      <protection hidden="1"/>
    </xf>
    <xf numFmtId="4" fontId="47" fillId="15" borderId="4" xfId="0" applyNumberFormat="1" applyFont="1" applyFill="1" applyBorder="1" applyProtection="1">
      <protection hidden="1"/>
    </xf>
    <xf numFmtId="4" fontId="1" fillId="14" borderId="33" xfId="0" applyNumberFormat="1" applyFont="1" applyFill="1" applyBorder="1" applyProtection="1">
      <protection hidden="1"/>
    </xf>
    <xf numFmtId="4" fontId="1" fillId="5" borderId="0" xfId="0" applyNumberFormat="1" applyFont="1" applyFill="1" applyBorder="1" applyAlignment="1" applyProtection="1">
      <protection hidden="1"/>
    </xf>
    <xf numFmtId="4" fontId="0" fillId="5" borderId="31" xfId="0" applyNumberFormat="1" applyFill="1" applyBorder="1" applyProtection="1">
      <protection hidden="1"/>
    </xf>
    <xf numFmtId="4" fontId="0" fillId="5" borderId="57" xfId="0" applyNumberFormat="1" applyFill="1" applyBorder="1" applyProtection="1">
      <protection hidden="1"/>
    </xf>
    <xf numFmtId="4" fontId="0" fillId="5" borderId="58" xfId="0" applyNumberFormat="1" applyFill="1" applyBorder="1" applyProtection="1">
      <protection hidden="1"/>
    </xf>
    <xf numFmtId="4" fontId="0" fillId="5" borderId="0" xfId="0" applyNumberFormat="1" applyFill="1" applyProtection="1">
      <protection hidden="1"/>
    </xf>
    <xf numFmtId="4" fontId="0" fillId="5" borderId="59" xfId="0" applyNumberFormat="1" applyFill="1" applyBorder="1" applyProtection="1">
      <protection hidden="1"/>
    </xf>
    <xf numFmtId="4" fontId="0" fillId="5" borderId="60" xfId="0" applyNumberFormat="1" applyFill="1" applyBorder="1" applyProtection="1">
      <protection hidden="1"/>
    </xf>
    <xf numFmtId="4" fontId="1" fillId="2" borderId="9" xfId="0" applyNumberFormat="1" applyFont="1" applyFill="1" applyBorder="1" applyProtection="1">
      <protection hidden="1"/>
    </xf>
    <xf numFmtId="4" fontId="0" fillId="5" borderId="28" xfId="0" applyNumberFormat="1" applyFill="1" applyBorder="1" applyAlignment="1" applyProtection="1">
      <alignment horizontal="center" wrapText="1"/>
      <protection locked="0"/>
    </xf>
    <xf numFmtId="4" fontId="0" fillId="5" borderId="43" xfId="0" applyNumberFormat="1" applyFill="1" applyBorder="1" applyAlignment="1" applyProtection="1">
      <alignment horizontal="center" wrapText="1"/>
      <protection locked="0"/>
    </xf>
    <xf numFmtId="4" fontId="0" fillId="5" borderId="67" xfId="0" applyNumberFormat="1" applyFill="1" applyBorder="1" applyAlignment="1" applyProtection="1">
      <alignment horizontal="center" wrapText="1"/>
      <protection locked="0"/>
    </xf>
    <xf numFmtId="4" fontId="64" fillId="5" borderId="0" xfId="0" applyNumberFormat="1" applyFont="1" applyFill="1" applyBorder="1" applyAlignment="1" applyProtection="1">
      <alignment horizontal="right" wrapText="1"/>
      <protection hidden="1"/>
    </xf>
    <xf numFmtId="4" fontId="48" fillId="5" borderId="0" xfId="0" applyNumberFormat="1" applyFont="1" applyFill="1" applyProtection="1">
      <protection hidden="1"/>
    </xf>
    <xf numFmtId="4" fontId="49" fillId="5" borderId="9" xfId="0" applyNumberFormat="1" applyFont="1" applyFill="1" applyBorder="1" applyAlignment="1" applyProtection="1">
      <alignment vertical="center"/>
      <protection locked="0"/>
    </xf>
    <xf numFmtId="4" fontId="74" fillId="2" borderId="28" xfId="0" applyNumberFormat="1" applyFont="1" applyFill="1" applyBorder="1" applyAlignment="1" applyProtection="1">
      <alignment horizontal="left" vertical="center"/>
      <protection hidden="1"/>
    </xf>
    <xf numFmtId="4" fontId="74" fillId="2" borderId="67" xfId="0" applyNumberFormat="1" applyFont="1" applyFill="1" applyBorder="1" applyAlignment="1" applyProtection="1">
      <alignment horizontal="center" vertical="center"/>
      <protection hidden="1"/>
    </xf>
    <xf numFmtId="4" fontId="74" fillId="2" borderId="9" xfId="0" applyNumberFormat="1" applyFont="1" applyFill="1" applyBorder="1" applyAlignment="1" applyProtection="1">
      <alignment horizontal="center" vertical="center" wrapText="1"/>
      <protection hidden="1"/>
    </xf>
    <xf numFmtId="4" fontId="75" fillId="5" borderId="60" xfId="0" applyNumberFormat="1" applyFont="1" applyFill="1" applyBorder="1" applyProtection="1">
      <protection hidden="1"/>
    </xf>
    <xf numFmtId="4" fontId="0" fillId="5" borderId="0" xfId="0" applyNumberFormat="1" applyFill="1" applyAlignment="1" applyProtection="1">
      <alignment horizontal="center" vertical="center"/>
      <protection hidden="1"/>
    </xf>
    <xf numFmtId="4" fontId="51" fillId="15" borderId="28" xfId="0" applyNumberFormat="1" applyFont="1" applyFill="1" applyBorder="1" applyAlignment="1" applyProtection="1">
      <alignment horizontal="right"/>
      <protection hidden="1"/>
    </xf>
    <xf numFmtId="4" fontId="51" fillId="15" borderId="67" xfId="0" applyNumberFormat="1" applyFont="1" applyFill="1" applyBorder="1" applyAlignment="1" applyProtection="1">
      <alignment horizontal="right"/>
      <protection hidden="1"/>
    </xf>
    <xf numFmtId="4" fontId="52" fillId="15" borderId="9" xfId="0" applyNumberFormat="1" applyFont="1" applyFill="1" applyBorder="1" applyProtection="1">
      <protection hidden="1"/>
    </xf>
    <xf numFmtId="4" fontId="50" fillId="2" borderId="9" xfId="0" applyNumberFormat="1" applyFont="1" applyFill="1" applyBorder="1" applyAlignment="1" applyProtection="1">
      <alignment horizontal="left" vertical="center"/>
      <protection hidden="1"/>
    </xf>
    <xf numFmtId="4" fontId="1" fillId="2" borderId="9" xfId="0" applyNumberFormat="1" applyFont="1" applyFill="1" applyBorder="1" applyAlignment="1" applyProtection="1">
      <alignment horizontal="center" vertical="center" wrapText="1"/>
      <protection hidden="1"/>
    </xf>
    <xf numFmtId="4" fontId="0" fillId="2" borderId="9" xfId="0" applyNumberFormat="1" applyFill="1" applyBorder="1" applyAlignment="1" applyProtection="1">
      <alignment horizontal="center" vertical="center" wrapText="1"/>
      <protection hidden="1"/>
    </xf>
    <xf numFmtId="4" fontId="1" fillId="2" borderId="28" xfId="0" applyNumberFormat="1" applyFont="1" applyFill="1" applyBorder="1" applyAlignment="1" applyProtection="1">
      <alignment horizontal="left"/>
      <protection hidden="1"/>
    </xf>
    <xf numFmtId="4" fontId="49" fillId="2" borderId="9" xfId="0" applyNumberFormat="1" applyFont="1" applyFill="1" applyBorder="1" applyAlignment="1" applyProtection="1">
      <alignment horizontal="right" vertical="center"/>
      <protection hidden="1"/>
    </xf>
    <xf numFmtId="4" fontId="0" fillId="5" borderId="28" xfId="0" applyNumberFormat="1" applyFill="1" applyBorder="1" applyAlignment="1" applyProtection="1">
      <alignment horizontal="left"/>
      <protection locked="0"/>
    </xf>
    <xf numFmtId="4" fontId="49" fillId="5" borderId="9" xfId="0" applyNumberFormat="1" applyFont="1" applyFill="1" applyBorder="1" applyAlignment="1" applyProtection="1">
      <alignment horizontal="right" vertical="center"/>
      <protection locked="0"/>
    </xf>
    <xf numFmtId="4" fontId="47" fillId="5" borderId="60" xfId="0" applyNumberFormat="1" applyFont="1" applyFill="1" applyBorder="1" applyProtection="1">
      <protection hidden="1"/>
    </xf>
    <xf numFmtId="4" fontId="117" fillId="5" borderId="43" xfId="0" applyNumberFormat="1" applyFont="1" applyFill="1" applyBorder="1" applyProtection="1">
      <protection hidden="1"/>
    </xf>
    <xf numFmtId="4" fontId="1" fillId="5" borderId="28" xfId="0" applyNumberFormat="1" applyFont="1" applyFill="1" applyBorder="1" applyAlignment="1" applyProtection="1">
      <alignment horizontal="center" wrapText="1"/>
      <protection locked="0"/>
    </xf>
    <xf numFmtId="4" fontId="1" fillId="5" borderId="43" xfId="0" applyNumberFormat="1" applyFont="1" applyFill="1" applyBorder="1" applyAlignment="1" applyProtection="1">
      <alignment horizontal="center" wrapText="1"/>
      <protection locked="0"/>
    </xf>
    <xf numFmtId="4" fontId="1" fillId="5" borderId="67" xfId="0" applyNumberFormat="1" applyFont="1" applyFill="1" applyBorder="1" applyAlignment="1" applyProtection="1">
      <alignment horizontal="center" wrapText="1"/>
      <protection locked="0"/>
    </xf>
    <xf numFmtId="4" fontId="10" fillId="2" borderId="28" xfId="0" applyNumberFormat="1" applyFont="1" applyFill="1" applyBorder="1" applyAlignment="1" applyProtection="1">
      <protection hidden="1"/>
    </xf>
    <xf numFmtId="4" fontId="10" fillId="2" borderId="9" xfId="0" applyNumberFormat="1" applyFont="1" applyFill="1" applyBorder="1" applyAlignment="1" applyProtection="1">
      <protection hidden="1"/>
    </xf>
    <xf numFmtId="4" fontId="11" fillId="5" borderId="0" xfId="0" applyNumberFormat="1" applyFont="1" applyFill="1" applyBorder="1" applyAlignment="1" applyProtection="1">
      <protection hidden="1"/>
    </xf>
    <xf numFmtId="4" fontId="0" fillId="5" borderId="0" xfId="0" applyNumberFormat="1" applyFill="1" applyBorder="1" applyAlignment="1" applyProtection="1">
      <alignment horizontal="right"/>
      <protection hidden="1"/>
    </xf>
    <xf numFmtId="4" fontId="0" fillId="5" borderId="32" xfId="0" applyNumberFormat="1" applyFill="1" applyBorder="1" applyProtection="1">
      <protection hidden="1"/>
    </xf>
    <xf numFmtId="4" fontId="0" fillId="5" borderId="64" xfId="0" applyNumberFormat="1" applyFill="1" applyBorder="1" applyProtection="1">
      <protection hidden="1"/>
    </xf>
    <xf numFmtId="4" fontId="0" fillId="5" borderId="65" xfId="0" applyNumberFormat="1" applyFill="1" applyBorder="1" applyProtection="1">
      <protection hidden="1"/>
    </xf>
    <xf numFmtId="4" fontId="0" fillId="0" borderId="0" xfId="0" applyNumberFormat="1" applyProtection="1">
      <protection hidden="1"/>
    </xf>
    <xf numFmtId="4" fontId="8" fillId="8" borderId="9" xfId="0" applyNumberFormat="1" applyFont="1" applyFill="1" applyBorder="1" applyAlignment="1" applyProtection="1">
      <alignment horizontal="center" vertical="center" wrapText="1"/>
      <protection hidden="1"/>
    </xf>
    <xf numFmtId="4" fontId="0" fillId="0" borderId="9" xfId="0" applyNumberFormat="1" applyBorder="1" applyAlignment="1" applyProtection="1">
      <alignment horizontal="center" wrapText="1"/>
      <protection hidden="1"/>
    </xf>
    <xf numFmtId="4" fontId="0" fillId="0" borderId="9" xfId="0" applyNumberFormat="1" applyBorder="1" applyAlignment="1" applyProtection="1">
      <alignment horizontal="center"/>
      <protection hidden="1"/>
    </xf>
    <xf numFmtId="4" fontId="0" fillId="0" borderId="9" xfId="0" applyNumberFormat="1" applyBorder="1" applyProtection="1">
      <protection hidden="1"/>
    </xf>
    <xf numFmtId="4" fontId="0" fillId="0" borderId="0" xfId="0" applyNumberFormat="1" applyBorder="1" applyAlignment="1" applyProtection="1">
      <alignment horizontal="center" wrapText="1"/>
      <protection hidden="1"/>
    </xf>
    <xf numFmtId="4" fontId="0" fillId="0" borderId="0" xfId="0" applyNumberFormat="1" applyBorder="1" applyAlignment="1" applyProtection="1">
      <alignment horizontal="center"/>
      <protection hidden="1"/>
    </xf>
    <xf numFmtId="4" fontId="0" fillId="0" borderId="0" xfId="0" applyNumberFormat="1" applyAlignment="1" applyProtection="1">
      <alignment horizontal="center"/>
      <protection hidden="1"/>
    </xf>
    <xf numFmtId="4" fontId="97" fillId="5" borderId="0" xfId="0" applyNumberFormat="1" applyFont="1" applyFill="1" applyBorder="1" applyAlignment="1" applyProtection="1">
      <alignment horizontal="center" vertical="center" wrapText="1"/>
      <protection hidden="1"/>
    </xf>
    <xf numFmtId="4" fontId="100" fillId="5" borderId="0" xfId="0" applyNumberFormat="1" applyFont="1" applyFill="1" applyBorder="1" applyAlignment="1" applyProtection="1">
      <alignment horizontal="left" vertical="center"/>
      <protection hidden="1"/>
    </xf>
    <xf numFmtId="4" fontId="101" fillId="5" borderId="57" xfId="0" applyNumberFormat="1" applyFont="1" applyFill="1" applyBorder="1" applyAlignment="1" applyProtection="1">
      <alignment horizontal="left" vertical="center"/>
      <protection hidden="1"/>
    </xf>
    <xf numFmtId="4" fontId="101" fillId="5" borderId="43" xfId="0" applyNumberFormat="1" applyFont="1" applyFill="1" applyBorder="1" applyAlignment="1" applyProtection="1">
      <alignment horizontal="left" vertical="center"/>
      <protection hidden="1"/>
    </xf>
    <xf numFmtId="4" fontId="102" fillId="5" borderId="0" xfId="0" applyNumberFormat="1" applyFont="1" applyFill="1" applyBorder="1" applyAlignment="1" applyProtection="1">
      <alignment vertical="center" wrapText="1"/>
      <protection hidden="1"/>
    </xf>
    <xf numFmtId="4" fontId="103" fillId="5" borderId="0" xfId="0" applyNumberFormat="1" applyFont="1" applyFill="1" applyBorder="1" applyAlignment="1" applyProtection="1">
      <protection hidden="1"/>
    </xf>
    <xf numFmtId="4" fontId="8" fillId="8" borderId="19" xfId="0" applyNumberFormat="1" applyFont="1" applyFill="1" applyBorder="1" applyAlignment="1" applyProtection="1">
      <alignment vertical="center" wrapText="1"/>
      <protection hidden="1"/>
    </xf>
    <xf numFmtId="4" fontId="8" fillId="8" borderId="9" xfId="0" applyNumberFormat="1" applyFont="1" applyFill="1" applyBorder="1" applyAlignment="1" applyProtection="1">
      <alignment vertical="center" wrapText="1"/>
      <protection hidden="1"/>
    </xf>
    <xf numFmtId="4" fontId="8" fillId="8" borderId="67" xfId="0" applyNumberFormat="1" applyFont="1" applyFill="1" applyBorder="1" applyAlignment="1" applyProtection="1">
      <alignment horizontal="center" vertical="center" wrapText="1"/>
      <protection hidden="1"/>
    </xf>
    <xf numFmtId="4" fontId="0" fillId="0" borderId="9" xfId="0" applyNumberFormat="1" applyBorder="1" applyAlignment="1" applyProtection="1">
      <alignment wrapText="1"/>
      <protection hidden="1"/>
    </xf>
    <xf numFmtId="4" fontId="4" fillId="20" borderId="9" xfId="0" applyNumberFormat="1" applyFont="1" applyFill="1" applyBorder="1" applyProtection="1">
      <protection hidden="1"/>
    </xf>
    <xf numFmtId="4" fontId="4" fillId="20" borderId="67" xfId="0" applyNumberFormat="1" applyFont="1" applyFill="1" applyBorder="1" applyProtection="1">
      <protection hidden="1"/>
    </xf>
    <xf numFmtId="4" fontId="99" fillId="0" borderId="0" xfId="0" applyNumberFormat="1" applyFont="1" applyProtection="1">
      <protection hidden="1"/>
    </xf>
    <xf numFmtId="4" fontId="8" fillId="5" borderId="33" xfId="0" applyNumberFormat="1" applyFont="1" applyFill="1" applyBorder="1" applyAlignment="1" applyProtection="1">
      <alignment horizontal="center" vertical="center"/>
      <protection hidden="1"/>
    </xf>
    <xf numFmtId="4" fontId="8" fillId="0" borderId="33" xfId="0" applyNumberFormat="1" applyFont="1" applyBorder="1" applyAlignment="1" applyProtection="1">
      <alignment horizontal="center" vertical="center" wrapText="1"/>
      <protection hidden="1"/>
    </xf>
    <xf numFmtId="4" fontId="8" fillId="4" borderId="33" xfId="0" applyNumberFormat="1" applyFont="1" applyFill="1" applyBorder="1" applyAlignment="1" applyProtection="1">
      <alignment horizontal="center" vertical="center" wrapText="1"/>
      <protection hidden="1"/>
    </xf>
    <xf numFmtId="4" fontId="1" fillId="7" borderId="35" xfId="0" quotePrefix="1" applyNumberFormat="1" applyFont="1" applyFill="1" applyBorder="1" applyProtection="1">
      <protection hidden="1"/>
    </xf>
    <xf numFmtId="4" fontId="1" fillId="7" borderId="35" xfId="3" quotePrefix="1" applyNumberFormat="1" applyFont="1" applyFill="1" applyBorder="1" applyProtection="1">
      <protection hidden="1"/>
    </xf>
    <xf numFmtId="4" fontId="1" fillId="6" borderId="35" xfId="0" applyNumberFormat="1" applyFont="1" applyFill="1" applyBorder="1" applyProtection="1">
      <protection hidden="1"/>
    </xf>
    <xf numFmtId="4" fontId="1" fillId="2" borderId="35" xfId="0" applyNumberFormat="1" applyFont="1" applyFill="1" applyBorder="1" applyProtection="1">
      <protection hidden="1"/>
    </xf>
    <xf numFmtId="4" fontId="1" fillId="6" borderId="36" xfId="0" applyNumberFormat="1" applyFont="1" applyFill="1" applyBorder="1" applyProtection="1">
      <protection hidden="1"/>
    </xf>
    <xf numFmtId="4" fontId="9" fillId="0" borderId="15" xfId="0" applyNumberFormat="1" applyFont="1" applyBorder="1" applyAlignment="1" applyProtection="1">
      <alignment vertical="center" wrapText="1"/>
      <protection hidden="1"/>
    </xf>
    <xf numFmtId="4" fontId="4" fillId="2" borderId="15" xfId="0" applyNumberFormat="1" applyFont="1" applyFill="1" applyBorder="1" applyAlignment="1" applyProtection="1">
      <alignment vertical="center" wrapText="1"/>
      <protection hidden="1"/>
    </xf>
    <xf numFmtId="4" fontId="17" fillId="0" borderId="15" xfId="0" applyNumberFormat="1" applyFont="1" applyBorder="1" applyAlignment="1" applyProtection="1">
      <alignment vertical="center" wrapText="1"/>
      <protection hidden="1"/>
    </xf>
    <xf numFmtId="4" fontId="98" fillId="7" borderId="15" xfId="3" applyNumberFormat="1" applyFont="1" applyFill="1" applyBorder="1" applyAlignment="1" applyProtection="1">
      <alignment vertical="center" wrapText="1"/>
      <protection hidden="1"/>
    </xf>
    <xf numFmtId="4" fontId="98" fillId="2" borderId="15" xfId="0" applyNumberFormat="1" applyFont="1" applyFill="1" applyBorder="1" applyAlignment="1" applyProtection="1">
      <alignment vertical="center" wrapText="1"/>
      <protection hidden="1"/>
    </xf>
    <xf numFmtId="4" fontId="17" fillId="0" borderId="33" xfId="0" applyNumberFormat="1" applyFont="1" applyBorder="1" applyAlignment="1" applyProtection="1">
      <alignment vertical="center" wrapText="1"/>
      <protection hidden="1"/>
    </xf>
    <xf numFmtId="4" fontId="98" fillId="7" borderId="33" xfId="3" applyNumberFormat="1" applyFont="1" applyFill="1" applyBorder="1" applyAlignment="1" applyProtection="1">
      <alignment vertical="center" wrapText="1"/>
      <protection hidden="1"/>
    </xf>
    <xf numFmtId="4" fontId="98" fillId="2" borderId="33" xfId="0" applyNumberFormat="1" applyFont="1" applyFill="1" applyBorder="1" applyAlignment="1" applyProtection="1">
      <alignment vertical="center" wrapText="1"/>
      <protection hidden="1"/>
    </xf>
    <xf numFmtId="4" fontId="72" fillId="9" borderId="16" xfId="3" applyNumberFormat="1" applyFont="1" applyFill="1" applyBorder="1" applyAlignment="1" applyProtection="1">
      <alignment horizontal="right" vertical="top"/>
      <protection hidden="1"/>
    </xf>
    <xf numFmtId="4" fontId="67" fillId="0" borderId="16" xfId="3" applyNumberFormat="1" applyFont="1" applyFill="1" applyBorder="1" applyAlignment="1" applyProtection="1">
      <alignment horizontal="right" vertical="top"/>
      <protection hidden="1"/>
    </xf>
    <xf numFmtId="4" fontId="94" fillId="9" borderId="33" xfId="0" applyNumberFormat="1" applyFont="1" applyFill="1" applyBorder="1" applyAlignment="1" applyProtection="1">
      <alignment horizontal="center" vertical="top" wrapText="1"/>
      <protection hidden="1"/>
    </xf>
    <xf numFmtId="4" fontId="66" fillId="2" borderId="33" xfId="3" applyNumberFormat="1" applyFont="1" applyFill="1" applyBorder="1" applyAlignment="1" applyProtection="1">
      <alignment horizontal="center" vertical="center"/>
      <protection hidden="1"/>
    </xf>
    <xf numFmtId="4" fontId="66" fillId="2" borderId="33" xfId="0" applyNumberFormat="1" applyFont="1" applyFill="1" applyBorder="1" applyAlignment="1" applyProtection="1">
      <alignment horizontal="center" vertical="center"/>
      <protection hidden="1"/>
    </xf>
    <xf numFmtId="4" fontId="4" fillId="0" borderId="33" xfId="0" applyNumberFormat="1" applyFont="1" applyBorder="1" applyAlignment="1" applyProtection="1">
      <alignment horizontal="center" vertical="center" wrapText="1"/>
      <protection hidden="1"/>
    </xf>
    <xf numFmtId="4" fontId="8" fillId="0" borderId="3" xfId="0" applyNumberFormat="1" applyFont="1" applyBorder="1" applyAlignment="1" applyProtection="1">
      <alignment vertical="center"/>
      <protection hidden="1"/>
    </xf>
    <xf numFmtId="4" fontId="4" fillId="7" borderId="73" xfId="3" applyNumberFormat="1" applyFont="1" applyFill="1" applyBorder="1" applyProtection="1">
      <protection hidden="1"/>
    </xf>
    <xf numFmtId="4" fontId="4" fillId="10" borderId="73" xfId="3" applyNumberFormat="1" applyFont="1" applyFill="1" applyBorder="1" applyProtection="1">
      <protection hidden="1"/>
    </xf>
    <xf numFmtId="4" fontId="12" fillId="0" borderId="3" xfId="0" applyNumberFormat="1" applyFont="1" applyBorder="1" applyAlignment="1" applyProtection="1">
      <alignment horizontal="left" vertical="center"/>
      <protection hidden="1"/>
    </xf>
    <xf numFmtId="4" fontId="96" fillId="7" borderId="35" xfId="0" applyNumberFormat="1" applyFont="1" applyFill="1" applyBorder="1" applyProtection="1">
      <protection hidden="1"/>
    </xf>
    <xf numFmtId="4" fontId="1" fillId="10" borderId="35" xfId="0" applyNumberFormat="1" applyFont="1" applyFill="1" applyBorder="1" applyProtection="1">
      <protection hidden="1"/>
    </xf>
    <xf numFmtId="4" fontId="4" fillId="7" borderId="35" xfId="3" applyNumberFormat="1" applyFont="1" applyFill="1" applyBorder="1" applyProtection="1">
      <protection hidden="1"/>
    </xf>
    <xf numFmtId="4" fontId="4" fillId="10" borderId="35" xfId="3" applyNumberFormat="1" applyFont="1" applyFill="1" applyBorder="1" applyProtection="1">
      <protection hidden="1"/>
    </xf>
    <xf numFmtId="4" fontId="8" fillId="0" borderId="3" xfId="0" applyNumberFormat="1" applyFont="1" applyBorder="1" applyAlignment="1" applyProtection="1">
      <alignment vertical="center" wrapText="1"/>
      <protection hidden="1"/>
    </xf>
    <xf numFmtId="4" fontId="4" fillId="7" borderId="35" xfId="3" applyNumberFormat="1" applyFont="1" applyFill="1" applyBorder="1" applyAlignment="1" applyProtection="1">
      <alignment vertical="center"/>
      <protection hidden="1"/>
    </xf>
    <xf numFmtId="4" fontId="4" fillId="10" borderId="35" xfId="3" applyNumberFormat="1" applyFont="1" applyFill="1" applyBorder="1" applyAlignment="1" applyProtection="1">
      <alignment vertical="center"/>
      <protection hidden="1"/>
    </xf>
    <xf numFmtId="4" fontId="12" fillId="0" borderId="30" xfId="0" applyNumberFormat="1" applyFont="1" applyBorder="1" applyAlignment="1" applyProtection="1">
      <alignment horizontal="left" vertical="center"/>
      <protection hidden="1"/>
    </xf>
    <xf numFmtId="4" fontId="96" fillId="7" borderId="30" xfId="0" applyNumberFormat="1" applyFont="1" applyFill="1" applyBorder="1" applyProtection="1">
      <protection hidden="1"/>
    </xf>
    <xf numFmtId="4" fontId="1" fillId="10" borderId="30" xfId="0" applyNumberFormat="1" applyFont="1" applyFill="1" applyBorder="1" applyProtection="1">
      <protection hidden="1"/>
    </xf>
    <xf numFmtId="4" fontId="93" fillId="17" borderId="33" xfId="0" applyNumberFormat="1" applyFont="1" applyFill="1" applyBorder="1" applyAlignment="1" applyProtection="1">
      <alignment horizontal="center" vertical="center"/>
      <protection hidden="1"/>
    </xf>
    <xf numFmtId="4" fontId="4" fillId="7" borderId="33" xfId="0" applyNumberFormat="1" applyFont="1" applyFill="1" applyBorder="1" applyAlignment="1" applyProtection="1">
      <alignment horizontal="center" vertical="center"/>
      <protection hidden="1"/>
    </xf>
    <xf numFmtId="4" fontId="73" fillId="17" borderId="33" xfId="0" applyNumberFormat="1" applyFont="1" applyFill="1" applyBorder="1" applyAlignment="1" applyProtection="1">
      <alignment horizontal="center" vertical="center" wrapText="1"/>
      <protection hidden="1"/>
    </xf>
    <xf numFmtId="4" fontId="72" fillId="9" borderId="26" xfId="0" applyNumberFormat="1" applyFont="1" applyFill="1" applyBorder="1" applyAlignment="1" applyProtection="1">
      <alignment horizontal="center" vertical="center"/>
      <protection hidden="1"/>
    </xf>
    <xf numFmtId="4" fontId="4" fillId="2" borderId="33" xfId="0" applyNumberFormat="1" applyFont="1" applyFill="1" applyBorder="1" applyAlignment="1" applyProtection="1">
      <alignment horizontal="center" vertical="center" wrapText="1"/>
      <protection hidden="1"/>
    </xf>
    <xf numFmtId="4" fontId="4" fillId="3" borderId="33" xfId="0" applyNumberFormat="1" applyFont="1" applyFill="1" applyBorder="1" applyAlignment="1" applyProtection="1">
      <alignment horizontal="center" vertical="center" wrapText="1"/>
      <protection hidden="1"/>
    </xf>
    <xf numFmtId="4" fontId="8" fillId="5" borderId="40" xfId="0" applyNumberFormat="1" applyFont="1" applyFill="1" applyBorder="1" applyAlignment="1" applyProtection="1">
      <alignment vertical="center"/>
      <protection hidden="1"/>
    </xf>
    <xf numFmtId="4" fontId="5" fillId="0" borderId="41" xfId="0" applyNumberFormat="1" applyFont="1" applyFill="1" applyBorder="1" applyProtection="1">
      <protection hidden="1"/>
    </xf>
    <xf numFmtId="4" fontId="5" fillId="0" borderId="41" xfId="0" applyNumberFormat="1" applyFont="1" applyBorder="1" applyProtection="1">
      <protection hidden="1"/>
    </xf>
    <xf numFmtId="4" fontId="5" fillId="0" borderId="42" xfId="0" applyNumberFormat="1" applyFont="1" applyBorder="1" applyProtection="1">
      <protection hidden="1"/>
    </xf>
    <xf numFmtId="4" fontId="8" fillId="0" borderId="34" xfId="0" applyNumberFormat="1" applyFont="1" applyBorder="1" applyAlignment="1" applyProtection="1">
      <alignment vertical="center"/>
      <protection hidden="1"/>
    </xf>
    <xf numFmtId="4" fontId="5" fillId="0" borderId="0" xfId="0" applyNumberFormat="1" applyFont="1" applyFill="1" applyBorder="1" applyProtection="1">
      <protection hidden="1"/>
    </xf>
    <xf numFmtId="4" fontId="5" fillId="0" borderId="0" xfId="0" applyNumberFormat="1" applyFont="1" applyBorder="1" applyProtection="1">
      <protection hidden="1"/>
    </xf>
    <xf numFmtId="4" fontId="5" fillId="0" borderId="24" xfId="0" applyNumberFormat="1" applyFont="1" applyBorder="1" applyProtection="1">
      <protection hidden="1"/>
    </xf>
    <xf numFmtId="4" fontId="10" fillId="0" borderId="38" xfId="0" applyNumberFormat="1" applyFont="1" applyBorder="1" applyAlignment="1" applyProtection="1">
      <alignment vertical="center" wrapText="1"/>
      <protection hidden="1"/>
    </xf>
    <xf numFmtId="4" fontId="5" fillId="0" borderId="68" xfId="0" applyNumberFormat="1" applyFont="1" applyFill="1" applyBorder="1" applyProtection="1">
      <protection hidden="1"/>
    </xf>
    <xf numFmtId="4" fontId="5" fillId="0" borderId="68" xfId="0" applyNumberFormat="1" applyFont="1" applyBorder="1" applyProtection="1">
      <protection hidden="1"/>
    </xf>
    <xf numFmtId="4" fontId="5" fillId="0" borderId="39" xfId="0" applyNumberFormat="1" applyFont="1" applyBorder="1" applyProtection="1">
      <protection hidden="1"/>
    </xf>
    <xf numFmtId="4" fontId="12" fillId="0" borderId="40" xfId="0" applyNumberFormat="1" applyFont="1" applyBorder="1" applyAlignment="1" applyProtection="1">
      <alignment horizontal="left" vertical="center"/>
      <protection hidden="1"/>
    </xf>
    <xf numFmtId="4" fontId="6" fillId="0" borderId="0" xfId="0" applyNumberFormat="1" applyFont="1" applyBorder="1" applyProtection="1">
      <protection hidden="1"/>
    </xf>
    <xf numFmtId="4" fontId="35" fillId="0" borderId="0" xfId="0" applyNumberFormat="1" applyFont="1" applyFill="1" applyBorder="1" applyProtection="1">
      <protection hidden="1"/>
    </xf>
    <xf numFmtId="4" fontId="35" fillId="0" borderId="24" xfId="0" applyNumberFormat="1" applyFont="1" applyFill="1" applyBorder="1" applyProtection="1">
      <protection hidden="1"/>
    </xf>
    <xf numFmtId="4" fontId="12" fillId="0" borderId="34" xfId="0" applyNumberFormat="1" applyFont="1" applyBorder="1" applyAlignment="1" applyProtection="1">
      <alignment horizontal="left" vertical="center"/>
      <protection hidden="1"/>
    </xf>
    <xf numFmtId="4" fontId="5" fillId="0" borderId="24" xfId="0" applyNumberFormat="1" applyFont="1" applyFill="1" applyBorder="1" applyProtection="1">
      <protection hidden="1"/>
    </xf>
    <xf numFmtId="4" fontId="5" fillId="0" borderId="38" xfId="0" applyNumberFormat="1" applyFont="1" applyBorder="1" applyProtection="1">
      <protection hidden="1"/>
    </xf>
    <xf numFmtId="4" fontId="5" fillId="7" borderId="0" xfId="0" applyNumberFormat="1" applyFont="1" applyFill="1" applyProtection="1">
      <protection hidden="1"/>
    </xf>
    <xf numFmtId="4" fontId="6" fillId="7" borderId="0" xfId="0" applyNumberFormat="1" applyFont="1" applyFill="1" applyProtection="1">
      <protection hidden="1"/>
    </xf>
    <xf numFmtId="4" fontId="12" fillId="0" borderId="38" xfId="0" applyNumberFormat="1" applyFont="1" applyBorder="1" applyAlignment="1" applyProtection="1">
      <alignment horizontal="left" vertical="center"/>
      <protection hidden="1"/>
    </xf>
    <xf numFmtId="0" fontId="82" fillId="5" borderId="0" xfId="0" applyFont="1" applyFill="1" applyAlignment="1">
      <alignment wrapText="1"/>
    </xf>
    <xf numFmtId="0" fontId="76" fillId="0" borderId="0" xfId="0" applyFont="1" applyBorder="1" applyAlignment="1">
      <alignment horizontal="justify"/>
    </xf>
    <xf numFmtId="0" fontId="57" fillId="25" borderId="0" xfId="0" applyFont="1" applyFill="1" applyBorder="1" applyAlignment="1">
      <alignment horizontal="justify" vertical="top"/>
    </xf>
    <xf numFmtId="0" fontId="76" fillId="5" borderId="0" xfId="0" applyFont="1" applyFill="1" applyAlignment="1">
      <alignment horizontal="justify"/>
    </xf>
    <xf numFmtId="0" fontId="76" fillId="5" borderId="0" xfId="0" applyFont="1" applyFill="1" applyAlignment="1">
      <alignment horizontal="justify" vertical="top" wrapText="1"/>
    </xf>
    <xf numFmtId="0" fontId="76" fillId="5" borderId="0" xfId="0" applyFont="1" applyFill="1" applyAlignment="1">
      <alignment horizontal="left" vertical="top" wrapText="1"/>
    </xf>
    <xf numFmtId="10" fontId="111" fillId="0" borderId="45" xfId="3" applyNumberFormat="1" applyFont="1" applyBorder="1" applyAlignment="1" applyProtection="1">
      <alignment horizontal="center" vertical="center"/>
      <protection locked="0"/>
    </xf>
    <xf numFmtId="10" fontId="111" fillId="0" borderId="43" xfId="3" applyNumberFormat="1" applyFont="1" applyBorder="1" applyAlignment="1" applyProtection="1">
      <alignment horizontal="center" vertical="center"/>
      <protection locked="0"/>
    </xf>
    <xf numFmtId="10" fontId="111" fillId="0" borderId="62" xfId="3" applyNumberFormat="1" applyFont="1" applyBorder="1" applyAlignment="1" applyProtection="1">
      <alignment horizontal="center" vertical="center"/>
      <protection locked="0"/>
    </xf>
    <xf numFmtId="10" fontId="111" fillId="0" borderId="63" xfId="3" applyNumberFormat="1" applyFont="1" applyBorder="1" applyAlignment="1" applyProtection="1">
      <alignment horizontal="center" vertical="center"/>
      <protection locked="0"/>
    </xf>
    <xf numFmtId="10" fontId="111" fillId="0" borderId="61" xfId="3" applyNumberFormat="1" applyFont="1" applyBorder="1" applyAlignment="1" applyProtection="1">
      <alignment horizontal="center" vertical="center"/>
      <protection locked="0"/>
    </xf>
    <xf numFmtId="4" fontId="8" fillId="8" borderId="9" xfId="0" applyNumberFormat="1" applyFont="1" applyFill="1" applyBorder="1" applyAlignment="1" applyProtection="1">
      <alignment horizontal="center" vertical="center" wrapText="1"/>
      <protection hidden="1"/>
    </xf>
    <xf numFmtId="0" fontId="82" fillId="7" borderId="31" xfId="0" applyFont="1" applyFill="1" applyBorder="1" applyProtection="1">
      <protection hidden="1"/>
    </xf>
    <xf numFmtId="0" fontId="82" fillId="7" borderId="57" xfId="0" applyFont="1" applyFill="1" applyBorder="1" applyProtection="1">
      <protection hidden="1"/>
    </xf>
    <xf numFmtId="0" fontId="82" fillId="7" borderId="58" xfId="0" applyFont="1" applyFill="1" applyBorder="1" applyProtection="1">
      <protection hidden="1"/>
    </xf>
    <xf numFmtId="0" fontId="82" fillId="0" borderId="0" xfId="0" applyFont="1" applyProtection="1">
      <protection hidden="1"/>
    </xf>
    <xf numFmtId="0" fontId="82" fillId="7" borderId="59" xfId="0" applyFont="1" applyFill="1" applyBorder="1" applyProtection="1">
      <protection hidden="1"/>
    </xf>
    <xf numFmtId="0" fontId="82" fillId="7" borderId="0" xfId="0" applyFont="1" applyFill="1" applyBorder="1" applyProtection="1">
      <protection hidden="1"/>
    </xf>
    <xf numFmtId="0" fontId="82" fillId="7" borderId="60" xfId="0" applyFont="1" applyFill="1" applyBorder="1" applyProtection="1">
      <protection hidden="1"/>
    </xf>
    <xf numFmtId="0" fontId="108" fillId="7" borderId="59" xfId="0" applyFont="1" applyFill="1" applyBorder="1" applyAlignment="1" applyProtection="1">
      <protection hidden="1"/>
    </xf>
    <xf numFmtId="0" fontId="113" fillId="8" borderId="33" xfId="0" applyFont="1" applyFill="1" applyBorder="1" applyAlignment="1" applyProtection="1">
      <alignment vertical="center"/>
      <protection hidden="1"/>
    </xf>
    <xf numFmtId="0" fontId="114" fillId="7" borderId="0" xfId="0" applyFont="1" applyFill="1" applyBorder="1" applyAlignment="1" applyProtection="1">
      <alignment horizontal="left" vertical="center" indent="1"/>
      <protection hidden="1"/>
    </xf>
    <xf numFmtId="0" fontId="114" fillId="7" borderId="0" xfId="0" applyFont="1" applyFill="1" applyBorder="1" applyAlignment="1" applyProtection="1">
      <alignment vertical="center"/>
      <protection hidden="1"/>
    </xf>
    <xf numFmtId="0" fontId="114" fillId="7" borderId="0" xfId="0" applyFont="1" applyFill="1" applyBorder="1" applyAlignment="1" applyProtection="1">
      <alignment horizontal="left" vertical="center"/>
      <protection hidden="1"/>
    </xf>
    <xf numFmtId="0" fontId="114" fillId="7" borderId="59" xfId="0" applyFont="1" applyFill="1" applyBorder="1" applyProtection="1">
      <protection hidden="1"/>
    </xf>
    <xf numFmtId="0" fontId="113" fillId="8" borderId="26" xfId="0" applyFont="1" applyFill="1" applyBorder="1" applyAlignment="1" applyProtection="1">
      <alignment vertical="center"/>
      <protection hidden="1"/>
    </xf>
    <xf numFmtId="0" fontId="113" fillId="8" borderId="4" xfId="0" applyFont="1" applyFill="1" applyBorder="1" applyAlignment="1" applyProtection="1">
      <alignment vertical="center"/>
      <protection hidden="1"/>
    </xf>
    <xf numFmtId="0" fontId="82" fillId="7" borderId="0" xfId="0" applyFont="1" applyFill="1" applyBorder="1" applyAlignment="1" applyProtection="1">
      <alignment horizontal="right" vertical="center" indent="1"/>
      <protection hidden="1"/>
    </xf>
    <xf numFmtId="0" fontId="115" fillId="7" borderId="0" xfId="0" applyFont="1" applyFill="1" applyBorder="1" applyAlignment="1" applyProtection="1">
      <alignment vertical="center"/>
      <protection hidden="1"/>
    </xf>
    <xf numFmtId="0" fontId="82" fillId="7" borderId="59" xfId="0" applyFont="1" applyFill="1" applyBorder="1" applyAlignment="1" applyProtection="1">
      <protection hidden="1"/>
    </xf>
    <xf numFmtId="0" fontId="82" fillId="7" borderId="0" xfId="0" applyFont="1" applyFill="1" applyBorder="1" applyAlignment="1" applyProtection="1">
      <protection hidden="1"/>
    </xf>
    <xf numFmtId="0" fontId="82" fillId="7" borderId="60" xfId="0" applyFont="1" applyFill="1" applyBorder="1" applyAlignment="1" applyProtection="1">
      <protection hidden="1"/>
    </xf>
    <xf numFmtId="0" fontId="82" fillId="0" borderId="0" xfId="0" applyFont="1" applyAlignment="1" applyProtection="1">
      <protection hidden="1"/>
    </xf>
    <xf numFmtId="0" fontId="89" fillId="8" borderId="33" xfId="0" applyFont="1" applyFill="1" applyBorder="1" applyAlignment="1" applyProtection="1">
      <alignment horizontal="center"/>
      <protection hidden="1"/>
    </xf>
    <xf numFmtId="10" fontId="109" fillId="7" borderId="0" xfId="0" applyNumberFormat="1" applyFont="1" applyFill="1" applyBorder="1" applyProtection="1">
      <protection hidden="1"/>
    </xf>
    <xf numFmtId="0" fontId="116" fillId="7" borderId="32" xfId="0" applyFont="1" applyFill="1" applyBorder="1" applyProtection="1">
      <protection hidden="1"/>
    </xf>
    <xf numFmtId="0" fontId="116" fillId="7" borderId="64" xfId="0" applyFont="1" applyFill="1" applyBorder="1" applyProtection="1">
      <protection hidden="1"/>
    </xf>
    <xf numFmtId="0" fontId="116" fillId="7" borderId="64" xfId="0" applyFont="1" applyFill="1" applyBorder="1" applyAlignment="1" applyProtection="1">
      <alignment horizontal="left"/>
      <protection hidden="1"/>
    </xf>
    <xf numFmtId="0" fontId="116" fillId="7" borderId="64" xfId="0" applyFont="1" applyFill="1" applyBorder="1" applyAlignment="1" applyProtection="1">
      <alignment horizontal="left" indent="1"/>
      <protection hidden="1"/>
    </xf>
    <xf numFmtId="0" fontId="116" fillId="7" borderId="65" xfId="0" applyFont="1" applyFill="1" applyBorder="1" applyProtection="1">
      <protection hidden="1"/>
    </xf>
    <xf numFmtId="0" fontId="116" fillId="0" borderId="0" xfId="0" applyFont="1" applyProtection="1">
      <protection hidden="1"/>
    </xf>
    <xf numFmtId="4" fontId="18" fillId="4" borderId="33" xfId="0" applyNumberFormat="1" applyFont="1" applyFill="1" applyBorder="1" applyAlignment="1" applyProtection="1">
      <alignment horizontal="center" vertical="center" wrapText="1"/>
      <protection hidden="1"/>
    </xf>
    <xf numFmtId="4" fontId="124" fillId="5" borderId="0" xfId="0" applyNumberFormat="1" applyFont="1" applyFill="1" applyBorder="1" applyAlignment="1" applyProtection="1">
      <protection hidden="1"/>
    </xf>
    <xf numFmtId="4" fontId="18" fillId="0" borderId="33" xfId="0" applyNumberFormat="1" applyFont="1" applyBorder="1" applyAlignment="1" applyProtection="1">
      <alignment horizontal="center" vertical="center" wrapText="1"/>
      <protection hidden="1"/>
    </xf>
    <xf numFmtId="4" fontId="1" fillId="5" borderId="9" xfId="0" applyNumberFormat="1" applyFont="1" applyFill="1" applyBorder="1" applyProtection="1">
      <protection hidden="1"/>
    </xf>
    <xf numFmtId="4" fontId="0" fillId="5" borderId="9" xfId="0" applyNumberFormat="1" applyFill="1" applyBorder="1" applyProtection="1">
      <protection hidden="1"/>
    </xf>
    <xf numFmtId="4" fontId="4" fillId="5" borderId="9" xfId="0" applyNumberFormat="1" applyFont="1" applyFill="1" applyBorder="1" applyAlignment="1" applyProtection="1">
      <alignment vertical="center"/>
      <protection hidden="1"/>
    </xf>
    <xf numFmtId="4" fontId="126" fillId="2" borderId="9" xfId="0" applyNumberFormat="1" applyFont="1" applyFill="1" applyBorder="1" applyAlignment="1" applyProtection="1">
      <alignment horizontal="left" vertical="center" wrapText="1"/>
      <protection hidden="1"/>
    </xf>
    <xf numFmtId="4" fontId="2" fillId="2" borderId="28" xfId="0" applyNumberFormat="1" applyFont="1" applyFill="1" applyBorder="1" applyAlignment="1" applyProtection="1">
      <alignment horizontal="left" wrapText="1"/>
      <protection hidden="1"/>
    </xf>
    <xf numFmtId="4" fontId="127" fillId="2" borderId="28" xfId="0" applyNumberFormat="1" applyFont="1" applyFill="1" applyBorder="1" applyAlignment="1" applyProtection="1">
      <alignment wrapText="1"/>
      <protection hidden="1"/>
    </xf>
    <xf numFmtId="4" fontId="49" fillId="5" borderId="9" xfId="0" applyNumberFormat="1" applyFont="1" applyFill="1" applyBorder="1" applyAlignment="1" applyProtection="1">
      <alignment vertical="center"/>
      <protection hidden="1"/>
    </xf>
    <xf numFmtId="4" fontId="0" fillId="5" borderId="28" xfId="0" applyNumberFormat="1" applyFill="1" applyBorder="1" applyAlignment="1" applyProtection="1">
      <alignment horizontal="left"/>
      <protection hidden="1"/>
    </xf>
    <xf numFmtId="4" fontId="49" fillId="5" borderId="9" xfId="0" applyNumberFormat="1" applyFont="1" applyFill="1" applyBorder="1" applyAlignment="1" applyProtection="1">
      <alignment horizontal="right" vertical="center"/>
      <protection hidden="1"/>
    </xf>
    <xf numFmtId="4" fontId="1" fillId="14" borderId="9" xfId="0" applyNumberFormat="1" applyFont="1" applyFill="1" applyBorder="1" applyProtection="1">
      <protection hidden="1"/>
    </xf>
    <xf numFmtId="0" fontId="76" fillId="5" borderId="0" xfId="0" applyFont="1" applyFill="1" applyAlignment="1">
      <alignment horizontal="justify"/>
    </xf>
    <xf numFmtId="0" fontId="76" fillId="5" borderId="60" xfId="0" applyFont="1" applyFill="1" applyBorder="1" applyAlignment="1">
      <alignment horizontal="justify"/>
    </xf>
    <xf numFmtId="0" fontId="1" fillId="0" borderId="0" xfId="0" applyFont="1" applyFill="1" applyBorder="1" applyAlignment="1" applyProtection="1">
      <alignment horizontal="justify"/>
    </xf>
    <xf numFmtId="0" fontId="1" fillId="0" borderId="0" xfId="0" applyFont="1" applyFill="1" applyBorder="1" applyAlignment="1" applyProtection="1">
      <alignment horizontal="justify" wrapText="1"/>
    </xf>
    <xf numFmtId="0" fontId="1" fillId="0" borderId="0" xfId="0" applyFont="1" applyBorder="1" applyAlignment="1" applyProtection="1">
      <alignment horizontal="justify" wrapText="1"/>
    </xf>
    <xf numFmtId="0" fontId="1" fillId="11" borderId="0" xfId="0" applyFont="1" applyFill="1" applyBorder="1" applyAlignment="1" applyProtection="1">
      <alignment horizontal="justify" wrapText="1"/>
    </xf>
    <xf numFmtId="0" fontId="1" fillId="12" borderId="0" xfId="0" applyFont="1" applyFill="1" applyBorder="1" applyAlignment="1" applyProtection="1">
      <alignment horizontal="justify"/>
    </xf>
    <xf numFmtId="0" fontId="0" fillId="12" borderId="0" xfId="0" applyFill="1" applyBorder="1" applyAlignment="1" applyProtection="1">
      <alignment horizontal="justify"/>
    </xf>
    <xf numFmtId="0" fontId="1" fillId="12" borderId="0" xfId="0" applyFont="1" applyFill="1" applyBorder="1" applyAlignment="1" applyProtection="1">
      <alignment horizontal="justify" wrapText="1"/>
    </xf>
    <xf numFmtId="3" fontId="4" fillId="12" borderId="0" xfId="0" applyNumberFormat="1" applyFont="1" applyFill="1" applyBorder="1" applyAlignment="1" applyProtection="1">
      <alignment horizontal="justify"/>
    </xf>
    <xf numFmtId="0" fontId="1" fillId="13" borderId="0" xfId="0" applyFont="1" applyFill="1" applyBorder="1" applyAlignment="1" applyProtection="1">
      <alignment horizontal="justify" wrapText="1"/>
    </xf>
    <xf numFmtId="0" fontId="47" fillId="16" borderId="0" xfId="0" applyFont="1" applyFill="1" applyBorder="1" applyAlignment="1" applyProtection="1">
      <alignment horizontal="justify" vertical="center" wrapText="1"/>
    </xf>
    <xf numFmtId="0" fontId="76" fillId="5" borderId="76" xfId="0" applyFont="1" applyFill="1" applyBorder="1" applyAlignment="1">
      <alignment horizontal="justify" vertical="center" wrapText="1"/>
    </xf>
    <xf numFmtId="0" fontId="76" fillId="5" borderId="76" xfId="0" applyFont="1" applyFill="1" applyBorder="1" applyAlignment="1">
      <alignment horizontal="justify"/>
    </xf>
    <xf numFmtId="0" fontId="76" fillId="5" borderId="76" xfId="0" applyFont="1" applyFill="1" applyBorder="1"/>
    <xf numFmtId="0" fontId="76" fillId="5" borderId="76" xfId="0" applyFont="1" applyFill="1" applyBorder="1" applyAlignment="1" applyProtection="1">
      <alignment horizontal="center"/>
    </xf>
    <xf numFmtId="10" fontId="71" fillId="2" borderId="33" xfId="0" applyNumberFormat="1" applyFont="1" applyFill="1" applyBorder="1" applyAlignment="1" applyProtection="1">
      <alignment horizontal="right"/>
      <protection hidden="1"/>
    </xf>
    <xf numFmtId="0" fontId="77" fillId="14" borderId="0" xfId="0" applyFont="1" applyFill="1" applyBorder="1" applyAlignment="1" applyProtection="1">
      <alignment horizontal="center" vertical="center" wrapText="1"/>
    </xf>
    <xf numFmtId="0" fontId="82" fillId="14" borderId="0" xfId="0" applyFont="1" applyFill="1" applyBorder="1" applyAlignment="1" applyProtection="1">
      <alignment horizontal="center" vertical="center"/>
    </xf>
    <xf numFmtId="0" fontId="105" fillId="22" borderId="0" xfId="0" applyFont="1" applyFill="1" applyAlignment="1" applyProtection="1">
      <alignment horizontal="justify" wrapText="1"/>
    </xf>
    <xf numFmtId="0" fontId="1" fillId="12" borderId="0" xfId="0" applyFont="1" applyFill="1" applyBorder="1" applyAlignment="1" applyProtection="1">
      <alignment horizontal="justify" wrapText="1"/>
    </xf>
    <xf numFmtId="0" fontId="106" fillId="23" borderId="0" xfId="0" applyFont="1" applyFill="1" applyBorder="1" applyAlignment="1" applyProtection="1">
      <alignment horizontal="left"/>
    </xf>
    <xf numFmtId="0" fontId="1" fillId="0" borderId="0" xfId="0" applyFont="1" applyFill="1" applyBorder="1" applyAlignment="1" applyProtection="1">
      <alignment horizontal="justify" wrapText="1"/>
    </xf>
    <xf numFmtId="0" fontId="1" fillId="0" borderId="0" xfId="0" applyFont="1" applyBorder="1" applyAlignment="1" applyProtection="1">
      <alignment horizontal="justify" wrapText="1"/>
    </xf>
    <xf numFmtId="0" fontId="4" fillId="11" borderId="0" xfId="0" applyFont="1" applyFill="1" applyBorder="1" applyAlignment="1" applyProtection="1">
      <alignment horizontal="justify" vertical="top" wrapText="1"/>
    </xf>
    <xf numFmtId="0" fontId="1" fillId="11" borderId="0" xfId="0" applyFont="1" applyFill="1" applyBorder="1" applyAlignment="1" applyProtection="1">
      <alignment horizontal="justify" wrapText="1"/>
    </xf>
    <xf numFmtId="0" fontId="4" fillId="12" borderId="0" xfId="0" applyFont="1" applyFill="1" applyBorder="1" applyAlignment="1" applyProtection="1">
      <alignment horizontal="justify" wrapText="1"/>
    </xf>
    <xf numFmtId="0" fontId="4" fillId="0" borderId="0" xfId="0" applyFont="1" applyFill="1" applyBorder="1" applyAlignment="1" applyProtection="1">
      <alignment horizontal="justify"/>
    </xf>
    <xf numFmtId="0" fontId="1" fillId="12" borderId="0" xfId="0" applyFont="1" applyFill="1" applyBorder="1" applyAlignment="1" applyProtection="1">
      <alignment horizontal="justify"/>
    </xf>
    <xf numFmtId="3" fontId="4" fillId="12" borderId="0" xfId="0" applyNumberFormat="1" applyFont="1" applyFill="1" applyBorder="1" applyAlignment="1" applyProtection="1">
      <alignment horizontal="justify"/>
    </xf>
    <xf numFmtId="0" fontId="47" fillId="16" borderId="0" xfId="0" applyFont="1" applyFill="1" applyBorder="1" applyAlignment="1" applyProtection="1">
      <alignment horizontal="justify" wrapText="1"/>
    </xf>
    <xf numFmtId="0" fontId="118" fillId="16" borderId="0" xfId="0" applyFont="1" applyFill="1" applyAlignment="1" applyProtection="1">
      <alignment horizontal="justify" wrapText="1"/>
    </xf>
    <xf numFmtId="0" fontId="1" fillId="13" borderId="0" xfId="0" applyFont="1" applyFill="1" applyBorder="1" applyAlignment="1" applyProtection="1">
      <alignment horizontal="justify" wrapText="1"/>
    </xf>
    <xf numFmtId="10" fontId="111" fillId="0" borderId="45" xfId="3" applyNumberFormat="1" applyFont="1" applyBorder="1" applyAlignment="1" applyProtection="1">
      <alignment horizontal="center" vertical="center"/>
      <protection locked="0"/>
    </xf>
    <xf numFmtId="10" fontId="111" fillId="0" borderId="43" xfId="3" applyNumberFormat="1" applyFont="1" applyBorder="1" applyAlignment="1" applyProtection="1">
      <alignment horizontal="center" vertical="center"/>
      <protection locked="0"/>
    </xf>
    <xf numFmtId="10" fontId="111" fillId="0" borderId="62" xfId="3" applyNumberFormat="1" applyFont="1" applyBorder="1" applyAlignment="1" applyProtection="1">
      <alignment horizontal="center" vertical="center"/>
      <protection locked="0"/>
    </xf>
    <xf numFmtId="10" fontId="111" fillId="0" borderId="47" xfId="3" applyNumberFormat="1" applyFont="1" applyBorder="1" applyAlignment="1" applyProtection="1">
      <alignment horizontal="center" vertical="center"/>
      <protection locked="0"/>
    </xf>
    <xf numFmtId="10" fontId="111" fillId="0" borderId="72" xfId="3" applyNumberFormat="1" applyFont="1" applyBorder="1" applyAlignment="1" applyProtection="1">
      <alignment horizontal="center" vertical="center"/>
      <protection locked="0"/>
    </xf>
    <xf numFmtId="10" fontId="111" fillId="0" borderId="63" xfId="3" applyNumberFormat="1" applyFont="1" applyBorder="1" applyAlignment="1" applyProtection="1">
      <alignment horizontal="center" vertical="center"/>
      <protection locked="0"/>
    </xf>
    <xf numFmtId="0" fontId="89" fillId="8" borderId="26" xfId="0" applyFont="1" applyFill="1" applyBorder="1" applyAlignment="1" applyProtection="1">
      <alignment horizontal="left" wrapText="1"/>
      <protection hidden="1"/>
    </xf>
    <xf numFmtId="0" fontId="89" fillId="8" borderId="4" xfId="0" applyFont="1" applyFill="1" applyBorder="1" applyAlignment="1" applyProtection="1">
      <alignment horizontal="left" wrapText="1"/>
      <protection hidden="1"/>
    </xf>
    <xf numFmtId="0" fontId="111" fillId="0" borderId="5" xfId="0" applyFont="1" applyBorder="1" applyAlignment="1" applyProtection="1">
      <alignment horizontal="left" vertical="center" wrapText="1"/>
      <protection locked="0"/>
    </xf>
    <xf numFmtId="0" fontId="111" fillId="0" borderId="27" xfId="0" applyFont="1" applyBorder="1" applyAlignment="1" applyProtection="1">
      <alignment horizontal="left" vertical="center" wrapText="1"/>
      <protection locked="0"/>
    </xf>
    <xf numFmtId="0" fontId="111" fillId="0" borderId="8" xfId="0" applyFont="1" applyBorder="1" applyAlignment="1" applyProtection="1">
      <alignment horizontal="left" vertical="center" wrapText="1"/>
      <protection locked="0"/>
    </xf>
    <xf numFmtId="0" fontId="111" fillId="0" borderId="28" xfId="0" applyFont="1" applyBorder="1" applyAlignment="1" applyProtection="1">
      <alignment horizontal="left" vertical="center" wrapText="1"/>
      <protection locked="0"/>
    </xf>
    <xf numFmtId="0" fontId="111" fillId="0" borderId="14" xfId="0" applyFont="1" applyBorder="1" applyAlignment="1" applyProtection="1">
      <alignment horizontal="left" vertical="center" wrapText="1"/>
      <protection locked="0"/>
    </xf>
    <xf numFmtId="0" fontId="111" fillId="0" borderId="29" xfId="0" applyFont="1" applyBorder="1" applyAlignment="1" applyProtection="1">
      <alignment horizontal="left" vertical="center" wrapText="1"/>
      <protection locked="0"/>
    </xf>
    <xf numFmtId="10" fontId="111" fillId="0" borderId="44" xfId="3" applyNumberFormat="1" applyFont="1" applyBorder="1" applyAlignment="1" applyProtection="1">
      <alignment horizontal="center" vertical="center"/>
      <protection locked="0"/>
    </xf>
    <xf numFmtId="10" fontId="111" fillId="0" borderId="49" xfId="3" applyNumberFormat="1" applyFont="1" applyBorder="1" applyAlignment="1" applyProtection="1">
      <alignment horizontal="center" vertical="center"/>
      <protection locked="0"/>
    </xf>
    <xf numFmtId="10" fontId="111" fillId="0" borderId="61" xfId="3" applyNumberFormat="1" applyFont="1" applyBorder="1" applyAlignment="1" applyProtection="1">
      <alignment horizontal="center" vertical="center"/>
      <protection locked="0"/>
    </xf>
    <xf numFmtId="0" fontId="89" fillId="8" borderId="26" xfId="0" applyFont="1" applyFill="1" applyBorder="1" applyAlignment="1" applyProtection="1">
      <alignment horizontal="center"/>
      <protection hidden="1"/>
    </xf>
    <xf numFmtId="0" fontId="89" fillId="8" borderId="22" xfId="0" applyFont="1" applyFill="1" applyBorder="1" applyAlignment="1" applyProtection="1">
      <alignment horizontal="center"/>
      <protection hidden="1"/>
    </xf>
    <xf numFmtId="0" fontId="89" fillId="8" borderId="4" xfId="0" applyFont="1" applyFill="1" applyBorder="1" applyAlignment="1" applyProtection="1">
      <alignment horizontal="center"/>
      <protection hidden="1"/>
    </xf>
    <xf numFmtId="0" fontId="112" fillId="5" borderId="26" xfId="0" applyFont="1" applyFill="1" applyBorder="1" applyAlignment="1" applyProtection="1">
      <alignment horizontal="left" vertical="center" indent="1"/>
      <protection locked="0"/>
    </xf>
    <xf numFmtId="0" fontId="112" fillId="5" borderId="22" xfId="0" applyFont="1" applyFill="1" applyBorder="1" applyAlignment="1" applyProtection="1">
      <alignment horizontal="left" vertical="center" indent="1"/>
      <protection locked="0"/>
    </xf>
    <xf numFmtId="0" fontId="112" fillId="5" borderId="4" xfId="0" applyFont="1" applyFill="1" applyBorder="1" applyAlignment="1" applyProtection="1">
      <alignment horizontal="left" vertical="center" indent="1"/>
      <protection locked="0"/>
    </xf>
    <xf numFmtId="0" fontId="110" fillId="14" borderId="26" xfId="0" applyFont="1" applyFill="1" applyBorder="1" applyAlignment="1" applyProtection="1">
      <alignment horizontal="center" vertical="center" wrapText="1"/>
      <protection hidden="1"/>
    </xf>
    <xf numFmtId="0" fontId="110" fillId="14" borderId="22" xfId="0" applyFont="1" applyFill="1" applyBorder="1" applyAlignment="1" applyProtection="1">
      <alignment horizontal="center" vertical="center" wrapText="1"/>
      <protection hidden="1"/>
    </xf>
    <xf numFmtId="0" fontId="110" fillId="14" borderId="4" xfId="0" applyFont="1" applyFill="1" applyBorder="1" applyAlignment="1" applyProtection="1">
      <alignment horizontal="center" vertical="center" wrapText="1"/>
      <protection hidden="1"/>
    </xf>
    <xf numFmtId="0" fontId="112" fillId="0" borderId="26" xfId="0" applyFont="1" applyBorder="1" applyAlignment="1" applyProtection="1">
      <alignment horizontal="left" vertical="center" wrapText="1" indent="1"/>
      <protection locked="0"/>
    </xf>
    <xf numFmtId="0" fontId="112" fillId="0" borderId="22" xfId="0" applyFont="1" applyBorder="1" applyAlignment="1" applyProtection="1">
      <alignment horizontal="left" vertical="center" wrapText="1" indent="1"/>
      <protection locked="0"/>
    </xf>
    <xf numFmtId="0" fontId="112" fillId="0" borderId="4" xfId="0" applyFont="1" applyBorder="1" applyAlignment="1" applyProtection="1">
      <alignment horizontal="left" vertical="center" wrapText="1" indent="1"/>
      <protection locked="0"/>
    </xf>
    <xf numFmtId="0" fontId="112" fillId="2" borderId="26" xfId="0" applyFont="1" applyFill="1" applyBorder="1" applyAlignment="1" applyProtection="1">
      <alignment horizontal="left" vertical="center" wrapText="1" indent="1"/>
      <protection hidden="1"/>
    </xf>
    <xf numFmtId="0" fontId="112" fillId="2" borderId="22" xfId="0" applyFont="1" applyFill="1" applyBorder="1" applyAlignment="1" applyProtection="1">
      <alignment horizontal="left" vertical="center" wrapText="1" indent="1"/>
      <protection hidden="1"/>
    </xf>
    <xf numFmtId="0" fontId="112" fillId="2" borderId="4" xfId="0" applyFont="1" applyFill="1" applyBorder="1" applyAlignment="1" applyProtection="1">
      <alignment horizontal="left" vertical="center" wrapText="1" indent="1"/>
      <protection hidden="1"/>
    </xf>
    <xf numFmtId="0" fontId="112" fillId="0" borderId="26" xfId="0" applyFont="1" applyFill="1" applyBorder="1" applyAlignment="1" applyProtection="1">
      <alignment horizontal="left" vertical="center" wrapText="1" indent="1"/>
      <protection locked="0"/>
    </xf>
    <xf numFmtId="0" fontId="112" fillId="0" borderId="22" xfId="0" applyFont="1" applyFill="1" applyBorder="1" applyAlignment="1" applyProtection="1">
      <alignment horizontal="left" vertical="center" wrapText="1" indent="1"/>
      <protection locked="0"/>
    </xf>
    <xf numFmtId="0" fontId="112" fillId="0" borderId="4" xfId="0" applyFont="1" applyFill="1" applyBorder="1" applyAlignment="1" applyProtection="1">
      <alignment horizontal="left" vertical="center" wrapText="1" indent="1"/>
      <protection locked="0"/>
    </xf>
    <xf numFmtId="0" fontId="112" fillId="0" borderId="26" xfId="0" applyFont="1" applyBorder="1" applyAlignment="1" applyProtection="1">
      <alignment horizontal="left" vertical="center" wrapText="1"/>
      <protection locked="0"/>
    </xf>
    <xf numFmtId="0" fontId="112" fillId="0" borderId="22" xfId="0" applyFont="1" applyBorder="1" applyAlignment="1" applyProtection="1">
      <alignment horizontal="left" vertical="center" wrapText="1"/>
      <protection locked="0"/>
    </xf>
    <xf numFmtId="0" fontId="112" fillId="0" borderId="4" xfId="0" applyFont="1" applyBorder="1" applyAlignment="1" applyProtection="1">
      <alignment horizontal="left" vertical="center" wrapText="1"/>
      <protection locked="0"/>
    </xf>
    <xf numFmtId="0" fontId="113" fillId="8" borderId="26" xfId="0" applyFont="1" applyFill="1" applyBorder="1" applyAlignment="1" applyProtection="1">
      <alignment horizontal="left" vertical="center"/>
      <protection hidden="1"/>
    </xf>
    <xf numFmtId="0" fontId="113" fillId="8" borderId="4" xfId="0" applyFont="1" applyFill="1" applyBorder="1" applyAlignment="1" applyProtection="1">
      <alignment horizontal="left" vertical="center"/>
      <protection hidden="1"/>
    </xf>
    <xf numFmtId="4" fontId="35" fillId="5" borderId="64" xfId="0" applyNumberFormat="1" applyFont="1" applyFill="1" applyBorder="1" applyAlignment="1" applyProtection="1">
      <alignment horizontal="center"/>
      <protection locked="0" hidden="1"/>
    </xf>
    <xf numFmtId="4" fontId="8" fillId="5" borderId="0" xfId="0" applyNumberFormat="1" applyFont="1" applyFill="1" applyBorder="1" applyAlignment="1" applyProtection="1">
      <alignment horizontal="center" wrapText="1"/>
      <protection hidden="1"/>
    </xf>
    <xf numFmtId="4" fontId="46" fillId="15" borderId="26" xfId="0" applyNumberFormat="1" applyFont="1" applyFill="1" applyBorder="1" applyAlignment="1" applyProtection="1">
      <alignment horizontal="center" wrapText="1"/>
      <protection hidden="1"/>
    </xf>
    <xf numFmtId="4" fontId="46" fillId="15" borderId="4" xfId="0" applyNumberFormat="1" applyFont="1" applyFill="1" applyBorder="1" applyAlignment="1" applyProtection="1">
      <alignment horizontal="center" wrapText="1"/>
      <protection hidden="1"/>
    </xf>
    <xf numFmtId="4" fontId="46" fillId="5" borderId="0" xfId="0" applyNumberFormat="1" applyFont="1" applyFill="1" applyBorder="1" applyAlignment="1" applyProtection="1">
      <alignment horizontal="center" wrapText="1"/>
      <protection hidden="1"/>
    </xf>
    <xf numFmtId="4" fontId="8" fillId="0" borderId="0" xfId="0" applyNumberFormat="1" applyFont="1" applyBorder="1" applyAlignment="1" applyProtection="1">
      <alignment horizontal="center" wrapText="1"/>
      <protection hidden="1"/>
    </xf>
    <xf numFmtId="4" fontId="13" fillId="0" borderId="0" xfId="0" applyNumberFormat="1" applyFont="1" applyAlignment="1" applyProtection="1">
      <alignment horizontal="left" vertical="top" wrapText="1"/>
      <protection hidden="1"/>
    </xf>
    <xf numFmtId="4" fontId="13" fillId="0" borderId="0" xfId="0" applyNumberFormat="1" applyFont="1" applyBorder="1" applyAlignment="1" applyProtection="1">
      <alignment horizontal="left" vertical="top" wrapText="1"/>
      <protection hidden="1"/>
    </xf>
    <xf numFmtId="4" fontId="10" fillId="0" borderId="0" xfId="0" applyNumberFormat="1" applyFont="1" applyAlignment="1" applyProtection="1">
      <alignment horizontal="center" vertical="center" wrapText="1"/>
      <protection hidden="1"/>
    </xf>
    <xf numFmtId="4" fontId="10" fillId="0" borderId="24" xfId="0" applyNumberFormat="1" applyFont="1" applyBorder="1" applyAlignment="1" applyProtection="1">
      <alignment horizontal="center" vertical="center" wrapText="1"/>
      <protection hidden="1"/>
    </xf>
    <xf numFmtId="4" fontId="9" fillId="0" borderId="0" xfId="0" applyNumberFormat="1" applyFont="1" applyAlignment="1" applyProtection="1">
      <alignment horizontal="right" vertical="center" wrapText="1"/>
      <protection hidden="1"/>
    </xf>
    <xf numFmtId="4" fontId="22" fillId="0" borderId="0" xfId="0" applyNumberFormat="1" applyFont="1" applyBorder="1" applyAlignment="1" applyProtection="1">
      <alignment vertical="center" wrapText="1"/>
      <protection hidden="1"/>
    </xf>
    <xf numFmtId="4" fontId="10" fillId="0" borderId="26" xfId="0" applyNumberFormat="1" applyFont="1" applyBorder="1" applyAlignment="1" applyProtection="1">
      <alignment horizontal="center" vertical="center"/>
      <protection hidden="1"/>
    </xf>
    <xf numFmtId="4" fontId="10" fillId="0" borderId="22" xfId="0" applyNumberFormat="1" applyFont="1" applyBorder="1" applyAlignment="1" applyProtection="1">
      <alignment horizontal="center" vertical="center"/>
      <protection hidden="1"/>
    </xf>
    <xf numFmtId="4" fontId="10" fillId="3" borderId="40" xfId="0" applyNumberFormat="1" applyFont="1" applyFill="1" applyBorder="1" applyAlignment="1" applyProtection="1">
      <alignment horizontal="center" vertical="center" wrapText="1"/>
      <protection hidden="1"/>
    </xf>
    <xf numFmtId="4" fontId="10" fillId="3" borderId="41" xfId="0" applyNumberFormat="1" applyFont="1" applyFill="1" applyBorder="1" applyAlignment="1" applyProtection="1">
      <alignment horizontal="center" vertical="center"/>
      <protection hidden="1"/>
    </xf>
    <xf numFmtId="4" fontId="10" fillId="3" borderId="42" xfId="0" applyNumberFormat="1" applyFont="1" applyFill="1" applyBorder="1" applyAlignment="1" applyProtection="1">
      <alignment horizontal="center" vertical="center"/>
      <protection hidden="1"/>
    </xf>
    <xf numFmtId="4" fontId="21" fillId="3" borderId="2" xfId="0" applyNumberFormat="1" applyFont="1" applyFill="1" applyBorder="1" applyAlignment="1" applyProtection="1">
      <alignment horizontal="center" vertical="center" wrapText="1"/>
      <protection hidden="1"/>
    </xf>
    <xf numFmtId="4" fontId="21" fillId="3" borderId="30" xfId="0" applyNumberFormat="1" applyFont="1" applyFill="1" applyBorder="1" applyAlignment="1" applyProtection="1">
      <alignment horizontal="center" vertical="center" wrapText="1"/>
      <protection hidden="1"/>
    </xf>
    <xf numFmtId="4" fontId="10" fillId="3" borderId="26" xfId="0" applyNumberFormat="1" applyFont="1" applyFill="1" applyBorder="1" applyAlignment="1" applyProtection="1">
      <alignment horizontal="center"/>
      <protection hidden="1"/>
    </xf>
    <xf numFmtId="4" fontId="10" fillId="3" borderId="4" xfId="0" applyNumberFormat="1" applyFont="1" applyFill="1" applyBorder="1" applyAlignment="1" applyProtection="1">
      <alignment horizontal="center"/>
      <protection hidden="1"/>
    </xf>
    <xf numFmtId="4" fontId="10" fillId="3" borderId="2" xfId="0" applyNumberFormat="1" applyFont="1" applyFill="1" applyBorder="1" applyAlignment="1" applyProtection="1">
      <alignment horizontal="center" vertical="center" wrapText="1"/>
      <protection hidden="1"/>
    </xf>
    <xf numFmtId="4" fontId="10" fillId="3" borderId="30" xfId="0" applyNumberFormat="1" applyFont="1" applyFill="1" applyBorder="1" applyAlignment="1" applyProtection="1">
      <alignment horizontal="center" vertical="center" wrapText="1"/>
      <protection hidden="1"/>
    </xf>
    <xf numFmtId="4" fontId="10" fillId="0" borderId="40" xfId="0" applyNumberFormat="1" applyFont="1" applyBorder="1" applyAlignment="1" applyProtection="1">
      <alignment horizontal="center" wrapText="1"/>
      <protection hidden="1"/>
    </xf>
    <xf numFmtId="4" fontId="10" fillId="0" borderId="34" xfId="0" applyNumberFormat="1" applyFont="1" applyBorder="1" applyAlignment="1" applyProtection="1">
      <alignment horizontal="center" wrapText="1"/>
      <protection hidden="1"/>
    </xf>
    <xf numFmtId="4" fontId="10" fillId="0" borderId="22" xfId="0" applyNumberFormat="1" applyFont="1" applyBorder="1" applyAlignment="1" applyProtection="1">
      <alignment horizontal="center" wrapText="1"/>
      <protection hidden="1"/>
    </xf>
    <xf numFmtId="4" fontId="23" fillId="0" borderId="0" xfId="0" applyNumberFormat="1" applyFont="1" applyAlignment="1" applyProtection="1">
      <alignment horizontal="left" vertical="top" wrapText="1"/>
      <protection hidden="1"/>
    </xf>
    <xf numFmtId="4" fontId="23" fillId="0" borderId="0" xfId="0" applyNumberFormat="1" applyFont="1" applyBorder="1" applyAlignment="1" applyProtection="1">
      <alignment horizontal="left" vertical="top" wrapText="1"/>
      <protection hidden="1"/>
    </xf>
    <xf numFmtId="4" fontId="8" fillId="0" borderId="0" xfId="0" applyNumberFormat="1" applyFont="1" applyAlignment="1" applyProtection="1">
      <alignment horizontal="center" vertical="center" wrapText="1"/>
      <protection hidden="1"/>
    </xf>
    <xf numFmtId="4" fontId="8" fillId="0" borderId="24" xfId="0" applyNumberFormat="1" applyFont="1" applyBorder="1" applyAlignment="1" applyProtection="1">
      <alignment horizontal="center" vertical="center" wrapText="1"/>
      <protection hidden="1"/>
    </xf>
    <xf numFmtId="4" fontId="20" fillId="0" borderId="22" xfId="0" applyNumberFormat="1" applyFont="1" applyBorder="1" applyAlignment="1" applyProtection="1">
      <alignment horizontal="center" wrapText="1"/>
      <protection hidden="1"/>
    </xf>
    <xf numFmtId="4" fontId="20" fillId="0" borderId="2" xfId="0" applyNumberFormat="1" applyFont="1" applyBorder="1" applyAlignment="1" applyProtection="1">
      <alignment horizontal="center" wrapText="1"/>
      <protection hidden="1"/>
    </xf>
    <xf numFmtId="4" fontId="20" fillId="0" borderId="3" xfId="0" applyNumberFormat="1" applyFont="1" applyBorder="1" applyAlignment="1" applyProtection="1">
      <alignment horizontal="center" wrapText="1"/>
      <protection hidden="1"/>
    </xf>
    <xf numFmtId="4" fontId="8" fillId="0" borderId="0" xfId="0" applyNumberFormat="1" applyFont="1" applyAlignment="1" applyProtection="1">
      <alignment horizontal="right" vertical="center" wrapText="1"/>
      <protection hidden="1"/>
    </xf>
    <xf numFmtId="4" fontId="8" fillId="0" borderId="24" xfId="0" applyNumberFormat="1" applyFont="1" applyBorder="1" applyAlignment="1" applyProtection="1">
      <alignment horizontal="right" vertical="center" wrapText="1"/>
      <protection hidden="1"/>
    </xf>
    <xf numFmtId="4" fontId="22" fillId="0" borderId="0" xfId="0" applyNumberFormat="1" applyFont="1" applyBorder="1" applyAlignment="1" applyProtection="1">
      <alignment horizontal="left" vertical="center" wrapText="1"/>
      <protection hidden="1"/>
    </xf>
    <xf numFmtId="4" fontId="16" fillId="0" borderId="22" xfId="0" applyNumberFormat="1" applyFont="1" applyBorder="1" applyAlignment="1" applyProtection="1">
      <alignment horizontal="center" wrapText="1"/>
      <protection hidden="1"/>
    </xf>
    <xf numFmtId="4" fontId="16" fillId="0" borderId="2" xfId="0" applyNumberFormat="1" applyFont="1" applyBorder="1" applyAlignment="1" applyProtection="1">
      <alignment horizontal="center" wrapText="1"/>
      <protection hidden="1"/>
    </xf>
    <xf numFmtId="4" fontId="16" fillId="0" borderId="3" xfId="0" applyNumberFormat="1" applyFont="1" applyBorder="1" applyAlignment="1" applyProtection="1">
      <alignment horizontal="center" wrapText="1"/>
      <protection hidden="1"/>
    </xf>
    <xf numFmtId="4" fontId="5" fillId="3" borderId="18" xfId="2" applyNumberFormat="1" applyFont="1" applyFill="1" applyBorder="1" applyAlignment="1" applyProtection="1">
      <alignment horizontal="center" vertical="top" wrapText="1"/>
      <protection hidden="1"/>
    </xf>
    <xf numFmtId="4" fontId="5" fillId="3" borderId="21" xfId="2" applyNumberFormat="1" applyFont="1" applyFill="1" applyBorder="1" applyAlignment="1" applyProtection="1">
      <alignment horizontal="center" vertical="top" wrapText="1"/>
      <protection hidden="1"/>
    </xf>
    <xf numFmtId="4" fontId="5" fillId="3" borderId="19" xfId="2" applyNumberFormat="1" applyFont="1" applyFill="1" applyBorder="1" applyAlignment="1" applyProtection="1">
      <alignment horizontal="center" vertical="top" wrapText="1"/>
      <protection hidden="1"/>
    </xf>
    <xf numFmtId="4" fontId="5" fillId="3" borderId="25" xfId="2" applyNumberFormat="1" applyFont="1" applyFill="1" applyBorder="1" applyAlignment="1" applyProtection="1">
      <alignment horizontal="center" vertical="top" wrapText="1"/>
      <protection hidden="1"/>
    </xf>
    <xf numFmtId="4" fontId="5" fillId="3" borderId="20" xfId="2" applyNumberFormat="1" applyFont="1" applyFill="1" applyBorder="1" applyAlignment="1" applyProtection="1">
      <alignment horizontal="center" vertical="top" wrapText="1"/>
      <protection hidden="1"/>
    </xf>
    <xf numFmtId="4" fontId="5" fillId="3" borderId="23" xfId="2" applyNumberFormat="1" applyFont="1" applyFill="1" applyBorder="1" applyAlignment="1" applyProtection="1">
      <alignment horizontal="center" vertical="top" wrapText="1"/>
      <protection hidden="1"/>
    </xf>
    <xf numFmtId="4" fontId="5" fillId="0" borderId="18" xfId="2" applyNumberFormat="1" applyFont="1" applyBorder="1" applyAlignment="1" applyProtection="1">
      <alignment horizontal="center" vertical="top" wrapText="1"/>
      <protection hidden="1"/>
    </xf>
    <xf numFmtId="4" fontId="5" fillId="0" borderId="21" xfId="2" applyNumberFormat="1" applyFont="1" applyBorder="1" applyAlignment="1" applyProtection="1">
      <alignment horizontal="center" vertical="top" wrapText="1"/>
      <protection hidden="1"/>
    </xf>
    <xf numFmtId="4" fontId="5" fillId="0" borderId="19" xfId="2" applyNumberFormat="1" applyFont="1" applyBorder="1" applyAlignment="1" applyProtection="1">
      <alignment horizontal="center" vertical="top" wrapText="1"/>
      <protection hidden="1"/>
    </xf>
    <xf numFmtId="4" fontId="5" fillId="0" borderId="25" xfId="2" applyNumberFormat="1" applyFont="1" applyBorder="1" applyAlignment="1" applyProtection="1">
      <alignment horizontal="center" vertical="top" wrapText="1"/>
      <protection hidden="1"/>
    </xf>
    <xf numFmtId="4" fontId="5" fillId="0" borderId="20" xfId="2" applyNumberFormat="1" applyFont="1" applyBorder="1" applyAlignment="1" applyProtection="1">
      <alignment horizontal="center" vertical="top" wrapText="1"/>
      <protection hidden="1"/>
    </xf>
    <xf numFmtId="4" fontId="5" fillId="0" borderId="23" xfId="2" applyNumberFormat="1" applyFont="1" applyBorder="1" applyAlignment="1" applyProtection="1">
      <alignment horizontal="center" vertical="top" wrapText="1"/>
      <protection hidden="1"/>
    </xf>
    <xf numFmtId="4" fontId="9" fillId="0" borderId="0" xfId="0" applyNumberFormat="1" applyFont="1" applyAlignment="1" applyProtection="1">
      <alignment horizontal="center"/>
      <protection hidden="1"/>
    </xf>
    <xf numFmtId="4" fontId="9" fillId="0" borderId="24" xfId="0" applyNumberFormat="1" applyFont="1" applyBorder="1" applyAlignment="1" applyProtection="1">
      <alignment horizontal="center"/>
      <protection hidden="1"/>
    </xf>
    <xf numFmtId="4" fontId="5" fillId="0" borderId="50" xfId="2" applyNumberFormat="1" applyFont="1" applyBorder="1" applyAlignment="1" applyProtection="1">
      <alignment horizontal="center" vertical="top" wrapText="1"/>
      <protection hidden="1"/>
    </xf>
    <xf numFmtId="4" fontId="5" fillId="0" borderId="46" xfId="2" applyNumberFormat="1" applyFont="1" applyBorder="1" applyAlignment="1" applyProtection="1">
      <alignment horizontal="center" vertical="top" wrapText="1"/>
      <protection hidden="1"/>
    </xf>
    <xf numFmtId="4" fontId="5" fillId="0" borderId="9" xfId="2" applyNumberFormat="1" applyFont="1" applyBorder="1" applyAlignment="1" applyProtection="1">
      <alignment horizontal="center" vertical="top" wrapText="1"/>
      <protection hidden="1"/>
    </xf>
    <xf numFmtId="4" fontId="5" fillId="0" borderId="10" xfId="2" applyNumberFormat="1" applyFont="1" applyBorder="1" applyAlignment="1" applyProtection="1">
      <alignment horizontal="center" vertical="top" wrapText="1"/>
      <protection hidden="1"/>
    </xf>
    <xf numFmtId="4" fontId="5" fillId="3" borderId="8" xfId="2" applyNumberFormat="1" applyFont="1" applyFill="1" applyBorder="1" applyAlignment="1" applyProtection="1">
      <alignment horizontal="center" vertical="top" wrapText="1"/>
      <protection hidden="1"/>
    </xf>
    <xf numFmtId="4" fontId="5" fillId="3" borderId="9" xfId="2" applyNumberFormat="1" applyFont="1" applyFill="1" applyBorder="1" applyAlignment="1" applyProtection="1">
      <alignment horizontal="center" vertical="top" wrapText="1"/>
      <protection hidden="1"/>
    </xf>
    <xf numFmtId="4" fontId="5" fillId="3" borderId="10" xfId="2" applyNumberFormat="1" applyFont="1" applyFill="1" applyBorder="1" applyAlignment="1" applyProtection="1">
      <alignment horizontal="center" vertical="top" wrapText="1"/>
      <protection hidden="1"/>
    </xf>
    <xf numFmtId="4" fontId="10" fillId="0" borderId="2" xfId="0" applyNumberFormat="1" applyFont="1" applyBorder="1" applyAlignment="1" applyProtection="1">
      <alignment horizontal="center" vertical="center" wrapText="1"/>
      <protection hidden="1"/>
    </xf>
    <xf numFmtId="4" fontId="10" fillId="0" borderId="30" xfId="0" applyNumberFormat="1" applyFont="1" applyBorder="1" applyAlignment="1" applyProtection="1">
      <alignment horizontal="center" vertical="center" wrapText="1"/>
      <protection hidden="1"/>
    </xf>
    <xf numFmtId="4" fontId="21" fillId="0" borderId="2" xfId="0" applyNumberFormat="1" applyFont="1" applyBorder="1" applyAlignment="1" applyProtection="1">
      <alignment horizontal="center" vertical="center" wrapText="1"/>
      <protection hidden="1"/>
    </xf>
    <xf numFmtId="4" fontId="0" fillId="0" borderId="30" xfId="0" applyNumberFormat="1" applyBorder="1" applyAlignment="1" applyProtection="1">
      <alignment horizontal="center" vertical="center" wrapText="1"/>
      <protection hidden="1"/>
    </xf>
    <xf numFmtId="4" fontId="8" fillId="0" borderId="0" xfId="0" applyNumberFormat="1" applyFont="1" applyAlignment="1" applyProtection="1">
      <alignment horizontal="center" vertical="center" wrapText="1"/>
    </xf>
    <xf numFmtId="4" fontId="8" fillId="0" borderId="24" xfId="0" applyNumberFormat="1" applyFont="1" applyBorder="1" applyAlignment="1" applyProtection="1">
      <alignment horizontal="center" vertical="center" wrapText="1"/>
    </xf>
    <xf numFmtId="4" fontId="21" fillId="0" borderId="2" xfId="0" applyNumberFormat="1" applyFont="1" applyBorder="1" applyAlignment="1" applyProtection="1">
      <alignment horizontal="center" vertical="center" wrapText="1"/>
    </xf>
    <xf numFmtId="4" fontId="0" fillId="0" borderId="30" xfId="0" applyNumberFormat="1" applyBorder="1" applyAlignment="1" applyProtection="1">
      <alignment horizontal="center" vertical="center" wrapText="1"/>
    </xf>
    <xf numFmtId="4" fontId="21" fillId="3" borderId="2" xfId="0" applyNumberFormat="1" applyFont="1" applyFill="1" applyBorder="1" applyAlignment="1" applyProtection="1">
      <alignment horizontal="center" vertical="center" wrapText="1"/>
    </xf>
    <xf numFmtId="4" fontId="21" fillId="3" borderId="30" xfId="0" applyNumberFormat="1" applyFont="1" applyFill="1" applyBorder="1" applyAlignment="1" applyProtection="1">
      <alignment horizontal="center" vertical="center" wrapText="1"/>
    </xf>
    <xf numFmtId="4" fontId="10" fillId="3" borderId="26" xfId="0" applyNumberFormat="1" applyFont="1" applyFill="1" applyBorder="1" applyAlignment="1" applyProtection="1">
      <alignment horizontal="center"/>
    </xf>
    <xf numFmtId="4" fontId="10" fillId="3" borderId="4" xfId="0" applyNumberFormat="1" applyFont="1" applyFill="1" applyBorder="1" applyAlignment="1" applyProtection="1">
      <alignment horizontal="center"/>
    </xf>
    <xf numFmtId="4" fontId="9" fillId="0" borderId="0" xfId="0" applyNumberFormat="1" applyFont="1" applyAlignment="1" applyProtection="1">
      <alignment horizontal="right" vertical="center" wrapText="1"/>
    </xf>
    <xf numFmtId="4" fontId="22" fillId="0" borderId="24" xfId="0" applyNumberFormat="1" applyFont="1" applyBorder="1" applyAlignment="1" applyProtection="1">
      <alignment horizontal="left" vertical="center" wrapText="1"/>
    </xf>
    <xf numFmtId="4" fontId="23" fillId="0" borderId="0" xfId="0" applyNumberFormat="1" applyFont="1" applyAlignment="1" applyProtection="1">
      <alignment horizontal="left" vertical="top" wrapText="1"/>
    </xf>
    <xf numFmtId="4" fontId="23" fillId="0" borderId="0" xfId="0" applyNumberFormat="1" applyFont="1" applyBorder="1" applyAlignment="1" applyProtection="1">
      <alignment horizontal="left" vertical="top" wrapText="1"/>
    </xf>
    <xf numFmtId="4" fontId="10" fillId="3" borderId="2" xfId="0" applyNumberFormat="1" applyFont="1" applyFill="1" applyBorder="1" applyAlignment="1" applyProtection="1">
      <alignment horizontal="center" vertical="center" wrapText="1"/>
    </xf>
    <xf numFmtId="4" fontId="10" fillId="3" borderId="30" xfId="0" applyNumberFormat="1" applyFont="1" applyFill="1" applyBorder="1" applyAlignment="1" applyProtection="1">
      <alignment horizontal="center" vertical="center" wrapText="1"/>
    </xf>
    <xf numFmtId="4" fontId="10" fillId="0" borderId="2" xfId="0" applyNumberFormat="1" applyFont="1" applyBorder="1" applyAlignment="1" applyProtection="1">
      <alignment horizontal="center" vertical="center" wrapText="1"/>
    </xf>
    <xf numFmtId="4" fontId="10" fillId="0" borderId="30" xfId="0" applyNumberFormat="1" applyFont="1" applyBorder="1" applyAlignment="1" applyProtection="1">
      <alignment horizontal="center" vertical="center" wrapText="1"/>
    </xf>
    <xf numFmtId="4" fontId="9" fillId="0" borderId="0" xfId="0" applyNumberFormat="1" applyFont="1" applyAlignment="1" applyProtection="1">
      <alignment horizontal="center"/>
    </xf>
    <xf numFmtId="4" fontId="9" fillId="0" borderId="24" xfId="0" applyNumberFormat="1" applyFont="1" applyBorder="1" applyAlignment="1" applyProtection="1">
      <alignment horizontal="center"/>
    </xf>
    <xf numFmtId="4" fontId="22" fillId="0" borderId="24" xfId="0" applyNumberFormat="1" applyFont="1" applyBorder="1" applyAlignment="1" applyProtection="1">
      <alignment horizontal="left" vertical="center" wrapText="1"/>
      <protection hidden="1"/>
    </xf>
    <xf numFmtId="4" fontId="23" fillId="0" borderId="24" xfId="0" applyNumberFormat="1" applyFont="1" applyBorder="1" applyAlignment="1" applyProtection="1">
      <alignment horizontal="left" vertical="top" wrapText="1"/>
      <protection hidden="1"/>
    </xf>
    <xf numFmtId="4" fontId="22" fillId="0" borderId="24" xfId="0" applyNumberFormat="1" applyFont="1" applyBorder="1" applyAlignment="1" applyProtection="1">
      <alignment vertical="center" wrapText="1"/>
      <protection hidden="1"/>
    </xf>
    <xf numFmtId="4" fontId="8" fillId="0" borderId="0" xfId="0" applyNumberFormat="1" applyFont="1" applyBorder="1" applyAlignment="1" applyProtection="1">
      <alignment horizontal="center" wrapText="1"/>
    </xf>
    <xf numFmtId="4" fontId="22" fillId="0" borderId="0" xfId="0" applyNumberFormat="1" applyFont="1" applyBorder="1" applyAlignment="1" applyProtection="1">
      <alignment vertical="center" wrapText="1"/>
    </xf>
    <xf numFmtId="4" fontId="22" fillId="0" borderId="0" xfId="0" applyNumberFormat="1" applyFont="1" applyBorder="1" applyAlignment="1" applyProtection="1">
      <alignment horizontal="left" vertical="center" wrapText="1"/>
    </xf>
    <xf numFmtId="4" fontId="33" fillId="0" borderId="0" xfId="0" applyNumberFormat="1" applyFont="1" applyAlignment="1" applyProtection="1">
      <alignment horizontal="left" vertical="top" wrapText="1"/>
      <protection hidden="1"/>
    </xf>
    <xf numFmtId="4" fontId="8" fillId="0" borderId="0" xfId="0" applyNumberFormat="1" applyFont="1" applyBorder="1" applyAlignment="1" applyProtection="1">
      <alignment horizontal="center" vertical="top" wrapText="1"/>
      <protection hidden="1"/>
    </xf>
    <xf numFmtId="4" fontId="9" fillId="0" borderId="0" xfId="0" applyNumberFormat="1" applyFont="1" applyFill="1" applyBorder="1" applyAlignment="1" applyProtection="1">
      <alignment horizontal="center"/>
      <protection locked="0" hidden="1"/>
    </xf>
    <xf numFmtId="4" fontId="1" fillId="0" borderId="0" xfId="0" applyNumberFormat="1" applyFont="1" applyFill="1" applyBorder="1" applyAlignment="1" applyProtection="1">
      <alignment horizontal="center" wrapText="1"/>
      <protection locked="0" hidden="1"/>
    </xf>
    <xf numFmtId="4" fontId="22" fillId="0" borderId="0" xfId="0" applyNumberFormat="1" applyFont="1" applyAlignment="1" applyProtection="1">
      <alignment horizontal="right" vertical="center"/>
      <protection hidden="1"/>
    </xf>
    <xf numFmtId="4" fontId="8" fillId="0" borderId="24" xfId="0" applyNumberFormat="1" applyFont="1" applyBorder="1" applyAlignment="1" applyProtection="1">
      <alignment horizontal="center" wrapText="1"/>
      <protection hidden="1"/>
    </xf>
    <xf numFmtId="4" fontId="22" fillId="0" borderId="0" xfId="0" applyNumberFormat="1" applyFont="1" applyAlignment="1" applyProtection="1">
      <alignment horizontal="right" vertical="center" wrapText="1"/>
      <protection hidden="1"/>
    </xf>
    <xf numFmtId="4" fontId="6" fillId="5" borderId="0" xfId="0" applyNumberFormat="1" applyFont="1" applyFill="1" applyBorder="1" applyAlignment="1" applyProtection="1">
      <alignment horizontal="center"/>
      <protection hidden="1"/>
    </xf>
    <xf numFmtId="4" fontId="6" fillId="5" borderId="0" xfId="0" applyNumberFormat="1" applyFont="1" applyFill="1" applyAlignment="1" applyProtection="1">
      <alignment horizontal="center"/>
      <protection hidden="1"/>
    </xf>
    <xf numFmtId="4" fontId="5" fillId="2" borderId="64" xfId="0" applyNumberFormat="1" applyFont="1" applyFill="1" applyBorder="1" applyAlignment="1" applyProtection="1">
      <alignment horizontal="center"/>
      <protection hidden="1"/>
    </xf>
    <xf numFmtId="4" fontId="70" fillId="15" borderId="26" xfId="0" applyNumberFormat="1" applyFont="1" applyFill="1" applyBorder="1" applyAlignment="1" applyProtection="1">
      <alignment horizontal="right"/>
      <protection hidden="1"/>
    </xf>
    <xf numFmtId="4" fontId="70" fillId="15" borderId="22" xfId="0" applyNumberFormat="1" applyFont="1" applyFill="1" applyBorder="1" applyAlignment="1" applyProtection="1">
      <alignment horizontal="right"/>
      <protection hidden="1"/>
    </xf>
    <xf numFmtId="4" fontId="67" fillId="15" borderId="26" xfId="0" applyNumberFormat="1" applyFont="1" applyFill="1" applyBorder="1" applyAlignment="1" applyProtection="1">
      <alignment horizontal="right"/>
      <protection hidden="1"/>
    </xf>
    <xf numFmtId="4" fontId="67" fillId="15" borderId="22" xfId="0" applyNumberFormat="1" applyFont="1" applyFill="1" applyBorder="1" applyAlignment="1" applyProtection="1">
      <alignment horizontal="right"/>
      <protection hidden="1"/>
    </xf>
    <xf numFmtId="4" fontId="10" fillId="5" borderId="0" xfId="0" applyNumberFormat="1" applyFont="1" applyFill="1" applyBorder="1" applyAlignment="1" applyProtection="1">
      <alignment horizontal="center"/>
      <protection hidden="1"/>
    </xf>
    <xf numFmtId="4" fontId="64" fillId="2" borderId="34" xfId="0" applyNumberFormat="1" applyFont="1" applyFill="1" applyBorder="1" applyAlignment="1" applyProtection="1">
      <alignment horizontal="center"/>
      <protection hidden="1"/>
    </xf>
    <xf numFmtId="4" fontId="64" fillId="2" borderId="0" xfId="0" applyNumberFormat="1" applyFont="1" applyFill="1" applyBorder="1" applyAlignment="1" applyProtection="1">
      <alignment horizontal="center"/>
      <protection hidden="1"/>
    </xf>
    <xf numFmtId="4" fontId="64" fillId="2" borderId="24" xfId="0" applyNumberFormat="1" applyFont="1" applyFill="1" applyBorder="1" applyAlignment="1" applyProtection="1">
      <alignment horizontal="center"/>
      <protection hidden="1"/>
    </xf>
    <xf numFmtId="4" fontId="67" fillId="15" borderId="22" xfId="0" applyNumberFormat="1" applyFont="1" applyFill="1" applyBorder="1" applyAlignment="1" applyProtection="1">
      <alignment horizontal="right" vertical="center"/>
      <protection hidden="1"/>
    </xf>
    <xf numFmtId="4" fontId="47" fillId="15" borderId="22" xfId="0" applyNumberFormat="1" applyFont="1" applyFill="1" applyBorder="1" applyAlignment="1" applyProtection="1">
      <alignment horizontal="right" vertical="center"/>
      <protection hidden="1"/>
    </xf>
    <xf numFmtId="4" fontId="0" fillId="5" borderId="28" xfId="0" applyNumberFormat="1" applyFill="1" applyBorder="1" applyAlignment="1" applyProtection="1">
      <alignment horizontal="right"/>
      <protection locked="0"/>
    </xf>
    <xf numFmtId="4" fontId="0" fillId="5" borderId="43" xfId="0" applyNumberFormat="1" applyFill="1" applyBorder="1" applyAlignment="1" applyProtection="1">
      <alignment horizontal="right"/>
      <protection locked="0"/>
    </xf>
    <xf numFmtId="4" fontId="0" fillId="5" borderId="67" xfId="0" applyNumberFormat="1" applyFill="1" applyBorder="1" applyAlignment="1" applyProtection="1">
      <alignment horizontal="right"/>
      <protection locked="0"/>
    </xf>
    <xf numFmtId="10" fontId="0" fillId="14" borderId="28" xfId="0" applyNumberFormat="1" applyFill="1" applyBorder="1" applyAlignment="1" applyProtection="1">
      <alignment horizontal="right"/>
      <protection hidden="1"/>
    </xf>
    <xf numFmtId="10" fontId="0" fillId="14" borderId="43" xfId="0" applyNumberFormat="1" applyFill="1" applyBorder="1" applyAlignment="1" applyProtection="1">
      <alignment horizontal="right"/>
      <protection hidden="1"/>
    </xf>
    <xf numFmtId="10" fontId="0" fillId="14" borderId="67" xfId="0" applyNumberFormat="1" applyFill="1" applyBorder="1" applyAlignment="1" applyProtection="1">
      <alignment horizontal="right"/>
      <protection hidden="1"/>
    </xf>
    <xf numFmtId="4" fontId="1" fillId="5" borderId="28" xfId="0" applyNumberFormat="1" applyFont="1" applyFill="1" applyBorder="1" applyAlignment="1" applyProtection="1">
      <alignment horizontal="center" wrapText="1"/>
      <protection locked="0"/>
    </xf>
    <xf numFmtId="4" fontId="1" fillId="5" borderId="43" xfId="0" applyNumberFormat="1" applyFont="1" applyFill="1" applyBorder="1" applyAlignment="1" applyProtection="1">
      <alignment horizontal="center" wrapText="1"/>
      <protection locked="0"/>
    </xf>
    <xf numFmtId="4" fontId="1" fillId="5" borderId="67" xfId="0" applyNumberFormat="1" applyFont="1" applyFill="1" applyBorder="1" applyAlignment="1" applyProtection="1">
      <alignment horizontal="center" wrapText="1"/>
      <protection locked="0"/>
    </xf>
    <xf numFmtId="4" fontId="64" fillId="14" borderId="28" xfId="0" applyNumberFormat="1" applyFont="1" applyFill="1" applyBorder="1" applyAlignment="1" applyProtection="1">
      <alignment horizontal="right" wrapText="1"/>
      <protection hidden="1"/>
    </xf>
    <xf numFmtId="4" fontId="64" fillId="14" borderId="43" xfId="0" applyNumberFormat="1" applyFont="1" applyFill="1" applyBorder="1" applyAlignment="1" applyProtection="1">
      <alignment horizontal="right" wrapText="1"/>
      <protection hidden="1"/>
    </xf>
    <xf numFmtId="4" fontId="64" fillId="14" borderId="67" xfId="0" applyNumberFormat="1" applyFont="1" applyFill="1" applyBorder="1" applyAlignment="1" applyProtection="1">
      <alignment horizontal="right" wrapText="1"/>
      <protection hidden="1"/>
    </xf>
    <xf numFmtId="4" fontId="64" fillId="14" borderId="9" xfId="0" applyNumberFormat="1" applyFont="1" applyFill="1" applyBorder="1" applyAlignment="1" applyProtection="1">
      <alignment horizontal="right" wrapText="1"/>
      <protection hidden="1"/>
    </xf>
    <xf numFmtId="4" fontId="51" fillId="14" borderId="28" xfId="0" applyNumberFormat="1" applyFont="1" applyFill="1" applyBorder="1" applyAlignment="1" applyProtection="1">
      <alignment horizontal="right" vertical="center"/>
      <protection hidden="1"/>
    </xf>
    <xf numFmtId="4" fontId="51" fillId="14" borderId="67" xfId="0" applyNumberFormat="1" applyFont="1" applyFill="1" applyBorder="1" applyAlignment="1" applyProtection="1">
      <alignment horizontal="right" vertical="center"/>
      <protection hidden="1"/>
    </xf>
    <xf numFmtId="4" fontId="69" fillId="2" borderId="28" xfId="0" applyNumberFormat="1" applyFont="1" applyFill="1" applyBorder="1" applyAlignment="1" applyProtection="1">
      <alignment horizontal="left" wrapText="1"/>
      <protection hidden="1"/>
    </xf>
    <xf numFmtId="4" fontId="69" fillId="2" borderId="43" xfId="0" applyNumberFormat="1" applyFont="1" applyFill="1" applyBorder="1" applyAlignment="1" applyProtection="1">
      <alignment horizontal="left"/>
      <protection hidden="1"/>
    </xf>
    <xf numFmtId="4" fontId="69" fillId="2" borderId="67" xfId="0" applyNumberFormat="1" applyFont="1" applyFill="1" applyBorder="1" applyAlignment="1" applyProtection="1">
      <alignment horizontal="left"/>
      <protection hidden="1"/>
    </xf>
    <xf numFmtId="4" fontId="1" fillId="2" borderId="28" xfId="0" applyNumberFormat="1" applyFont="1" applyFill="1" applyBorder="1" applyAlignment="1" applyProtection="1">
      <alignment horizontal="left" wrapText="1"/>
      <protection hidden="1"/>
    </xf>
    <xf numFmtId="4" fontId="0" fillId="2" borderId="43" xfId="0" applyNumberFormat="1" applyFill="1" applyBorder="1" applyAlignment="1" applyProtection="1">
      <alignment horizontal="left" wrapText="1"/>
      <protection hidden="1"/>
    </xf>
    <xf numFmtId="4" fontId="0" fillId="2" borderId="67" xfId="0" applyNumberFormat="1" applyFill="1" applyBorder="1" applyAlignment="1" applyProtection="1">
      <alignment horizontal="left" wrapText="1"/>
      <protection hidden="1"/>
    </xf>
    <xf numFmtId="4" fontId="0" fillId="5" borderId="28" xfId="0" applyNumberFormat="1" applyFill="1" applyBorder="1" applyAlignment="1" applyProtection="1">
      <alignment horizontal="left"/>
      <protection locked="0"/>
    </xf>
    <xf numFmtId="4" fontId="0" fillId="5" borderId="67" xfId="0" applyNumberFormat="1" applyFill="1" applyBorder="1" applyAlignment="1" applyProtection="1">
      <alignment horizontal="left"/>
      <protection locked="0"/>
    </xf>
    <xf numFmtId="4" fontId="51" fillId="14" borderId="28" xfId="0" applyNumberFormat="1" applyFont="1" applyFill="1" applyBorder="1" applyAlignment="1" applyProtection="1">
      <alignment horizontal="right"/>
      <protection hidden="1"/>
    </xf>
    <xf numFmtId="4" fontId="51" fillId="14" borderId="67" xfId="0" applyNumberFormat="1" applyFont="1" applyFill="1" applyBorder="1" applyAlignment="1" applyProtection="1">
      <alignment horizontal="right"/>
      <protection hidden="1"/>
    </xf>
    <xf numFmtId="4" fontId="107" fillId="14" borderId="0" xfId="0" applyNumberFormat="1" applyFont="1" applyFill="1" applyBorder="1" applyAlignment="1" applyProtection="1">
      <alignment horizontal="center" vertical="center" wrapText="1"/>
      <protection hidden="1"/>
    </xf>
    <xf numFmtId="4" fontId="107" fillId="14" borderId="0" xfId="0" applyNumberFormat="1" applyFont="1" applyFill="1" applyBorder="1" applyAlignment="1" applyProtection="1">
      <alignment horizontal="center" vertical="center"/>
      <protection hidden="1"/>
    </xf>
    <xf numFmtId="4" fontId="1" fillId="2" borderId="28" xfId="0" applyNumberFormat="1" applyFont="1" applyFill="1" applyBorder="1" applyAlignment="1" applyProtection="1">
      <alignment horizontal="left"/>
      <protection hidden="1"/>
    </xf>
    <xf numFmtId="4" fontId="0" fillId="2" borderId="43" xfId="0" applyNumberFormat="1" applyFill="1" applyBorder="1" applyAlignment="1" applyProtection="1">
      <alignment horizontal="left"/>
      <protection hidden="1"/>
    </xf>
    <xf numFmtId="4" fontId="0" fillId="2" borderId="67" xfId="0" applyNumberFormat="1" applyFill="1" applyBorder="1" applyAlignment="1" applyProtection="1">
      <alignment horizontal="left"/>
      <protection hidden="1"/>
    </xf>
    <xf numFmtId="4" fontId="4" fillId="2" borderId="28" xfId="0" applyNumberFormat="1" applyFont="1" applyFill="1" applyBorder="1" applyAlignment="1" applyProtection="1">
      <alignment horizontal="left" wrapText="1"/>
      <protection hidden="1"/>
    </xf>
    <xf numFmtId="4" fontId="4" fillId="2" borderId="43" xfId="0" applyNumberFormat="1" applyFont="1" applyFill="1" applyBorder="1" applyAlignment="1" applyProtection="1">
      <alignment horizontal="left"/>
      <protection hidden="1"/>
    </xf>
    <xf numFmtId="4" fontId="4" fillId="2" borderId="67" xfId="0" applyNumberFormat="1" applyFont="1" applyFill="1" applyBorder="1" applyAlignment="1" applyProtection="1">
      <alignment horizontal="left"/>
      <protection hidden="1"/>
    </xf>
    <xf numFmtId="4" fontId="0" fillId="5" borderId="28" xfId="0" applyNumberFormat="1" applyFill="1" applyBorder="1" applyAlignment="1" applyProtection="1">
      <alignment horizontal="center" wrapText="1"/>
      <protection locked="0"/>
    </xf>
    <xf numFmtId="4" fontId="0" fillId="5" borderId="43" xfId="0" applyNumberFormat="1" applyFill="1" applyBorder="1" applyAlignment="1" applyProtection="1">
      <alignment horizontal="center" wrapText="1"/>
      <protection locked="0"/>
    </xf>
    <xf numFmtId="4" fontId="0" fillId="5" borderId="67" xfId="0" applyNumberFormat="1" applyFill="1" applyBorder="1" applyAlignment="1" applyProtection="1">
      <alignment horizontal="center" wrapText="1"/>
      <protection locked="0"/>
    </xf>
    <xf numFmtId="4" fontId="74" fillId="2" borderId="28" xfId="0" applyNumberFormat="1" applyFont="1" applyFill="1" applyBorder="1" applyAlignment="1" applyProtection="1">
      <alignment horizontal="left" vertical="center" wrapText="1"/>
      <protection hidden="1"/>
    </xf>
    <xf numFmtId="4" fontId="74" fillId="2" borderId="43" xfId="0" applyNumberFormat="1" applyFont="1" applyFill="1" applyBorder="1" applyAlignment="1" applyProtection="1">
      <alignment horizontal="left" vertical="center" wrapText="1"/>
      <protection hidden="1"/>
    </xf>
    <xf numFmtId="4" fontId="74" fillId="2" borderId="67" xfId="0" applyNumberFormat="1" applyFont="1" applyFill="1" applyBorder="1" applyAlignment="1" applyProtection="1">
      <alignment horizontal="left" vertical="center" wrapText="1"/>
      <protection hidden="1"/>
    </xf>
    <xf numFmtId="0" fontId="81" fillId="5" borderId="40" xfId="0" applyFont="1" applyFill="1" applyBorder="1" applyAlignment="1">
      <alignment horizontal="center" vertical="center" wrapText="1"/>
    </xf>
    <xf numFmtId="0" fontId="81" fillId="5" borderId="41" xfId="0" applyFont="1" applyFill="1" applyBorder="1" applyAlignment="1">
      <alignment horizontal="center" vertical="center" wrapText="1"/>
    </xf>
    <xf numFmtId="0" fontId="81" fillId="5" borderId="42" xfId="0" applyFont="1" applyFill="1" applyBorder="1" applyAlignment="1">
      <alignment horizontal="center" vertical="center" wrapText="1"/>
    </xf>
    <xf numFmtId="0" fontId="81" fillId="5" borderId="38" xfId="0" applyFont="1" applyFill="1" applyBorder="1" applyAlignment="1">
      <alignment horizontal="center" vertical="center" wrapText="1"/>
    </xf>
    <xf numFmtId="0" fontId="81" fillId="5" borderId="68" xfId="0" applyFont="1" applyFill="1" applyBorder="1" applyAlignment="1">
      <alignment horizontal="center" vertical="center" wrapText="1"/>
    </xf>
    <xf numFmtId="0" fontId="81" fillId="5" borderId="39" xfId="0" applyFont="1" applyFill="1" applyBorder="1" applyAlignment="1">
      <alignment horizontal="center" vertical="center" wrapText="1"/>
    </xf>
    <xf numFmtId="0" fontId="81" fillId="5" borderId="34" xfId="0" applyFont="1" applyFill="1" applyBorder="1" applyAlignment="1">
      <alignment horizontal="center" vertical="center" wrapText="1"/>
    </xf>
    <xf numFmtId="0" fontId="81" fillId="5" borderId="0" xfId="0" applyFont="1" applyFill="1" applyBorder="1" applyAlignment="1">
      <alignment horizontal="center" vertical="center" wrapText="1"/>
    </xf>
    <xf numFmtId="0" fontId="81" fillId="5" borderId="24" xfId="0" applyFont="1" applyFill="1" applyBorder="1" applyAlignment="1">
      <alignment horizontal="center" vertical="center" wrapText="1"/>
    </xf>
    <xf numFmtId="0" fontId="76" fillId="5" borderId="0" xfId="0" applyFont="1" applyFill="1" applyAlignment="1">
      <alignment horizontal="left" vertical="center" wrapText="1"/>
    </xf>
    <xf numFmtId="0" fontId="76" fillId="5" borderId="64" xfId="0" applyFont="1" applyFill="1" applyBorder="1" applyAlignment="1" applyProtection="1">
      <alignment horizontal="center"/>
      <protection locked="0"/>
    </xf>
    <xf numFmtId="0" fontId="76" fillId="5" borderId="57" xfId="0" applyFont="1" applyFill="1" applyBorder="1" applyAlignment="1">
      <alignment horizontal="left"/>
    </xf>
    <xf numFmtId="0" fontId="76" fillId="5" borderId="57" xfId="0" applyFont="1" applyFill="1" applyBorder="1" applyAlignment="1">
      <alignment horizontal="right"/>
    </xf>
    <xf numFmtId="0" fontId="90" fillId="5" borderId="0" xfId="0" applyFont="1" applyFill="1" applyAlignment="1" applyProtection="1">
      <alignment horizontal="right"/>
    </xf>
    <xf numFmtId="0" fontId="121" fillId="5" borderId="0" xfId="0" applyFont="1" applyFill="1" applyAlignment="1" applyProtection="1">
      <alignment horizontal="right"/>
    </xf>
    <xf numFmtId="0" fontId="76" fillId="5" borderId="0" xfId="0" applyFont="1" applyFill="1" applyAlignment="1" applyProtection="1">
      <alignment horizontal="left"/>
    </xf>
    <xf numFmtId="0" fontId="120" fillId="5" borderId="0" xfId="0" applyFont="1" applyFill="1" applyAlignment="1" applyProtection="1">
      <alignment horizontal="center"/>
    </xf>
    <xf numFmtId="0" fontId="81" fillId="5" borderId="0" xfId="0" applyFont="1" applyFill="1" applyAlignment="1" applyProtection="1">
      <alignment horizontal="left"/>
    </xf>
    <xf numFmtId="0" fontId="76" fillId="5" borderId="0" xfId="0" applyFont="1" applyFill="1" applyAlignment="1">
      <alignment horizontal="justify" wrapText="1"/>
    </xf>
    <xf numFmtId="0" fontId="76" fillId="5" borderId="0" xfId="0" applyFont="1" applyFill="1" applyAlignment="1">
      <alignment horizontal="justify" vertical="top" wrapText="1"/>
    </xf>
    <xf numFmtId="3" fontId="76" fillId="5" borderId="64" xfId="0" applyNumberFormat="1" applyFont="1" applyFill="1" applyBorder="1" applyAlignment="1" applyProtection="1">
      <alignment horizontal="center" vertical="top"/>
      <protection locked="0"/>
    </xf>
    <xf numFmtId="0" fontId="76" fillId="5" borderId="64" xfId="0" applyFont="1" applyFill="1" applyBorder="1" applyAlignment="1" applyProtection="1">
      <alignment horizontal="center" vertical="top"/>
      <protection locked="0"/>
    </xf>
    <xf numFmtId="0" fontId="76" fillId="2" borderId="0" xfId="0" applyFont="1" applyFill="1" applyBorder="1" applyAlignment="1" applyProtection="1">
      <alignment horizontal="center"/>
    </xf>
    <xf numFmtId="0" fontId="76" fillId="5" borderId="0" xfId="0" applyFont="1" applyFill="1" applyAlignment="1">
      <alignment horizontal="justify" vertical="center" wrapText="1"/>
    </xf>
    <xf numFmtId="0" fontId="76" fillId="5" borderId="0" xfId="0" applyFont="1" applyFill="1" applyAlignment="1">
      <alignment horizontal="justify"/>
    </xf>
    <xf numFmtId="0" fontId="76" fillId="5" borderId="40" xfId="0" applyFont="1" applyFill="1" applyBorder="1" applyAlignment="1">
      <alignment horizontal="justify" vertical="center" wrapText="1"/>
    </xf>
    <xf numFmtId="0" fontId="76" fillId="5" borderId="41" xfId="0" applyFont="1" applyFill="1" applyBorder="1" applyAlignment="1">
      <alignment horizontal="justify" vertical="center" wrapText="1"/>
    </xf>
    <xf numFmtId="0" fontId="76" fillId="5" borderId="42" xfId="0" applyFont="1" applyFill="1" applyBorder="1" applyAlignment="1">
      <alignment horizontal="justify" vertical="center" wrapText="1"/>
    </xf>
    <xf numFmtId="0" fontId="76" fillId="5" borderId="34" xfId="0" applyFont="1" applyFill="1" applyBorder="1" applyAlignment="1">
      <alignment horizontal="justify" vertical="center" wrapText="1"/>
    </xf>
    <xf numFmtId="0" fontId="76" fillId="5" borderId="0" xfId="0" applyFont="1" applyFill="1" applyBorder="1" applyAlignment="1">
      <alignment horizontal="justify" vertical="center" wrapText="1"/>
    </xf>
    <xf numFmtId="0" fontId="76" fillId="5" borderId="24" xfId="0" applyFont="1" applyFill="1" applyBorder="1" applyAlignment="1">
      <alignment horizontal="justify" vertical="center" wrapText="1"/>
    </xf>
    <xf numFmtId="0" fontId="76" fillId="5" borderId="38" xfId="0" applyFont="1" applyFill="1" applyBorder="1" applyAlignment="1">
      <alignment horizontal="justify" vertical="center" wrapText="1"/>
    </xf>
    <xf numFmtId="0" fontId="76" fillId="5" borderId="68" xfId="0" applyFont="1" applyFill="1" applyBorder="1" applyAlignment="1">
      <alignment horizontal="justify" vertical="center" wrapText="1"/>
    </xf>
    <xf numFmtId="0" fontId="76" fillId="5" borderId="39" xfId="0" applyFont="1" applyFill="1" applyBorder="1" applyAlignment="1">
      <alignment horizontal="justify" vertical="center" wrapText="1"/>
    </xf>
    <xf numFmtId="0" fontId="81" fillId="5" borderId="74"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81" fillId="5" borderId="26"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76" fillId="5" borderId="26" xfId="0" applyFont="1" applyFill="1" applyBorder="1" applyAlignment="1">
      <alignment horizontal="justify" vertical="center" wrapText="1"/>
    </xf>
    <xf numFmtId="0" fontId="76" fillId="5" borderId="22" xfId="0" applyFont="1" applyFill="1" applyBorder="1" applyAlignment="1">
      <alignment horizontal="justify" vertical="center" wrapText="1"/>
    </xf>
    <xf numFmtId="0" fontId="76" fillId="5" borderId="4" xfId="0" applyFont="1" applyFill="1" applyBorder="1" applyAlignment="1">
      <alignment horizontal="justify" vertical="center" wrapText="1"/>
    </xf>
    <xf numFmtId="0" fontId="76" fillId="5" borderId="0" xfId="0" applyFont="1" applyFill="1" applyAlignment="1">
      <alignment horizontal="right" vertical="center" wrapText="1"/>
    </xf>
    <xf numFmtId="0" fontId="77" fillId="19" borderId="0" xfId="0" applyFont="1" applyFill="1" applyAlignment="1">
      <alignment horizontal="center" vertical="center"/>
    </xf>
    <xf numFmtId="0" fontId="104" fillId="19" borderId="0" xfId="0" applyFont="1" applyFill="1" applyAlignment="1">
      <alignment horizontal="center" vertical="center"/>
    </xf>
    <xf numFmtId="0" fontId="76" fillId="5" borderId="0" xfId="0" applyFont="1" applyFill="1" applyAlignment="1">
      <alignment horizontal="left"/>
    </xf>
    <xf numFmtId="0" fontId="76" fillId="5" borderId="43" xfId="0" applyFont="1" applyFill="1" applyBorder="1" applyAlignment="1" applyProtection="1">
      <alignment horizontal="center"/>
      <protection locked="0"/>
    </xf>
    <xf numFmtId="0" fontId="76" fillId="5" borderId="57" xfId="0" applyFont="1" applyFill="1" applyBorder="1" applyAlignment="1">
      <alignment horizontal="center"/>
    </xf>
    <xf numFmtId="0" fontId="122" fillId="5" borderId="43" xfId="0" applyFont="1" applyFill="1" applyBorder="1" applyAlignment="1" applyProtection="1">
      <alignment horizontal="left" vertical="center" wrapText="1"/>
      <protection hidden="1"/>
    </xf>
    <xf numFmtId="0" fontId="122" fillId="5" borderId="43" xfId="0" applyFont="1" applyFill="1" applyBorder="1" applyAlignment="1" applyProtection="1">
      <alignment horizontal="left" vertical="center"/>
      <protection hidden="1"/>
    </xf>
    <xf numFmtId="0" fontId="122" fillId="5" borderId="67" xfId="0" applyFont="1" applyFill="1" applyBorder="1" applyAlignment="1" applyProtection="1">
      <alignment horizontal="left" vertical="center"/>
      <protection hidden="1"/>
    </xf>
    <xf numFmtId="0" fontId="76" fillId="5" borderId="0" xfId="0" applyFont="1" applyFill="1" applyBorder="1" applyAlignment="1">
      <alignment horizontal="left"/>
    </xf>
    <xf numFmtId="4" fontId="76" fillId="8" borderId="28" xfId="0" applyNumberFormat="1" applyFont="1" applyFill="1" applyBorder="1" applyAlignment="1" applyProtection="1">
      <alignment horizontal="right"/>
      <protection hidden="1"/>
    </xf>
    <xf numFmtId="4" fontId="76" fillId="8" borderId="43" xfId="0" applyNumberFormat="1" applyFont="1" applyFill="1" applyBorder="1" applyAlignment="1" applyProtection="1">
      <alignment horizontal="right"/>
      <protection hidden="1"/>
    </xf>
    <xf numFmtId="4" fontId="76" fillId="8" borderId="67" xfId="0" applyNumberFormat="1" applyFont="1" applyFill="1" applyBorder="1" applyAlignment="1" applyProtection="1">
      <alignment horizontal="right"/>
      <protection hidden="1"/>
    </xf>
    <xf numFmtId="10" fontId="76" fillId="8" borderId="28" xfId="0" applyNumberFormat="1" applyFont="1" applyFill="1" applyBorder="1" applyAlignment="1" applyProtection="1">
      <alignment horizontal="right"/>
      <protection hidden="1"/>
    </xf>
    <xf numFmtId="10" fontId="76" fillId="8" borderId="43" xfId="0" applyNumberFormat="1" applyFont="1" applyFill="1" applyBorder="1" applyAlignment="1" applyProtection="1">
      <alignment horizontal="right"/>
      <protection hidden="1"/>
    </xf>
    <xf numFmtId="10" fontId="76" fillId="8" borderId="67" xfId="0" applyNumberFormat="1" applyFont="1" applyFill="1" applyBorder="1" applyAlignment="1" applyProtection="1">
      <alignment horizontal="right"/>
      <protection hidden="1"/>
    </xf>
    <xf numFmtId="4" fontId="76" fillId="8" borderId="9" xfId="0" applyNumberFormat="1" applyFont="1" applyFill="1" applyBorder="1" applyAlignment="1" applyProtection="1">
      <alignment horizontal="right"/>
      <protection hidden="1"/>
    </xf>
    <xf numFmtId="0" fontId="76" fillId="8" borderId="43" xfId="0" applyFont="1" applyFill="1" applyBorder="1" applyAlignment="1" applyProtection="1">
      <alignment horizontal="right"/>
      <protection hidden="1"/>
    </xf>
    <xf numFmtId="0" fontId="76" fillId="8" borderId="67" xfId="0" applyFont="1" applyFill="1" applyBorder="1" applyAlignment="1" applyProtection="1">
      <alignment horizontal="right"/>
      <protection hidden="1"/>
    </xf>
    <xf numFmtId="43" fontId="76" fillId="5" borderId="9" xfId="2" applyFont="1" applyFill="1" applyBorder="1" applyAlignment="1" applyProtection="1">
      <alignment horizontal="right"/>
      <protection locked="0"/>
    </xf>
    <xf numFmtId="10" fontId="76" fillId="8" borderId="9" xfId="0" applyNumberFormat="1" applyFont="1" applyFill="1" applyBorder="1" applyAlignment="1" applyProtection="1">
      <alignment horizontal="right"/>
      <protection hidden="1"/>
    </xf>
    <xf numFmtId="0" fontId="81" fillId="5" borderId="43" xfId="0" applyFont="1" applyFill="1" applyBorder="1" applyAlignment="1" applyProtection="1">
      <alignment horizontal="left"/>
      <protection hidden="1"/>
    </xf>
    <xf numFmtId="0" fontId="81" fillId="5" borderId="67" xfId="0" applyFont="1" applyFill="1" applyBorder="1" applyAlignment="1" applyProtection="1">
      <alignment horizontal="left"/>
      <protection hidden="1"/>
    </xf>
    <xf numFmtId="0" fontId="82" fillId="2" borderId="28" xfId="0" applyFont="1" applyFill="1" applyBorder="1" applyAlignment="1">
      <alignment horizontal="left" vertical="center"/>
    </xf>
    <xf numFmtId="0" fontId="82" fillId="2" borderId="43" xfId="0" applyFont="1" applyFill="1" applyBorder="1" applyAlignment="1">
      <alignment horizontal="left" vertical="center"/>
    </xf>
    <xf numFmtId="0" fontId="82" fillId="2" borderId="67" xfId="0" applyFont="1" applyFill="1" applyBorder="1" applyAlignment="1">
      <alignment horizontal="left" vertical="center"/>
    </xf>
    <xf numFmtId="0" fontId="80" fillId="0" borderId="0" xfId="0" applyFont="1" applyAlignment="1">
      <alignment horizontal="center" vertical="center"/>
    </xf>
    <xf numFmtId="0" fontId="76" fillId="5" borderId="0" xfId="0" applyFont="1" applyFill="1" applyAlignment="1">
      <alignment horizontal="left" vertical="top"/>
    </xf>
    <xf numFmtId="0" fontId="82" fillId="5" borderId="0" xfId="0" applyFont="1" applyFill="1" applyAlignment="1">
      <alignment horizontal="justify" wrapText="1"/>
    </xf>
    <xf numFmtId="0" fontId="82" fillId="5" borderId="0" xfId="0" applyFont="1" applyFill="1" applyAlignment="1">
      <alignment horizontal="left"/>
    </xf>
    <xf numFmtId="0" fontId="76" fillId="5" borderId="0" xfId="0" applyFont="1" applyFill="1" applyAlignment="1">
      <alignment horizontal="left" vertical="top" wrapText="1"/>
    </xf>
    <xf numFmtId="0" fontId="57" fillId="22" borderId="0" xfId="0" applyFont="1" applyFill="1" applyBorder="1" applyAlignment="1">
      <alignment horizontal="left" vertical="top"/>
    </xf>
    <xf numFmtId="0" fontId="128" fillId="5" borderId="57" xfId="0" applyFont="1" applyFill="1" applyBorder="1" applyAlignment="1">
      <alignment horizontal="right" vertical="center"/>
    </xf>
    <xf numFmtId="0" fontId="58" fillId="5" borderId="0" xfId="0" applyFont="1" applyFill="1" applyBorder="1" applyAlignment="1" applyProtection="1">
      <alignment horizontal="left"/>
      <protection hidden="1"/>
    </xf>
    <xf numFmtId="0" fontId="54" fillId="16" borderId="0" xfId="0" applyFont="1" applyFill="1" applyBorder="1" applyAlignment="1" applyProtection="1">
      <alignment horizontal="center" vertical="center" wrapText="1"/>
      <protection hidden="1"/>
    </xf>
    <xf numFmtId="0" fontId="56" fillId="5" borderId="0" xfId="0" applyFont="1" applyFill="1" applyBorder="1" applyAlignment="1" applyProtection="1">
      <alignment horizontal="left" wrapText="1"/>
      <protection hidden="1"/>
    </xf>
    <xf numFmtId="0" fontId="53" fillId="5" borderId="0" xfId="0" applyFont="1" applyFill="1" applyBorder="1" applyAlignment="1" applyProtection="1">
      <alignment horizontal="center"/>
      <protection hidden="1"/>
    </xf>
    <xf numFmtId="0" fontId="53" fillId="2" borderId="64" xfId="0" applyFont="1" applyFill="1" applyBorder="1" applyAlignment="1" applyProtection="1">
      <alignment horizontal="left"/>
      <protection hidden="1"/>
    </xf>
    <xf numFmtId="0" fontId="57" fillId="5" borderId="0" xfId="0" applyFont="1" applyFill="1" applyBorder="1" applyAlignment="1" applyProtection="1">
      <alignment horizontal="left"/>
      <protection hidden="1"/>
    </xf>
    <xf numFmtId="0" fontId="58" fillId="5" borderId="0" xfId="0" applyFont="1" applyFill="1" applyBorder="1" applyAlignment="1" applyProtection="1">
      <alignment horizontal="left" wrapText="1"/>
      <protection hidden="1"/>
    </xf>
    <xf numFmtId="0" fontId="60" fillId="5" borderId="0" xfId="0" applyFont="1" applyFill="1" applyBorder="1" applyAlignment="1" applyProtection="1">
      <alignment horizontal="center"/>
      <protection hidden="1"/>
    </xf>
    <xf numFmtId="0" fontId="62" fillId="5" borderId="0" xfId="0" applyFont="1" applyFill="1" applyBorder="1" applyAlignment="1" applyProtection="1">
      <alignment horizontal="left" wrapText="1"/>
      <protection hidden="1"/>
    </xf>
    <xf numFmtId="0" fontId="62" fillId="5" borderId="0" xfId="0" applyFont="1" applyFill="1" applyBorder="1" applyAlignment="1" applyProtection="1">
      <alignment horizontal="justify" wrapText="1"/>
      <protection hidden="1"/>
    </xf>
    <xf numFmtId="0" fontId="0" fillId="5" borderId="64" xfId="0" applyFill="1" applyBorder="1" applyAlignment="1" applyProtection="1">
      <alignment horizontal="center"/>
      <protection locked="0" hidden="1"/>
    </xf>
    <xf numFmtId="164" fontId="57" fillId="5" borderId="64" xfId="0" applyNumberFormat="1" applyFont="1" applyFill="1" applyBorder="1" applyAlignment="1" applyProtection="1">
      <alignment horizontal="center"/>
      <protection locked="0" hidden="1"/>
    </xf>
    <xf numFmtId="0" fontId="53" fillId="2" borderId="64" xfId="0" applyFont="1" applyFill="1" applyBorder="1" applyAlignment="1" applyProtection="1">
      <alignment horizontal="center"/>
      <protection hidden="1"/>
    </xf>
    <xf numFmtId="4" fontId="0" fillId="5" borderId="28" xfId="0" applyNumberFormat="1" applyFill="1" applyBorder="1" applyAlignment="1" applyProtection="1">
      <alignment horizontal="left" wrapText="1"/>
      <protection hidden="1"/>
    </xf>
    <xf numFmtId="4" fontId="0" fillId="5" borderId="43" xfId="0" applyNumberFormat="1" applyFill="1" applyBorder="1" applyAlignment="1" applyProtection="1">
      <alignment horizontal="left" wrapText="1"/>
      <protection hidden="1"/>
    </xf>
    <xf numFmtId="4" fontId="0" fillId="5" borderId="67" xfId="0" applyNumberFormat="1" applyFill="1" applyBorder="1" applyAlignment="1" applyProtection="1">
      <alignment horizontal="left" wrapText="1"/>
      <protection hidden="1"/>
    </xf>
    <xf numFmtId="4" fontId="1" fillId="5" borderId="28" xfId="0" applyNumberFormat="1" applyFont="1" applyFill="1" applyBorder="1" applyAlignment="1" applyProtection="1">
      <alignment horizontal="left" wrapText="1"/>
      <protection hidden="1"/>
    </xf>
    <xf numFmtId="4" fontId="1" fillId="5" borderId="43" xfId="0" applyNumberFormat="1" applyFont="1" applyFill="1" applyBorder="1" applyAlignment="1" applyProtection="1">
      <alignment horizontal="left" wrapText="1"/>
      <protection hidden="1"/>
    </xf>
    <xf numFmtId="4" fontId="1" fillId="5" borderId="67" xfId="0" applyNumberFormat="1" applyFont="1" applyFill="1" applyBorder="1" applyAlignment="1" applyProtection="1">
      <alignment horizontal="left" wrapText="1"/>
      <protection hidden="1"/>
    </xf>
    <xf numFmtId="4" fontId="0" fillId="5" borderId="28" xfId="0" applyNumberFormat="1" applyFill="1" applyBorder="1" applyAlignment="1" applyProtection="1">
      <alignment horizontal="right"/>
      <protection hidden="1"/>
    </xf>
    <xf numFmtId="4" fontId="0" fillId="5" borderId="43" xfId="0" applyNumberFormat="1" applyFill="1" applyBorder="1" applyAlignment="1" applyProtection="1">
      <alignment horizontal="right"/>
      <protection hidden="1"/>
    </xf>
    <xf numFmtId="4" fontId="0" fillId="5" borderId="67" xfId="0" applyNumberFormat="1" applyFill="1" applyBorder="1" applyAlignment="1" applyProtection="1">
      <alignment horizontal="right"/>
      <protection hidden="1"/>
    </xf>
    <xf numFmtId="4" fontId="69" fillId="2" borderId="28" xfId="0" applyNumberFormat="1" applyFont="1" applyFill="1" applyBorder="1" applyAlignment="1" applyProtection="1">
      <alignment horizontal="center"/>
      <protection hidden="1"/>
    </xf>
    <xf numFmtId="4" fontId="69" fillId="2" borderId="43" xfId="0" applyNumberFormat="1" applyFont="1" applyFill="1" applyBorder="1" applyAlignment="1" applyProtection="1">
      <alignment horizontal="center"/>
      <protection hidden="1"/>
    </xf>
    <xf numFmtId="4" fontId="69" fillId="2" borderId="67" xfId="0" applyNumberFormat="1" applyFont="1" applyFill="1" applyBorder="1" applyAlignment="1" applyProtection="1">
      <alignment horizontal="center"/>
      <protection hidden="1"/>
    </xf>
    <xf numFmtId="4" fontId="0" fillId="5" borderId="28" xfId="0" applyNumberFormat="1" applyFill="1" applyBorder="1" applyAlignment="1" applyProtection="1">
      <alignment horizontal="left"/>
      <protection hidden="1"/>
    </xf>
    <xf numFmtId="4" fontId="0" fillId="5" borderId="67" xfId="0" applyNumberFormat="1" applyFill="1" applyBorder="1" applyAlignment="1" applyProtection="1">
      <alignment horizontal="left"/>
      <protection hidden="1"/>
    </xf>
    <xf numFmtId="4" fontId="1" fillId="5" borderId="31" xfId="0" applyNumberFormat="1" applyFont="1" applyFill="1" applyBorder="1" applyAlignment="1" applyProtection="1">
      <alignment horizontal="center"/>
      <protection hidden="1"/>
    </xf>
    <xf numFmtId="4" fontId="1" fillId="5" borderId="57" xfId="0" applyNumberFormat="1" applyFont="1" applyFill="1" applyBorder="1" applyAlignment="1" applyProtection="1">
      <alignment horizontal="center"/>
      <protection hidden="1"/>
    </xf>
    <xf numFmtId="4" fontId="1" fillId="0" borderId="9" xfId="0" applyNumberFormat="1" applyFont="1" applyBorder="1" applyAlignment="1" applyProtection="1">
      <alignment horizontal="center" wrapText="1"/>
      <protection hidden="1"/>
    </xf>
    <xf numFmtId="4" fontId="94" fillId="9" borderId="26" xfId="0" applyNumberFormat="1" applyFont="1" applyFill="1" applyBorder="1" applyAlignment="1" applyProtection="1">
      <alignment horizontal="center" vertical="top" wrapText="1"/>
      <protection hidden="1"/>
    </xf>
    <xf numFmtId="4" fontId="94" fillId="9" borderId="4" xfId="0" applyNumberFormat="1" applyFont="1" applyFill="1" applyBorder="1" applyAlignment="1" applyProtection="1">
      <alignment horizontal="center" vertical="top" wrapText="1"/>
      <protection hidden="1"/>
    </xf>
    <xf numFmtId="4" fontId="34" fillId="9" borderId="34" xfId="0" applyNumberFormat="1" applyFont="1" applyFill="1" applyBorder="1" applyAlignment="1" applyProtection="1">
      <alignment horizontal="center" vertical="top" wrapText="1"/>
      <protection hidden="1"/>
    </xf>
    <xf numFmtId="4" fontId="34" fillId="9" borderId="0" xfId="0" applyNumberFormat="1" applyFont="1" applyFill="1" applyBorder="1" applyAlignment="1" applyProtection="1">
      <alignment horizontal="center" vertical="top" wrapText="1"/>
      <protection hidden="1"/>
    </xf>
    <xf numFmtId="4" fontId="64" fillId="7" borderId="40" xfId="0" applyNumberFormat="1" applyFont="1" applyFill="1" applyBorder="1" applyAlignment="1" applyProtection="1">
      <alignment horizontal="left"/>
      <protection hidden="1"/>
    </xf>
    <xf numFmtId="4" fontId="64" fillId="7" borderId="41" xfId="0" applyNumberFormat="1" applyFont="1" applyFill="1" applyBorder="1" applyAlignment="1" applyProtection="1">
      <alignment horizontal="left"/>
      <protection hidden="1"/>
    </xf>
    <xf numFmtId="4" fontId="64" fillId="7" borderId="42" xfId="0" applyNumberFormat="1" applyFont="1" applyFill="1" applyBorder="1" applyAlignment="1" applyProtection="1">
      <alignment horizontal="left"/>
      <protection hidden="1"/>
    </xf>
    <xf numFmtId="4" fontId="67" fillId="15" borderId="26" xfId="0" applyNumberFormat="1" applyFont="1" applyFill="1" applyBorder="1" applyAlignment="1" applyProtection="1">
      <alignment horizontal="right" vertical="center"/>
      <protection hidden="1"/>
    </xf>
    <xf numFmtId="4" fontId="67" fillId="15" borderId="4" xfId="0" applyNumberFormat="1" applyFont="1" applyFill="1" applyBorder="1" applyAlignment="1" applyProtection="1">
      <alignment horizontal="right" vertical="center"/>
      <protection hidden="1"/>
    </xf>
    <xf numFmtId="4" fontId="0" fillId="0" borderId="9" xfId="0" applyNumberFormat="1" applyBorder="1" applyAlignment="1" applyProtection="1">
      <alignment horizontal="center"/>
      <protection hidden="1"/>
    </xf>
    <xf numFmtId="4" fontId="34" fillId="9" borderId="38" xfId="0" applyNumberFormat="1" applyFont="1" applyFill="1" applyBorder="1" applyAlignment="1" applyProtection="1">
      <alignment horizontal="center" vertical="top" wrapText="1"/>
      <protection hidden="1"/>
    </xf>
    <xf numFmtId="4" fontId="34" fillId="9" borderId="68" xfId="0" applyNumberFormat="1" applyFont="1" applyFill="1" applyBorder="1" applyAlignment="1" applyProtection="1">
      <alignment horizontal="center" vertical="top" wrapText="1"/>
      <protection hidden="1"/>
    </xf>
    <xf numFmtId="4" fontId="34" fillId="9" borderId="72" xfId="0" applyNumberFormat="1" applyFont="1" applyFill="1" applyBorder="1" applyAlignment="1" applyProtection="1">
      <alignment horizontal="center" vertical="top" wrapText="1"/>
      <protection hidden="1"/>
    </xf>
    <xf numFmtId="4" fontId="34" fillId="9" borderId="47" xfId="0" applyNumberFormat="1" applyFont="1" applyFill="1" applyBorder="1" applyAlignment="1" applyProtection="1">
      <alignment horizontal="center" vertical="top" wrapText="1"/>
      <protection hidden="1"/>
    </xf>
    <xf numFmtId="4" fontId="8" fillId="8" borderId="9" xfId="0" applyNumberFormat="1" applyFont="1" applyFill="1" applyBorder="1" applyAlignment="1" applyProtection="1">
      <alignment horizontal="center" vertical="center" wrapText="1"/>
      <protection hidden="1"/>
    </xf>
    <xf numFmtId="4" fontId="0" fillId="0" borderId="28" xfId="0" applyNumberFormat="1" applyBorder="1" applyAlignment="1" applyProtection="1">
      <alignment horizontal="center"/>
      <protection hidden="1"/>
    </xf>
    <xf numFmtId="4" fontId="0" fillId="0" borderId="67" xfId="0" applyNumberFormat="1" applyBorder="1" applyAlignment="1" applyProtection="1">
      <alignment horizontal="center"/>
      <protection hidden="1"/>
    </xf>
    <xf numFmtId="4" fontId="8" fillId="8" borderId="28" xfId="0" applyNumberFormat="1" applyFont="1" applyFill="1" applyBorder="1" applyAlignment="1" applyProtection="1">
      <alignment horizontal="center" vertical="center" wrapText="1"/>
      <protection hidden="1"/>
    </xf>
    <xf numFmtId="4" fontId="8" fillId="8" borderId="43" xfId="0" applyNumberFormat="1" applyFont="1" applyFill="1" applyBorder="1" applyAlignment="1" applyProtection="1">
      <alignment horizontal="center" vertical="center" wrapText="1"/>
      <protection hidden="1"/>
    </xf>
    <xf numFmtId="4" fontId="4" fillId="20" borderId="9" xfId="0" applyNumberFormat="1" applyFont="1" applyFill="1" applyBorder="1" applyAlignment="1" applyProtection="1">
      <alignment horizontal="center" vertical="center" wrapText="1"/>
      <protection hidden="1"/>
    </xf>
    <xf numFmtId="0" fontId="76" fillId="5" borderId="0" xfId="0" applyFont="1" applyFill="1" applyAlignment="1" applyProtection="1">
      <alignment horizontal="justify"/>
      <protection locked="0"/>
    </xf>
    <xf numFmtId="0" fontId="53" fillId="5" borderId="0" xfId="0" applyFont="1" applyFill="1" applyBorder="1" applyProtection="1">
      <protection locked="0"/>
    </xf>
    <xf numFmtId="0" fontId="60" fillId="5" borderId="0" xfId="0" applyFont="1" applyFill="1" applyBorder="1" applyAlignment="1" applyProtection="1">
      <alignment horizontal="center"/>
      <protection locked="0"/>
    </xf>
    <xf numFmtId="0" fontId="61" fillId="5" borderId="0" xfId="0" applyFont="1" applyFill="1" applyBorder="1" applyAlignment="1" applyProtection="1">
      <alignment horizontal="center"/>
      <protection locked="0"/>
    </xf>
  </cellXfs>
  <cellStyles count="5">
    <cellStyle name="Euro" xfId="1"/>
    <cellStyle name="Hipervínculo" xfId="4" builtinId="8"/>
    <cellStyle name="Millares" xfId="2" builtinId="3"/>
    <cellStyle name="Normal" xfId="0" builtinId="0"/>
    <cellStyle name="Porcentaje" xfId="3" builtinId="5"/>
  </cellStyles>
  <dxfs count="0"/>
  <tableStyles count="0" defaultTableStyle="TableStyleMedium9"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171450</xdr:colOff>
          <xdr:row>33</xdr:row>
          <xdr:rowOff>238125</xdr:rowOff>
        </xdr:from>
        <xdr:to>
          <xdr:col>7</xdr:col>
          <xdr:colOff>409575</xdr:colOff>
          <xdr:row>34</xdr:row>
          <xdr:rowOff>133350</xdr:rowOff>
        </xdr:to>
        <xdr:sp macro="" textlink="">
          <xdr:nvSpPr>
            <xdr:cNvPr id="23554" name="Object 2" hidden="1">
              <a:extLst>
                <a:ext uri="{63B3BB69-23CF-44E3-9099-C40C66FF867C}">
                  <a14:compatExt spid="_x0000_s23554"/>
                </a:ext>
                <a:ext uri="{FF2B5EF4-FFF2-40B4-BE49-F238E27FC236}">
                  <a16:creationId xmlns:a16="http://schemas.microsoft.com/office/drawing/2014/main" id="{A357705A-4614-497F-8D02-2764D96AA10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323850</xdr:colOff>
          <xdr:row>8</xdr:row>
          <xdr:rowOff>0</xdr:rowOff>
        </xdr:from>
        <xdr:to>
          <xdr:col>1</xdr:col>
          <xdr:colOff>228600</xdr:colOff>
          <xdr:row>9</xdr:row>
          <xdr:rowOff>0</xdr:rowOff>
        </xdr:to>
        <xdr:sp macro="" textlink="">
          <xdr:nvSpPr>
            <xdr:cNvPr id="51202" name="Check Box 2" hidden="1">
              <a:extLst>
                <a:ext uri="{63B3BB69-23CF-44E3-9099-C40C66FF867C}">
                  <a14:compatExt spid="_x0000_s5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7</xdr:row>
          <xdr:rowOff>95250</xdr:rowOff>
        </xdr:from>
        <xdr:to>
          <xdr:col>4</xdr:col>
          <xdr:colOff>371475</xdr:colOff>
          <xdr:row>8</xdr:row>
          <xdr:rowOff>190500</xdr:rowOff>
        </xdr:to>
        <xdr:sp macro="" textlink="">
          <xdr:nvSpPr>
            <xdr:cNvPr id="51203" name="Check Box 3" hidden="1">
              <a:extLst>
                <a:ext uri="{63B3BB69-23CF-44E3-9099-C40C66FF867C}">
                  <a14:compatExt spid="_x0000_s5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58</xdr:row>
          <xdr:rowOff>133350</xdr:rowOff>
        </xdr:from>
        <xdr:to>
          <xdr:col>2</xdr:col>
          <xdr:colOff>657225</xdr:colOff>
          <xdr:row>60</xdr:row>
          <xdr:rowOff>9525</xdr:rowOff>
        </xdr:to>
        <xdr:sp macro="" textlink="">
          <xdr:nvSpPr>
            <xdr:cNvPr id="51207" name="Check Box 7" hidden="1">
              <a:extLst>
                <a:ext uri="{63B3BB69-23CF-44E3-9099-C40C66FF867C}">
                  <a14:compatExt spid="_x0000_s5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428625</xdr:colOff>
          <xdr:row>60</xdr:row>
          <xdr:rowOff>38100</xdr:rowOff>
        </xdr:from>
        <xdr:to>
          <xdr:col>2</xdr:col>
          <xdr:colOff>666750</xdr:colOff>
          <xdr:row>61</xdr:row>
          <xdr:rowOff>0</xdr:rowOff>
        </xdr:to>
        <xdr:sp macro="" textlink="">
          <xdr:nvSpPr>
            <xdr:cNvPr id="51208" name="Check Box 8" hidden="1">
              <a:extLst>
                <a:ext uri="{63B3BB69-23CF-44E3-9099-C40C66FF867C}">
                  <a14:compatExt spid="_x0000_s5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108</xdr:row>
          <xdr:rowOff>142875</xdr:rowOff>
        </xdr:from>
        <xdr:to>
          <xdr:col>2</xdr:col>
          <xdr:colOff>47625</xdr:colOff>
          <xdr:row>109</xdr:row>
          <xdr:rowOff>171450</xdr:rowOff>
        </xdr:to>
        <xdr:sp macro="" textlink="">
          <xdr:nvSpPr>
            <xdr:cNvPr id="51209" name="Check Box 9" hidden="1">
              <a:extLst>
                <a:ext uri="{63B3BB69-23CF-44E3-9099-C40C66FF867C}">
                  <a14:compatExt spid="_x0000_s5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109</xdr:row>
          <xdr:rowOff>190500</xdr:rowOff>
        </xdr:from>
        <xdr:to>
          <xdr:col>2</xdr:col>
          <xdr:colOff>47625</xdr:colOff>
          <xdr:row>111</xdr:row>
          <xdr:rowOff>0</xdr:rowOff>
        </xdr:to>
        <xdr:sp macro="" textlink="">
          <xdr:nvSpPr>
            <xdr:cNvPr id="51210" name="Check Box 10" hidden="1">
              <a:extLst>
                <a:ext uri="{63B3BB69-23CF-44E3-9099-C40C66FF867C}">
                  <a14:compatExt spid="_x0000_s5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xdr:row>
          <xdr:rowOff>104775</xdr:rowOff>
        </xdr:from>
        <xdr:to>
          <xdr:col>2</xdr:col>
          <xdr:colOff>47625</xdr:colOff>
          <xdr:row>13</xdr:row>
          <xdr:rowOff>314325</xdr:rowOff>
        </xdr:to>
        <xdr:sp macro="" textlink="">
          <xdr:nvSpPr>
            <xdr:cNvPr id="51211" name="Check Box 11" hidden="1">
              <a:extLst>
                <a:ext uri="{63B3BB69-23CF-44E3-9099-C40C66FF867C}">
                  <a14:compatExt spid="_x0000_s5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13</xdr:row>
          <xdr:rowOff>66675</xdr:rowOff>
        </xdr:from>
        <xdr:to>
          <xdr:col>3</xdr:col>
          <xdr:colOff>47625</xdr:colOff>
          <xdr:row>14</xdr:row>
          <xdr:rowOff>0</xdr:rowOff>
        </xdr:to>
        <xdr:sp macro="" textlink="">
          <xdr:nvSpPr>
            <xdr:cNvPr id="50177" name="Check Box 1" hidden="1">
              <a:extLst>
                <a:ext uri="{63B3BB69-23CF-44E3-9099-C40C66FF867C}">
                  <a14:compatExt spid="_x0000_s5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13</xdr:row>
          <xdr:rowOff>57150</xdr:rowOff>
        </xdr:from>
        <xdr:to>
          <xdr:col>6</xdr:col>
          <xdr:colOff>0</xdr:colOff>
          <xdr:row>13</xdr:row>
          <xdr:rowOff>238125</xdr:rowOff>
        </xdr:to>
        <xdr:sp macro="" textlink="">
          <xdr:nvSpPr>
            <xdr:cNvPr id="50179" name="Check Box 3" hidden="1">
              <a:extLst>
                <a:ext uri="{63B3BB69-23CF-44E3-9099-C40C66FF867C}">
                  <a14:compatExt spid="_x0000_s5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x080451\AppData\Local\Microsoft\Windows\INetCache\Content.Outlook\UQ7MBQGQ\Archivo%20I%20Obra%20audiovisual%20ficci&#243;n%20o%20documental%20(D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sheetName val="INSTRUCCIONES"/>
      <sheetName val="GASTO DE OBRA AUDIOVISUAL"/>
      <sheetName val="CAPITULO 01"/>
      <sheetName val="CAPITULO 02 "/>
      <sheetName val="CAPITULO 02 Parte 2"/>
      <sheetName val="CAPITULO 02 Parte 3"/>
      <sheetName val="CAPITULO 03"/>
      <sheetName val="CAPITULO 03  Parte 2"/>
      <sheetName val="CAPITULO 03  Parte 3"/>
      <sheetName val="CAPITULO 03  Parte 4 "/>
      <sheetName val="CAPITULO 03  Parte 5"/>
      <sheetName val="CAPITULO 04 "/>
      <sheetName val="CAPITULO 04  Parte 2"/>
      <sheetName val="CAPITULO 05"/>
      <sheetName val="CAPITULO 05 Parte 2"/>
      <sheetName val="CAPITULO 06 Parte 1"/>
      <sheetName val="CAPITULO 06 Parte 2"/>
      <sheetName val="CAPITULO 07"/>
      <sheetName val="CAPITULO 08"/>
      <sheetName val="CAPITULO 09"/>
      <sheetName val="CAPITULO 10"/>
      <sheetName val="CAPITULO 11"/>
      <sheetName val="CAPITULO 12"/>
      <sheetName val="RESUMEN GASTOS"/>
      <sheetName val="FINANCIACIÓN GARANTIZADA"/>
      <sheetName val="RESUMEN GASTOS POR AÑOS"/>
      <sheetName val="PRESUPUESTO ACEPTADO "/>
      <sheetName val="A. I. Solicitud"/>
      <sheetName val="A.II. D.R. Gasto en Navarra"/>
      <sheetName val="RESUMEN 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0">
          <cell r="D10">
            <v>0</v>
          </cell>
          <cell r="E10">
            <v>0</v>
          </cell>
          <cell r="F10">
            <v>0</v>
          </cell>
          <cell r="G10">
            <v>0</v>
          </cell>
          <cell r="H10">
            <v>0</v>
          </cell>
          <cell r="I10">
            <v>0</v>
          </cell>
        </row>
        <row r="11">
          <cell r="F11">
            <v>0</v>
          </cell>
          <cell r="G11">
            <v>0</v>
          </cell>
          <cell r="H11" t="str">
            <v>calle</v>
          </cell>
          <cell r="I11">
            <v>0</v>
          </cell>
        </row>
      </sheetData>
      <sheetData sheetId="29"/>
      <sheetData sheetId="3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utu.be/Z_BfkA64Cmc"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3" Type="http://schemas.openxmlformats.org/officeDocument/2006/relationships/hyperlink" Target="https://www.aepd.es/" TargetMode="External"/><Relationship Id="rId7" Type="http://schemas.openxmlformats.org/officeDocument/2006/relationships/vmlDrawing" Target="../drawings/vmlDrawing5.vml"/><Relationship Id="rId12" Type="http://schemas.openxmlformats.org/officeDocument/2006/relationships/ctrlProp" Target="../ctrlProps/ctrlProp5.xml"/><Relationship Id="rId2" Type="http://schemas.openxmlformats.org/officeDocument/2006/relationships/hyperlink" Target="mailto:culturaydeporte@navarra.es" TargetMode="External"/><Relationship Id="rId1" Type="http://schemas.openxmlformats.org/officeDocument/2006/relationships/hyperlink" Target="https://www.boe.es/buscar/doc.php?id=BOE-A-2018-16673" TargetMode="Externa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24.bin"/><Relationship Id="rId10" Type="http://schemas.openxmlformats.org/officeDocument/2006/relationships/ctrlProp" Target="../ctrlProps/ctrlProp3.xml"/><Relationship Id="rId4" Type="http://schemas.openxmlformats.org/officeDocument/2006/relationships/hyperlink" Target="mailto:dpd@navarra.es" TargetMode="Externa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2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CM39"/>
  <sheetViews>
    <sheetView showGridLines="0" tabSelected="1" zoomScale="110" zoomScaleNormal="110" workbookViewId="0">
      <selection activeCell="B3" sqref="B3:H3"/>
    </sheetView>
  </sheetViews>
  <sheetFormatPr baseColWidth="10" defaultColWidth="11.42578125" defaultRowHeight="39" customHeight="1" x14ac:dyDescent="0.2"/>
  <cols>
    <col min="1" max="1" width="6.28515625" style="1" customWidth="1"/>
    <col min="2" max="2" width="56.7109375" style="1" customWidth="1"/>
    <col min="3" max="7" width="11.42578125" style="1"/>
    <col min="8" max="8" width="13.28515625" style="1" customWidth="1"/>
    <col min="9" max="9" width="5.28515625" style="1" customWidth="1"/>
    <col min="10" max="16384" width="11.42578125" style="1"/>
  </cols>
  <sheetData>
    <row r="1" spans="1:91" ht="39" customHeight="1" x14ac:dyDescent="0.2">
      <c r="A1" s="167"/>
      <c r="B1" s="940" t="s">
        <v>1008</v>
      </c>
      <c r="C1" s="941"/>
      <c r="D1" s="941"/>
      <c r="E1" s="941"/>
      <c r="F1" s="941"/>
      <c r="G1" s="941"/>
      <c r="H1" s="941"/>
      <c r="I1" s="56"/>
    </row>
    <row r="2" spans="1:91" ht="12.75" x14ac:dyDescent="0.2">
      <c r="A2" s="57"/>
      <c r="I2" s="58"/>
    </row>
    <row r="3" spans="1:91" ht="12.75" x14ac:dyDescent="0.2">
      <c r="A3" s="169"/>
      <c r="B3" s="944" t="s">
        <v>691</v>
      </c>
      <c r="C3" s="944"/>
      <c r="D3" s="944"/>
      <c r="E3" s="944"/>
      <c r="F3" s="944"/>
      <c r="G3" s="944"/>
      <c r="H3" s="944"/>
      <c r="I3" s="58"/>
    </row>
    <row r="4" spans="1:91" ht="12.75" x14ac:dyDescent="0.2">
      <c r="A4" s="57"/>
      <c r="B4" s="168"/>
      <c r="C4" s="168"/>
      <c r="D4" s="168"/>
      <c r="E4" s="168"/>
      <c r="F4" s="168"/>
      <c r="G4" s="168"/>
      <c r="H4" s="168"/>
      <c r="I4" s="58"/>
    </row>
    <row r="5" spans="1:91" s="164" customFormat="1" ht="25.5" customHeight="1" x14ac:dyDescent="0.2">
      <c r="A5" s="162"/>
      <c r="B5" s="942" t="s">
        <v>1013</v>
      </c>
      <c r="C5" s="942"/>
      <c r="D5" s="942"/>
      <c r="E5" s="942"/>
      <c r="F5" s="942"/>
      <c r="G5" s="942"/>
      <c r="H5" s="942"/>
      <c r="I5" s="163"/>
    </row>
    <row r="6" spans="1:91" ht="12.75" x14ac:dyDescent="0.2">
      <c r="A6" s="57"/>
      <c r="B6" s="925"/>
      <c r="C6" s="925"/>
      <c r="D6" s="925"/>
      <c r="E6" s="925"/>
      <c r="F6" s="925"/>
      <c r="G6" s="925"/>
      <c r="H6" s="925"/>
      <c r="I6" s="58"/>
    </row>
    <row r="7" spans="1:91" ht="12.75" x14ac:dyDescent="0.2">
      <c r="A7" s="57"/>
      <c r="B7" s="950" t="s">
        <v>767</v>
      </c>
      <c r="C7" s="950"/>
      <c r="D7" s="950"/>
      <c r="E7" s="950"/>
      <c r="F7" s="950"/>
      <c r="G7" s="950"/>
      <c r="H7" s="950"/>
      <c r="I7" s="58"/>
    </row>
    <row r="8" spans="1:91" ht="27.75" customHeight="1" x14ac:dyDescent="0.2">
      <c r="A8" s="57"/>
      <c r="B8" s="945" t="s">
        <v>1234</v>
      </c>
      <c r="C8" s="946"/>
      <c r="D8" s="946"/>
      <c r="E8" s="946"/>
      <c r="F8" s="946"/>
      <c r="G8" s="946"/>
      <c r="H8" s="946"/>
      <c r="I8" s="58"/>
    </row>
    <row r="9" spans="1:91" ht="30.75" customHeight="1" x14ac:dyDescent="0.2">
      <c r="A9" s="57"/>
      <c r="B9" s="945" t="s">
        <v>1235</v>
      </c>
      <c r="C9" s="946"/>
      <c r="D9" s="946"/>
      <c r="E9" s="946"/>
      <c r="F9" s="946"/>
      <c r="G9" s="946"/>
      <c r="H9" s="946"/>
      <c r="I9" s="58"/>
    </row>
    <row r="10" spans="1:91" ht="13.5" customHeight="1" x14ac:dyDescent="0.2">
      <c r="A10" s="57"/>
      <c r="B10" s="926"/>
      <c r="C10" s="927"/>
      <c r="D10" s="927"/>
      <c r="E10" s="927"/>
      <c r="F10" s="927"/>
      <c r="G10" s="927"/>
      <c r="H10" s="927"/>
      <c r="I10" s="58"/>
    </row>
    <row r="11" spans="1:91" s="11" customFormat="1" ht="13.5" customHeight="1" x14ac:dyDescent="0.2">
      <c r="A11" s="59"/>
      <c r="B11" s="928"/>
      <c r="C11" s="928"/>
      <c r="D11" s="928"/>
      <c r="E11" s="928"/>
      <c r="F11" s="928"/>
      <c r="G11" s="928"/>
      <c r="H11" s="928"/>
      <c r="I11" s="58"/>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row>
    <row r="12" spans="1:91" s="11" customFormat="1" ht="18.75" customHeight="1" x14ac:dyDescent="0.2">
      <c r="A12" s="59"/>
      <c r="B12" s="948" t="s">
        <v>1002</v>
      </c>
      <c r="C12" s="948"/>
      <c r="D12" s="948"/>
      <c r="E12" s="948"/>
      <c r="F12" s="948"/>
      <c r="G12" s="948"/>
      <c r="H12" s="948"/>
      <c r="I12" s="58"/>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row>
    <row r="13" spans="1:91" ht="217.5" customHeight="1" x14ac:dyDescent="0.2">
      <c r="A13" s="172"/>
      <c r="B13" s="948" t="s">
        <v>1248</v>
      </c>
      <c r="C13" s="948"/>
      <c r="D13" s="948"/>
      <c r="E13" s="948"/>
      <c r="F13" s="948"/>
      <c r="G13" s="948"/>
      <c r="H13" s="948"/>
      <c r="I13" s="58"/>
    </row>
    <row r="14" spans="1:91" ht="36.75" customHeight="1" x14ac:dyDescent="0.2">
      <c r="A14" s="59"/>
      <c r="B14" s="947" t="s">
        <v>763</v>
      </c>
      <c r="C14" s="947"/>
      <c r="D14" s="947"/>
      <c r="E14" s="947"/>
      <c r="F14" s="947"/>
      <c r="G14" s="947"/>
      <c r="H14" s="947"/>
      <c r="I14" s="58"/>
    </row>
    <row r="15" spans="1:91" ht="72.75" customHeight="1" x14ac:dyDescent="0.2">
      <c r="A15" s="60"/>
      <c r="B15" s="949" t="s">
        <v>934</v>
      </c>
      <c r="C15" s="949"/>
      <c r="D15" s="949"/>
      <c r="E15" s="949"/>
      <c r="F15" s="949"/>
      <c r="G15" s="949"/>
      <c r="H15" s="949"/>
      <c r="I15" s="58"/>
    </row>
    <row r="16" spans="1:91" ht="12.75" x14ac:dyDescent="0.2">
      <c r="A16" s="60"/>
      <c r="B16" s="929"/>
      <c r="C16" s="930"/>
      <c r="D16" s="930"/>
      <c r="E16" s="930"/>
      <c r="F16" s="930"/>
      <c r="G16" s="930"/>
      <c r="H16" s="930"/>
      <c r="I16" s="58"/>
    </row>
    <row r="17" spans="1:9" ht="26.1" customHeight="1" x14ac:dyDescent="0.2">
      <c r="A17" s="60"/>
      <c r="B17" s="943" t="s">
        <v>760</v>
      </c>
      <c r="C17" s="943"/>
      <c r="D17" s="943"/>
      <c r="E17" s="943"/>
      <c r="F17" s="943"/>
      <c r="G17" s="943"/>
      <c r="H17" s="943"/>
      <c r="I17" s="58"/>
    </row>
    <row r="18" spans="1:9" ht="12.75" x14ac:dyDescent="0.2">
      <c r="A18" s="60"/>
      <c r="B18" s="951" t="s">
        <v>759</v>
      </c>
      <c r="C18" s="951"/>
      <c r="D18" s="951"/>
      <c r="E18" s="951"/>
      <c r="F18" s="951"/>
      <c r="G18" s="951"/>
      <c r="H18" s="951"/>
      <c r="I18" s="58"/>
    </row>
    <row r="19" spans="1:9" ht="24.75" customHeight="1" x14ac:dyDescent="0.2">
      <c r="A19" s="60"/>
      <c r="B19" s="943" t="s">
        <v>1246</v>
      </c>
      <c r="C19" s="943"/>
      <c r="D19" s="943"/>
      <c r="E19" s="943"/>
      <c r="F19" s="943"/>
      <c r="G19" s="943"/>
      <c r="H19" s="943"/>
      <c r="I19" s="58"/>
    </row>
    <row r="20" spans="1:9" ht="31.5" customHeight="1" x14ac:dyDescent="0.2">
      <c r="A20" s="60"/>
      <c r="B20" s="943" t="s">
        <v>764</v>
      </c>
      <c r="C20" s="943"/>
      <c r="D20" s="943"/>
      <c r="E20" s="943"/>
      <c r="F20" s="943"/>
      <c r="G20" s="943"/>
      <c r="H20" s="943"/>
      <c r="I20" s="58"/>
    </row>
    <row r="21" spans="1:9" ht="31.5" customHeight="1" x14ac:dyDescent="0.2">
      <c r="A21" s="60"/>
      <c r="B21" s="943" t="s">
        <v>1017</v>
      </c>
      <c r="C21" s="943"/>
      <c r="D21" s="943"/>
      <c r="E21" s="943"/>
      <c r="F21" s="943"/>
      <c r="G21" s="943"/>
      <c r="H21" s="943"/>
      <c r="I21" s="58"/>
    </row>
    <row r="22" spans="1:9" ht="14.25" customHeight="1" x14ac:dyDescent="0.2">
      <c r="A22" s="60"/>
      <c r="B22" s="952" t="s">
        <v>746</v>
      </c>
      <c r="C22" s="952"/>
      <c r="D22" s="952"/>
      <c r="E22" s="952"/>
      <c r="F22" s="952"/>
      <c r="G22" s="952"/>
      <c r="H22" s="952"/>
      <c r="I22" s="58"/>
    </row>
    <row r="23" spans="1:9" ht="10.5" customHeight="1" x14ac:dyDescent="0.2">
      <c r="A23" s="60"/>
      <c r="B23" s="932"/>
      <c r="C23" s="931"/>
      <c r="D23" s="931"/>
      <c r="E23" s="931"/>
      <c r="F23" s="931"/>
      <c r="G23" s="931"/>
      <c r="H23" s="931"/>
      <c r="I23" s="58"/>
    </row>
    <row r="24" spans="1:9" ht="51" customHeight="1" x14ac:dyDescent="0.2">
      <c r="A24" s="60"/>
      <c r="B24" s="943" t="s">
        <v>1244</v>
      </c>
      <c r="C24" s="943"/>
      <c r="D24" s="943"/>
      <c r="E24" s="943"/>
      <c r="F24" s="943"/>
      <c r="G24" s="943"/>
      <c r="H24" s="943"/>
      <c r="I24" s="58"/>
    </row>
    <row r="25" spans="1:9" ht="60.75" customHeight="1" x14ac:dyDescent="0.2">
      <c r="A25" s="60"/>
      <c r="B25" s="943" t="s">
        <v>789</v>
      </c>
      <c r="C25" s="943"/>
      <c r="D25" s="943"/>
      <c r="E25" s="943"/>
      <c r="F25" s="943"/>
      <c r="G25" s="943"/>
      <c r="H25" s="943"/>
      <c r="I25" s="58"/>
    </row>
    <row r="26" spans="1:9" ht="12.75" x14ac:dyDescent="0.2">
      <c r="A26" s="60"/>
      <c r="B26" s="931"/>
      <c r="C26" s="931"/>
      <c r="D26" s="931"/>
      <c r="E26" s="931"/>
      <c r="F26" s="931"/>
      <c r="G26" s="931"/>
      <c r="H26" s="931"/>
      <c r="I26" s="58"/>
    </row>
    <row r="27" spans="1:9" ht="26.25" customHeight="1" x14ac:dyDescent="0.2">
      <c r="A27" s="60"/>
      <c r="B27" s="943" t="s">
        <v>1238</v>
      </c>
      <c r="C27" s="943"/>
      <c r="D27" s="943"/>
      <c r="E27" s="943"/>
      <c r="F27" s="943"/>
      <c r="G27" s="943"/>
      <c r="H27" s="943"/>
      <c r="I27" s="58"/>
    </row>
    <row r="28" spans="1:9" ht="29.25" customHeight="1" x14ac:dyDescent="0.2">
      <c r="A28" s="60"/>
      <c r="B28" s="943" t="s">
        <v>1247</v>
      </c>
      <c r="C28" s="943"/>
      <c r="D28" s="943"/>
      <c r="E28" s="943"/>
      <c r="F28" s="943"/>
      <c r="G28" s="943"/>
      <c r="H28" s="943"/>
      <c r="I28" s="58"/>
    </row>
    <row r="29" spans="1:9" ht="20.25" customHeight="1" x14ac:dyDescent="0.2">
      <c r="A29" s="60"/>
      <c r="B29" s="931"/>
      <c r="C29" s="931"/>
      <c r="D29" s="931"/>
      <c r="E29" s="931"/>
      <c r="F29" s="931"/>
      <c r="G29" s="931"/>
      <c r="H29" s="931"/>
      <c r="I29" s="58"/>
    </row>
    <row r="30" spans="1:9" ht="39" customHeight="1" x14ac:dyDescent="0.2">
      <c r="A30" s="173"/>
      <c r="B30" s="955" t="s">
        <v>1245</v>
      </c>
      <c r="C30" s="955"/>
      <c r="D30" s="955"/>
      <c r="E30" s="955"/>
      <c r="F30" s="955"/>
      <c r="G30" s="955"/>
      <c r="H30" s="955"/>
      <c r="I30" s="58"/>
    </row>
    <row r="31" spans="1:9" ht="12.75" customHeight="1" x14ac:dyDescent="0.2">
      <c r="A31" s="173"/>
      <c r="B31" s="933"/>
      <c r="C31" s="933"/>
      <c r="D31" s="933"/>
      <c r="E31" s="933"/>
      <c r="F31" s="933"/>
      <c r="G31" s="933"/>
      <c r="H31" s="933"/>
      <c r="I31" s="58"/>
    </row>
    <row r="32" spans="1:9" ht="39" customHeight="1" x14ac:dyDescent="0.2">
      <c r="A32" s="174"/>
      <c r="B32" s="953" t="s">
        <v>1011</v>
      </c>
      <c r="C32" s="953"/>
      <c r="D32" s="953"/>
      <c r="E32" s="953"/>
      <c r="F32" s="953"/>
      <c r="G32" s="953"/>
      <c r="H32" s="953"/>
      <c r="I32" s="58"/>
    </row>
    <row r="33" spans="1:9" ht="33" customHeight="1" x14ac:dyDescent="0.2">
      <c r="A33" s="174"/>
      <c r="B33" s="953" t="s">
        <v>1012</v>
      </c>
      <c r="C33" s="953"/>
      <c r="D33" s="953"/>
      <c r="E33" s="953"/>
      <c r="F33" s="953"/>
      <c r="G33" s="953"/>
      <c r="H33" s="953"/>
      <c r="I33" s="58"/>
    </row>
    <row r="34" spans="1:9" ht="48.75" customHeight="1" x14ac:dyDescent="0.2">
      <c r="A34" s="174"/>
      <c r="B34" s="934" t="s">
        <v>935</v>
      </c>
      <c r="C34" s="175"/>
      <c r="D34" s="175"/>
      <c r="E34" s="176"/>
      <c r="F34" s="176"/>
      <c r="G34" s="176"/>
      <c r="H34" s="176"/>
      <c r="I34" s="58"/>
    </row>
    <row r="35" spans="1:9" s="179" customFormat="1" ht="27.75" customHeight="1" x14ac:dyDescent="0.2">
      <c r="A35" s="177"/>
      <c r="B35" s="954" t="s">
        <v>1014</v>
      </c>
      <c r="C35" s="954"/>
      <c r="D35" s="954"/>
      <c r="E35" s="177"/>
      <c r="F35" s="177"/>
      <c r="G35" s="177"/>
      <c r="H35" s="177"/>
      <c r="I35" s="178"/>
    </row>
    <row r="36" spans="1:9" s="179" customFormat="1" ht="21.75" customHeight="1" x14ac:dyDescent="0.2">
      <c r="A36" s="177"/>
      <c r="B36" s="181" t="s">
        <v>1016</v>
      </c>
      <c r="C36" s="177"/>
      <c r="D36" s="177"/>
      <c r="E36" s="177"/>
      <c r="F36" s="177"/>
      <c r="G36" s="177"/>
      <c r="H36" s="177"/>
      <c r="I36" s="180"/>
    </row>
    <row r="37" spans="1:9" ht="9.9499999999999993" customHeight="1" x14ac:dyDescent="0.2">
      <c r="B37" s="3"/>
      <c r="C37" s="3"/>
      <c r="D37" s="3"/>
      <c r="E37" s="3"/>
      <c r="F37" s="3"/>
      <c r="G37" s="3"/>
      <c r="H37" s="3"/>
    </row>
    <row r="38" spans="1:9" ht="27" customHeight="1" x14ac:dyDescent="0.2"/>
    <row r="39" spans="1:9" ht="12.75" x14ac:dyDescent="0.2">
      <c r="B39" s="2"/>
    </row>
  </sheetData>
  <sheetProtection algorithmName="SHA-512" hashValue="ryx5F/wL77Qynhctnd0VF5W3S8hJnT1GdW4Wwdu8iCuoW89+BwoEeGXqayTI1xJ29JCKzBGcF8z6F6wN1DZt0A==" saltValue="fu0pHZR+kSs9wc+9KHkTwA==" spinCount="100000" sheet="1" objects="1" scenarios="1"/>
  <mergeCells count="24">
    <mergeCell ref="B22:H22"/>
    <mergeCell ref="B32:H32"/>
    <mergeCell ref="B33:H33"/>
    <mergeCell ref="B35:D35"/>
    <mergeCell ref="B25:H25"/>
    <mergeCell ref="B30:H30"/>
    <mergeCell ref="B27:H27"/>
    <mergeCell ref="B28:H28"/>
    <mergeCell ref="B1:H1"/>
    <mergeCell ref="B5:H5"/>
    <mergeCell ref="B24:H24"/>
    <mergeCell ref="B3:H3"/>
    <mergeCell ref="B9:H9"/>
    <mergeCell ref="B17:H17"/>
    <mergeCell ref="B19:H19"/>
    <mergeCell ref="B14:H14"/>
    <mergeCell ref="B20:H20"/>
    <mergeCell ref="B21:H21"/>
    <mergeCell ref="B8:H8"/>
    <mergeCell ref="B13:H13"/>
    <mergeCell ref="B15:H15"/>
    <mergeCell ref="B12:H12"/>
    <mergeCell ref="B7:H7"/>
    <mergeCell ref="B18:H18"/>
  </mergeCells>
  <hyperlinks>
    <hyperlink ref="B36" r:id="rId1"/>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Objeto empaquetador del shell" shapeId="23554" r:id="rId5">
          <objectPr defaultSize="0" r:id="rId6">
            <anchor moveWithCells="1">
              <from>
                <xdr:col>4</xdr:col>
                <xdr:colOff>171450</xdr:colOff>
                <xdr:row>33</xdr:row>
                <xdr:rowOff>238125</xdr:rowOff>
              </from>
              <to>
                <xdr:col>7</xdr:col>
                <xdr:colOff>409575</xdr:colOff>
                <xdr:row>34</xdr:row>
                <xdr:rowOff>133350</xdr:rowOff>
              </to>
            </anchor>
          </objectPr>
        </oleObject>
      </mc:Choice>
      <mc:Fallback>
        <oleObject progId="Objeto empaquetador del shell" shapeId="23554"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K29"/>
  <sheetViews>
    <sheetView showGridLines="0" zoomScaleNormal="100" workbookViewId="0">
      <selection activeCell="C1" sqref="C1:J1"/>
    </sheetView>
  </sheetViews>
  <sheetFormatPr baseColWidth="10" defaultColWidth="11.42578125" defaultRowHeight="12.75" x14ac:dyDescent="0.2"/>
  <cols>
    <col min="1" max="1" width="11.42578125" style="202"/>
    <col min="2" max="2" width="41.5703125" style="202" customWidth="1"/>
    <col min="3" max="3" width="16.7109375" style="202" customWidth="1"/>
    <col min="4" max="4" width="14.85546875" style="202" customWidth="1"/>
    <col min="5" max="5" width="14.7109375" style="202" customWidth="1"/>
    <col min="6" max="6" width="13.85546875" style="202" customWidth="1"/>
    <col min="7" max="7" width="16.85546875" style="202" customWidth="1"/>
    <col min="8" max="9" width="15.140625" style="202" customWidth="1"/>
    <col min="10" max="10" width="14.7109375" style="202" customWidth="1"/>
    <col min="11" max="11" width="11.42578125" style="203"/>
    <col min="12" max="16384" width="11.42578125" style="202"/>
  </cols>
  <sheetData>
    <row r="1" spans="1:11" s="203" customFormat="1" ht="13.5" thickBot="1" x14ac:dyDescent="0.25">
      <c r="C1" s="1008" t="s">
        <v>1231</v>
      </c>
      <c r="D1" s="1009"/>
      <c r="E1" s="1009"/>
      <c r="F1" s="1009"/>
      <c r="G1" s="1010" t="s">
        <v>1237</v>
      </c>
      <c r="H1" s="1011"/>
      <c r="I1" s="1011"/>
      <c r="J1" s="1012"/>
    </row>
    <row r="2" spans="1:11" s="203" customFormat="1" ht="14.25" thickBot="1" x14ac:dyDescent="0.3">
      <c r="A2" s="287"/>
      <c r="B2" s="351"/>
      <c r="C2" s="352" t="s">
        <v>0</v>
      </c>
      <c r="D2" s="1026" t="s">
        <v>2</v>
      </c>
      <c r="E2" s="1026"/>
      <c r="F2" s="1027" t="s">
        <v>3</v>
      </c>
      <c r="G2" s="1013" t="s">
        <v>747</v>
      </c>
      <c r="H2" s="1015" t="s">
        <v>2</v>
      </c>
      <c r="I2" s="1016"/>
      <c r="J2" s="1017" t="s">
        <v>3</v>
      </c>
    </row>
    <row r="3" spans="1:11" s="203" customFormat="1" ht="16.5" customHeight="1" thickBot="1" x14ac:dyDescent="0.35">
      <c r="A3" s="1047" t="s">
        <v>750</v>
      </c>
      <c r="B3" s="1048"/>
      <c r="C3" s="353" t="s">
        <v>1</v>
      </c>
      <c r="D3" s="354" t="s">
        <v>4</v>
      </c>
      <c r="E3" s="355" t="s">
        <v>5</v>
      </c>
      <c r="F3" s="1028"/>
      <c r="G3" s="1014"/>
      <c r="H3" s="294" t="s">
        <v>748</v>
      </c>
      <c r="I3" s="294" t="s">
        <v>5</v>
      </c>
      <c r="J3" s="1018"/>
    </row>
    <row r="4" spans="1:11" s="203" customFormat="1" ht="14.25" thickBot="1" x14ac:dyDescent="0.3">
      <c r="A4" s="356"/>
      <c r="B4" s="435" t="s">
        <v>751</v>
      </c>
      <c r="C4" s="436">
        <f>'CAP.4 Parte 3'!C38</f>
        <v>0</v>
      </c>
      <c r="D4" s="437">
        <f>'CAP.4 Parte 3'!D38</f>
        <v>0</v>
      </c>
      <c r="E4" s="437">
        <f>'CAP.4 Parte 3'!E38</f>
        <v>0</v>
      </c>
      <c r="F4" s="451">
        <f>'CAP.4 Parte 3'!F38</f>
        <v>0</v>
      </c>
      <c r="G4" s="452">
        <f>'CAP.4 Parte 3'!G38</f>
        <v>0</v>
      </c>
      <c r="H4" s="438">
        <f>'CAP.4 Parte 3'!H38</f>
        <v>0</v>
      </c>
      <c r="I4" s="438">
        <f>'CAP.4 Parte 3'!I38</f>
        <v>0</v>
      </c>
      <c r="J4" s="451">
        <f>'CAP.4 Parte 3'!J38</f>
        <v>0</v>
      </c>
    </row>
    <row r="5" spans="1:11" s="203" customFormat="1" x14ac:dyDescent="0.2">
      <c r="A5" s="1022"/>
      <c r="B5" s="1023"/>
      <c r="C5" s="296"/>
      <c r="D5" s="453"/>
      <c r="E5" s="297"/>
      <c r="F5" s="358"/>
      <c r="G5" s="403"/>
      <c r="H5" s="404"/>
      <c r="I5" s="404"/>
      <c r="J5" s="405"/>
    </row>
    <row r="6" spans="1:11" s="203" customFormat="1" ht="12.75" customHeight="1" x14ac:dyDescent="0.2">
      <c r="A6" s="1006" t="s">
        <v>659</v>
      </c>
      <c r="B6" s="1031" t="s">
        <v>658</v>
      </c>
      <c r="C6" s="1049">
        <f>SUM(C8:C17)</f>
        <v>0</v>
      </c>
      <c r="D6" s="1051">
        <f>SUM(D8:D17)</f>
        <v>0</v>
      </c>
      <c r="E6" s="1051">
        <f t="shared" ref="E6:J6" si="0">SUM(E8:E17)</f>
        <v>0</v>
      </c>
      <c r="F6" s="1052">
        <f t="shared" si="0"/>
        <v>0</v>
      </c>
      <c r="G6" s="1053">
        <f t="shared" si="0"/>
        <v>0</v>
      </c>
      <c r="H6" s="1054">
        <f t="shared" si="0"/>
        <v>0</v>
      </c>
      <c r="I6" s="1054">
        <f t="shared" si="0"/>
        <v>0</v>
      </c>
      <c r="J6" s="1055">
        <f t="shared" si="0"/>
        <v>0</v>
      </c>
    </row>
    <row r="7" spans="1:11" s="203" customFormat="1" ht="15" customHeight="1" x14ac:dyDescent="0.2">
      <c r="A7" s="1006"/>
      <c r="B7" s="1031"/>
      <c r="C7" s="1050"/>
      <c r="D7" s="1051"/>
      <c r="E7" s="1051"/>
      <c r="F7" s="1052"/>
      <c r="G7" s="1053"/>
      <c r="H7" s="1054"/>
      <c r="I7" s="1054"/>
      <c r="J7" s="1055"/>
    </row>
    <row r="8" spans="1:11" ht="25.5" x14ac:dyDescent="0.2">
      <c r="A8" s="317" t="s">
        <v>193</v>
      </c>
      <c r="B8" s="330" t="s">
        <v>660</v>
      </c>
      <c r="C8" s="319"/>
      <c r="D8" s="454"/>
      <c r="E8" s="320"/>
      <c r="F8" s="364"/>
      <c r="G8" s="408"/>
      <c r="H8" s="409"/>
      <c r="I8" s="409"/>
      <c r="J8" s="410"/>
      <c r="K8" s="290" t="str">
        <f t="shared" ref="K8:K17" si="1">IF(G8&gt;C8,"ERROR","")</f>
        <v/>
      </c>
    </row>
    <row r="9" spans="1:11" x14ac:dyDescent="0.2">
      <c r="A9" s="317" t="s">
        <v>194</v>
      </c>
      <c r="B9" s="330" t="s">
        <v>724</v>
      </c>
      <c r="C9" s="319"/>
      <c r="D9" s="320"/>
      <c r="E9" s="320"/>
      <c r="F9" s="364"/>
      <c r="G9" s="408"/>
      <c r="H9" s="409"/>
      <c r="I9" s="409"/>
      <c r="J9" s="410"/>
      <c r="K9" s="290" t="str">
        <f t="shared" si="1"/>
        <v/>
      </c>
    </row>
    <row r="10" spans="1:11" x14ac:dyDescent="0.2">
      <c r="A10" s="317" t="s">
        <v>195</v>
      </c>
      <c r="B10" s="330" t="s">
        <v>638</v>
      </c>
      <c r="C10" s="319"/>
      <c r="D10" s="320"/>
      <c r="E10" s="320"/>
      <c r="F10" s="364"/>
      <c r="G10" s="408"/>
      <c r="H10" s="409"/>
      <c r="I10" s="409"/>
      <c r="J10" s="410"/>
      <c r="K10" s="290" t="str">
        <f t="shared" si="1"/>
        <v/>
      </c>
    </row>
    <row r="11" spans="1:11" x14ac:dyDescent="0.2">
      <c r="A11" s="317" t="s">
        <v>196</v>
      </c>
      <c r="B11" s="330" t="s">
        <v>662</v>
      </c>
      <c r="C11" s="319"/>
      <c r="D11" s="320"/>
      <c r="E11" s="320"/>
      <c r="F11" s="364"/>
      <c r="G11" s="408"/>
      <c r="H11" s="409"/>
      <c r="I11" s="409"/>
      <c r="J11" s="410"/>
      <c r="K11" s="290" t="str">
        <f t="shared" si="1"/>
        <v/>
      </c>
    </row>
    <row r="12" spans="1:11" x14ac:dyDescent="0.2">
      <c r="A12" s="317" t="s">
        <v>197</v>
      </c>
      <c r="B12" s="330" t="s">
        <v>663</v>
      </c>
      <c r="C12" s="319"/>
      <c r="D12" s="320"/>
      <c r="E12" s="320"/>
      <c r="F12" s="364"/>
      <c r="G12" s="408"/>
      <c r="H12" s="409"/>
      <c r="I12" s="409"/>
      <c r="J12" s="410"/>
      <c r="K12" s="290" t="str">
        <f t="shared" si="1"/>
        <v/>
      </c>
    </row>
    <row r="13" spans="1:11" x14ac:dyDescent="0.2">
      <c r="A13" s="317" t="s">
        <v>198</v>
      </c>
      <c r="B13" s="330" t="s">
        <v>661</v>
      </c>
      <c r="C13" s="319"/>
      <c r="D13" s="320"/>
      <c r="E13" s="320"/>
      <c r="F13" s="364"/>
      <c r="G13" s="408"/>
      <c r="H13" s="409"/>
      <c r="I13" s="409"/>
      <c r="J13" s="410"/>
      <c r="K13" s="290" t="str">
        <f t="shared" si="1"/>
        <v/>
      </c>
    </row>
    <row r="14" spans="1:11" x14ac:dyDescent="0.2">
      <c r="A14" s="317" t="s">
        <v>199</v>
      </c>
      <c r="B14" s="329" t="s">
        <v>368</v>
      </c>
      <c r="C14" s="419"/>
      <c r="D14" s="420"/>
      <c r="E14" s="421"/>
      <c r="F14" s="422"/>
      <c r="G14" s="423"/>
      <c r="H14" s="424"/>
      <c r="I14" s="424"/>
      <c r="J14" s="425"/>
      <c r="K14" s="290" t="str">
        <f t="shared" si="1"/>
        <v/>
      </c>
    </row>
    <row r="15" spans="1:11" x14ac:dyDescent="0.2">
      <c r="A15" s="325" t="s">
        <v>200</v>
      </c>
      <c r="B15" s="331" t="s">
        <v>1121</v>
      </c>
      <c r="C15" s="419"/>
      <c r="D15" s="420"/>
      <c r="E15" s="421"/>
      <c r="F15" s="422"/>
      <c r="G15" s="423"/>
      <c r="H15" s="424"/>
      <c r="I15" s="424"/>
      <c r="J15" s="425"/>
      <c r="K15" s="290" t="str">
        <f t="shared" si="1"/>
        <v/>
      </c>
    </row>
    <row r="16" spans="1:11" x14ac:dyDescent="0.2">
      <c r="A16" s="325" t="s">
        <v>201</v>
      </c>
      <c r="B16" s="331" t="s">
        <v>1122</v>
      </c>
      <c r="C16" s="419"/>
      <c r="D16" s="420"/>
      <c r="E16" s="421"/>
      <c r="F16" s="422"/>
      <c r="G16" s="423"/>
      <c r="H16" s="424"/>
      <c r="I16" s="424"/>
      <c r="J16" s="425"/>
      <c r="K16" s="290" t="str">
        <f t="shared" si="1"/>
        <v/>
      </c>
    </row>
    <row r="17" spans="1:11" ht="13.5" thickBot="1" x14ac:dyDescent="0.25">
      <c r="A17" s="325" t="s">
        <v>205</v>
      </c>
      <c r="B17" s="331" t="s">
        <v>1122</v>
      </c>
      <c r="C17" s="332"/>
      <c r="D17" s="333"/>
      <c r="E17" s="333"/>
      <c r="F17" s="377"/>
      <c r="G17" s="426"/>
      <c r="H17" s="427"/>
      <c r="I17" s="427"/>
      <c r="J17" s="428"/>
      <c r="K17" s="290" t="str">
        <f t="shared" si="1"/>
        <v/>
      </c>
    </row>
    <row r="18" spans="1:11" s="203" customFormat="1" x14ac:dyDescent="0.2">
      <c r="C18" s="455"/>
      <c r="D18" s="455"/>
      <c r="E18" s="455"/>
      <c r="F18" s="455"/>
      <c r="G18" s="455"/>
      <c r="H18" s="455"/>
      <c r="I18" s="455"/>
      <c r="J18" s="455"/>
    </row>
    <row r="19" spans="1:11" s="203" customFormat="1" ht="13.5" thickBot="1" x14ac:dyDescent="0.25">
      <c r="C19" s="455"/>
      <c r="D19" s="455"/>
      <c r="E19" s="455"/>
      <c r="F19" s="455"/>
      <c r="G19" s="455"/>
      <c r="H19" s="455"/>
      <c r="I19" s="455"/>
      <c r="J19" s="455"/>
    </row>
    <row r="20" spans="1:11" s="203" customFormat="1" ht="16.5" thickBot="1" x14ac:dyDescent="0.25">
      <c r="A20" s="1024" t="s">
        <v>752</v>
      </c>
      <c r="B20" s="1025"/>
      <c r="C20" s="338">
        <f>SUM(C4,C6)</f>
        <v>0</v>
      </c>
      <c r="D20" s="338">
        <f t="shared" ref="D20:J20" si="2">SUM(D4,D6)</f>
        <v>0</v>
      </c>
      <c r="E20" s="338">
        <f t="shared" si="2"/>
        <v>0</v>
      </c>
      <c r="F20" s="338">
        <f t="shared" si="2"/>
        <v>0</v>
      </c>
      <c r="G20" s="338">
        <f t="shared" si="2"/>
        <v>0</v>
      </c>
      <c r="H20" s="338">
        <f t="shared" si="2"/>
        <v>0</v>
      </c>
      <c r="I20" s="338">
        <f t="shared" si="2"/>
        <v>0</v>
      </c>
      <c r="J20" s="338">
        <f t="shared" si="2"/>
        <v>0</v>
      </c>
    </row>
    <row r="21" spans="1:11" s="203" customFormat="1" x14ac:dyDescent="0.2">
      <c r="J21" s="339">
        <f>COUNTIFS(K8:K17,"ERROR")</f>
        <v>0</v>
      </c>
    </row>
    <row r="22" spans="1:11" s="203" customFormat="1" x14ac:dyDescent="0.2"/>
    <row r="23" spans="1:11" s="203" customFormat="1" x14ac:dyDescent="0.2">
      <c r="A23" s="290" t="str">
        <f>IF(J21=0,"","    ERROR: Gasto en Navarra no puede ser superior a Gasto en España")</f>
        <v/>
      </c>
    </row>
    <row r="24" spans="1:11" s="203" customFormat="1" x14ac:dyDescent="0.2">
      <c r="A24" s="345" t="s">
        <v>743</v>
      </c>
      <c r="B24" s="344" t="s">
        <v>768</v>
      </c>
      <c r="C24" s="344"/>
      <c r="D24" s="341"/>
      <c r="E24" s="342"/>
      <c r="F24" s="343"/>
      <c r="G24" s="341" t="s">
        <v>769</v>
      </c>
      <c r="H24" s="342"/>
    </row>
    <row r="25" spans="1:11" s="203" customFormat="1" x14ac:dyDescent="0.2">
      <c r="A25" s="345" t="s">
        <v>744</v>
      </c>
      <c r="B25" s="346" t="s">
        <v>745</v>
      </c>
      <c r="C25" s="344"/>
      <c r="D25" s="341"/>
      <c r="E25" s="342"/>
      <c r="F25" s="343"/>
      <c r="G25" s="342" t="s">
        <v>746</v>
      </c>
      <c r="H25" s="342"/>
    </row>
    <row r="26" spans="1:11" s="203" customFormat="1" x14ac:dyDescent="0.2">
      <c r="A26" s="345"/>
      <c r="C26" s="344"/>
      <c r="D26" s="341"/>
      <c r="E26" s="342"/>
      <c r="F26" s="343"/>
      <c r="G26" s="342" t="s">
        <v>1024</v>
      </c>
      <c r="H26" s="342"/>
    </row>
    <row r="27" spans="1:11" s="203" customFormat="1" ht="15" x14ac:dyDescent="0.25">
      <c r="A27" s="379"/>
      <c r="C27" s="342"/>
      <c r="D27" s="342"/>
      <c r="E27" s="342"/>
      <c r="F27" s="343"/>
      <c r="H27" s="342"/>
    </row>
    <row r="28" spans="1:11" s="203" customFormat="1" ht="16.5" x14ac:dyDescent="0.3">
      <c r="A28" s="349"/>
      <c r="C28" s="380"/>
      <c r="D28" s="380"/>
      <c r="E28" s="380"/>
      <c r="H28" s="380"/>
    </row>
    <row r="29" spans="1:11" s="203" customFormat="1" x14ac:dyDescent="0.2"/>
  </sheetData>
  <sheetProtection password="CD7A" sheet="1" objects="1" scenarios="1"/>
  <mergeCells count="20">
    <mergeCell ref="H6:H7"/>
    <mergeCell ref="I6:I7"/>
    <mergeCell ref="J6:J7"/>
    <mergeCell ref="C1:F1"/>
    <mergeCell ref="G1:J1"/>
    <mergeCell ref="G2:G3"/>
    <mergeCell ref="H2:I2"/>
    <mergeCell ref="J2:J3"/>
    <mergeCell ref="F2:F3"/>
    <mergeCell ref="A20:B20"/>
    <mergeCell ref="D6:D7"/>
    <mergeCell ref="E6:E7"/>
    <mergeCell ref="F6:F7"/>
    <mergeCell ref="G6:G7"/>
    <mergeCell ref="A3:B3"/>
    <mergeCell ref="D2:E2"/>
    <mergeCell ref="A5:B5"/>
    <mergeCell ref="A6:A7"/>
    <mergeCell ref="B6:B7"/>
    <mergeCell ref="C6:C7"/>
  </mergeCells>
  <phoneticPr fontId="3" type="noConversion"/>
  <pageMargins left="0.59055118110236227" right="0.59055118110236227" top="0.78740157480314965" bottom="0.78740157480314965" header="0" footer="0"/>
  <pageSetup paperSize="9" scale="78" fitToHeight="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54"/>
  <sheetViews>
    <sheetView showGridLines="0" zoomScaleNormal="100" workbookViewId="0">
      <selection activeCell="C1" sqref="C1:J1"/>
    </sheetView>
  </sheetViews>
  <sheetFormatPr baseColWidth="10" defaultColWidth="11.42578125" defaultRowHeight="12.75" x14ac:dyDescent="0.2"/>
  <cols>
    <col min="1" max="1" width="11.7109375" style="202" customWidth="1"/>
    <col min="2" max="2" width="39.7109375" style="202" customWidth="1"/>
    <col min="3" max="5" width="16.7109375" style="202" customWidth="1"/>
    <col min="6" max="6" width="12.42578125" style="202" customWidth="1"/>
    <col min="7" max="7" width="17.7109375" style="202" customWidth="1"/>
    <col min="8" max="8" width="16.140625" style="202" customWidth="1"/>
    <col min="9" max="9" width="15.85546875" style="202" customWidth="1"/>
    <col min="10" max="10" width="12.42578125" style="202" customWidth="1"/>
    <col min="11" max="16384" width="11.42578125" style="202"/>
  </cols>
  <sheetData>
    <row r="1" spans="1:11" ht="13.5" thickBot="1" x14ac:dyDescent="0.25">
      <c r="A1" s="203"/>
      <c r="B1" s="203"/>
      <c r="C1" s="1008" t="s">
        <v>1231</v>
      </c>
      <c r="D1" s="1009"/>
      <c r="E1" s="1009"/>
      <c r="F1" s="1009"/>
      <c r="G1" s="1010" t="s">
        <v>1237</v>
      </c>
      <c r="H1" s="1011"/>
      <c r="I1" s="1011"/>
      <c r="J1" s="1012"/>
      <c r="K1" s="203"/>
    </row>
    <row r="2" spans="1:11" ht="13.5" thickBot="1" x14ac:dyDescent="0.25">
      <c r="A2" s="287"/>
      <c r="B2" s="351"/>
      <c r="C2" s="1058" t="s">
        <v>747</v>
      </c>
      <c r="D2" s="456" t="s">
        <v>2</v>
      </c>
      <c r="E2" s="457"/>
      <c r="F2" s="1056" t="s">
        <v>3</v>
      </c>
      <c r="G2" s="1013" t="s">
        <v>747</v>
      </c>
      <c r="H2" s="1015" t="s">
        <v>2</v>
      </c>
      <c r="I2" s="1016"/>
      <c r="J2" s="1017" t="s">
        <v>3</v>
      </c>
      <c r="K2" s="203"/>
    </row>
    <row r="3" spans="1:11" ht="16.5" thickBot="1" x14ac:dyDescent="0.3">
      <c r="A3" s="1001" t="s">
        <v>263</v>
      </c>
      <c r="B3" s="1001"/>
      <c r="C3" s="1059"/>
      <c r="D3" s="458" t="s">
        <v>748</v>
      </c>
      <c r="E3" s="458" t="s">
        <v>5</v>
      </c>
      <c r="F3" s="1057"/>
      <c r="G3" s="1014"/>
      <c r="H3" s="294" t="s">
        <v>748</v>
      </c>
      <c r="I3" s="294" t="s">
        <v>5</v>
      </c>
      <c r="J3" s="1018"/>
      <c r="K3" s="203"/>
    </row>
    <row r="4" spans="1:11" ht="12.75" customHeight="1" x14ac:dyDescent="0.2">
      <c r="A4" s="203"/>
      <c r="B4" s="203"/>
      <c r="C4" s="459"/>
      <c r="D4" s="460"/>
      <c r="E4" s="460"/>
      <c r="F4" s="461"/>
      <c r="G4" s="462"/>
      <c r="H4" s="463"/>
      <c r="I4" s="463"/>
      <c r="J4" s="464"/>
      <c r="K4" s="203"/>
    </row>
    <row r="5" spans="1:11" x14ac:dyDescent="0.2">
      <c r="A5" s="1022"/>
      <c r="B5" s="1023"/>
      <c r="C5" s="465"/>
      <c r="D5" s="466"/>
      <c r="E5" s="466"/>
      <c r="F5" s="467"/>
      <c r="G5" s="468"/>
      <c r="H5" s="469"/>
      <c r="I5" s="469"/>
      <c r="J5" s="470"/>
      <c r="K5" s="203"/>
    </row>
    <row r="6" spans="1:11" ht="12.75" customHeight="1" x14ac:dyDescent="0.2">
      <c r="A6" s="450" t="s">
        <v>20</v>
      </c>
      <c r="B6" s="1007" t="s">
        <v>366</v>
      </c>
      <c r="C6" s="303">
        <f>SUM(C8:C43)</f>
        <v>0</v>
      </c>
      <c r="D6" s="304">
        <f>SUM(D8:D43)</f>
        <v>0</v>
      </c>
      <c r="E6" s="304">
        <f t="shared" ref="E6:J6" si="0">SUM(E8:E43)</f>
        <v>0</v>
      </c>
      <c r="F6" s="363">
        <f t="shared" si="0"/>
        <v>0</v>
      </c>
      <c r="G6" s="314">
        <f t="shared" si="0"/>
        <v>0</v>
      </c>
      <c r="H6" s="315">
        <f t="shared" si="0"/>
        <v>0</v>
      </c>
      <c r="I6" s="315">
        <f t="shared" si="0"/>
        <v>0</v>
      </c>
      <c r="J6" s="316">
        <f t="shared" si="0"/>
        <v>0</v>
      </c>
      <c r="K6" s="203"/>
    </row>
    <row r="7" spans="1:11" ht="21.75" customHeight="1" x14ac:dyDescent="0.2">
      <c r="A7" s="450"/>
      <c r="B7" s="1007"/>
      <c r="C7" s="303"/>
      <c r="D7" s="466"/>
      <c r="E7" s="466"/>
      <c r="F7" s="467"/>
      <c r="G7" s="468"/>
      <c r="H7" s="469"/>
      <c r="I7" s="469"/>
      <c r="J7" s="470"/>
      <c r="K7" s="203"/>
    </row>
    <row r="8" spans="1:11" ht="13.5" customHeight="1" x14ac:dyDescent="0.2">
      <c r="A8" s="317" t="s">
        <v>266</v>
      </c>
      <c r="B8" s="318" t="s">
        <v>1123</v>
      </c>
      <c r="C8" s="12"/>
      <c r="D8" s="13"/>
      <c r="E8" s="13"/>
      <c r="F8" s="14"/>
      <c r="G8" s="15"/>
      <c r="H8" s="16"/>
      <c r="I8" s="16"/>
      <c r="J8" s="17"/>
      <c r="K8" s="290" t="str">
        <f t="shared" ref="K8:K43" si="1">IF(G8&gt;C8,"ERROR","")</f>
        <v/>
      </c>
    </row>
    <row r="9" spans="1:11" ht="13.5" customHeight="1" x14ac:dyDescent="0.2">
      <c r="A9" s="317" t="s">
        <v>267</v>
      </c>
      <c r="B9" s="318" t="s">
        <v>1124</v>
      </c>
      <c r="C9" s="12"/>
      <c r="D9" s="13"/>
      <c r="E9" s="13"/>
      <c r="F9" s="14"/>
      <c r="G9" s="15"/>
      <c r="H9" s="16"/>
      <c r="I9" s="16"/>
      <c r="J9" s="17"/>
      <c r="K9" s="290" t="str">
        <f t="shared" si="1"/>
        <v/>
      </c>
    </row>
    <row r="10" spans="1:11" ht="13.5" customHeight="1" x14ac:dyDescent="0.2">
      <c r="A10" s="317" t="s">
        <v>268</v>
      </c>
      <c r="B10" s="318" t="s">
        <v>1125</v>
      </c>
      <c r="C10" s="12"/>
      <c r="D10" s="13"/>
      <c r="E10" s="13"/>
      <c r="F10" s="14"/>
      <c r="G10" s="15"/>
      <c r="H10" s="16"/>
      <c r="I10" s="16"/>
      <c r="J10" s="17"/>
      <c r="K10" s="290" t="str">
        <f t="shared" si="1"/>
        <v/>
      </c>
    </row>
    <row r="11" spans="1:11" ht="13.5" customHeight="1" x14ac:dyDescent="0.2">
      <c r="A11" s="317" t="s">
        <v>269</v>
      </c>
      <c r="B11" s="318" t="s">
        <v>1126</v>
      </c>
      <c r="C11" s="12"/>
      <c r="D11" s="13"/>
      <c r="E11" s="13"/>
      <c r="F11" s="14"/>
      <c r="G11" s="15"/>
      <c r="H11" s="16"/>
      <c r="I11" s="16"/>
      <c r="J11" s="17"/>
      <c r="K11" s="290" t="str">
        <f t="shared" si="1"/>
        <v/>
      </c>
    </row>
    <row r="12" spans="1:11" ht="13.5" customHeight="1" x14ac:dyDescent="0.2">
      <c r="A12" s="317" t="s">
        <v>21</v>
      </c>
      <c r="B12" s="318" t="s">
        <v>1127</v>
      </c>
      <c r="C12" s="12"/>
      <c r="D12" s="13"/>
      <c r="E12" s="13"/>
      <c r="F12" s="14"/>
      <c r="G12" s="15"/>
      <c r="H12" s="16"/>
      <c r="I12" s="16"/>
      <c r="J12" s="17"/>
      <c r="K12" s="290" t="str">
        <f t="shared" si="1"/>
        <v/>
      </c>
    </row>
    <row r="13" spans="1:11" ht="13.5" customHeight="1" x14ac:dyDescent="0.2">
      <c r="A13" s="317" t="s">
        <v>22</v>
      </c>
      <c r="B13" s="318" t="s">
        <v>1128</v>
      </c>
      <c r="C13" s="12"/>
      <c r="D13" s="13"/>
      <c r="E13" s="13"/>
      <c r="F13" s="14"/>
      <c r="G13" s="15"/>
      <c r="H13" s="16"/>
      <c r="I13" s="16"/>
      <c r="J13" s="17"/>
      <c r="K13" s="290" t="str">
        <f t="shared" si="1"/>
        <v/>
      </c>
    </row>
    <row r="14" spans="1:11" ht="13.5" customHeight="1" x14ac:dyDescent="0.2">
      <c r="A14" s="317" t="s">
        <v>23</v>
      </c>
      <c r="B14" s="318" t="s">
        <v>1129</v>
      </c>
      <c r="C14" s="12"/>
      <c r="D14" s="13"/>
      <c r="E14" s="13"/>
      <c r="F14" s="14"/>
      <c r="G14" s="15"/>
      <c r="H14" s="16"/>
      <c r="I14" s="16"/>
      <c r="J14" s="17"/>
      <c r="K14" s="290" t="str">
        <f t="shared" si="1"/>
        <v/>
      </c>
    </row>
    <row r="15" spans="1:11" ht="13.5" customHeight="1" x14ac:dyDescent="0.2">
      <c r="A15" s="317" t="s">
        <v>24</v>
      </c>
      <c r="B15" s="318" t="s">
        <v>1130</v>
      </c>
      <c r="C15" s="12"/>
      <c r="D15" s="13"/>
      <c r="E15" s="13"/>
      <c r="F15" s="14"/>
      <c r="G15" s="15"/>
      <c r="H15" s="16"/>
      <c r="I15" s="16"/>
      <c r="J15" s="17"/>
      <c r="K15" s="290" t="str">
        <f t="shared" si="1"/>
        <v/>
      </c>
    </row>
    <row r="16" spans="1:11" ht="13.5" customHeight="1" x14ac:dyDescent="0.2">
      <c r="A16" s="317" t="s">
        <v>25</v>
      </c>
      <c r="B16" s="318" t="s">
        <v>1131</v>
      </c>
      <c r="C16" s="12"/>
      <c r="D16" s="13"/>
      <c r="E16" s="13"/>
      <c r="F16" s="14"/>
      <c r="G16" s="15"/>
      <c r="H16" s="16"/>
      <c r="I16" s="16"/>
      <c r="J16" s="17"/>
      <c r="K16" s="290" t="str">
        <f t="shared" si="1"/>
        <v/>
      </c>
    </row>
    <row r="17" spans="1:11" ht="13.5" customHeight="1" x14ac:dyDescent="0.2">
      <c r="A17" s="317" t="s">
        <v>26</v>
      </c>
      <c r="B17" s="318" t="s">
        <v>1132</v>
      </c>
      <c r="C17" s="12"/>
      <c r="D17" s="13"/>
      <c r="E17" s="13"/>
      <c r="F17" s="14"/>
      <c r="G17" s="15"/>
      <c r="H17" s="16"/>
      <c r="I17" s="16"/>
      <c r="J17" s="17"/>
      <c r="K17" s="290" t="str">
        <f t="shared" si="1"/>
        <v/>
      </c>
    </row>
    <row r="18" spans="1:11" ht="13.5" customHeight="1" x14ac:dyDescent="0.2">
      <c r="A18" s="317" t="s">
        <v>27</v>
      </c>
      <c r="B18" s="318" t="s">
        <v>1132</v>
      </c>
      <c r="C18" s="12"/>
      <c r="D18" s="13"/>
      <c r="E18" s="13"/>
      <c r="F18" s="14"/>
      <c r="G18" s="15"/>
      <c r="H18" s="16"/>
      <c r="I18" s="16"/>
      <c r="J18" s="17"/>
      <c r="K18" s="290" t="str">
        <f t="shared" si="1"/>
        <v/>
      </c>
    </row>
    <row r="19" spans="1:11" ht="13.5" customHeight="1" x14ac:dyDescent="0.2">
      <c r="A19" s="317" t="s">
        <v>28</v>
      </c>
      <c r="B19" s="318" t="s">
        <v>1133</v>
      </c>
      <c r="C19" s="12"/>
      <c r="D19" s="13"/>
      <c r="E19" s="13"/>
      <c r="F19" s="14"/>
      <c r="G19" s="15"/>
      <c r="H19" s="16"/>
      <c r="I19" s="16"/>
      <c r="J19" s="17"/>
      <c r="K19" s="290" t="str">
        <f t="shared" si="1"/>
        <v/>
      </c>
    </row>
    <row r="20" spans="1:11" ht="13.5" customHeight="1" x14ac:dyDescent="0.2">
      <c r="A20" s="317" t="s">
        <v>29</v>
      </c>
      <c r="B20" s="318" t="s">
        <v>1133</v>
      </c>
      <c r="C20" s="12"/>
      <c r="D20" s="13"/>
      <c r="E20" s="13"/>
      <c r="F20" s="14"/>
      <c r="G20" s="15"/>
      <c r="H20" s="16"/>
      <c r="I20" s="16"/>
      <c r="J20" s="17"/>
      <c r="K20" s="290" t="str">
        <f t="shared" si="1"/>
        <v/>
      </c>
    </row>
    <row r="21" spans="1:11" ht="13.5" customHeight="1" x14ac:dyDescent="0.2">
      <c r="A21" s="317" t="s">
        <v>30</v>
      </c>
      <c r="B21" s="318" t="s">
        <v>1134</v>
      </c>
      <c r="C21" s="12"/>
      <c r="D21" s="13"/>
      <c r="E21" s="13"/>
      <c r="F21" s="14"/>
      <c r="G21" s="15"/>
      <c r="H21" s="16"/>
      <c r="I21" s="16"/>
      <c r="J21" s="17"/>
      <c r="K21" s="290" t="str">
        <f t="shared" si="1"/>
        <v/>
      </c>
    </row>
    <row r="22" spans="1:11" ht="13.5" customHeight="1" x14ac:dyDescent="0.2">
      <c r="A22" s="317" t="s">
        <v>270</v>
      </c>
      <c r="B22" s="318" t="s">
        <v>1135</v>
      </c>
      <c r="C22" s="12"/>
      <c r="D22" s="13"/>
      <c r="E22" s="13"/>
      <c r="F22" s="14"/>
      <c r="G22" s="15"/>
      <c r="H22" s="16"/>
      <c r="I22" s="16"/>
      <c r="J22" s="17"/>
      <c r="K22" s="290" t="str">
        <f t="shared" si="1"/>
        <v/>
      </c>
    </row>
    <row r="23" spans="1:11" ht="13.5" customHeight="1" x14ac:dyDescent="0.2">
      <c r="A23" s="317" t="s">
        <v>271</v>
      </c>
      <c r="B23" s="318" t="s">
        <v>1136</v>
      </c>
      <c r="C23" s="12"/>
      <c r="D23" s="13"/>
      <c r="E23" s="13"/>
      <c r="F23" s="14"/>
      <c r="G23" s="15"/>
      <c r="H23" s="16"/>
      <c r="I23" s="16"/>
      <c r="J23" s="17"/>
      <c r="K23" s="290" t="str">
        <f t="shared" si="1"/>
        <v/>
      </c>
    </row>
    <row r="24" spans="1:11" ht="13.5" customHeight="1" x14ac:dyDescent="0.2">
      <c r="A24" s="317" t="s">
        <v>272</v>
      </c>
      <c r="B24" s="318" t="s">
        <v>1136</v>
      </c>
      <c r="C24" s="12"/>
      <c r="D24" s="13"/>
      <c r="E24" s="13"/>
      <c r="F24" s="14"/>
      <c r="G24" s="15"/>
      <c r="H24" s="16"/>
      <c r="I24" s="16"/>
      <c r="J24" s="17"/>
      <c r="K24" s="290" t="str">
        <f t="shared" si="1"/>
        <v/>
      </c>
    </row>
    <row r="25" spans="1:11" ht="13.5" customHeight="1" x14ac:dyDescent="0.2">
      <c r="A25" s="317" t="s">
        <v>273</v>
      </c>
      <c r="B25" s="411" t="s">
        <v>361</v>
      </c>
      <c r="C25" s="12"/>
      <c r="D25" s="13"/>
      <c r="E25" s="13"/>
      <c r="F25" s="14"/>
      <c r="G25" s="15"/>
      <c r="H25" s="16"/>
      <c r="I25" s="16"/>
      <c r="J25" s="17"/>
      <c r="K25" s="290" t="str">
        <f t="shared" si="1"/>
        <v/>
      </c>
    </row>
    <row r="26" spans="1:11" ht="13.5" customHeight="1" x14ac:dyDescent="0.2">
      <c r="A26" s="317" t="s">
        <v>274</v>
      </c>
      <c r="B26" s="411" t="s">
        <v>361</v>
      </c>
      <c r="C26" s="12"/>
      <c r="D26" s="13"/>
      <c r="E26" s="13"/>
      <c r="F26" s="14"/>
      <c r="G26" s="15"/>
      <c r="H26" s="16"/>
      <c r="I26" s="16"/>
      <c r="J26" s="17"/>
      <c r="K26" s="290" t="str">
        <f t="shared" si="1"/>
        <v/>
      </c>
    </row>
    <row r="27" spans="1:11" ht="13.5" customHeight="1" x14ac:dyDescent="0.2">
      <c r="A27" s="317" t="s">
        <v>275</v>
      </c>
      <c r="B27" s="411" t="s">
        <v>628</v>
      </c>
      <c r="C27" s="12"/>
      <c r="D27" s="13"/>
      <c r="E27" s="13"/>
      <c r="F27" s="14"/>
      <c r="G27" s="15"/>
      <c r="H27" s="16"/>
      <c r="I27" s="16"/>
      <c r="J27" s="17"/>
      <c r="K27" s="290" t="str">
        <f t="shared" si="1"/>
        <v/>
      </c>
    </row>
    <row r="28" spans="1:11" ht="13.5" customHeight="1" x14ac:dyDescent="0.2">
      <c r="A28" s="317" t="s">
        <v>349</v>
      </c>
      <c r="B28" s="411" t="s">
        <v>628</v>
      </c>
      <c r="C28" s="12"/>
      <c r="D28" s="13"/>
      <c r="E28" s="13"/>
      <c r="F28" s="14"/>
      <c r="G28" s="15"/>
      <c r="H28" s="16"/>
      <c r="I28" s="16"/>
      <c r="J28" s="17"/>
      <c r="K28" s="290" t="str">
        <f t="shared" si="1"/>
        <v/>
      </c>
    </row>
    <row r="29" spans="1:11" ht="13.5" customHeight="1" x14ac:dyDescent="0.2">
      <c r="A29" s="317" t="s">
        <v>350</v>
      </c>
      <c r="B29" s="318" t="s">
        <v>629</v>
      </c>
      <c r="C29" s="12"/>
      <c r="D29" s="13"/>
      <c r="E29" s="13"/>
      <c r="F29" s="14"/>
      <c r="G29" s="15"/>
      <c r="H29" s="16"/>
      <c r="I29" s="16"/>
      <c r="J29" s="17"/>
      <c r="K29" s="290" t="str">
        <f t="shared" si="1"/>
        <v/>
      </c>
    </row>
    <row r="30" spans="1:11" ht="13.5" customHeight="1" x14ac:dyDescent="0.2">
      <c r="A30" s="317" t="s">
        <v>351</v>
      </c>
      <c r="B30" s="318" t="s">
        <v>630</v>
      </c>
      <c r="C30" s="12"/>
      <c r="D30" s="13"/>
      <c r="E30" s="13"/>
      <c r="F30" s="14"/>
      <c r="G30" s="15"/>
      <c r="H30" s="16"/>
      <c r="I30" s="16"/>
      <c r="J30" s="17"/>
      <c r="K30" s="290" t="str">
        <f t="shared" si="1"/>
        <v/>
      </c>
    </row>
    <row r="31" spans="1:11" ht="13.5" customHeight="1" x14ac:dyDescent="0.2">
      <c r="A31" s="317" t="s">
        <v>352</v>
      </c>
      <c r="B31" s="318" t="s">
        <v>631</v>
      </c>
      <c r="C31" s="12"/>
      <c r="D31" s="13"/>
      <c r="E31" s="13"/>
      <c r="F31" s="14"/>
      <c r="G31" s="15"/>
      <c r="H31" s="16"/>
      <c r="I31" s="16"/>
      <c r="J31" s="17"/>
      <c r="K31" s="290" t="str">
        <f t="shared" si="1"/>
        <v/>
      </c>
    </row>
    <row r="32" spans="1:11" ht="13.5" customHeight="1" x14ac:dyDescent="0.2">
      <c r="A32" s="317" t="s">
        <v>353</v>
      </c>
      <c r="B32" s="318" t="s">
        <v>631</v>
      </c>
      <c r="C32" s="12"/>
      <c r="D32" s="13"/>
      <c r="E32" s="13"/>
      <c r="F32" s="14"/>
      <c r="G32" s="15"/>
      <c r="H32" s="16"/>
      <c r="I32" s="16"/>
      <c r="J32" s="17"/>
      <c r="K32" s="290" t="str">
        <f t="shared" si="1"/>
        <v/>
      </c>
    </row>
    <row r="33" spans="1:11" x14ac:dyDescent="0.2">
      <c r="A33" s="317" t="s">
        <v>354</v>
      </c>
      <c r="B33" s="411" t="s">
        <v>632</v>
      </c>
      <c r="C33" s="12"/>
      <c r="D33" s="13"/>
      <c r="E33" s="13"/>
      <c r="F33" s="14"/>
      <c r="G33" s="15"/>
      <c r="H33" s="16"/>
      <c r="I33" s="16"/>
      <c r="J33" s="17"/>
      <c r="K33" s="290" t="str">
        <f t="shared" si="1"/>
        <v/>
      </c>
    </row>
    <row r="34" spans="1:11" ht="13.5" customHeight="1" x14ac:dyDescent="0.2">
      <c r="A34" s="317" t="s">
        <v>355</v>
      </c>
      <c r="B34" s="411" t="s">
        <v>1137</v>
      </c>
      <c r="C34" s="12"/>
      <c r="D34" s="13"/>
      <c r="E34" s="13"/>
      <c r="F34" s="14"/>
      <c r="G34" s="15"/>
      <c r="H34" s="16"/>
      <c r="I34" s="16"/>
      <c r="J34" s="17"/>
      <c r="K34" s="290" t="str">
        <f t="shared" si="1"/>
        <v/>
      </c>
    </row>
    <row r="35" spans="1:11" ht="13.5" customHeight="1" x14ac:dyDescent="0.2">
      <c r="A35" s="317" t="s">
        <v>356</v>
      </c>
      <c r="B35" s="411" t="s">
        <v>1137</v>
      </c>
      <c r="C35" s="12"/>
      <c r="D35" s="13"/>
      <c r="E35" s="13"/>
      <c r="F35" s="14"/>
      <c r="G35" s="15"/>
      <c r="H35" s="16"/>
      <c r="I35" s="16"/>
      <c r="J35" s="17"/>
      <c r="K35" s="290" t="str">
        <f t="shared" si="1"/>
        <v/>
      </c>
    </row>
    <row r="36" spans="1:11" ht="13.5" customHeight="1" x14ac:dyDescent="0.2">
      <c r="A36" s="317" t="s">
        <v>357</v>
      </c>
      <c r="B36" s="411" t="s">
        <v>1138</v>
      </c>
      <c r="C36" s="12"/>
      <c r="D36" s="13"/>
      <c r="E36" s="13"/>
      <c r="F36" s="14"/>
      <c r="G36" s="15"/>
      <c r="H36" s="16"/>
      <c r="I36" s="16"/>
      <c r="J36" s="17"/>
      <c r="K36" s="290" t="str">
        <f t="shared" si="1"/>
        <v/>
      </c>
    </row>
    <row r="37" spans="1:11" ht="13.5" customHeight="1" x14ac:dyDescent="0.2">
      <c r="A37" s="317" t="s">
        <v>358</v>
      </c>
      <c r="B37" s="411" t="s">
        <v>1139</v>
      </c>
      <c r="C37" s="12"/>
      <c r="D37" s="13"/>
      <c r="E37" s="13"/>
      <c r="F37" s="14"/>
      <c r="G37" s="15"/>
      <c r="H37" s="16"/>
      <c r="I37" s="16"/>
      <c r="J37" s="17"/>
      <c r="K37" s="290" t="str">
        <f t="shared" si="1"/>
        <v/>
      </c>
    </row>
    <row r="38" spans="1:11" ht="13.5" customHeight="1" x14ac:dyDescent="0.2">
      <c r="A38" s="317" t="s">
        <v>359</v>
      </c>
      <c r="B38" s="411" t="s">
        <v>1140</v>
      </c>
      <c r="C38" s="12"/>
      <c r="D38" s="13"/>
      <c r="E38" s="13"/>
      <c r="F38" s="14"/>
      <c r="G38" s="15"/>
      <c r="H38" s="16"/>
      <c r="I38" s="16"/>
      <c r="J38" s="17"/>
      <c r="K38" s="290" t="str">
        <f t="shared" si="1"/>
        <v/>
      </c>
    </row>
    <row r="39" spans="1:11" ht="13.5" customHeight="1" x14ac:dyDescent="0.2">
      <c r="A39" s="317" t="s">
        <v>360</v>
      </c>
      <c r="B39" s="411" t="s">
        <v>262</v>
      </c>
      <c r="C39" s="12"/>
      <c r="D39" s="13"/>
      <c r="E39" s="13"/>
      <c r="F39" s="14"/>
      <c r="G39" s="15"/>
      <c r="H39" s="16"/>
      <c r="I39" s="16"/>
      <c r="J39" s="17"/>
      <c r="K39" s="290" t="str">
        <f t="shared" si="1"/>
        <v/>
      </c>
    </row>
    <row r="40" spans="1:11" x14ac:dyDescent="0.2">
      <c r="A40" s="317" t="s">
        <v>362</v>
      </c>
      <c r="B40" s="411" t="s">
        <v>259</v>
      </c>
      <c r="C40" s="12"/>
      <c r="D40" s="13"/>
      <c r="E40" s="13"/>
      <c r="F40" s="14"/>
      <c r="G40" s="15"/>
      <c r="H40" s="16"/>
      <c r="I40" s="16"/>
      <c r="J40" s="17"/>
      <c r="K40" s="290" t="str">
        <f t="shared" si="1"/>
        <v/>
      </c>
    </row>
    <row r="41" spans="1:11" x14ac:dyDescent="0.2">
      <c r="A41" s="317" t="s">
        <v>363</v>
      </c>
      <c r="B41" s="411" t="s">
        <v>133</v>
      </c>
      <c r="C41" s="12"/>
      <c r="D41" s="13"/>
      <c r="E41" s="13"/>
      <c r="F41" s="14"/>
      <c r="G41" s="15"/>
      <c r="H41" s="16"/>
      <c r="I41" s="16"/>
      <c r="J41" s="17"/>
      <c r="K41" s="290" t="str">
        <f t="shared" si="1"/>
        <v/>
      </c>
    </row>
    <row r="42" spans="1:11" x14ac:dyDescent="0.2">
      <c r="A42" s="317" t="s">
        <v>364</v>
      </c>
      <c r="B42" s="329" t="s">
        <v>730</v>
      </c>
      <c r="C42" s="18"/>
      <c r="D42" s="19"/>
      <c r="E42" s="19"/>
      <c r="F42" s="20"/>
      <c r="G42" s="21"/>
      <c r="H42" s="22"/>
      <c r="I42" s="22"/>
      <c r="J42" s="23"/>
      <c r="K42" s="290" t="str">
        <f t="shared" si="1"/>
        <v/>
      </c>
    </row>
    <row r="43" spans="1:11" ht="13.5" thickBot="1" x14ac:dyDescent="0.25">
      <c r="A43" s="325" t="s">
        <v>365</v>
      </c>
      <c r="B43" s="331" t="s">
        <v>1141</v>
      </c>
      <c r="C43" s="24"/>
      <c r="D43" s="25"/>
      <c r="E43" s="25"/>
      <c r="F43" s="26"/>
      <c r="G43" s="27"/>
      <c r="H43" s="28"/>
      <c r="I43" s="28"/>
      <c r="J43" s="29"/>
      <c r="K43" s="290" t="str">
        <f t="shared" si="1"/>
        <v/>
      </c>
    </row>
    <row r="44" spans="1:11" ht="15.75" x14ac:dyDescent="0.25">
      <c r="A44" s="203"/>
      <c r="B44" s="471"/>
      <c r="C44" s="203"/>
      <c r="D44" s="203"/>
      <c r="E44" s="203"/>
      <c r="F44" s="203"/>
      <c r="G44" s="203"/>
      <c r="H44" s="203"/>
      <c r="I44" s="203"/>
      <c r="J44" s="203"/>
    </row>
    <row r="45" spans="1:11" ht="13.5" thickBot="1" x14ac:dyDescent="0.25">
      <c r="A45" s="203"/>
      <c r="B45" s="203"/>
      <c r="C45" s="203"/>
      <c r="D45" s="203"/>
      <c r="E45" s="203"/>
      <c r="F45" s="203"/>
      <c r="G45" s="203"/>
      <c r="H45" s="203"/>
      <c r="I45" s="203"/>
      <c r="J45" s="203"/>
    </row>
    <row r="46" spans="1:11" ht="16.5" customHeight="1" thickBot="1" x14ac:dyDescent="0.25">
      <c r="A46" s="1024" t="s">
        <v>753</v>
      </c>
      <c r="B46" s="1025"/>
      <c r="C46" s="338">
        <f>C6</f>
        <v>0</v>
      </c>
      <c r="D46" s="338">
        <f t="shared" ref="D46:J46" si="2">D6</f>
        <v>0</v>
      </c>
      <c r="E46" s="338">
        <f t="shared" si="2"/>
        <v>0</v>
      </c>
      <c r="F46" s="338">
        <f t="shared" si="2"/>
        <v>0</v>
      </c>
      <c r="G46" s="338">
        <f t="shared" si="2"/>
        <v>0</v>
      </c>
      <c r="H46" s="338">
        <f t="shared" si="2"/>
        <v>0</v>
      </c>
      <c r="I46" s="338">
        <f t="shared" si="2"/>
        <v>0</v>
      </c>
      <c r="J46" s="338">
        <f t="shared" si="2"/>
        <v>0</v>
      </c>
    </row>
    <row r="47" spans="1:11" x14ac:dyDescent="0.2">
      <c r="A47" s="203"/>
      <c r="B47" s="203"/>
      <c r="C47" s="203"/>
      <c r="D47" s="203"/>
      <c r="E47" s="203"/>
      <c r="F47" s="203"/>
      <c r="G47" s="203"/>
      <c r="H47" s="203"/>
      <c r="I47" s="203"/>
      <c r="J47" s="339">
        <f>COUNTIFS(K8:K43,"ERROR")</f>
        <v>0</v>
      </c>
    </row>
    <row r="48" spans="1:11" x14ac:dyDescent="0.2">
      <c r="A48" s="203"/>
      <c r="B48" s="203"/>
      <c r="C48" s="203"/>
      <c r="D48" s="203"/>
      <c r="E48" s="203"/>
      <c r="F48" s="203"/>
      <c r="G48" s="203"/>
      <c r="H48" s="203"/>
      <c r="I48" s="203"/>
      <c r="J48" s="203"/>
    </row>
    <row r="49" spans="1:10" x14ac:dyDescent="0.2">
      <c r="A49" s="290" t="str">
        <f>IF(J47=0,"","    ERROR: Gasto en Navarra no puede ser superior a Gasto en España")</f>
        <v/>
      </c>
      <c r="B49" s="203"/>
      <c r="C49" s="203"/>
      <c r="D49" s="203"/>
      <c r="E49" s="203"/>
      <c r="F49" s="203"/>
      <c r="G49" s="203"/>
      <c r="H49" s="203"/>
      <c r="I49" s="203"/>
      <c r="J49" s="203"/>
    </row>
    <row r="50" spans="1:10" x14ac:dyDescent="0.2">
      <c r="A50" s="345" t="s">
        <v>743</v>
      </c>
      <c r="B50" s="344" t="s">
        <v>768</v>
      </c>
      <c r="C50" s="344"/>
      <c r="D50" s="341"/>
      <c r="E50" s="342"/>
      <c r="F50" s="343"/>
      <c r="G50" s="341" t="s">
        <v>769</v>
      </c>
      <c r="H50" s="342"/>
      <c r="I50" s="203"/>
      <c r="J50" s="203"/>
    </row>
    <row r="51" spans="1:10" x14ac:dyDescent="0.2">
      <c r="A51" s="345" t="s">
        <v>744</v>
      </c>
      <c r="B51" s="346" t="s">
        <v>745</v>
      </c>
      <c r="C51" s="344"/>
      <c r="D51" s="341"/>
      <c r="E51" s="342"/>
      <c r="F51" s="343"/>
      <c r="G51" s="342" t="s">
        <v>746</v>
      </c>
      <c r="H51" s="342"/>
      <c r="I51" s="203"/>
      <c r="J51" s="203"/>
    </row>
    <row r="52" spans="1:10" x14ac:dyDescent="0.2">
      <c r="A52" s="345"/>
      <c r="B52" s="378"/>
      <c r="C52" s="344"/>
      <c r="D52" s="341"/>
      <c r="E52" s="342"/>
      <c r="F52" s="343"/>
      <c r="G52" s="342"/>
      <c r="H52" s="342"/>
      <c r="I52" s="203"/>
      <c r="J52" s="203"/>
    </row>
    <row r="53" spans="1:10" ht="15" x14ac:dyDescent="0.25">
      <c r="A53" s="379"/>
      <c r="B53" s="378"/>
      <c r="C53" s="342"/>
      <c r="D53" s="342"/>
      <c r="E53" s="342"/>
      <c r="F53" s="343"/>
      <c r="G53" s="342" t="s">
        <v>1024</v>
      </c>
      <c r="H53" s="342"/>
      <c r="I53" s="203"/>
      <c r="J53" s="203"/>
    </row>
    <row r="54" spans="1:10" x14ac:dyDescent="0.2">
      <c r="A54" s="472"/>
      <c r="B54" s="473"/>
      <c r="C54" s="380"/>
      <c r="D54" s="380"/>
      <c r="E54" s="380"/>
      <c r="F54" s="203"/>
      <c r="G54" s="203"/>
      <c r="H54" s="380"/>
      <c r="I54" s="203"/>
      <c r="J54" s="203"/>
    </row>
  </sheetData>
  <sheetProtection password="CD7A" sheet="1" objects="1" scenarios="1"/>
  <mergeCells count="11">
    <mergeCell ref="C1:F1"/>
    <mergeCell ref="G1:J1"/>
    <mergeCell ref="C2:C3"/>
    <mergeCell ref="G2:G3"/>
    <mergeCell ref="H2:I2"/>
    <mergeCell ref="J2:J3"/>
    <mergeCell ref="A46:B46"/>
    <mergeCell ref="F2:F3"/>
    <mergeCell ref="A3:B3"/>
    <mergeCell ref="B6:B7"/>
    <mergeCell ref="A5:B5"/>
  </mergeCells>
  <phoneticPr fontId="2" type="noConversion"/>
  <pageMargins left="0.59055118110236227" right="0.59055118110236227" top="0.78740157480314965" bottom="0.78740157480314965"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42"/>
  <sheetViews>
    <sheetView showGridLines="0" zoomScaleNormal="100" workbookViewId="0">
      <selection activeCell="C1" sqref="C1:J1"/>
    </sheetView>
  </sheetViews>
  <sheetFormatPr baseColWidth="10" defaultColWidth="11.42578125" defaultRowHeight="12.75" x14ac:dyDescent="0.2"/>
  <cols>
    <col min="1" max="1" width="11.7109375" style="475" customWidth="1"/>
    <col min="2" max="2" width="39.7109375" style="475" customWidth="1"/>
    <col min="3" max="3" width="16.7109375" style="475" customWidth="1"/>
    <col min="4" max="4" width="15.5703125" style="475" customWidth="1"/>
    <col min="5" max="5" width="15" style="475" customWidth="1"/>
    <col min="6" max="6" width="15.28515625" style="475" customWidth="1"/>
    <col min="7" max="7" width="14.42578125" style="475" customWidth="1"/>
    <col min="8" max="8" width="15.140625" style="475" customWidth="1"/>
    <col min="9" max="9" width="14.85546875" style="475" customWidth="1"/>
    <col min="10" max="10" width="14.140625" style="475" customWidth="1"/>
    <col min="11" max="11" width="11.42578125" style="474"/>
    <col min="12" max="16384" width="11.42578125" style="475"/>
  </cols>
  <sheetData>
    <row r="1" spans="1:11" ht="13.5" thickBot="1" x14ac:dyDescent="0.25">
      <c r="A1" s="474"/>
      <c r="B1" s="474"/>
      <c r="C1" s="1008" t="s">
        <v>1231</v>
      </c>
      <c r="D1" s="1009"/>
      <c r="E1" s="1009"/>
      <c r="F1" s="1009"/>
      <c r="G1" s="1010" t="s">
        <v>1237</v>
      </c>
      <c r="H1" s="1011"/>
      <c r="I1" s="1011"/>
      <c r="J1" s="1012"/>
    </row>
    <row r="2" spans="1:11" ht="13.5" customHeight="1" thickBot="1" x14ac:dyDescent="0.25">
      <c r="A2" s="476"/>
      <c r="B2" s="477"/>
      <c r="C2" s="1062" t="s">
        <v>747</v>
      </c>
      <c r="D2" s="478" t="s">
        <v>2</v>
      </c>
      <c r="E2" s="479"/>
      <c r="F2" s="1074" t="s">
        <v>3</v>
      </c>
      <c r="G2" s="1064" t="s">
        <v>747</v>
      </c>
      <c r="H2" s="1066" t="s">
        <v>2</v>
      </c>
      <c r="I2" s="1067"/>
      <c r="J2" s="1072" t="s">
        <v>3</v>
      </c>
    </row>
    <row r="3" spans="1:11" ht="16.5" customHeight="1" thickBot="1" x14ac:dyDescent="0.35">
      <c r="A3" s="1076" t="s">
        <v>754</v>
      </c>
      <c r="B3" s="1077"/>
      <c r="C3" s="1063"/>
      <c r="D3" s="480" t="s">
        <v>748</v>
      </c>
      <c r="E3" s="480" t="s">
        <v>5</v>
      </c>
      <c r="F3" s="1075"/>
      <c r="G3" s="1065"/>
      <c r="H3" s="481" t="s">
        <v>748</v>
      </c>
      <c r="I3" s="481" t="s">
        <v>5</v>
      </c>
      <c r="J3" s="1073"/>
    </row>
    <row r="4" spans="1:11" ht="13.5" x14ac:dyDescent="0.25">
      <c r="A4" s="482"/>
      <c r="B4" s="483" t="s">
        <v>751</v>
      </c>
      <c r="C4" s="484">
        <f>'CAP.5'!C46</f>
        <v>0</v>
      </c>
      <c r="D4" s="485">
        <f>'CAP.5'!D46</f>
        <v>0</v>
      </c>
      <c r="E4" s="485">
        <f>'CAP.5'!E46</f>
        <v>0</v>
      </c>
      <c r="F4" s="486">
        <f>'CAP.5'!F46</f>
        <v>0</v>
      </c>
      <c r="G4" s="487">
        <f>'CAP.5'!G46</f>
        <v>0</v>
      </c>
      <c r="H4" s="488">
        <f>'CAP.5'!H46</f>
        <v>0</v>
      </c>
      <c r="I4" s="488">
        <f>'CAP.5'!I46</f>
        <v>0</v>
      </c>
      <c r="J4" s="486">
        <f>'CAP.5'!J46</f>
        <v>0</v>
      </c>
    </row>
    <row r="5" spans="1:11" x14ac:dyDescent="0.2">
      <c r="A5" s="1070"/>
      <c r="B5" s="1071"/>
      <c r="C5" s="489"/>
      <c r="D5" s="490"/>
      <c r="E5" s="490"/>
      <c r="F5" s="491"/>
      <c r="G5" s="492"/>
      <c r="H5" s="493"/>
      <c r="I5" s="493"/>
      <c r="J5" s="494"/>
    </row>
    <row r="6" spans="1:11" ht="12.75" customHeight="1" x14ac:dyDescent="0.2">
      <c r="A6" s="1068" t="s">
        <v>407</v>
      </c>
      <c r="B6" s="1069" t="s">
        <v>680</v>
      </c>
      <c r="C6" s="489">
        <f>SUM(C8:C21)</f>
        <v>0</v>
      </c>
      <c r="D6" s="490">
        <f>SUM(D8:D21)</f>
        <v>0</v>
      </c>
      <c r="E6" s="490">
        <f t="shared" ref="E6:J6" si="0">SUM(E8:E21)</f>
        <v>0</v>
      </c>
      <c r="F6" s="491">
        <f t="shared" si="0"/>
        <v>0</v>
      </c>
      <c r="G6" s="495">
        <f t="shared" si="0"/>
        <v>0</v>
      </c>
      <c r="H6" s="496">
        <f t="shared" si="0"/>
        <v>0</v>
      </c>
      <c r="I6" s="496">
        <f t="shared" si="0"/>
        <v>0</v>
      </c>
      <c r="J6" s="494">
        <f t="shared" si="0"/>
        <v>0</v>
      </c>
    </row>
    <row r="7" spans="1:11" ht="12.75" customHeight="1" x14ac:dyDescent="0.2">
      <c r="A7" s="1068"/>
      <c r="B7" s="1069"/>
      <c r="C7" s="489"/>
      <c r="D7" s="490"/>
      <c r="E7" s="490"/>
      <c r="F7" s="491"/>
      <c r="G7" s="492"/>
      <c r="H7" s="493"/>
      <c r="I7" s="493"/>
      <c r="J7" s="494"/>
    </row>
    <row r="8" spans="1:11" ht="12.75" customHeight="1" x14ac:dyDescent="0.2">
      <c r="A8" s="497" t="s">
        <v>32</v>
      </c>
      <c r="B8" s="498" t="s">
        <v>1142</v>
      </c>
      <c r="C8" s="499"/>
      <c r="D8" s="500"/>
      <c r="E8" s="500"/>
      <c r="F8" s="501"/>
      <c r="G8" s="502"/>
      <c r="H8" s="503"/>
      <c r="I8" s="503"/>
      <c r="J8" s="504"/>
      <c r="K8" s="505" t="str">
        <f t="shared" ref="K8:K21" si="1">IF(G8&gt;C8,"ERROR","")</f>
        <v/>
      </c>
    </row>
    <row r="9" spans="1:11" ht="12.75" customHeight="1" x14ac:dyDescent="0.2">
      <c r="A9" s="497" t="s">
        <v>33</v>
      </c>
      <c r="B9" s="498" t="s">
        <v>1143</v>
      </c>
      <c r="C9" s="499"/>
      <c r="D9" s="500"/>
      <c r="E9" s="500"/>
      <c r="F9" s="501"/>
      <c r="G9" s="502"/>
      <c r="H9" s="503"/>
      <c r="I9" s="503"/>
      <c r="J9" s="504"/>
      <c r="K9" s="505" t="str">
        <f t="shared" si="1"/>
        <v/>
      </c>
    </row>
    <row r="10" spans="1:11" ht="12.75" customHeight="1" x14ac:dyDescent="0.2">
      <c r="A10" s="497" t="s">
        <v>34</v>
      </c>
      <c r="B10" s="498" t="s">
        <v>1144</v>
      </c>
      <c r="C10" s="499"/>
      <c r="D10" s="500"/>
      <c r="E10" s="500"/>
      <c r="F10" s="501"/>
      <c r="G10" s="502"/>
      <c r="H10" s="503"/>
      <c r="I10" s="503"/>
      <c r="J10" s="504"/>
      <c r="K10" s="505" t="str">
        <f t="shared" si="1"/>
        <v/>
      </c>
    </row>
    <row r="11" spans="1:11" ht="12.75" customHeight="1" x14ac:dyDescent="0.2">
      <c r="A11" s="497" t="s">
        <v>35</v>
      </c>
      <c r="B11" s="498" t="s">
        <v>1144</v>
      </c>
      <c r="C11" s="499"/>
      <c r="D11" s="500"/>
      <c r="E11" s="500"/>
      <c r="F11" s="501"/>
      <c r="G11" s="502"/>
      <c r="H11" s="503"/>
      <c r="I11" s="503"/>
      <c r="J11" s="504"/>
      <c r="K11" s="505" t="str">
        <f t="shared" si="1"/>
        <v/>
      </c>
    </row>
    <row r="12" spans="1:11" ht="12.75" customHeight="1" x14ac:dyDescent="0.2">
      <c r="A12" s="497" t="s">
        <v>36</v>
      </c>
      <c r="B12" s="498" t="s">
        <v>1145</v>
      </c>
      <c r="C12" s="499"/>
      <c r="D12" s="499"/>
      <c r="E12" s="500"/>
      <c r="F12" s="501"/>
      <c r="G12" s="502"/>
      <c r="H12" s="503"/>
      <c r="I12" s="503"/>
      <c r="J12" s="504"/>
      <c r="K12" s="505" t="str">
        <f t="shared" si="1"/>
        <v/>
      </c>
    </row>
    <row r="13" spans="1:11" ht="12.75" customHeight="1" x14ac:dyDescent="0.2">
      <c r="A13" s="497" t="s">
        <v>37</v>
      </c>
      <c r="B13" s="498" t="s">
        <v>633</v>
      </c>
      <c r="C13" s="499"/>
      <c r="D13" s="500"/>
      <c r="E13" s="500"/>
      <c r="F13" s="501"/>
      <c r="G13" s="502"/>
      <c r="H13" s="503"/>
      <c r="I13" s="503"/>
      <c r="J13" s="504"/>
      <c r="K13" s="505" t="str">
        <f t="shared" si="1"/>
        <v/>
      </c>
    </row>
    <row r="14" spans="1:11" ht="12.75" customHeight="1" x14ac:dyDescent="0.2">
      <c r="A14" s="497" t="s">
        <v>369</v>
      </c>
      <c r="B14" s="498" t="s">
        <v>1146</v>
      </c>
      <c r="C14" s="499"/>
      <c r="D14" s="500"/>
      <c r="E14" s="500"/>
      <c r="F14" s="501"/>
      <c r="G14" s="502"/>
      <c r="H14" s="503"/>
      <c r="I14" s="503"/>
      <c r="J14" s="504"/>
      <c r="K14" s="505" t="str">
        <f t="shared" si="1"/>
        <v/>
      </c>
    </row>
    <row r="15" spans="1:11" ht="12.75" customHeight="1" x14ac:dyDescent="0.2">
      <c r="A15" s="497" t="s">
        <v>370</v>
      </c>
      <c r="B15" s="498" t="s">
        <v>1147</v>
      </c>
      <c r="C15" s="499"/>
      <c r="D15" s="500"/>
      <c r="E15" s="500"/>
      <c r="F15" s="501"/>
      <c r="G15" s="502"/>
      <c r="H15" s="503"/>
      <c r="I15" s="503"/>
      <c r="J15" s="504"/>
      <c r="K15" s="505" t="str">
        <f t="shared" si="1"/>
        <v/>
      </c>
    </row>
    <row r="16" spans="1:11" ht="12.75" customHeight="1" x14ac:dyDescent="0.2">
      <c r="A16" s="497" t="s">
        <v>371</v>
      </c>
      <c r="B16" s="498" t="s">
        <v>1148</v>
      </c>
      <c r="C16" s="499"/>
      <c r="D16" s="500"/>
      <c r="E16" s="500"/>
      <c r="F16" s="501"/>
      <c r="G16" s="502"/>
      <c r="H16" s="503"/>
      <c r="I16" s="503"/>
      <c r="J16" s="504"/>
      <c r="K16" s="505" t="str">
        <f t="shared" si="1"/>
        <v/>
      </c>
    </row>
    <row r="17" spans="1:11" ht="12.75" customHeight="1" x14ac:dyDescent="0.2">
      <c r="A17" s="497" t="s">
        <v>372</v>
      </c>
      <c r="B17" s="498" t="s">
        <v>367</v>
      </c>
      <c r="C17" s="499"/>
      <c r="D17" s="500"/>
      <c r="E17" s="500"/>
      <c r="F17" s="501"/>
      <c r="G17" s="502"/>
      <c r="H17" s="503"/>
      <c r="I17" s="503"/>
      <c r="J17" s="504"/>
      <c r="K17" s="505" t="str">
        <f t="shared" si="1"/>
        <v/>
      </c>
    </row>
    <row r="18" spans="1:11" ht="12.75" customHeight="1" x14ac:dyDescent="0.2">
      <c r="A18" s="497" t="s">
        <v>373</v>
      </c>
      <c r="B18" s="506" t="s">
        <v>259</v>
      </c>
      <c r="C18" s="499"/>
      <c r="D18" s="500"/>
      <c r="E18" s="500"/>
      <c r="F18" s="501"/>
      <c r="G18" s="502"/>
      <c r="H18" s="503"/>
      <c r="I18" s="503"/>
      <c r="J18" s="504"/>
      <c r="K18" s="505" t="str">
        <f t="shared" si="1"/>
        <v/>
      </c>
    </row>
    <row r="19" spans="1:11" ht="12.75" customHeight="1" x14ac:dyDescent="0.2">
      <c r="A19" s="497" t="s">
        <v>374</v>
      </c>
      <c r="B19" s="506" t="s">
        <v>133</v>
      </c>
      <c r="C19" s="499"/>
      <c r="D19" s="500"/>
      <c r="E19" s="500"/>
      <c r="F19" s="501"/>
      <c r="G19" s="502"/>
      <c r="H19" s="503"/>
      <c r="I19" s="503"/>
      <c r="J19" s="504"/>
      <c r="K19" s="505" t="str">
        <f t="shared" si="1"/>
        <v/>
      </c>
    </row>
    <row r="20" spans="1:11" ht="12.75" customHeight="1" x14ac:dyDescent="0.2">
      <c r="A20" s="497" t="s">
        <v>378</v>
      </c>
      <c r="B20" s="498" t="s">
        <v>681</v>
      </c>
      <c r="C20" s="499"/>
      <c r="D20" s="500"/>
      <c r="E20" s="500"/>
      <c r="F20" s="501"/>
      <c r="G20" s="502"/>
      <c r="H20" s="503"/>
      <c r="I20" s="503"/>
      <c r="J20" s="504"/>
      <c r="K20" s="505" t="str">
        <f t="shared" si="1"/>
        <v/>
      </c>
    </row>
    <row r="21" spans="1:11" ht="12.75" customHeight="1" x14ac:dyDescent="0.2">
      <c r="A21" s="507" t="s">
        <v>379</v>
      </c>
      <c r="B21" s="508" t="s">
        <v>1149</v>
      </c>
      <c r="C21" s="499"/>
      <c r="D21" s="500"/>
      <c r="E21" s="500"/>
      <c r="F21" s="501"/>
      <c r="G21" s="502"/>
      <c r="H21" s="503"/>
      <c r="I21" s="503"/>
      <c r="J21" s="504"/>
      <c r="K21" s="505" t="str">
        <f t="shared" si="1"/>
        <v/>
      </c>
    </row>
    <row r="22" spans="1:11" ht="12.75" customHeight="1" x14ac:dyDescent="0.2">
      <c r="A22" s="1068" t="s">
        <v>375</v>
      </c>
      <c r="B22" s="1069" t="s">
        <v>376</v>
      </c>
      <c r="C22" s="489">
        <f>SUM(C24:C32)</f>
        <v>0</v>
      </c>
      <c r="D22" s="490">
        <f>SUM(D24:D32)</f>
        <v>0</v>
      </c>
      <c r="E22" s="490">
        <f t="shared" ref="E22:J22" si="2">SUM(E24:E32)</f>
        <v>0</v>
      </c>
      <c r="F22" s="491">
        <f t="shared" si="2"/>
        <v>0</v>
      </c>
      <c r="G22" s="495">
        <f t="shared" si="2"/>
        <v>0</v>
      </c>
      <c r="H22" s="496">
        <f t="shared" si="2"/>
        <v>0</v>
      </c>
      <c r="I22" s="496">
        <f t="shared" si="2"/>
        <v>0</v>
      </c>
      <c r="J22" s="494">
        <f t="shared" si="2"/>
        <v>0</v>
      </c>
    </row>
    <row r="23" spans="1:11" ht="12.75" customHeight="1" x14ac:dyDescent="0.2">
      <c r="A23" s="1068"/>
      <c r="B23" s="1069"/>
      <c r="C23" s="489"/>
      <c r="D23" s="490"/>
      <c r="E23" s="490"/>
      <c r="F23" s="491"/>
      <c r="G23" s="492"/>
      <c r="H23" s="493"/>
      <c r="I23" s="493"/>
      <c r="J23" s="494"/>
    </row>
    <row r="24" spans="1:11" ht="13.5" customHeight="1" x14ac:dyDescent="0.2">
      <c r="A24" s="497" t="s">
        <v>264</v>
      </c>
      <c r="B24" s="509" t="s">
        <v>1151</v>
      </c>
      <c r="C24" s="499"/>
      <c r="D24" s="500"/>
      <c r="E24" s="500"/>
      <c r="F24" s="501"/>
      <c r="G24" s="502"/>
      <c r="H24" s="503"/>
      <c r="I24" s="503"/>
      <c r="J24" s="504"/>
      <c r="K24" s="474" t="str">
        <f t="shared" ref="K24:K32" si="3">IF(G24&gt;C24,"ERROR","")</f>
        <v/>
      </c>
    </row>
    <row r="25" spans="1:11" x14ac:dyDescent="0.2">
      <c r="A25" s="497" t="s">
        <v>265</v>
      </c>
      <c r="B25" s="509" t="s">
        <v>1150</v>
      </c>
      <c r="C25" s="499"/>
      <c r="D25" s="500"/>
      <c r="E25" s="500"/>
      <c r="F25" s="501"/>
      <c r="G25" s="502"/>
      <c r="H25" s="503"/>
      <c r="I25" s="503"/>
      <c r="J25" s="504"/>
      <c r="K25" s="474" t="str">
        <f t="shared" si="3"/>
        <v/>
      </c>
    </row>
    <row r="26" spans="1:11" x14ac:dyDescent="0.2">
      <c r="A26" s="497" t="s">
        <v>69</v>
      </c>
      <c r="B26" s="498" t="s">
        <v>634</v>
      </c>
      <c r="C26" s="499"/>
      <c r="D26" s="500"/>
      <c r="E26" s="500"/>
      <c r="F26" s="501"/>
      <c r="G26" s="502"/>
      <c r="H26" s="503"/>
      <c r="I26" s="503"/>
      <c r="J26" s="504"/>
      <c r="K26" s="474" t="str">
        <f t="shared" si="3"/>
        <v/>
      </c>
    </row>
    <row r="27" spans="1:11" x14ac:dyDescent="0.2">
      <c r="A27" s="497" t="s">
        <v>70</v>
      </c>
      <c r="B27" s="498" t="s">
        <v>1152</v>
      </c>
      <c r="C27" s="499"/>
      <c r="D27" s="500"/>
      <c r="E27" s="500"/>
      <c r="F27" s="501"/>
      <c r="G27" s="502"/>
      <c r="H27" s="503"/>
      <c r="I27" s="503"/>
      <c r="J27" s="504"/>
      <c r="K27" s="474" t="str">
        <f t="shared" si="3"/>
        <v/>
      </c>
    </row>
    <row r="28" spans="1:11" x14ac:dyDescent="0.2">
      <c r="A28" s="497" t="s">
        <v>71</v>
      </c>
      <c r="B28" s="498" t="s">
        <v>1153</v>
      </c>
      <c r="C28" s="499"/>
      <c r="D28" s="500"/>
      <c r="E28" s="500"/>
      <c r="F28" s="501"/>
      <c r="G28" s="502"/>
      <c r="H28" s="503"/>
      <c r="I28" s="503"/>
      <c r="J28" s="504"/>
      <c r="K28" s="474" t="str">
        <f t="shared" si="3"/>
        <v/>
      </c>
    </row>
    <row r="29" spans="1:11" x14ac:dyDescent="0.2">
      <c r="A29" s="497" t="s">
        <v>72</v>
      </c>
      <c r="B29" s="506" t="s">
        <v>259</v>
      </c>
      <c r="C29" s="499"/>
      <c r="D29" s="500"/>
      <c r="E29" s="500"/>
      <c r="F29" s="501"/>
      <c r="G29" s="502"/>
      <c r="H29" s="503"/>
      <c r="I29" s="503"/>
      <c r="J29" s="504"/>
      <c r="K29" s="474" t="str">
        <f t="shared" si="3"/>
        <v/>
      </c>
    </row>
    <row r="30" spans="1:11" x14ac:dyDescent="0.2">
      <c r="A30" s="497" t="s">
        <v>73</v>
      </c>
      <c r="B30" s="506" t="s">
        <v>133</v>
      </c>
      <c r="C30" s="499"/>
      <c r="D30" s="500"/>
      <c r="E30" s="500"/>
      <c r="F30" s="501"/>
      <c r="G30" s="502"/>
      <c r="H30" s="503"/>
      <c r="I30" s="503"/>
      <c r="J30" s="504"/>
      <c r="K30" s="474" t="str">
        <f t="shared" si="3"/>
        <v/>
      </c>
    </row>
    <row r="31" spans="1:11" x14ac:dyDescent="0.2">
      <c r="A31" s="497" t="s">
        <v>74</v>
      </c>
      <c r="B31" s="498" t="s">
        <v>380</v>
      </c>
      <c r="C31" s="499"/>
      <c r="D31" s="500"/>
      <c r="E31" s="500"/>
      <c r="F31" s="501"/>
      <c r="G31" s="502"/>
      <c r="H31" s="503"/>
      <c r="I31" s="503"/>
      <c r="J31" s="504"/>
      <c r="K31" s="474" t="str">
        <f t="shared" si="3"/>
        <v/>
      </c>
    </row>
    <row r="32" spans="1:11" ht="13.5" thickBot="1" x14ac:dyDescent="0.25">
      <c r="A32" s="507" t="s">
        <v>75</v>
      </c>
      <c r="B32" s="508" t="s">
        <v>1154</v>
      </c>
      <c r="C32" s="510"/>
      <c r="D32" s="511"/>
      <c r="E32" s="511"/>
      <c r="F32" s="512"/>
      <c r="G32" s="513"/>
      <c r="H32" s="514"/>
      <c r="I32" s="514"/>
      <c r="J32" s="515"/>
      <c r="K32" s="474" t="str">
        <f t="shared" si="3"/>
        <v/>
      </c>
    </row>
    <row r="33" spans="1:10" x14ac:dyDescent="0.2">
      <c r="A33" s="497"/>
      <c r="B33" s="506"/>
      <c r="C33" s="474"/>
      <c r="D33" s="474"/>
      <c r="E33" s="474"/>
      <c r="F33" s="474"/>
      <c r="G33" s="474"/>
      <c r="H33" s="474"/>
      <c r="I33" s="474"/>
      <c r="J33" s="474"/>
    </row>
    <row r="34" spans="1:10" ht="13.5" thickBot="1" x14ac:dyDescent="0.25">
      <c r="A34" s="497"/>
      <c r="B34" s="506"/>
      <c r="C34" s="474"/>
      <c r="D34" s="474"/>
      <c r="E34" s="474"/>
      <c r="F34" s="474"/>
      <c r="G34" s="474"/>
      <c r="H34" s="474"/>
      <c r="I34" s="474"/>
      <c r="J34" s="474"/>
    </row>
    <row r="35" spans="1:10" ht="16.5" customHeight="1" thickBot="1" x14ac:dyDescent="0.25">
      <c r="A35" s="1060" t="s">
        <v>753</v>
      </c>
      <c r="B35" s="1061"/>
      <c r="C35" s="516">
        <f>SUM(C4,C6,C22)</f>
        <v>0</v>
      </c>
      <c r="D35" s="516">
        <f t="shared" ref="D35:J35" si="4">SUM(D4,D6,D22)</f>
        <v>0</v>
      </c>
      <c r="E35" s="516">
        <f t="shared" si="4"/>
        <v>0</v>
      </c>
      <c r="F35" s="516">
        <f t="shared" si="4"/>
        <v>0</v>
      </c>
      <c r="G35" s="516">
        <f t="shared" si="4"/>
        <v>0</v>
      </c>
      <c r="H35" s="516">
        <f t="shared" si="4"/>
        <v>0</v>
      </c>
      <c r="I35" s="516">
        <f t="shared" si="4"/>
        <v>0</v>
      </c>
      <c r="J35" s="516">
        <f t="shared" si="4"/>
        <v>0</v>
      </c>
    </row>
    <row r="36" spans="1:10" x14ac:dyDescent="0.2">
      <c r="A36" s="497"/>
      <c r="B36" s="517"/>
      <c r="C36" s="474"/>
      <c r="D36" s="474"/>
      <c r="E36" s="474"/>
      <c r="F36" s="474"/>
      <c r="G36" s="474"/>
      <c r="H36" s="474"/>
      <c r="I36" s="474"/>
      <c r="J36" s="518">
        <f>COUNTIFS(K8:K32,"ERROR")</f>
        <v>0</v>
      </c>
    </row>
    <row r="37" spans="1:10" x14ac:dyDescent="0.2">
      <c r="A37" s="474"/>
      <c r="B37" s="474"/>
      <c r="C37" s="474"/>
      <c r="D37" s="474"/>
      <c r="E37" s="474"/>
      <c r="F37" s="474"/>
      <c r="G37" s="474"/>
      <c r="H37" s="519"/>
      <c r="I37" s="520"/>
      <c r="J37" s="474"/>
    </row>
    <row r="38" spans="1:10" x14ac:dyDescent="0.2">
      <c r="A38" s="505" t="str">
        <f>IF(J36=0,"","    ERROR: Gasto en Navarra no puede ser superior a Gasto en España")</f>
        <v/>
      </c>
      <c r="B38" s="474"/>
      <c r="C38" s="474"/>
      <c r="D38" s="474"/>
      <c r="E38" s="474"/>
      <c r="F38" s="474"/>
      <c r="G38" s="474"/>
      <c r="H38" s="519"/>
      <c r="I38" s="520"/>
      <c r="J38" s="474"/>
    </row>
    <row r="39" spans="1:10" x14ac:dyDescent="0.2">
      <c r="A39" s="521" t="s">
        <v>743</v>
      </c>
      <c r="B39" s="522" t="s">
        <v>768</v>
      </c>
      <c r="C39" s="522"/>
      <c r="D39" s="523"/>
      <c r="E39" s="519"/>
      <c r="F39" s="520"/>
      <c r="G39" s="523" t="s">
        <v>769</v>
      </c>
      <c r="H39" s="519"/>
      <c r="I39" s="520"/>
      <c r="J39" s="474"/>
    </row>
    <row r="40" spans="1:10" x14ac:dyDescent="0.2">
      <c r="A40" s="521" t="s">
        <v>744</v>
      </c>
      <c r="B40" s="524" t="s">
        <v>745</v>
      </c>
      <c r="C40" s="522"/>
      <c r="D40" s="523"/>
      <c r="E40" s="519"/>
      <c r="F40" s="520"/>
      <c r="G40" s="519" t="s">
        <v>746</v>
      </c>
      <c r="H40" s="474"/>
      <c r="I40" s="474"/>
      <c r="J40" s="474"/>
    </row>
    <row r="41" spans="1:10" x14ac:dyDescent="0.2">
      <c r="A41" s="521"/>
      <c r="B41" s="525"/>
      <c r="C41" s="522"/>
      <c r="D41" s="523"/>
      <c r="E41" s="519"/>
      <c r="F41" s="520"/>
      <c r="G41" s="519" t="s">
        <v>1024</v>
      </c>
      <c r="H41" s="526"/>
      <c r="I41" s="474"/>
      <c r="J41" s="474"/>
    </row>
    <row r="42" spans="1:10" x14ac:dyDescent="0.2">
      <c r="A42" s="527"/>
      <c r="B42" s="528"/>
      <c r="C42" s="529"/>
      <c r="D42" s="529"/>
      <c r="E42" s="529"/>
      <c r="H42" s="529"/>
    </row>
  </sheetData>
  <sheetProtection password="CD7A" sheet="1" objects="1" scenarios="1"/>
  <mergeCells count="14">
    <mergeCell ref="A35:B35"/>
    <mergeCell ref="C1:F1"/>
    <mergeCell ref="G1:J1"/>
    <mergeCell ref="C2:C3"/>
    <mergeCell ref="G2:G3"/>
    <mergeCell ref="H2:I2"/>
    <mergeCell ref="A22:A23"/>
    <mergeCell ref="B22:B23"/>
    <mergeCell ref="A6:A7"/>
    <mergeCell ref="B6:B7"/>
    <mergeCell ref="A5:B5"/>
    <mergeCell ref="J2:J3"/>
    <mergeCell ref="F2:F3"/>
    <mergeCell ref="A3:B3"/>
  </mergeCells>
  <phoneticPr fontId="2" type="noConversion"/>
  <pageMargins left="0.59055118110236227" right="0.59055118110236227" top="0.78740157480314965" bottom="0.78740157480314965"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K42"/>
  <sheetViews>
    <sheetView showGridLines="0" zoomScaleNormal="100" workbookViewId="0">
      <selection activeCell="C1" sqref="C1:J1"/>
    </sheetView>
  </sheetViews>
  <sheetFormatPr baseColWidth="10" defaultColWidth="11.42578125" defaultRowHeight="12.75" x14ac:dyDescent="0.2"/>
  <cols>
    <col min="1" max="1" width="11.7109375" style="202" customWidth="1"/>
    <col min="2" max="2" width="41.42578125" style="202" customWidth="1"/>
    <col min="3" max="5" width="16.7109375" style="202" customWidth="1"/>
    <col min="6" max="6" width="13" style="202" customWidth="1"/>
    <col min="7" max="7" width="16.42578125" style="202" customWidth="1"/>
    <col min="8" max="9" width="15" style="202" customWidth="1"/>
    <col min="10" max="10" width="12.28515625" style="202" customWidth="1"/>
    <col min="11" max="11" width="11.42578125" style="203"/>
    <col min="12" max="16384" width="11.42578125" style="202"/>
  </cols>
  <sheetData>
    <row r="1" spans="1:11" ht="13.5" thickBot="1" x14ac:dyDescent="0.25">
      <c r="A1" s="203"/>
      <c r="B1" s="203"/>
      <c r="C1" s="1008" t="s">
        <v>1231</v>
      </c>
      <c r="D1" s="1009"/>
      <c r="E1" s="1009"/>
      <c r="F1" s="1009"/>
      <c r="G1" s="1010" t="s">
        <v>1237</v>
      </c>
      <c r="H1" s="1011"/>
      <c r="I1" s="1011"/>
      <c r="J1" s="1012"/>
    </row>
    <row r="2" spans="1:11" ht="13.5" customHeight="1" thickBot="1" x14ac:dyDescent="0.25">
      <c r="A2" s="287"/>
      <c r="B2" s="351"/>
      <c r="C2" s="1058" t="s">
        <v>747</v>
      </c>
      <c r="D2" s="456" t="s">
        <v>2</v>
      </c>
      <c r="E2" s="457"/>
      <c r="F2" s="1056" t="s">
        <v>3</v>
      </c>
      <c r="G2" s="1013" t="s">
        <v>747</v>
      </c>
      <c r="H2" s="1015" t="s">
        <v>2</v>
      </c>
      <c r="I2" s="1016"/>
      <c r="J2" s="1017" t="s">
        <v>3</v>
      </c>
    </row>
    <row r="3" spans="1:11" ht="16.5" customHeight="1" thickBot="1" x14ac:dyDescent="0.35">
      <c r="A3" s="1047" t="s">
        <v>754</v>
      </c>
      <c r="B3" s="1048"/>
      <c r="C3" s="1059"/>
      <c r="D3" s="458" t="s">
        <v>748</v>
      </c>
      <c r="E3" s="458" t="s">
        <v>5</v>
      </c>
      <c r="F3" s="1057"/>
      <c r="G3" s="1014"/>
      <c r="H3" s="294" t="s">
        <v>748</v>
      </c>
      <c r="I3" s="294" t="s">
        <v>5</v>
      </c>
      <c r="J3" s="1018"/>
    </row>
    <row r="4" spans="1:11" ht="14.25" thickBot="1" x14ac:dyDescent="0.3">
      <c r="A4" s="356"/>
      <c r="B4" s="435" t="s">
        <v>751</v>
      </c>
      <c r="C4" s="436">
        <f>'CAP.5 Parte 2'!C35</f>
        <v>0</v>
      </c>
      <c r="D4" s="437">
        <f>'CAP.5 Parte 2'!D35</f>
        <v>0</v>
      </c>
      <c r="E4" s="437">
        <f>'CAP.5 Parte 2'!E35</f>
        <v>0</v>
      </c>
      <c r="F4" s="438">
        <f>'CAP.5 Parte 2'!F35</f>
        <v>0</v>
      </c>
      <c r="G4" s="439">
        <f>'CAP.5 Parte 2'!G35</f>
        <v>0</v>
      </c>
      <c r="H4" s="440">
        <f>'CAP.5 Parte 2'!H35</f>
        <v>0</v>
      </c>
      <c r="I4" s="440">
        <f>'CAP.5 Parte 2'!I35</f>
        <v>0</v>
      </c>
      <c r="J4" s="441">
        <f>'CAP.5 Parte 2'!J35</f>
        <v>0</v>
      </c>
    </row>
    <row r="5" spans="1:11" x14ac:dyDescent="0.2">
      <c r="A5" s="1022"/>
      <c r="B5" s="1023"/>
      <c r="C5" s="296"/>
      <c r="D5" s="297"/>
      <c r="E5" s="297"/>
      <c r="F5" s="358"/>
      <c r="G5" s="403"/>
      <c r="H5" s="404"/>
      <c r="I5" s="404"/>
      <c r="J5" s="405"/>
    </row>
    <row r="6" spans="1:11" ht="12.75" customHeight="1" x14ac:dyDescent="0.2">
      <c r="A6" s="1006" t="s">
        <v>382</v>
      </c>
      <c r="B6" s="1078" t="s">
        <v>377</v>
      </c>
      <c r="C6" s="303">
        <f>SUM(C8:C18)</f>
        <v>0</v>
      </c>
      <c r="D6" s="304">
        <f>SUM(D8:D18)</f>
        <v>0</v>
      </c>
      <c r="E6" s="304">
        <f t="shared" ref="E6:J6" si="0">SUM(E8:E18)</f>
        <v>0</v>
      </c>
      <c r="F6" s="363">
        <f t="shared" si="0"/>
        <v>0</v>
      </c>
      <c r="G6" s="314">
        <f t="shared" si="0"/>
        <v>0</v>
      </c>
      <c r="H6" s="315">
        <f t="shared" si="0"/>
        <v>0</v>
      </c>
      <c r="I6" s="315">
        <f t="shared" si="0"/>
        <v>0</v>
      </c>
      <c r="J6" s="316">
        <f t="shared" si="0"/>
        <v>0</v>
      </c>
    </row>
    <row r="7" spans="1:11" ht="12.75" customHeight="1" x14ac:dyDescent="0.2">
      <c r="A7" s="1006"/>
      <c r="B7" s="1078"/>
      <c r="C7" s="303"/>
      <c r="D7" s="304"/>
      <c r="E7" s="304"/>
      <c r="F7" s="363"/>
      <c r="G7" s="406"/>
      <c r="H7" s="407"/>
      <c r="I7" s="407"/>
      <c r="J7" s="316"/>
    </row>
    <row r="8" spans="1:11" ht="12.75" customHeight="1" x14ac:dyDescent="0.2">
      <c r="A8" s="317" t="s">
        <v>393</v>
      </c>
      <c r="B8" s="329" t="s">
        <v>1155</v>
      </c>
      <c r="C8" s="319"/>
      <c r="D8" s="320"/>
      <c r="E8" s="320"/>
      <c r="F8" s="364"/>
      <c r="G8" s="408"/>
      <c r="H8" s="409"/>
      <c r="I8" s="409"/>
      <c r="J8" s="410"/>
      <c r="K8" s="290" t="str">
        <f t="shared" ref="K8:K18" si="1">IF(G8&gt;C8,"ERROR","")</f>
        <v/>
      </c>
    </row>
    <row r="9" spans="1:11" ht="12.75" customHeight="1" x14ac:dyDescent="0.2">
      <c r="A9" s="317" t="s">
        <v>394</v>
      </c>
      <c r="B9" s="329" t="s">
        <v>1156</v>
      </c>
      <c r="C9" s="319"/>
      <c r="D9" s="320"/>
      <c r="E9" s="320"/>
      <c r="F9" s="364"/>
      <c r="G9" s="408"/>
      <c r="H9" s="409"/>
      <c r="I9" s="409"/>
      <c r="J9" s="410"/>
      <c r="K9" s="290" t="str">
        <f t="shared" si="1"/>
        <v/>
      </c>
    </row>
    <row r="10" spans="1:11" ht="12.75" customHeight="1" x14ac:dyDescent="0.2">
      <c r="A10" s="317" t="s">
        <v>395</v>
      </c>
      <c r="B10" s="329" t="s">
        <v>1157</v>
      </c>
      <c r="C10" s="319"/>
      <c r="D10" s="320"/>
      <c r="E10" s="320"/>
      <c r="F10" s="364"/>
      <c r="G10" s="408"/>
      <c r="H10" s="409"/>
      <c r="I10" s="409"/>
      <c r="J10" s="410"/>
      <c r="K10" s="290" t="str">
        <f t="shared" si="1"/>
        <v/>
      </c>
    </row>
    <row r="11" spans="1:11" ht="12.75" customHeight="1" x14ac:dyDescent="0.2">
      <c r="A11" s="317" t="s">
        <v>396</v>
      </c>
      <c r="B11" s="329" t="s">
        <v>1157</v>
      </c>
      <c r="C11" s="319"/>
      <c r="D11" s="320"/>
      <c r="E11" s="320"/>
      <c r="F11" s="364"/>
      <c r="G11" s="408"/>
      <c r="H11" s="409"/>
      <c r="I11" s="409"/>
      <c r="J11" s="410"/>
      <c r="K11" s="290" t="str">
        <f t="shared" si="1"/>
        <v/>
      </c>
    </row>
    <row r="12" spans="1:11" ht="12.75" customHeight="1" x14ac:dyDescent="0.2">
      <c r="A12" s="317" t="s">
        <v>397</v>
      </c>
      <c r="B12" s="329" t="s">
        <v>635</v>
      </c>
      <c r="C12" s="319"/>
      <c r="D12" s="320"/>
      <c r="E12" s="320"/>
      <c r="F12" s="364"/>
      <c r="G12" s="408"/>
      <c r="H12" s="409"/>
      <c r="I12" s="409"/>
      <c r="J12" s="410"/>
      <c r="K12" s="290" t="str">
        <f t="shared" si="1"/>
        <v/>
      </c>
    </row>
    <row r="13" spans="1:11" ht="12.75" customHeight="1" x14ac:dyDescent="0.2">
      <c r="A13" s="317" t="s">
        <v>398</v>
      </c>
      <c r="B13" s="329" t="s">
        <v>1158</v>
      </c>
      <c r="C13" s="319"/>
      <c r="D13" s="320"/>
      <c r="E13" s="320"/>
      <c r="F13" s="364"/>
      <c r="G13" s="408"/>
      <c r="H13" s="409"/>
      <c r="I13" s="409"/>
      <c r="J13" s="410"/>
      <c r="K13" s="290" t="str">
        <f t="shared" si="1"/>
        <v/>
      </c>
    </row>
    <row r="14" spans="1:11" ht="12.75" customHeight="1" x14ac:dyDescent="0.2">
      <c r="A14" s="317" t="s">
        <v>399</v>
      </c>
      <c r="B14" s="329" t="s">
        <v>1159</v>
      </c>
      <c r="C14" s="319"/>
      <c r="D14" s="320"/>
      <c r="E14" s="320"/>
      <c r="F14" s="364"/>
      <c r="G14" s="408"/>
      <c r="H14" s="409"/>
      <c r="I14" s="409"/>
      <c r="J14" s="410"/>
      <c r="K14" s="290" t="str">
        <f t="shared" si="1"/>
        <v/>
      </c>
    </row>
    <row r="15" spans="1:11" ht="12.75" customHeight="1" x14ac:dyDescent="0.2">
      <c r="A15" s="317" t="s">
        <v>400</v>
      </c>
      <c r="B15" s="411" t="s">
        <v>259</v>
      </c>
      <c r="C15" s="319"/>
      <c r="D15" s="320"/>
      <c r="E15" s="320"/>
      <c r="F15" s="364"/>
      <c r="G15" s="408"/>
      <c r="H15" s="409"/>
      <c r="I15" s="409"/>
      <c r="J15" s="410"/>
      <c r="K15" s="290" t="str">
        <f t="shared" si="1"/>
        <v/>
      </c>
    </row>
    <row r="16" spans="1:11" ht="12.75" customHeight="1" x14ac:dyDescent="0.2">
      <c r="A16" s="317" t="s">
        <v>401</v>
      </c>
      <c r="B16" s="411" t="s">
        <v>133</v>
      </c>
      <c r="C16" s="319"/>
      <c r="D16" s="320"/>
      <c r="E16" s="320"/>
      <c r="F16" s="364"/>
      <c r="G16" s="408"/>
      <c r="H16" s="409"/>
      <c r="I16" s="409"/>
      <c r="J16" s="410"/>
      <c r="K16" s="290" t="str">
        <f t="shared" si="1"/>
        <v/>
      </c>
    </row>
    <row r="17" spans="1:11" ht="12.75" customHeight="1" x14ac:dyDescent="0.2">
      <c r="A17" s="317" t="s">
        <v>402</v>
      </c>
      <c r="B17" s="329" t="s">
        <v>381</v>
      </c>
      <c r="C17" s="319"/>
      <c r="D17" s="320"/>
      <c r="E17" s="320"/>
      <c r="F17" s="364"/>
      <c r="G17" s="408"/>
      <c r="H17" s="409"/>
      <c r="I17" s="409"/>
      <c r="J17" s="410"/>
      <c r="K17" s="290" t="str">
        <f t="shared" si="1"/>
        <v/>
      </c>
    </row>
    <row r="18" spans="1:11" ht="12.75" customHeight="1" x14ac:dyDescent="0.2">
      <c r="A18" s="325" t="s">
        <v>403</v>
      </c>
      <c r="B18" s="331" t="s">
        <v>126</v>
      </c>
      <c r="C18" s="319"/>
      <c r="D18" s="320"/>
      <c r="E18" s="320"/>
      <c r="F18" s="364"/>
      <c r="G18" s="408"/>
      <c r="H18" s="409"/>
      <c r="I18" s="409"/>
      <c r="J18" s="410"/>
      <c r="K18" s="290" t="str">
        <f t="shared" si="1"/>
        <v/>
      </c>
    </row>
    <row r="19" spans="1:11" ht="12.75" customHeight="1" x14ac:dyDescent="0.2">
      <c r="A19" s="1006" t="s">
        <v>383</v>
      </c>
      <c r="B19" s="1078" t="s">
        <v>480</v>
      </c>
      <c r="C19" s="303">
        <f>SUM(C21:C31)</f>
        <v>0</v>
      </c>
      <c r="D19" s="304">
        <f>SUM(D21:D31)</f>
        <v>0</v>
      </c>
      <c r="E19" s="304">
        <f t="shared" ref="E19:J19" si="2">SUM(E21:E31)</f>
        <v>0</v>
      </c>
      <c r="F19" s="363">
        <f t="shared" si="2"/>
        <v>0</v>
      </c>
      <c r="G19" s="314">
        <f t="shared" si="2"/>
        <v>0</v>
      </c>
      <c r="H19" s="315">
        <f t="shared" si="2"/>
        <v>0</v>
      </c>
      <c r="I19" s="315">
        <f t="shared" si="2"/>
        <v>0</v>
      </c>
      <c r="J19" s="316">
        <f t="shared" si="2"/>
        <v>0</v>
      </c>
      <c r="K19" s="290"/>
    </row>
    <row r="20" spans="1:11" ht="12.75" customHeight="1" x14ac:dyDescent="0.2">
      <c r="A20" s="1006"/>
      <c r="B20" s="1078"/>
      <c r="C20" s="303"/>
      <c r="D20" s="304"/>
      <c r="E20" s="304"/>
      <c r="F20" s="363"/>
      <c r="G20" s="406"/>
      <c r="H20" s="407"/>
      <c r="I20" s="407"/>
      <c r="J20" s="316"/>
      <c r="K20" s="290"/>
    </row>
    <row r="21" spans="1:11" ht="13.5" customHeight="1" x14ac:dyDescent="0.2">
      <c r="A21" s="317" t="s">
        <v>384</v>
      </c>
      <c r="B21" s="330" t="s">
        <v>1160</v>
      </c>
      <c r="C21" s="319"/>
      <c r="D21" s="320"/>
      <c r="E21" s="320"/>
      <c r="F21" s="364"/>
      <c r="G21" s="408"/>
      <c r="H21" s="409"/>
      <c r="I21" s="409"/>
      <c r="J21" s="410"/>
      <c r="K21" s="290" t="str">
        <f t="shared" ref="K21:K31" si="3">IF(G21&gt;C21,"ERROR","")</f>
        <v/>
      </c>
    </row>
    <row r="22" spans="1:11" x14ac:dyDescent="0.2">
      <c r="A22" s="317" t="s">
        <v>385</v>
      </c>
      <c r="B22" s="330" t="s">
        <v>1160</v>
      </c>
      <c r="C22" s="319"/>
      <c r="D22" s="320"/>
      <c r="E22" s="320"/>
      <c r="F22" s="364"/>
      <c r="G22" s="408"/>
      <c r="H22" s="409"/>
      <c r="I22" s="409"/>
      <c r="J22" s="410"/>
      <c r="K22" s="290" t="str">
        <f t="shared" si="3"/>
        <v/>
      </c>
    </row>
    <row r="23" spans="1:11" x14ac:dyDescent="0.2">
      <c r="A23" s="317" t="s">
        <v>386</v>
      </c>
      <c r="B23" s="330" t="s">
        <v>636</v>
      </c>
      <c r="C23" s="319"/>
      <c r="D23" s="320"/>
      <c r="E23" s="320"/>
      <c r="F23" s="364"/>
      <c r="G23" s="408"/>
      <c r="H23" s="409"/>
      <c r="I23" s="409"/>
      <c r="J23" s="410"/>
      <c r="K23" s="290" t="str">
        <f t="shared" si="3"/>
        <v/>
      </c>
    </row>
    <row r="24" spans="1:11" ht="25.5" x14ac:dyDescent="0.2">
      <c r="A24" s="317" t="s">
        <v>387</v>
      </c>
      <c r="B24" s="330" t="s">
        <v>637</v>
      </c>
      <c r="C24" s="319"/>
      <c r="D24" s="320"/>
      <c r="E24" s="320"/>
      <c r="F24" s="364"/>
      <c r="G24" s="408"/>
      <c r="H24" s="409"/>
      <c r="I24" s="409"/>
      <c r="J24" s="410"/>
      <c r="K24" s="290" t="str">
        <f t="shared" si="3"/>
        <v/>
      </c>
    </row>
    <row r="25" spans="1:11" x14ac:dyDescent="0.2">
      <c r="A25" s="317" t="s">
        <v>388</v>
      </c>
      <c r="B25" s="330" t="s">
        <v>724</v>
      </c>
      <c r="C25" s="319"/>
      <c r="D25" s="320"/>
      <c r="E25" s="320"/>
      <c r="F25" s="364"/>
      <c r="G25" s="408"/>
      <c r="H25" s="409"/>
      <c r="I25" s="409"/>
      <c r="J25" s="410"/>
      <c r="K25" s="290" t="str">
        <f t="shared" si="3"/>
        <v/>
      </c>
    </row>
    <row r="26" spans="1:11" x14ac:dyDescent="0.2">
      <c r="A26" s="317" t="s">
        <v>389</v>
      </c>
      <c r="B26" s="330" t="s">
        <v>404</v>
      </c>
      <c r="C26" s="319"/>
      <c r="D26" s="320"/>
      <c r="E26" s="320"/>
      <c r="F26" s="364"/>
      <c r="G26" s="408"/>
      <c r="H26" s="409"/>
      <c r="I26" s="409"/>
      <c r="J26" s="410"/>
      <c r="K26" s="290" t="str">
        <f t="shared" si="3"/>
        <v/>
      </c>
    </row>
    <row r="27" spans="1:11" x14ac:dyDescent="0.2">
      <c r="A27" s="317" t="s">
        <v>390</v>
      </c>
      <c r="B27" s="330" t="s">
        <v>731</v>
      </c>
      <c r="C27" s="319"/>
      <c r="D27" s="320"/>
      <c r="E27" s="320"/>
      <c r="F27" s="364"/>
      <c r="G27" s="408"/>
      <c r="H27" s="409"/>
      <c r="I27" s="409"/>
      <c r="J27" s="410"/>
      <c r="K27" s="290" t="str">
        <f t="shared" si="3"/>
        <v/>
      </c>
    </row>
    <row r="28" spans="1:11" x14ac:dyDescent="0.2">
      <c r="A28" s="317" t="s">
        <v>391</v>
      </c>
      <c r="B28" s="330" t="s">
        <v>638</v>
      </c>
      <c r="C28" s="319"/>
      <c r="D28" s="320"/>
      <c r="E28" s="320"/>
      <c r="F28" s="364"/>
      <c r="G28" s="408"/>
      <c r="H28" s="409"/>
      <c r="I28" s="409"/>
      <c r="J28" s="410"/>
      <c r="K28" s="290" t="str">
        <f t="shared" si="3"/>
        <v/>
      </c>
    </row>
    <row r="29" spans="1:11" x14ac:dyDescent="0.2">
      <c r="A29" s="317" t="s">
        <v>392</v>
      </c>
      <c r="B29" s="330" t="s">
        <v>732</v>
      </c>
      <c r="C29" s="319"/>
      <c r="D29" s="320"/>
      <c r="E29" s="320"/>
      <c r="F29" s="364"/>
      <c r="G29" s="408"/>
      <c r="H29" s="409"/>
      <c r="I29" s="409"/>
      <c r="J29" s="410"/>
      <c r="K29" s="290" t="str">
        <f t="shared" si="3"/>
        <v/>
      </c>
    </row>
    <row r="30" spans="1:11" x14ac:dyDescent="0.2">
      <c r="A30" s="317" t="s">
        <v>405</v>
      </c>
      <c r="B30" s="329" t="s">
        <v>368</v>
      </c>
      <c r="C30" s="319"/>
      <c r="D30" s="320"/>
      <c r="E30" s="320"/>
      <c r="F30" s="364"/>
      <c r="G30" s="408"/>
      <c r="H30" s="409"/>
      <c r="I30" s="409"/>
      <c r="J30" s="410"/>
      <c r="K30" s="290" t="str">
        <f t="shared" si="3"/>
        <v/>
      </c>
    </row>
    <row r="31" spans="1:11" ht="13.5" thickBot="1" x14ac:dyDescent="0.25">
      <c r="A31" s="325" t="s">
        <v>406</v>
      </c>
      <c r="B31" s="331" t="s">
        <v>126</v>
      </c>
      <c r="C31" s="332"/>
      <c r="D31" s="333"/>
      <c r="E31" s="333"/>
      <c r="F31" s="377"/>
      <c r="G31" s="426"/>
      <c r="H31" s="427"/>
      <c r="I31" s="427"/>
      <c r="J31" s="428"/>
      <c r="K31" s="290" t="str">
        <f t="shared" si="3"/>
        <v/>
      </c>
    </row>
    <row r="32" spans="1:11" x14ac:dyDescent="0.2">
      <c r="A32" s="317"/>
      <c r="B32" s="411"/>
      <c r="C32" s="203"/>
      <c r="D32" s="203"/>
      <c r="E32" s="203"/>
      <c r="F32" s="203"/>
      <c r="G32" s="203"/>
      <c r="H32" s="203"/>
      <c r="I32" s="203"/>
      <c r="J32" s="203"/>
    </row>
    <row r="33" spans="1:10" ht="13.5" thickBot="1" x14ac:dyDescent="0.25">
      <c r="A33" s="317"/>
      <c r="B33" s="411"/>
      <c r="C33" s="203"/>
      <c r="D33" s="203"/>
      <c r="E33" s="203"/>
      <c r="F33" s="203"/>
      <c r="G33" s="203"/>
      <c r="H33" s="203"/>
      <c r="I33" s="203"/>
      <c r="J33" s="203"/>
    </row>
    <row r="34" spans="1:10" ht="16.5" thickBot="1" x14ac:dyDescent="0.25">
      <c r="A34" s="203"/>
      <c r="B34" s="530" t="s">
        <v>755</v>
      </c>
      <c r="C34" s="338">
        <f>SUM(C4,C6,C19)</f>
        <v>0</v>
      </c>
      <c r="D34" s="338">
        <f t="shared" ref="D34:J34" si="4">SUM(D4,D6,D19)</f>
        <v>0</v>
      </c>
      <c r="E34" s="338">
        <f t="shared" si="4"/>
        <v>0</v>
      </c>
      <c r="F34" s="338">
        <f t="shared" si="4"/>
        <v>0</v>
      </c>
      <c r="G34" s="338">
        <f t="shared" si="4"/>
        <v>0</v>
      </c>
      <c r="H34" s="338">
        <f t="shared" si="4"/>
        <v>0</v>
      </c>
      <c r="I34" s="338">
        <f t="shared" si="4"/>
        <v>0</v>
      </c>
      <c r="J34" s="338">
        <f t="shared" si="4"/>
        <v>0</v>
      </c>
    </row>
    <row r="35" spans="1:10" x14ac:dyDescent="0.2">
      <c r="A35" s="317"/>
      <c r="B35" s="531"/>
      <c r="C35" s="203"/>
      <c r="D35" s="203"/>
      <c r="E35" s="203"/>
      <c r="F35" s="203"/>
      <c r="G35" s="203"/>
      <c r="H35" s="203"/>
      <c r="I35" s="203"/>
      <c r="J35" s="280">
        <f>COUNTIFS(K8:K31,"ERROR")</f>
        <v>0</v>
      </c>
    </row>
    <row r="36" spans="1:10" x14ac:dyDescent="0.2">
      <c r="A36" s="203"/>
      <c r="B36" s="203"/>
      <c r="C36" s="203"/>
      <c r="D36" s="203"/>
      <c r="E36" s="203"/>
      <c r="F36" s="203"/>
      <c r="G36" s="203"/>
      <c r="H36" s="380"/>
      <c r="I36" s="203"/>
      <c r="J36" s="203"/>
    </row>
    <row r="37" spans="1:10" x14ac:dyDescent="0.2">
      <c r="A37" s="290" t="str">
        <f>IF(J35=0,"","    ERROR: Gasto en Navarra no puede ser superior a Gasto en España")</f>
        <v/>
      </c>
      <c r="B37" s="203"/>
      <c r="C37" s="203"/>
      <c r="D37" s="203"/>
      <c r="E37" s="203"/>
      <c r="F37" s="203"/>
      <c r="G37" s="203"/>
      <c r="H37" s="396"/>
      <c r="I37" s="203"/>
      <c r="J37" s="203"/>
    </row>
    <row r="38" spans="1:10" x14ac:dyDescent="0.2">
      <c r="A38" s="345" t="s">
        <v>743</v>
      </c>
      <c r="B38" s="344" t="s">
        <v>768</v>
      </c>
      <c r="C38" s="344"/>
      <c r="D38" s="341"/>
      <c r="E38" s="342"/>
      <c r="F38" s="343"/>
      <c r="G38" s="341" t="s">
        <v>769</v>
      </c>
      <c r="H38" s="396"/>
      <c r="I38" s="203"/>
      <c r="J38" s="203"/>
    </row>
    <row r="39" spans="1:10" x14ac:dyDescent="0.2">
      <c r="A39" s="345" t="s">
        <v>744</v>
      </c>
      <c r="B39" s="346" t="s">
        <v>745</v>
      </c>
      <c r="C39" s="344"/>
      <c r="D39" s="341"/>
      <c r="E39" s="342"/>
      <c r="F39" s="343"/>
      <c r="G39" s="342" t="s">
        <v>746</v>
      </c>
      <c r="H39" s="396"/>
      <c r="I39" s="203"/>
      <c r="J39" s="203"/>
    </row>
    <row r="40" spans="1:10" x14ac:dyDescent="0.2">
      <c r="A40" s="345"/>
      <c r="B40" s="378"/>
      <c r="C40" s="344"/>
      <c r="D40" s="341"/>
      <c r="E40" s="342"/>
      <c r="F40" s="343"/>
      <c r="G40" s="342"/>
      <c r="H40" s="380"/>
      <c r="I40" s="203"/>
      <c r="J40" s="203"/>
    </row>
    <row r="41" spans="1:10" ht="15" x14ac:dyDescent="0.25">
      <c r="A41" s="379"/>
      <c r="B41" s="378"/>
      <c r="C41" s="342"/>
      <c r="D41" s="342"/>
      <c r="E41" s="342"/>
      <c r="F41" s="343"/>
      <c r="G41" s="342" t="s">
        <v>1024</v>
      </c>
      <c r="H41" s="380"/>
      <c r="I41" s="203"/>
      <c r="J41" s="203"/>
    </row>
    <row r="42" spans="1:10" x14ac:dyDescent="0.2">
      <c r="A42" s="203"/>
      <c r="B42" s="203"/>
      <c r="C42" s="203"/>
      <c r="D42" s="203"/>
      <c r="E42" s="203"/>
      <c r="F42" s="203"/>
      <c r="G42" s="203"/>
      <c r="H42" s="203"/>
      <c r="I42" s="203"/>
      <c r="J42" s="203"/>
    </row>
  </sheetData>
  <sheetProtection password="CD7A" sheet="1" objects="1" scenarios="1"/>
  <mergeCells count="13">
    <mergeCell ref="C1:F1"/>
    <mergeCell ref="G1:J1"/>
    <mergeCell ref="C2:C3"/>
    <mergeCell ref="G2:G3"/>
    <mergeCell ref="H2:I2"/>
    <mergeCell ref="J2:J3"/>
    <mergeCell ref="F2:F3"/>
    <mergeCell ref="A3:B3"/>
    <mergeCell ref="A5:B5"/>
    <mergeCell ref="A6:A7"/>
    <mergeCell ref="B6:B7"/>
    <mergeCell ref="A19:A20"/>
    <mergeCell ref="B19:B20"/>
  </mergeCells>
  <phoneticPr fontId="3" type="noConversion"/>
  <pageMargins left="0.59055118110236227" right="0.59055118110236227" top="0.78740157480314965" bottom="0.78740157480314965" header="0" footer="0"/>
  <pageSetup paperSize="9" scale="7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K55"/>
  <sheetViews>
    <sheetView showGridLines="0" zoomScaleNormal="100" workbookViewId="0">
      <selection activeCell="C1" sqref="C1:J1"/>
    </sheetView>
  </sheetViews>
  <sheetFormatPr baseColWidth="10" defaultColWidth="11.42578125" defaultRowHeight="12.75" x14ac:dyDescent="0.2"/>
  <cols>
    <col min="1" max="1" width="11.7109375" style="202" customWidth="1"/>
    <col min="2" max="2" width="37.28515625" style="202" customWidth="1"/>
    <col min="3" max="5" width="16.7109375" style="202" customWidth="1"/>
    <col min="6" max="6" width="13.140625" style="202" customWidth="1"/>
    <col min="7" max="10" width="16.7109375" style="202" customWidth="1"/>
    <col min="11" max="16384" width="11.42578125" style="202"/>
  </cols>
  <sheetData>
    <row r="1" spans="1:11" ht="13.5" thickBot="1" x14ac:dyDescent="0.25">
      <c r="A1" s="203"/>
      <c r="B1" s="203"/>
      <c r="C1" s="1008" t="s">
        <v>1231</v>
      </c>
      <c r="D1" s="1009"/>
      <c r="E1" s="1009"/>
      <c r="F1" s="1009"/>
      <c r="G1" s="1010" t="s">
        <v>1237</v>
      </c>
      <c r="H1" s="1011"/>
      <c r="I1" s="1011"/>
      <c r="J1" s="1012"/>
      <c r="K1" s="203"/>
    </row>
    <row r="2" spans="1:11" ht="13.5" customHeight="1" thickBot="1" x14ac:dyDescent="0.25">
      <c r="A2" s="287"/>
      <c r="B2" s="351"/>
      <c r="C2" s="1058" t="s">
        <v>747</v>
      </c>
      <c r="D2" s="456" t="s">
        <v>2</v>
      </c>
      <c r="E2" s="457"/>
      <c r="F2" s="1056" t="s">
        <v>3</v>
      </c>
      <c r="G2" s="1013" t="s">
        <v>747</v>
      </c>
      <c r="H2" s="1015" t="s">
        <v>2</v>
      </c>
      <c r="I2" s="1016"/>
      <c r="J2" s="1017" t="s">
        <v>3</v>
      </c>
      <c r="K2" s="203"/>
    </row>
    <row r="3" spans="1:11" ht="16.5" thickBot="1" x14ac:dyDescent="0.3">
      <c r="A3" s="1001" t="s">
        <v>424</v>
      </c>
      <c r="B3" s="1001"/>
      <c r="C3" s="1059"/>
      <c r="D3" s="458" t="s">
        <v>748</v>
      </c>
      <c r="E3" s="458" t="s">
        <v>5</v>
      </c>
      <c r="F3" s="1057"/>
      <c r="G3" s="1014"/>
      <c r="H3" s="294" t="s">
        <v>748</v>
      </c>
      <c r="I3" s="294" t="s">
        <v>5</v>
      </c>
      <c r="J3" s="1018"/>
      <c r="K3" s="203"/>
    </row>
    <row r="4" spans="1:11" x14ac:dyDescent="0.2">
      <c r="A4" s="356"/>
      <c r="B4" s="357"/>
      <c r="C4" s="296"/>
      <c r="D4" s="297"/>
      <c r="E4" s="297"/>
      <c r="F4" s="298"/>
      <c r="G4" s="403"/>
      <c r="H4" s="404"/>
      <c r="I4" s="404"/>
      <c r="J4" s="405"/>
      <c r="K4" s="203"/>
    </row>
    <row r="5" spans="1:11" x14ac:dyDescent="0.2">
      <c r="A5" s="1022"/>
      <c r="B5" s="1023"/>
      <c r="C5" s="303"/>
      <c r="D5" s="304"/>
      <c r="E5" s="304"/>
      <c r="F5" s="305"/>
      <c r="G5" s="406"/>
      <c r="H5" s="407"/>
      <c r="I5" s="407"/>
      <c r="J5" s="316"/>
      <c r="K5" s="203"/>
    </row>
    <row r="6" spans="1:11" ht="12.75" customHeight="1" x14ac:dyDescent="0.2">
      <c r="A6" s="1006" t="s">
        <v>38</v>
      </c>
      <c r="B6" s="1007" t="s">
        <v>410</v>
      </c>
      <c r="C6" s="303">
        <f>SUM(C8:C22)</f>
        <v>0</v>
      </c>
      <c r="D6" s="304">
        <f>SUM(D8:D22)</f>
        <v>0</v>
      </c>
      <c r="E6" s="304">
        <f t="shared" ref="E6:J6" si="0">SUM(E8:E22)</f>
        <v>0</v>
      </c>
      <c r="F6" s="305">
        <f t="shared" si="0"/>
        <v>0</v>
      </c>
      <c r="G6" s="314">
        <f t="shared" si="0"/>
        <v>0</v>
      </c>
      <c r="H6" s="315">
        <f t="shared" si="0"/>
        <v>0</v>
      </c>
      <c r="I6" s="315">
        <f t="shared" si="0"/>
        <v>0</v>
      </c>
      <c r="J6" s="316">
        <f t="shared" si="0"/>
        <v>0</v>
      </c>
      <c r="K6" s="203"/>
    </row>
    <row r="7" spans="1:11" ht="12.75" customHeight="1" x14ac:dyDescent="0.2">
      <c r="A7" s="1006"/>
      <c r="B7" s="1007"/>
      <c r="C7" s="303"/>
      <c r="D7" s="304"/>
      <c r="E7" s="304"/>
      <c r="F7" s="305"/>
      <c r="G7" s="406"/>
      <c r="H7" s="407"/>
      <c r="I7" s="407"/>
      <c r="J7" s="316"/>
      <c r="K7" s="203"/>
    </row>
    <row r="8" spans="1:11" x14ac:dyDescent="0.2">
      <c r="A8" s="317" t="s">
        <v>411</v>
      </c>
      <c r="B8" s="329" t="s">
        <v>1161</v>
      </c>
      <c r="C8" s="319"/>
      <c r="D8" s="320"/>
      <c r="E8" s="320"/>
      <c r="F8" s="321"/>
      <c r="G8" s="408"/>
      <c r="H8" s="409"/>
      <c r="I8" s="409"/>
      <c r="J8" s="410"/>
      <c r="K8" s="290" t="str">
        <f t="shared" ref="K8:K22" si="1">IF(G8&gt;C8,"ERROR","")</f>
        <v/>
      </c>
    </row>
    <row r="9" spans="1:11" x14ac:dyDescent="0.2">
      <c r="A9" s="317" t="s">
        <v>412</v>
      </c>
      <c r="B9" s="329" t="s">
        <v>1162</v>
      </c>
      <c r="C9" s="319"/>
      <c r="D9" s="320"/>
      <c r="E9" s="320"/>
      <c r="F9" s="321"/>
      <c r="G9" s="408"/>
      <c r="H9" s="409"/>
      <c r="I9" s="409"/>
      <c r="J9" s="410"/>
      <c r="K9" s="290" t="str">
        <f t="shared" si="1"/>
        <v/>
      </c>
    </row>
    <row r="10" spans="1:11" x14ac:dyDescent="0.2">
      <c r="A10" s="317" t="s">
        <v>413</v>
      </c>
      <c r="B10" s="329" t="s">
        <v>1163</v>
      </c>
      <c r="C10" s="319"/>
      <c r="D10" s="320"/>
      <c r="E10" s="320"/>
      <c r="F10" s="321"/>
      <c r="G10" s="408"/>
      <c r="H10" s="409"/>
      <c r="I10" s="409"/>
      <c r="J10" s="410"/>
      <c r="K10" s="290" t="str">
        <f t="shared" si="1"/>
        <v/>
      </c>
    </row>
    <row r="11" spans="1:11" x14ac:dyDescent="0.2">
      <c r="A11" s="317" t="s">
        <v>414</v>
      </c>
      <c r="B11" s="329" t="s">
        <v>1164</v>
      </c>
      <c r="C11" s="319"/>
      <c r="D11" s="320"/>
      <c r="E11" s="320"/>
      <c r="F11" s="321"/>
      <c r="G11" s="408"/>
      <c r="H11" s="409"/>
      <c r="I11" s="409"/>
      <c r="J11" s="410"/>
      <c r="K11" s="290" t="str">
        <f t="shared" si="1"/>
        <v/>
      </c>
    </row>
    <row r="12" spans="1:11" x14ac:dyDescent="0.2">
      <c r="A12" s="317" t="s">
        <v>39</v>
      </c>
      <c r="B12" s="329" t="s">
        <v>1165</v>
      </c>
      <c r="C12" s="319"/>
      <c r="D12" s="320"/>
      <c r="E12" s="320"/>
      <c r="F12" s="321"/>
      <c r="G12" s="408"/>
      <c r="H12" s="409"/>
      <c r="I12" s="409"/>
      <c r="J12" s="410"/>
      <c r="K12" s="290" t="str">
        <f t="shared" si="1"/>
        <v/>
      </c>
    </row>
    <row r="13" spans="1:11" x14ac:dyDescent="0.2">
      <c r="A13" s="317" t="s">
        <v>40</v>
      </c>
      <c r="B13" s="329" t="s">
        <v>1166</v>
      </c>
      <c r="C13" s="319"/>
      <c r="D13" s="320"/>
      <c r="E13" s="320"/>
      <c r="F13" s="321"/>
      <c r="G13" s="408"/>
      <c r="H13" s="409"/>
      <c r="I13" s="409"/>
      <c r="J13" s="410"/>
      <c r="K13" s="290" t="str">
        <f t="shared" si="1"/>
        <v/>
      </c>
    </row>
    <row r="14" spans="1:11" x14ac:dyDescent="0.2">
      <c r="A14" s="317" t="s">
        <v>41</v>
      </c>
      <c r="B14" s="329" t="s">
        <v>682</v>
      </c>
      <c r="C14" s="319"/>
      <c r="D14" s="320"/>
      <c r="E14" s="320"/>
      <c r="F14" s="321"/>
      <c r="G14" s="408"/>
      <c r="H14" s="409"/>
      <c r="I14" s="409"/>
      <c r="J14" s="410"/>
      <c r="K14" s="290" t="str">
        <f t="shared" si="1"/>
        <v/>
      </c>
    </row>
    <row r="15" spans="1:11" x14ac:dyDescent="0.2">
      <c r="A15" s="317" t="s">
        <v>42</v>
      </c>
      <c r="B15" s="329" t="s">
        <v>1167</v>
      </c>
      <c r="C15" s="319"/>
      <c r="D15" s="320"/>
      <c r="E15" s="320"/>
      <c r="F15" s="321"/>
      <c r="G15" s="408"/>
      <c r="H15" s="409"/>
      <c r="I15" s="409"/>
      <c r="J15" s="410"/>
      <c r="K15" s="290" t="str">
        <f t="shared" si="1"/>
        <v/>
      </c>
    </row>
    <row r="16" spans="1:11" x14ac:dyDescent="0.2">
      <c r="A16" s="317" t="s">
        <v>43</v>
      </c>
      <c r="B16" s="329" t="s">
        <v>1168</v>
      </c>
      <c r="C16" s="319"/>
      <c r="D16" s="320"/>
      <c r="E16" s="320"/>
      <c r="F16" s="321"/>
      <c r="G16" s="408"/>
      <c r="H16" s="409"/>
      <c r="I16" s="409"/>
      <c r="J16" s="410"/>
      <c r="K16" s="290" t="str">
        <f t="shared" si="1"/>
        <v/>
      </c>
    </row>
    <row r="17" spans="1:11" x14ac:dyDescent="0.2">
      <c r="A17" s="317" t="s">
        <v>44</v>
      </c>
      <c r="B17" s="329" t="s">
        <v>641</v>
      </c>
      <c r="C17" s="319"/>
      <c r="D17" s="320"/>
      <c r="E17" s="320"/>
      <c r="F17" s="321"/>
      <c r="G17" s="408"/>
      <c r="H17" s="409"/>
      <c r="I17" s="409"/>
      <c r="J17" s="410"/>
      <c r="K17" s="290" t="str">
        <f t="shared" si="1"/>
        <v/>
      </c>
    </row>
    <row r="18" spans="1:11" x14ac:dyDescent="0.2">
      <c r="A18" s="317" t="s">
        <v>45</v>
      </c>
      <c r="B18" s="532" t="s">
        <v>639</v>
      </c>
      <c r="C18" s="319"/>
      <c r="D18" s="320"/>
      <c r="E18" s="320"/>
      <c r="F18" s="321"/>
      <c r="G18" s="408"/>
      <c r="H18" s="409"/>
      <c r="I18" s="409"/>
      <c r="J18" s="410"/>
      <c r="K18" s="290" t="str">
        <f t="shared" si="1"/>
        <v/>
      </c>
    </row>
    <row r="19" spans="1:11" x14ac:dyDescent="0.2">
      <c r="A19" s="317" t="s">
        <v>46</v>
      </c>
      <c r="B19" s="329" t="s">
        <v>420</v>
      </c>
      <c r="C19" s="319"/>
      <c r="D19" s="320"/>
      <c r="E19" s="320"/>
      <c r="F19" s="321"/>
      <c r="G19" s="408"/>
      <c r="H19" s="409"/>
      <c r="I19" s="409"/>
      <c r="J19" s="410"/>
      <c r="K19" s="290" t="str">
        <f t="shared" si="1"/>
        <v/>
      </c>
    </row>
    <row r="20" spans="1:11" x14ac:dyDescent="0.2">
      <c r="A20" s="317" t="s">
        <v>47</v>
      </c>
      <c r="B20" s="329" t="s">
        <v>1169</v>
      </c>
      <c r="C20" s="319"/>
      <c r="D20" s="320"/>
      <c r="E20" s="320"/>
      <c r="F20" s="321"/>
      <c r="G20" s="408"/>
      <c r="H20" s="409"/>
      <c r="I20" s="409"/>
      <c r="J20" s="410"/>
      <c r="K20" s="290" t="str">
        <f t="shared" si="1"/>
        <v/>
      </c>
    </row>
    <row r="21" spans="1:11" x14ac:dyDescent="0.2">
      <c r="A21" s="317" t="s">
        <v>415</v>
      </c>
      <c r="B21" s="329" t="s">
        <v>640</v>
      </c>
      <c r="C21" s="319"/>
      <c r="D21" s="320"/>
      <c r="E21" s="320"/>
      <c r="F21" s="321"/>
      <c r="G21" s="408"/>
      <c r="H21" s="409"/>
      <c r="I21" s="409"/>
      <c r="J21" s="410"/>
      <c r="K21" s="290" t="str">
        <f t="shared" si="1"/>
        <v/>
      </c>
    </row>
    <row r="22" spans="1:11" x14ac:dyDescent="0.2">
      <c r="A22" s="325" t="s">
        <v>421</v>
      </c>
      <c r="B22" s="442" t="s">
        <v>1106</v>
      </c>
      <c r="C22" s="412"/>
      <c r="D22" s="414"/>
      <c r="E22" s="414"/>
      <c r="F22" s="533"/>
      <c r="G22" s="416"/>
      <c r="H22" s="417"/>
      <c r="I22" s="417"/>
      <c r="J22" s="418"/>
      <c r="K22" s="290" t="str">
        <f t="shared" si="1"/>
        <v/>
      </c>
    </row>
    <row r="23" spans="1:11" ht="15.75" customHeight="1" x14ac:dyDescent="0.2">
      <c r="A23" s="1006" t="s">
        <v>48</v>
      </c>
      <c r="B23" s="1031" t="s">
        <v>457</v>
      </c>
      <c r="C23" s="534">
        <f>SUM(C25:C39)</f>
        <v>0</v>
      </c>
      <c r="D23" s="535">
        <f>SUM(D25:D39)</f>
        <v>0</v>
      </c>
      <c r="E23" s="535">
        <f t="shared" ref="E23:J23" si="2">SUM(E25:E39)</f>
        <v>0</v>
      </c>
      <c r="F23" s="536">
        <f t="shared" si="2"/>
        <v>0</v>
      </c>
      <c r="G23" s="537">
        <f t="shared" si="2"/>
        <v>0</v>
      </c>
      <c r="H23" s="538">
        <f t="shared" si="2"/>
        <v>0</v>
      </c>
      <c r="I23" s="538">
        <f t="shared" si="2"/>
        <v>0</v>
      </c>
      <c r="J23" s="539">
        <f t="shared" si="2"/>
        <v>0</v>
      </c>
      <c r="K23" s="290"/>
    </row>
    <row r="24" spans="1:11" ht="15.75" customHeight="1" x14ac:dyDescent="0.2">
      <c r="A24" s="1006"/>
      <c r="B24" s="1031"/>
      <c r="C24" s="534"/>
      <c r="D24" s="535"/>
      <c r="E24" s="540"/>
      <c r="F24" s="541"/>
      <c r="G24" s="542"/>
      <c r="H24" s="543"/>
      <c r="I24" s="543"/>
      <c r="J24" s="544"/>
      <c r="K24" s="290"/>
    </row>
    <row r="25" spans="1:11" x14ac:dyDescent="0.2">
      <c r="A25" s="317" t="s">
        <v>49</v>
      </c>
      <c r="B25" s="329" t="s">
        <v>683</v>
      </c>
      <c r="C25" s="412"/>
      <c r="D25" s="413"/>
      <c r="E25" s="414"/>
      <c r="F25" s="533"/>
      <c r="G25" s="416"/>
      <c r="H25" s="417"/>
      <c r="I25" s="417"/>
      <c r="J25" s="418"/>
      <c r="K25" s="290" t="str">
        <f t="shared" ref="K25:K39" si="3">IF(G25&gt;C25,"ERROR","")</f>
        <v/>
      </c>
    </row>
    <row r="26" spans="1:11" x14ac:dyDescent="0.2">
      <c r="A26" s="317" t="s">
        <v>50</v>
      </c>
      <c r="B26" s="329" t="s">
        <v>408</v>
      </c>
      <c r="C26" s="412"/>
      <c r="D26" s="413"/>
      <c r="E26" s="414"/>
      <c r="F26" s="533"/>
      <c r="G26" s="416"/>
      <c r="H26" s="417"/>
      <c r="I26" s="417"/>
      <c r="J26" s="418"/>
      <c r="K26" s="290" t="str">
        <f t="shared" si="3"/>
        <v/>
      </c>
    </row>
    <row r="27" spans="1:11" x14ac:dyDescent="0.2">
      <c r="A27" s="317" t="s">
        <v>51</v>
      </c>
      <c r="B27" s="329" t="s">
        <v>409</v>
      </c>
      <c r="C27" s="412"/>
      <c r="D27" s="413"/>
      <c r="E27" s="414"/>
      <c r="F27" s="533"/>
      <c r="G27" s="416"/>
      <c r="H27" s="417"/>
      <c r="I27" s="417"/>
      <c r="J27" s="418"/>
      <c r="K27" s="290" t="str">
        <f t="shared" si="3"/>
        <v/>
      </c>
    </row>
    <row r="28" spans="1:11" x14ac:dyDescent="0.2">
      <c r="A28" s="317" t="s">
        <v>52</v>
      </c>
      <c r="B28" s="329" t="s">
        <v>642</v>
      </c>
      <c r="C28" s="412"/>
      <c r="D28" s="413"/>
      <c r="E28" s="414"/>
      <c r="F28" s="533"/>
      <c r="G28" s="416"/>
      <c r="H28" s="417"/>
      <c r="I28" s="417"/>
      <c r="J28" s="418"/>
      <c r="K28" s="290" t="str">
        <f t="shared" si="3"/>
        <v/>
      </c>
    </row>
    <row r="29" spans="1:11" x14ac:dyDescent="0.2">
      <c r="A29" s="317" t="s">
        <v>53</v>
      </c>
      <c r="B29" s="329" t="s">
        <v>122</v>
      </c>
      <c r="C29" s="412"/>
      <c r="D29" s="413"/>
      <c r="E29" s="414"/>
      <c r="F29" s="533"/>
      <c r="G29" s="416"/>
      <c r="H29" s="417"/>
      <c r="I29" s="417"/>
      <c r="J29" s="418"/>
      <c r="K29" s="290" t="str">
        <f t="shared" si="3"/>
        <v/>
      </c>
    </row>
    <row r="30" spans="1:11" x14ac:dyDescent="0.2">
      <c r="A30" s="317" t="s">
        <v>416</v>
      </c>
      <c r="B30" s="329" t="s">
        <v>643</v>
      </c>
      <c r="C30" s="412"/>
      <c r="D30" s="413"/>
      <c r="E30" s="414"/>
      <c r="F30" s="533"/>
      <c r="G30" s="416"/>
      <c r="H30" s="417"/>
      <c r="I30" s="417"/>
      <c r="J30" s="418"/>
      <c r="K30" s="290" t="str">
        <f t="shared" si="3"/>
        <v/>
      </c>
    </row>
    <row r="31" spans="1:11" x14ac:dyDescent="0.2">
      <c r="A31" s="317" t="s">
        <v>417</v>
      </c>
      <c r="B31" s="329" t="s">
        <v>123</v>
      </c>
      <c r="C31" s="412"/>
      <c r="D31" s="413"/>
      <c r="E31" s="414"/>
      <c r="F31" s="533"/>
      <c r="G31" s="416"/>
      <c r="H31" s="417"/>
      <c r="I31" s="417"/>
      <c r="J31" s="418"/>
      <c r="K31" s="290" t="str">
        <f t="shared" si="3"/>
        <v/>
      </c>
    </row>
    <row r="32" spans="1:11" x14ac:dyDescent="0.2">
      <c r="A32" s="317" t="s">
        <v>418</v>
      </c>
      <c r="B32" s="329" t="s">
        <v>483</v>
      </c>
      <c r="C32" s="412"/>
      <c r="D32" s="413"/>
      <c r="E32" s="414"/>
      <c r="F32" s="533"/>
      <c r="G32" s="416"/>
      <c r="H32" s="417"/>
      <c r="I32" s="417"/>
      <c r="J32" s="418"/>
      <c r="K32" s="290" t="str">
        <f t="shared" si="3"/>
        <v/>
      </c>
    </row>
    <row r="33" spans="1:11" x14ac:dyDescent="0.2">
      <c r="A33" s="317" t="s">
        <v>419</v>
      </c>
      <c r="B33" s="329" t="s">
        <v>484</v>
      </c>
      <c r="C33" s="412"/>
      <c r="D33" s="413"/>
      <c r="E33" s="414"/>
      <c r="F33" s="533"/>
      <c r="G33" s="416"/>
      <c r="H33" s="417"/>
      <c r="I33" s="417"/>
      <c r="J33" s="418"/>
      <c r="K33" s="290" t="str">
        <f t="shared" si="3"/>
        <v/>
      </c>
    </row>
    <row r="34" spans="1:11" x14ac:dyDescent="0.2">
      <c r="A34" s="317" t="s">
        <v>422</v>
      </c>
      <c r="B34" s="329" t="s">
        <v>485</v>
      </c>
      <c r="C34" s="545"/>
      <c r="D34" s="546"/>
      <c r="E34" s="546"/>
      <c r="F34" s="547"/>
      <c r="G34" s="322"/>
      <c r="H34" s="323"/>
      <c r="I34" s="323"/>
      <c r="J34" s="324"/>
      <c r="K34" s="290" t="str">
        <f t="shared" si="3"/>
        <v/>
      </c>
    </row>
    <row r="35" spans="1:11" x14ac:dyDescent="0.2">
      <c r="A35" s="317" t="s">
        <v>437</v>
      </c>
      <c r="B35" s="330" t="s">
        <v>432</v>
      </c>
      <c r="C35" s="545"/>
      <c r="D35" s="546"/>
      <c r="E35" s="546"/>
      <c r="F35" s="547"/>
      <c r="G35" s="322"/>
      <c r="H35" s="323"/>
      <c r="I35" s="323"/>
      <c r="J35" s="324"/>
      <c r="K35" s="290" t="str">
        <f t="shared" si="3"/>
        <v/>
      </c>
    </row>
    <row r="36" spans="1:11" x14ac:dyDescent="0.2">
      <c r="A36" s="317" t="s">
        <v>438</v>
      </c>
      <c r="B36" s="329" t="s">
        <v>117</v>
      </c>
      <c r="C36" s="545"/>
      <c r="D36" s="546"/>
      <c r="E36" s="546"/>
      <c r="F36" s="547"/>
      <c r="G36" s="322"/>
      <c r="H36" s="323"/>
      <c r="I36" s="323"/>
      <c r="J36" s="324"/>
      <c r="K36" s="290" t="str">
        <f t="shared" si="3"/>
        <v/>
      </c>
    </row>
    <row r="37" spans="1:11" x14ac:dyDescent="0.2">
      <c r="A37" s="317" t="s">
        <v>441</v>
      </c>
      <c r="B37" s="329" t="s">
        <v>456</v>
      </c>
      <c r="C37" s="545"/>
      <c r="D37" s="546"/>
      <c r="E37" s="546"/>
      <c r="F37" s="547"/>
      <c r="G37" s="322"/>
      <c r="H37" s="323"/>
      <c r="I37" s="323"/>
      <c r="J37" s="324"/>
      <c r="K37" s="290" t="str">
        <f t="shared" si="3"/>
        <v/>
      </c>
    </row>
    <row r="38" spans="1:11" x14ac:dyDescent="0.2">
      <c r="A38" s="325" t="s">
        <v>447</v>
      </c>
      <c r="B38" s="442" t="s">
        <v>1106</v>
      </c>
      <c r="C38" s="545"/>
      <c r="D38" s="546"/>
      <c r="E38" s="546"/>
      <c r="F38" s="547"/>
      <c r="G38" s="322"/>
      <c r="H38" s="323"/>
      <c r="I38" s="323"/>
      <c r="J38" s="324"/>
      <c r="K38" s="290" t="str">
        <f t="shared" si="3"/>
        <v/>
      </c>
    </row>
    <row r="39" spans="1:11" ht="13.5" thickBot="1" x14ac:dyDescent="0.25">
      <c r="A39" s="325" t="s">
        <v>448</v>
      </c>
      <c r="B39" s="442" t="s">
        <v>1106</v>
      </c>
      <c r="C39" s="548"/>
      <c r="D39" s="549"/>
      <c r="E39" s="549"/>
      <c r="F39" s="550"/>
      <c r="G39" s="335"/>
      <c r="H39" s="336"/>
      <c r="I39" s="336"/>
      <c r="J39" s="337"/>
      <c r="K39" s="290" t="str">
        <f t="shared" si="3"/>
        <v/>
      </c>
    </row>
    <row r="40" spans="1:11" x14ac:dyDescent="0.2">
      <c r="A40" s="203"/>
      <c r="B40" s="203"/>
      <c r="C40" s="455"/>
      <c r="D40" s="455"/>
      <c r="E40" s="455"/>
      <c r="F40" s="455"/>
      <c r="G40" s="455"/>
      <c r="H40" s="455"/>
      <c r="I40" s="455"/>
      <c r="J40" s="455"/>
      <c r="K40" s="203"/>
    </row>
    <row r="41" spans="1:11" ht="13.5" thickBot="1" x14ac:dyDescent="0.25">
      <c r="A41" s="203"/>
      <c r="B41" s="203"/>
      <c r="C41" s="455"/>
      <c r="D41" s="455"/>
      <c r="E41" s="455"/>
      <c r="F41" s="455"/>
      <c r="G41" s="455"/>
      <c r="H41" s="455"/>
      <c r="I41" s="455"/>
      <c r="J41" s="455"/>
      <c r="K41" s="203"/>
    </row>
    <row r="42" spans="1:11" ht="16.5" thickBot="1" x14ac:dyDescent="0.25">
      <c r="A42" s="1024" t="s">
        <v>118</v>
      </c>
      <c r="B42" s="1025"/>
      <c r="C42" s="551">
        <f>SUM(C6,C23)</f>
        <v>0</v>
      </c>
      <c r="D42" s="551">
        <f t="shared" ref="D42:J42" si="4">SUM(D6,D23)</f>
        <v>0</v>
      </c>
      <c r="E42" s="551">
        <f t="shared" si="4"/>
        <v>0</v>
      </c>
      <c r="F42" s="551">
        <f t="shared" si="4"/>
        <v>0</v>
      </c>
      <c r="G42" s="551">
        <f t="shared" si="4"/>
        <v>0</v>
      </c>
      <c r="H42" s="551">
        <f t="shared" si="4"/>
        <v>0</v>
      </c>
      <c r="I42" s="551">
        <f t="shared" si="4"/>
        <v>0</v>
      </c>
      <c r="J42" s="551">
        <f t="shared" si="4"/>
        <v>0</v>
      </c>
      <c r="K42" s="203"/>
    </row>
    <row r="43" spans="1:11" x14ac:dyDescent="0.2">
      <c r="A43" s="203"/>
      <c r="B43" s="203"/>
      <c r="C43" s="203"/>
      <c r="D43" s="203"/>
      <c r="E43" s="203"/>
      <c r="F43" s="203"/>
      <c r="G43" s="203"/>
      <c r="H43" s="203"/>
      <c r="I43" s="203"/>
      <c r="J43" s="339">
        <f>COUNTIFS(K8:K39,"ERROR")</f>
        <v>0</v>
      </c>
      <c r="K43" s="203"/>
    </row>
    <row r="44" spans="1:11" x14ac:dyDescent="0.2">
      <c r="A44" s="203"/>
      <c r="B44" s="203"/>
      <c r="C44" s="203"/>
      <c r="D44" s="203"/>
      <c r="E44" s="203"/>
      <c r="F44" s="203"/>
      <c r="G44" s="203"/>
      <c r="H44" s="552"/>
      <c r="I44" s="552"/>
      <c r="J44" s="552"/>
      <c r="K44" s="203"/>
    </row>
    <row r="45" spans="1:11" x14ac:dyDescent="0.2">
      <c r="A45" s="290" t="str">
        <f>IF(J43=0,"","    ERROR: Gasto en Navarra no puede ser superior a Gasto en España")</f>
        <v/>
      </c>
      <c r="B45" s="203"/>
      <c r="C45" s="203"/>
      <c r="D45" s="203"/>
      <c r="E45" s="203"/>
      <c r="F45" s="203"/>
      <c r="G45" s="203"/>
      <c r="H45" s="396"/>
      <c r="I45" s="396"/>
      <c r="J45" s="396"/>
      <c r="K45" s="203"/>
    </row>
    <row r="46" spans="1:11" x14ac:dyDescent="0.2">
      <c r="A46" s="345" t="s">
        <v>743</v>
      </c>
      <c r="B46" s="344" t="s">
        <v>768</v>
      </c>
      <c r="C46" s="344"/>
      <c r="D46" s="341"/>
      <c r="E46" s="342"/>
      <c r="F46" s="343"/>
      <c r="G46" s="341" t="s">
        <v>769</v>
      </c>
      <c r="H46" s="342"/>
      <c r="I46" s="396"/>
      <c r="J46" s="396"/>
      <c r="K46" s="203"/>
    </row>
    <row r="47" spans="1:11" x14ac:dyDescent="0.2">
      <c r="A47" s="345" t="s">
        <v>744</v>
      </c>
      <c r="B47" s="346" t="s">
        <v>745</v>
      </c>
      <c r="C47" s="344"/>
      <c r="D47" s="341"/>
      <c r="E47" s="342"/>
      <c r="F47" s="343"/>
      <c r="G47" s="342" t="s">
        <v>746</v>
      </c>
      <c r="H47" s="342"/>
      <c r="I47" s="396"/>
      <c r="J47" s="396"/>
      <c r="K47" s="203"/>
    </row>
    <row r="48" spans="1:11" x14ac:dyDescent="0.2">
      <c r="A48" s="345"/>
      <c r="B48" s="378"/>
      <c r="C48" s="344"/>
      <c r="D48" s="341"/>
      <c r="E48" s="342"/>
      <c r="F48" s="343"/>
      <c r="G48" s="342"/>
      <c r="H48" s="342"/>
      <c r="I48" s="380"/>
      <c r="J48" s="380"/>
      <c r="K48" s="203"/>
    </row>
    <row r="49" spans="1:11" ht="15" x14ac:dyDescent="0.25">
      <c r="A49" s="379"/>
      <c r="B49" s="378"/>
      <c r="C49" s="342"/>
      <c r="D49" s="342"/>
      <c r="E49" s="342"/>
      <c r="F49" s="343"/>
      <c r="G49" s="342" t="s">
        <v>1024</v>
      </c>
      <c r="H49" s="341"/>
      <c r="I49" s="552"/>
      <c r="J49" s="552"/>
      <c r="K49" s="203"/>
    </row>
    <row r="50" spans="1:11" x14ac:dyDescent="0.2">
      <c r="K50" s="203"/>
    </row>
    <row r="51" spans="1:11" x14ac:dyDescent="0.2">
      <c r="K51" s="203"/>
    </row>
    <row r="52" spans="1:11" x14ac:dyDescent="0.2">
      <c r="K52" s="203"/>
    </row>
    <row r="53" spans="1:11" x14ac:dyDescent="0.2">
      <c r="K53" s="203"/>
    </row>
    <row r="54" spans="1:11" x14ac:dyDescent="0.2">
      <c r="K54" s="203"/>
    </row>
    <row r="55" spans="1:11" x14ac:dyDescent="0.2">
      <c r="K55" s="203"/>
    </row>
  </sheetData>
  <sheetProtection password="CD7A" sheet="1" objects="1" scenarios="1"/>
  <mergeCells count="14">
    <mergeCell ref="C1:F1"/>
    <mergeCell ref="G1:J1"/>
    <mergeCell ref="C2:C3"/>
    <mergeCell ref="H2:I2"/>
    <mergeCell ref="J2:J3"/>
    <mergeCell ref="G2:G3"/>
    <mergeCell ref="F2:F3"/>
    <mergeCell ref="A3:B3"/>
    <mergeCell ref="A42:B42"/>
    <mergeCell ref="A5:B5"/>
    <mergeCell ref="A6:A7"/>
    <mergeCell ref="B6:B7"/>
    <mergeCell ref="A23:A24"/>
    <mergeCell ref="B23:B24"/>
  </mergeCells>
  <phoneticPr fontId="2" type="noConversion"/>
  <pageMargins left="0.59055118110236227" right="0.59055118110236227" top="0.78740157480314965" bottom="0.78740157480314965"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K48"/>
  <sheetViews>
    <sheetView showGridLines="0" zoomScaleNormal="100" workbookViewId="0">
      <selection activeCell="C1" sqref="C1:J1"/>
    </sheetView>
  </sheetViews>
  <sheetFormatPr baseColWidth="10" defaultColWidth="11.42578125" defaultRowHeight="12.75" x14ac:dyDescent="0.2"/>
  <cols>
    <col min="1" max="1" width="11.7109375" style="202" customWidth="1"/>
    <col min="2" max="2" width="33.28515625" style="202" customWidth="1"/>
    <col min="3" max="5" width="16.7109375" style="202" customWidth="1"/>
    <col min="6" max="6" width="13.140625" style="202" customWidth="1"/>
    <col min="7" max="7" width="17.140625" style="202" customWidth="1"/>
    <col min="8" max="8" width="14.42578125" style="202" customWidth="1"/>
    <col min="9" max="9" width="14.5703125" style="202" customWidth="1"/>
    <col min="10" max="10" width="13.140625" style="202" customWidth="1"/>
    <col min="11" max="16384" width="11.42578125" style="202"/>
  </cols>
  <sheetData>
    <row r="1" spans="1:11" ht="13.5" thickBot="1" x14ac:dyDescent="0.25">
      <c r="A1" s="203"/>
      <c r="B1" s="203"/>
      <c r="C1" s="1008" t="s">
        <v>1231</v>
      </c>
      <c r="D1" s="1009"/>
      <c r="E1" s="1009"/>
      <c r="F1" s="1009"/>
      <c r="G1" s="1010" t="s">
        <v>1237</v>
      </c>
      <c r="H1" s="1011"/>
      <c r="I1" s="1011"/>
      <c r="J1" s="1012"/>
      <c r="K1" s="203"/>
    </row>
    <row r="2" spans="1:11" ht="13.5" customHeight="1" thickBot="1" x14ac:dyDescent="0.25">
      <c r="A2" s="287"/>
      <c r="B2" s="351"/>
      <c r="C2" s="1058" t="s">
        <v>747</v>
      </c>
      <c r="D2" s="456" t="s">
        <v>2</v>
      </c>
      <c r="E2" s="457"/>
      <c r="F2" s="1056" t="s">
        <v>3</v>
      </c>
      <c r="G2" s="1013" t="s">
        <v>747</v>
      </c>
      <c r="H2" s="1015" t="s">
        <v>2</v>
      </c>
      <c r="I2" s="1016"/>
      <c r="J2" s="1017" t="s">
        <v>3</v>
      </c>
      <c r="K2" s="203"/>
    </row>
    <row r="3" spans="1:11" ht="16.5" thickBot="1" x14ac:dyDescent="0.3">
      <c r="A3" s="1001" t="s">
        <v>423</v>
      </c>
      <c r="B3" s="1001"/>
      <c r="C3" s="1059"/>
      <c r="D3" s="458" t="s">
        <v>748</v>
      </c>
      <c r="E3" s="458" t="s">
        <v>5</v>
      </c>
      <c r="F3" s="1057"/>
      <c r="G3" s="1014"/>
      <c r="H3" s="294" t="s">
        <v>748</v>
      </c>
      <c r="I3" s="294" t="s">
        <v>5</v>
      </c>
      <c r="J3" s="1018"/>
      <c r="K3" s="203"/>
    </row>
    <row r="4" spans="1:11" x14ac:dyDescent="0.2">
      <c r="A4" s="356"/>
      <c r="B4" s="357"/>
      <c r="C4" s="296"/>
      <c r="D4" s="297"/>
      <c r="E4" s="297"/>
      <c r="F4" s="358"/>
      <c r="G4" s="403"/>
      <c r="H4" s="404"/>
      <c r="I4" s="404"/>
      <c r="J4" s="405"/>
      <c r="K4" s="203"/>
    </row>
    <row r="5" spans="1:11" ht="12.75" customHeight="1" x14ac:dyDescent="0.2">
      <c r="A5" s="1022"/>
      <c r="B5" s="1079"/>
      <c r="C5" s="303"/>
      <c r="D5" s="304"/>
      <c r="E5" s="304"/>
      <c r="F5" s="363"/>
      <c r="G5" s="406"/>
      <c r="H5" s="407"/>
      <c r="I5" s="407"/>
      <c r="J5" s="316"/>
      <c r="K5" s="203"/>
    </row>
    <row r="6" spans="1:11" ht="12.75" customHeight="1" x14ac:dyDescent="0.2">
      <c r="A6" s="1006" t="s">
        <v>54</v>
      </c>
      <c r="B6" s="1080" t="s">
        <v>426</v>
      </c>
      <c r="C6" s="303">
        <f>SUM(C8:C23)</f>
        <v>0</v>
      </c>
      <c r="D6" s="304">
        <f>SUM(D8:D23)</f>
        <v>0</v>
      </c>
      <c r="E6" s="304">
        <f t="shared" ref="E6:J6" si="0">SUM(E8:E23)</f>
        <v>0</v>
      </c>
      <c r="F6" s="363">
        <f t="shared" si="0"/>
        <v>0</v>
      </c>
      <c r="G6" s="314">
        <f t="shared" si="0"/>
        <v>0</v>
      </c>
      <c r="H6" s="315">
        <f t="shared" si="0"/>
        <v>0</v>
      </c>
      <c r="I6" s="315">
        <f t="shared" si="0"/>
        <v>0</v>
      </c>
      <c r="J6" s="316">
        <f t="shared" si="0"/>
        <v>0</v>
      </c>
      <c r="K6" s="203"/>
    </row>
    <row r="7" spans="1:11" ht="13.5" customHeight="1" x14ac:dyDescent="0.2">
      <c r="A7" s="1006"/>
      <c r="B7" s="1080"/>
      <c r="C7" s="303"/>
      <c r="D7" s="304"/>
      <c r="E7" s="304"/>
      <c r="F7" s="363"/>
      <c r="G7" s="406"/>
      <c r="H7" s="407"/>
      <c r="I7" s="407"/>
      <c r="J7" s="316"/>
      <c r="K7" s="203"/>
    </row>
    <row r="8" spans="1:11" x14ac:dyDescent="0.2">
      <c r="A8" s="317" t="s">
        <v>427</v>
      </c>
      <c r="B8" s="318" t="s">
        <v>1170</v>
      </c>
      <c r="C8" s="319"/>
      <c r="D8" s="320"/>
      <c r="E8" s="320"/>
      <c r="F8" s="364"/>
      <c r="G8" s="408"/>
      <c r="H8" s="409"/>
      <c r="I8" s="409"/>
      <c r="J8" s="410"/>
      <c r="K8" s="290" t="str">
        <f t="shared" ref="K8:K23" si="1">IF(G8&gt;C8,"ERROR","")</f>
        <v/>
      </c>
    </row>
    <row r="9" spans="1:11" x14ac:dyDescent="0.2">
      <c r="A9" s="317" t="s">
        <v>428</v>
      </c>
      <c r="B9" s="318" t="s">
        <v>1171</v>
      </c>
      <c r="C9" s="319"/>
      <c r="D9" s="320"/>
      <c r="E9" s="320"/>
      <c r="F9" s="364"/>
      <c r="G9" s="408"/>
      <c r="H9" s="409"/>
      <c r="I9" s="409"/>
      <c r="J9" s="410"/>
      <c r="K9" s="290" t="str">
        <f t="shared" si="1"/>
        <v/>
      </c>
    </row>
    <row r="10" spans="1:11" x14ac:dyDescent="0.2">
      <c r="A10" s="317" t="s">
        <v>429</v>
      </c>
      <c r="B10" s="318" t="s">
        <v>1194</v>
      </c>
      <c r="C10" s="319"/>
      <c r="D10" s="320"/>
      <c r="E10" s="320"/>
      <c r="F10" s="364"/>
      <c r="G10" s="408"/>
      <c r="H10" s="409"/>
      <c r="I10" s="409"/>
      <c r="J10" s="410"/>
      <c r="K10" s="290" t="str">
        <f t="shared" si="1"/>
        <v/>
      </c>
    </row>
    <row r="11" spans="1:11" x14ac:dyDescent="0.2">
      <c r="A11" s="317" t="s">
        <v>430</v>
      </c>
      <c r="B11" s="411" t="s">
        <v>1172</v>
      </c>
      <c r="C11" s="319"/>
      <c r="D11" s="320"/>
      <c r="E11" s="320"/>
      <c r="F11" s="364"/>
      <c r="G11" s="408"/>
      <c r="H11" s="409"/>
      <c r="I11" s="409"/>
      <c r="J11" s="410"/>
      <c r="K11" s="290" t="str">
        <f t="shared" si="1"/>
        <v/>
      </c>
    </row>
    <row r="12" spans="1:11" x14ac:dyDescent="0.2">
      <c r="A12" s="317" t="s">
        <v>55</v>
      </c>
      <c r="B12" s="411" t="s">
        <v>1173</v>
      </c>
      <c r="C12" s="319"/>
      <c r="D12" s="320"/>
      <c r="E12" s="320"/>
      <c r="F12" s="364"/>
      <c r="G12" s="408"/>
      <c r="H12" s="409"/>
      <c r="I12" s="409"/>
      <c r="J12" s="410"/>
      <c r="K12" s="290" t="str">
        <f t="shared" si="1"/>
        <v/>
      </c>
    </row>
    <row r="13" spans="1:11" x14ac:dyDescent="0.2">
      <c r="A13" s="317" t="s">
        <v>56</v>
      </c>
      <c r="B13" s="411" t="s">
        <v>1195</v>
      </c>
      <c r="C13" s="319"/>
      <c r="D13" s="320"/>
      <c r="E13" s="320"/>
      <c r="F13" s="364"/>
      <c r="G13" s="408"/>
      <c r="H13" s="409"/>
      <c r="I13" s="409"/>
      <c r="J13" s="410"/>
      <c r="K13" s="290" t="str">
        <f t="shared" si="1"/>
        <v/>
      </c>
    </row>
    <row r="14" spans="1:11" x14ac:dyDescent="0.2">
      <c r="A14" s="317" t="s">
        <v>57</v>
      </c>
      <c r="B14" s="411" t="s">
        <v>1195</v>
      </c>
      <c r="C14" s="319"/>
      <c r="D14" s="320"/>
      <c r="E14" s="320"/>
      <c r="F14" s="364"/>
      <c r="G14" s="408"/>
      <c r="H14" s="409"/>
      <c r="I14" s="409"/>
      <c r="J14" s="410"/>
      <c r="K14" s="290" t="str">
        <f t="shared" si="1"/>
        <v/>
      </c>
    </row>
    <row r="15" spans="1:11" x14ac:dyDescent="0.2">
      <c r="A15" s="317" t="s">
        <v>58</v>
      </c>
      <c r="B15" s="411" t="s">
        <v>1195</v>
      </c>
      <c r="C15" s="319"/>
      <c r="D15" s="320"/>
      <c r="E15" s="320"/>
      <c r="F15" s="364"/>
      <c r="G15" s="408"/>
      <c r="H15" s="409"/>
      <c r="I15" s="409"/>
      <c r="J15" s="410"/>
      <c r="K15" s="290" t="str">
        <f t="shared" si="1"/>
        <v/>
      </c>
    </row>
    <row r="16" spans="1:11" x14ac:dyDescent="0.2">
      <c r="A16" s="317" t="s">
        <v>59</v>
      </c>
      <c r="B16" s="411" t="s">
        <v>1195</v>
      </c>
      <c r="C16" s="319"/>
      <c r="D16" s="320"/>
      <c r="E16" s="320"/>
      <c r="F16" s="364"/>
      <c r="G16" s="408"/>
      <c r="H16" s="409"/>
      <c r="I16" s="409"/>
      <c r="J16" s="410"/>
      <c r="K16" s="290" t="str">
        <f t="shared" si="1"/>
        <v/>
      </c>
    </row>
    <row r="17" spans="1:11" x14ac:dyDescent="0.2">
      <c r="A17" s="317" t="s">
        <v>60</v>
      </c>
      <c r="B17" s="411" t="s">
        <v>1195</v>
      </c>
      <c r="C17" s="319"/>
      <c r="D17" s="320"/>
      <c r="E17" s="320"/>
      <c r="F17" s="364"/>
      <c r="G17" s="408"/>
      <c r="H17" s="409"/>
      <c r="I17" s="409"/>
      <c r="J17" s="410"/>
      <c r="K17" s="290" t="str">
        <f t="shared" si="1"/>
        <v/>
      </c>
    </row>
    <row r="18" spans="1:11" x14ac:dyDescent="0.2">
      <c r="A18" s="317" t="s">
        <v>61</v>
      </c>
      <c r="B18" s="411" t="s">
        <v>1195</v>
      </c>
      <c r="C18" s="319"/>
      <c r="D18" s="320"/>
      <c r="E18" s="320"/>
      <c r="F18" s="364"/>
      <c r="G18" s="408"/>
      <c r="H18" s="409"/>
      <c r="I18" s="409"/>
      <c r="J18" s="410"/>
      <c r="K18" s="290" t="str">
        <f t="shared" si="1"/>
        <v/>
      </c>
    </row>
    <row r="19" spans="1:11" x14ac:dyDescent="0.2">
      <c r="A19" s="317" t="s">
        <v>62</v>
      </c>
      <c r="B19" s="411" t="s">
        <v>1195</v>
      </c>
      <c r="C19" s="319"/>
      <c r="D19" s="320"/>
      <c r="E19" s="320"/>
      <c r="F19" s="364"/>
      <c r="G19" s="408"/>
      <c r="H19" s="409"/>
      <c r="I19" s="409"/>
      <c r="J19" s="410"/>
      <c r="K19" s="290" t="str">
        <f t="shared" si="1"/>
        <v/>
      </c>
    </row>
    <row r="20" spans="1:11" x14ac:dyDescent="0.2">
      <c r="A20" s="317" t="s">
        <v>431</v>
      </c>
      <c r="B20" s="411" t="s">
        <v>1195</v>
      </c>
      <c r="C20" s="319"/>
      <c r="D20" s="320"/>
      <c r="E20" s="320"/>
      <c r="F20" s="364"/>
      <c r="G20" s="408"/>
      <c r="H20" s="409"/>
      <c r="I20" s="409"/>
      <c r="J20" s="410"/>
      <c r="K20" s="290" t="str">
        <f t="shared" si="1"/>
        <v/>
      </c>
    </row>
    <row r="21" spans="1:11" x14ac:dyDescent="0.2">
      <c r="A21" s="317" t="s">
        <v>63</v>
      </c>
      <c r="B21" s="411" t="s">
        <v>1195</v>
      </c>
      <c r="C21" s="319"/>
      <c r="D21" s="320"/>
      <c r="E21" s="320"/>
      <c r="F21" s="364"/>
      <c r="G21" s="408"/>
      <c r="H21" s="409"/>
      <c r="I21" s="409"/>
      <c r="J21" s="410"/>
      <c r="K21" s="290" t="str">
        <f t="shared" si="1"/>
        <v/>
      </c>
    </row>
    <row r="22" spans="1:11" x14ac:dyDescent="0.2">
      <c r="A22" s="325" t="s">
        <v>64</v>
      </c>
      <c r="B22" s="331" t="s">
        <v>1061</v>
      </c>
      <c r="C22" s="319"/>
      <c r="D22" s="320"/>
      <c r="E22" s="320"/>
      <c r="F22" s="364"/>
      <c r="G22" s="408"/>
      <c r="H22" s="409"/>
      <c r="I22" s="409"/>
      <c r="J22" s="410"/>
      <c r="K22" s="290" t="str">
        <f t="shared" si="1"/>
        <v/>
      </c>
    </row>
    <row r="23" spans="1:11" x14ac:dyDescent="0.2">
      <c r="A23" s="325" t="s">
        <v>65</v>
      </c>
      <c r="B23" s="331" t="s">
        <v>1061</v>
      </c>
      <c r="C23" s="319"/>
      <c r="D23" s="320"/>
      <c r="E23" s="320"/>
      <c r="F23" s="364"/>
      <c r="G23" s="408"/>
      <c r="H23" s="409"/>
      <c r="I23" s="409"/>
      <c r="J23" s="410"/>
      <c r="K23" s="290" t="str">
        <f t="shared" si="1"/>
        <v/>
      </c>
    </row>
    <row r="24" spans="1:11" ht="12.75" customHeight="1" x14ac:dyDescent="0.2">
      <c r="A24" s="1006" t="s">
        <v>66</v>
      </c>
      <c r="B24" s="1078" t="s">
        <v>31</v>
      </c>
      <c r="C24" s="303">
        <f>SUM(C26:C38)</f>
        <v>0</v>
      </c>
      <c r="D24" s="304">
        <f>SUM(D26:D38)</f>
        <v>0</v>
      </c>
      <c r="E24" s="304">
        <f t="shared" ref="E24:J24" si="2">SUM(E26:E38)</f>
        <v>0</v>
      </c>
      <c r="F24" s="363">
        <f t="shared" si="2"/>
        <v>0</v>
      </c>
      <c r="G24" s="314">
        <f t="shared" si="2"/>
        <v>0</v>
      </c>
      <c r="H24" s="315">
        <f t="shared" si="2"/>
        <v>0</v>
      </c>
      <c r="I24" s="315">
        <f t="shared" si="2"/>
        <v>0</v>
      </c>
      <c r="J24" s="316">
        <f t="shared" si="2"/>
        <v>0</v>
      </c>
      <c r="K24" s="290"/>
    </row>
    <row r="25" spans="1:11" ht="14.25" customHeight="1" x14ac:dyDescent="0.2">
      <c r="A25" s="1006"/>
      <c r="B25" s="1078"/>
      <c r="C25" s="534"/>
      <c r="D25" s="540"/>
      <c r="E25" s="540"/>
      <c r="F25" s="553"/>
      <c r="G25" s="542"/>
      <c r="H25" s="543"/>
      <c r="I25" s="543"/>
      <c r="J25" s="544"/>
      <c r="K25" s="290"/>
    </row>
    <row r="26" spans="1:11" x14ac:dyDescent="0.2">
      <c r="A26" s="317" t="s">
        <v>67</v>
      </c>
      <c r="B26" s="329" t="s">
        <v>645</v>
      </c>
      <c r="C26" s="412"/>
      <c r="D26" s="414"/>
      <c r="E26" s="414"/>
      <c r="F26" s="415"/>
      <c r="G26" s="416"/>
      <c r="H26" s="417"/>
      <c r="I26" s="417"/>
      <c r="J26" s="418"/>
      <c r="K26" s="290" t="str">
        <f t="shared" ref="K26:K38" si="3">IF(G26&gt;C26,"ERROR","")</f>
        <v/>
      </c>
    </row>
    <row r="27" spans="1:11" x14ac:dyDescent="0.2">
      <c r="A27" s="317" t="s">
        <v>68</v>
      </c>
      <c r="B27" s="329" t="s">
        <v>644</v>
      </c>
      <c r="C27" s="412"/>
      <c r="D27" s="413"/>
      <c r="E27" s="414"/>
      <c r="F27" s="415"/>
      <c r="G27" s="416"/>
      <c r="H27" s="417"/>
      <c r="I27" s="417"/>
      <c r="J27" s="418"/>
      <c r="K27" s="290" t="str">
        <f t="shared" si="3"/>
        <v/>
      </c>
    </row>
    <row r="28" spans="1:11" x14ac:dyDescent="0.2">
      <c r="A28" s="317" t="s">
        <v>69</v>
      </c>
      <c r="B28" s="329" t="s">
        <v>684</v>
      </c>
      <c r="C28" s="412"/>
      <c r="D28" s="413"/>
      <c r="E28" s="414"/>
      <c r="F28" s="415"/>
      <c r="G28" s="416"/>
      <c r="H28" s="417"/>
      <c r="I28" s="417"/>
      <c r="J28" s="418"/>
      <c r="K28" s="290" t="str">
        <f t="shared" si="3"/>
        <v/>
      </c>
    </row>
    <row r="29" spans="1:11" x14ac:dyDescent="0.2">
      <c r="A29" s="317" t="s">
        <v>70</v>
      </c>
      <c r="B29" s="329" t="s">
        <v>434</v>
      </c>
      <c r="C29" s="412"/>
      <c r="D29" s="413"/>
      <c r="E29" s="414"/>
      <c r="F29" s="415"/>
      <c r="G29" s="416"/>
      <c r="H29" s="417"/>
      <c r="I29" s="417"/>
      <c r="J29" s="418"/>
      <c r="K29" s="290" t="str">
        <f t="shared" si="3"/>
        <v/>
      </c>
    </row>
    <row r="30" spans="1:11" x14ac:dyDescent="0.2">
      <c r="A30" s="317" t="s">
        <v>71</v>
      </c>
      <c r="B30" s="329" t="s">
        <v>439</v>
      </c>
      <c r="C30" s="412"/>
      <c r="D30" s="413"/>
      <c r="E30" s="414"/>
      <c r="F30" s="415"/>
      <c r="G30" s="416"/>
      <c r="H30" s="417"/>
      <c r="I30" s="417"/>
      <c r="J30" s="418"/>
      <c r="K30" s="290" t="str">
        <f t="shared" si="3"/>
        <v/>
      </c>
    </row>
    <row r="31" spans="1:11" x14ac:dyDescent="0.2">
      <c r="A31" s="317" t="s">
        <v>72</v>
      </c>
      <c r="B31" s="330" t="s">
        <v>432</v>
      </c>
      <c r="C31" s="412"/>
      <c r="D31" s="413"/>
      <c r="E31" s="414"/>
      <c r="F31" s="415"/>
      <c r="G31" s="416"/>
      <c r="H31" s="417"/>
      <c r="I31" s="417"/>
      <c r="J31" s="418"/>
      <c r="K31" s="290" t="str">
        <f t="shared" si="3"/>
        <v/>
      </c>
    </row>
    <row r="32" spans="1:11" x14ac:dyDescent="0.2">
      <c r="A32" s="317" t="s">
        <v>73</v>
      </c>
      <c r="B32" s="329" t="s">
        <v>646</v>
      </c>
      <c r="C32" s="412"/>
      <c r="D32" s="413"/>
      <c r="E32" s="414"/>
      <c r="F32" s="415"/>
      <c r="G32" s="416"/>
      <c r="H32" s="417"/>
      <c r="I32" s="417"/>
      <c r="J32" s="418"/>
      <c r="K32" s="290" t="str">
        <f t="shared" si="3"/>
        <v/>
      </c>
    </row>
    <row r="33" spans="1:11" x14ac:dyDescent="0.2">
      <c r="A33" s="317" t="s">
        <v>74</v>
      </c>
      <c r="B33" s="329" t="s">
        <v>435</v>
      </c>
      <c r="C33" s="419"/>
      <c r="D33" s="420"/>
      <c r="E33" s="421"/>
      <c r="F33" s="422"/>
      <c r="G33" s="423"/>
      <c r="H33" s="424"/>
      <c r="I33" s="424"/>
      <c r="J33" s="425"/>
      <c r="K33" s="290" t="str">
        <f t="shared" si="3"/>
        <v/>
      </c>
    </row>
    <row r="34" spans="1:11" x14ac:dyDescent="0.2">
      <c r="A34" s="317" t="s">
        <v>75</v>
      </c>
      <c r="B34" s="329" t="s">
        <v>440</v>
      </c>
      <c r="C34" s="419"/>
      <c r="D34" s="420"/>
      <c r="E34" s="421"/>
      <c r="F34" s="422"/>
      <c r="G34" s="423"/>
      <c r="H34" s="424"/>
      <c r="I34" s="424"/>
      <c r="J34" s="425"/>
      <c r="K34" s="290" t="str">
        <f t="shared" si="3"/>
        <v/>
      </c>
    </row>
    <row r="35" spans="1:11" x14ac:dyDescent="0.2">
      <c r="A35" s="317" t="s">
        <v>76</v>
      </c>
      <c r="B35" s="329" t="s">
        <v>436</v>
      </c>
      <c r="C35" s="419"/>
      <c r="D35" s="420"/>
      <c r="E35" s="421"/>
      <c r="F35" s="422"/>
      <c r="G35" s="423"/>
      <c r="H35" s="424"/>
      <c r="I35" s="424"/>
      <c r="J35" s="425"/>
      <c r="K35" s="290" t="str">
        <f t="shared" si="3"/>
        <v/>
      </c>
    </row>
    <row r="36" spans="1:11" x14ac:dyDescent="0.2">
      <c r="A36" s="317" t="s">
        <v>442</v>
      </c>
      <c r="B36" s="329" t="s">
        <v>133</v>
      </c>
      <c r="C36" s="419"/>
      <c r="D36" s="420"/>
      <c r="E36" s="421"/>
      <c r="F36" s="422"/>
      <c r="G36" s="423"/>
      <c r="H36" s="424"/>
      <c r="I36" s="424"/>
      <c r="J36" s="425"/>
      <c r="K36" s="290" t="str">
        <f t="shared" si="3"/>
        <v/>
      </c>
    </row>
    <row r="37" spans="1:11" x14ac:dyDescent="0.2">
      <c r="A37" s="317" t="s">
        <v>443</v>
      </c>
      <c r="B37" s="329" t="s">
        <v>259</v>
      </c>
      <c r="C37" s="419"/>
      <c r="D37" s="420"/>
      <c r="E37" s="421"/>
      <c r="F37" s="422"/>
      <c r="G37" s="423"/>
      <c r="H37" s="424"/>
      <c r="I37" s="424"/>
      <c r="J37" s="425"/>
      <c r="K37" s="290" t="str">
        <f t="shared" si="3"/>
        <v/>
      </c>
    </row>
    <row r="38" spans="1:11" ht="13.5" thickBot="1" x14ac:dyDescent="0.25">
      <c r="A38" s="325" t="s">
        <v>444</v>
      </c>
      <c r="B38" s="331" t="s">
        <v>1061</v>
      </c>
      <c r="C38" s="554"/>
      <c r="D38" s="555"/>
      <c r="E38" s="556"/>
      <c r="F38" s="557"/>
      <c r="G38" s="558"/>
      <c r="H38" s="559"/>
      <c r="I38" s="559"/>
      <c r="J38" s="560"/>
      <c r="K38" s="290" t="str">
        <f t="shared" si="3"/>
        <v/>
      </c>
    </row>
    <row r="39" spans="1:11" x14ac:dyDescent="0.2">
      <c r="A39" s="203"/>
      <c r="B39" s="203"/>
      <c r="C39" s="203"/>
      <c r="D39" s="203"/>
      <c r="E39" s="203"/>
      <c r="F39" s="203"/>
      <c r="G39" s="203"/>
      <c r="H39" s="203"/>
      <c r="I39" s="203"/>
      <c r="J39" s="203"/>
      <c r="K39" s="203"/>
    </row>
    <row r="40" spans="1:11" ht="13.5" thickBot="1" x14ac:dyDescent="0.25">
      <c r="A40" s="203"/>
      <c r="B40" s="203"/>
      <c r="C40" s="203"/>
      <c r="D40" s="203"/>
      <c r="E40" s="203"/>
      <c r="F40" s="203"/>
      <c r="G40" s="203"/>
      <c r="H40" s="203"/>
      <c r="I40" s="203"/>
      <c r="J40" s="203"/>
      <c r="K40" s="203"/>
    </row>
    <row r="41" spans="1:11" ht="16.5" customHeight="1" thickBot="1" x14ac:dyDescent="0.25">
      <c r="A41" s="1024" t="s">
        <v>425</v>
      </c>
      <c r="B41" s="1025"/>
      <c r="C41" s="338">
        <f>SUM(C6,C24)</f>
        <v>0</v>
      </c>
      <c r="D41" s="338">
        <f t="shared" ref="D41:J41" si="4">SUM(D6,D24)</f>
        <v>0</v>
      </c>
      <c r="E41" s="338">
        <f t="shared" si="4"/>
        <v>0</v>
      </c>
      <c r="F41" s="338">
        <f t="shared" si="4"/>
        <v>0</v>
      </c>
      <c r="G41" s="338">
        <f t="shared" si="4"/>
        <v>0</v>
      </c>
      <c r="H41" s="338">
        <f t="shared" si="4"/>
        <v>0</v>
      </c>
      <c r="I41" s="338">
        <f t="shared" si="4"/>
        <v>0</v>
      </c>
      <c r="J41" s="338">
        <f t="shared" si="4"/>
        <v>0</v>
      </c>
      <c r="K41" s="203"/>
    </row>
    <row r="42" spans="1:11" x14ac:dyDescent="0.2">
      <c r="A42" s="203"/>
      <c r="B42" s="203"/>
      <c r="C42" s="203"/>
      <c r="D42" s="203"/>
      <c r="E42" s="203"/>
      <c r="F42" s="203"/>
      <c r="G42" s="203"/>
      <c r="H42" s="203"/>
      <c r="I42" s="203"/>
      <c r="J42" s="339">
        <f>COUNTIFS(K7:K38,"ERROR")</f>
        <v>0</v>
      </c>
    </row>
    <row r="43" spans="1:11" x14ac:dyDescent="0.2">
      <c r="A43" s="203"/>
      <c r="B43" s="203"/>
      <c r="C43" s="203"/>
      <c r="D43" s="203"/>
      <c r="E43" s="203"/>
      <c r="F43" s="203"/>
      <c r="G43" s="203"/>
      <c r="H43" s="552"/>
      <c r="I43" s="552"/>
      <c r="J43" s="552"/>
    </row>
    <row r="44" spans="1:11" x14ac:dyDescent="0.2">
      <c r="A44" s="290" t="str">
        <f>IF(J42=0,"","    ERROR: Gasto en Navarra no puede ser superior a Gasto en España")</f>
        <v/>
      </c>
      <c r="B44" s="203"/>
      <c r="C44" s="203"/>
      <c r="D44" s="203"/>
      <c r="E44" s="203"/>
      <c r="F44" s="203"/>
      <c r="G44" s="203"/>
      <c r="H44" s="396"/>
      <c r="I44" s="396"/>
      <c r="J44" s="396"/>
    </row>
    <row r="45" spans="1:11" x14ac:dyDescent="0.2">
      <c r="A45" s="345" t="s">
        <v>743</v>
      </c>
      <c r="B45" s="344" t="s">
        <v>768</v>
      </c>
      <c r="C45" s="344"/>
      <c r="D45" s="341"/>
      <c r="E45" s="342"/>
      <c r="F45" s="343"/>
      <c r="G45" s="341" t="s">
        <v>769</v>
      </c>
      <c r="H45" s="396"/>
      <c r="I45" s="396"/>
      <c r="J45" s="396"/>
    </row>
    <row r="46" spans="1:11" x14ac:dyDescent="0.2">
      <c r="A46" s="345" t="s">
        <v>744</v>
      </c>
      <c r="B46" s="346" t="s">
        <v>745</v>
      </c>
      <c r="C46" s="344"/>
      <c r="D46" s="341"/>
      <c r="E46" s="342"/>
      <c r="F46" s="343"/>
      <c r="G46" s="342" t="s">
        <v>746</v>
      </c>
      <c r="H46" s="396"/>
      <c r="I46" s="396"/>
      <c r="J46" s="396"/>
    </row>
    <row r="47" spans="1:11" x14ac:dyDescent="0.2">
      <c r="A47" s="345"/>
      <c r="B47" s="378"/>
      <c r="C47" s="344"/>
      <c r="D47" s="341"/>
      <c r="E47" s="342"/>
      <c r="F47" s="343"/>
      <c r="G47" s="342"/>
      <c r="H47" s="380"/>
      <c r="I47" s="380"/>
      <c r="J47" s="380"/>
    </row>
    <row r="48" spans="1:11" ht="15" x14ac:dyDescent="0.25">
      <c r="A48" s="379"/>
      <c r="B48" s="378"/>
      <c r="C48" s="342"/>
      <c r="D48" s="342"/>
      <c r="E48" s="342"/>
      <c r="F48" s="343"/>
      <c r="G48" s="342" t="s">
        <v>1024</v>
      </c>
      <c r="H48" s="552"/>
      <c r="I48" s="552"/>
      <c r="J48" s="552"/>
    </row>
  </sheetData>
  <sheetProtection password="CD7A" sheet="1" objects="1" scenarios="1"/>
  <mergeCells count="14">
    <mergeCell ref="C1:F1"/>
    <mergeCell ref="G1:J1"/>
    <mergeCell ref="C2:C3"/>
    <mergeCell ref="G2:G3"/>
    <mergeCell ref="H2:I2"/>
    <mergeCell ref="J2:J3"/>
    <mergeCell ref="F2:F3"/>
    <mergeCell ref="A3:B3"/>
    <mergeCell ref="A41:B41"/>
    <mergeCell ref="A5:B5"/>
    <mergeCell ref="A6:A7"/>
    <mergeCell ref="B6:B7"/>
    <mergeCell ref="A24:A25"/>
    <mergeCell ref="B24:B25"/>
  </mergeCells>
  <phoneticPr fontId="2" type="noConversion"/>
  <pageMargins left="0.59055118110236227" right="0.59055118110236227" top="0.78740157480314965" bottom="0.78740157480314965"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K52"/>
  <sheetViews>
    <sheetView showGridLines="0" zoomScaleNormal="100" workbookViewId="0">
      <selection activeCell="B28" sqref="B28"/>
    </sheetView>
  </sheetViews>
  <sheetFormatPr baseColWidth="10" defaultColWidth="11.42578125" defaultRowHeight="12.75" x14ac:dyDescent="0.2"/>
  <cols>
    <col min="1" max="1" width="11.7109375" style="475" customWidth="1"/>
    <col min="2" max="2" width="37.5703125" style="475" customWidth="1"/>
    <col min="3" max="5" width="16.7109375" style="475" customWidth="1"/>
    <col min="6" max="6" width="14.140625" style="475" customWidth="1"/>
    <col min="7" max="7" width="15" style="475" customWidth="1"/>
    <col min="8" max="8" width="13.85546875" style="475" customWidth="1"/>
    <col min="9" max="9" width="14.28515625" style="475" customWidth="1"/>
    <col min="10" max="10" width="13.28515625" style="475" customWidth="1"/>
    <col min="11" max="16384" width="11.42578125" style="475"/>
  </cols>
  <sheetData>
    <row r="1" spans="1:11" ht="13.5" customHeight="1" thickBot="1" x14ac:dyDescent="0.25">
      <c r="A1" s="474"/>
      <c r="B1" s="474"/>
      <c r="C1" s="1008" t="s">
        <v>1231</v>
      </c>
      <c r="D1" s="1009"/>
      <c r="E1" s="1009"/>
      <c r="F1" s="1009"/>
      <c r="G1" s="1010" t="s">
        <v>1237</v>
      </c>
      <c r="H1" s="1011"/>
      <c r="I1" s="1011"/>
      <c r="J1" s="1012"/>
      <c r="K1" s="474"/>
    </row>
    <row r="2" spans="1:11" ht="13.5" thickBot="1" x14ac:dyDescent="0.25">
      <c r="A2" s="476"/>
      <c r="B2" s="477"/>
      <c r="C2" s="1062" t="s">
        <v>747</v>
      </c>
      <c r="D2" s="478" t="s">
        <v>2</v>
      </c>
      <c r="E2" s="479"/>
      <c r="F2" s="1074" t="s">
        <v>3</v>
      </c>
      <c r="G2" s="1064" t="s">
        <v>747</v>
      </c>
      <c r="H2" s="1066" t="s">
        <v>2</v>
      </c>
      <c r="I2" s="1067"/>
      <c r="J2" s="1072" t="s">
        <v>3</v>
      </c>
      <c r="K2" s="474"/>
    </row>
    <row r="3" spans="1:11" ht="16.5" thickBot="1" x14ac:dyDescent="0.3">
      <c r="A3" s="1081" t="s">
        <v>445</v>
      </c>
      <c r="B3" s="1081"/>
      <c r="C3" s="1063"/>
      <c r="D3" s="480" t="s">
        <v>748</v>
      </c>
      <c r="E3" s="480" t="s">
        <v>5</v>
      </c>
      <c r="F3" s="1075"/>
      <c r="G3" s="1065"/>
      <c r="H3" s="481" t="s">
        <v>748</v>
      </c>
      <c r="I3" s="481" t="s">
        <v>5</v>
      </c>
      <c r="J3" s="1073"/>
      <c r="K3" s="474"/>
    </row>
    <row r="4" spans="1:11" x14ac:dyDescent="0.2">
      <c r="A4" s="482"/>
      <c r="B4" s="561"/>
      <c r="C4" s="562"/>
      <c r="D4" s="563"/>
      <c r="E4" s="563"/>
      <c r="F4" s="564"/>
      <c r="G4" s="565"/>
      <c r="H4" s="566"/>
      <c r="I4" s="566"/>
      <c r="J4" s="567"/>
      <c r="K4" s="474"/>
    </row>
    <row r="5" spans="1:11" x14ac:dyDescent="0.2">
      <c r="A5" s="1070"/>
      <c r="B5" s="1071"/>
      <c r="C5" s="489"/>
      <c r="D5" s="490"/>
      <c r="E5" s="490"/>
      <c r="F5" s="568"/>
      <c r="G5" s="492"/>
      <c r="H5" s="493"/>
      <c r="I5" s="493"/>
      <c r="J5" s="494"/>
      <c r="K5" s="474"/>
    </row>
    <row r="6" spans="1:11" x14ac:dyDescent="0.2">
      <c r="A6" s="1068" t="s">
        <v>77</v>
      </c>
      <c r="B6" s="1082" t="s">
        <v>433</v>
      </c>
      <c r="C6" s="489">
        <f>SUM(C8:C17)</f>
        <v>0</v>
      </c>
      <c r="D6" s="490">
        <f>SUM(D8:D17)</f>
        <v>0</v>
      </c>
      <c r="E6" s="490">
        <f t="shared" ref="E6:J6" si="0">SUM(E8:E17)</f>
        <v>0</v>
      </c>
      <c r="F6" s="568">
        <f t="shared" si="0"/>
        <v>0</v>
      </c>
      <c r="G6" s="495">
        <f t="shared" si="0"/>
        <v>0</v>
      </c>
      <c r="H6" s="496">
        <f t="shared" si="0"/>
        <v>0</v>
      </c>
      <c r="I6" s="496">
        <f t="shared" si="0"/>
        <v>0</v>
      </c>
      <c r="J6" s="494">
        <f t="shared" si="0"/>
        <v>0</v>
      </c>
      <c r="K6" s="474"/>
    </row>
    <row r="7" spans="1:11" x14ac:dyDescent="0.2">
      <c r="A7" s="1068"/>
      <c r="B7" s="1082"/>
      <c r="C7" s="489"/>
      <c r="D7" s="490"/>
      <c r="E7" s="490"/>
      <c r="F7" s="568"/>
      <c r="G7" s="492"/>
      <c r="H7" s="493"/>
      <c r="I7" s="493"/>
      <c r="J7" s="494"/>
      <c r="K7" s="474"/>
    </row>
    <row r="8" spans="1:11" x14ac:dyDescent="0.2">
      <c r="A8" s="497" t="s">
        <v>411</v>
      </c>
      <c r="B8" s="569" t="s">
        <v>1174</v>
      </c>
      <c r="C8" s="499"/>
      <c r="D8" s="500"/>
      <c r="E8" s="500"/>
      <c r="F8" s="570"/>
      <c r="G8" s="502"/>
      <c r="H8" s="503"/>
      <c r="I8" s="503"/>
      <c r="J8" s="504"/>
      <c r="K8" s="505" t="str">
        <f t="shared" ref="K8:K17" si="1">IF(G8&gt;C8,"ERROR","")</f>
        <v/>
      </c>
    </row>
    <row r="9" spans="1:11" x14ac:dyDescent="0.2">
      <c r="A9" s="497" t="s">
        <v>412</v>
      </c>
      <c r="B9" s="569" t="s">
        <v>1175</v>
      </c>
      <c r="C9" s="499"/>
      <c r="D9" s="500"/>
      <c r="E9" s="500"/>
      <c r="F9" s="570"/>
      <c r="G9" s="502"/>
      <c r="H9" s="503"/>
      <c r="I9" s="503"/>
      <c r="J9" s="504"/>
      <c r="K9" s="505" t="str">
        <f t="shared" si="1"/>
        <v/>
      </c>
    </row>
    <row r="10" spans="1:11" x14ac:dyDescent="0.2">
      <c r="A10" s="497" t="s">
        <v>413</v>
      </c>
      <c r="B10" s="569" t="s">
        <v>1176</v>
      </c>
      <c r="C10" s="499"/>
      <c r="D10" s="500"/>
      <c r="E10" s="500"/>
      <c r="F10" s="570"/>
      <c r="G10" s="502"/>
      <c r="H10" s="503"/>
      <c r="I10" s="503"/>
      <c r="J10" s="504"/>
      <c r="K10" s="505" t="str">
        <f t="shared" si="1"/>
        <v/>
      </c>
    </row>
    <row r="11" spans="1:11" x14ac:dyDescent="0.2">
      <c r="A11" s="497" t="s">
        <v>414</v>
      </c>
      <c r="B11" s="569" t="s">
        <v>647</v>
      </c>
      <c r="C11" s="499"/>
      <c r="D11" s="500"/>
      <c r="E11" s="500"/>
      <c r="F11" s="570"/>
      <c r="G11" s="502"/>
      <c r="H11" s="503"/>
      <c r="I11" s="503"/>
      <c r="J11" s="504"/>
      <c r="K11" s="505" t="str">
        <f t="shared" si="1"/>
        <v/>
      </c>
    </row>
    <row r="12" spans="1:11" x14ac:dyDescent="0.2">
      <c r="A12" s="497" t="s">
        <v>39</v>
      </c>
      <c r="B12" s="506" t="s">
        <v>1172</v>
      </c>
      <c r="C12" s="499"/>
      <c r="D12" s="500"/>
      <c r="E12" s="500"/>
      <c r="F12" s="570"/>
      <c r="G12" s="502"/>
      <c r="H12" s="503"/>
      <c r="I12" s="503"/>
      <c r="J12" s="504"/>
      <c r="K12" s="505" t="str">
        <f t="shared" si="1"/>
        <v/>
      </c>
    </row>
    <row r="13" spans="1:11" x14ac:dyDescent="0.2">
      <c r="A13" s="497" t="s">
        <v>40</v>
      </c>
      <c r="B13" s="506" t="s">
        <v>1177</v>
      </c>
      <c r="C13" s="499"/>
      <c r="D13" s="500"/>
      <c r="E13" s="500"/>
      <c r="F13" s="570"/>
      <c r="G13" s="502"/>
      <c r="H13" s="503"/>
      <c r="I13" s="503"/>
      <c r="J13" s="504"/>
      <c r="K13" s="505" t="str">
        <f t="shared" si="1"/>
        <v/>
      </c>
    </row>
    <row r="14" spans="1:11" x14ac:dyDescent="0.2">
      <c r="A14" s="497" t="s">
        <v>41</v>
      </c>
      <c r="B14" s="506" t="s">
        <v>1178</v>
      </c>
      <c r="C14" s="499"/>
      <c r="D14" s="500"/>
      <c r="E14" s="500"/>
      <c r="F14" s="570"/>
      <c r="G14" s="502"/>
      <c r="H14" s="503"/>
      <c r="I14" s="503"/>
      <c r="J14" s="504"/>
      <c r="K14" s="505" t="str">
        <f t="shared" si="1"/>
        <v/>
      </c>
    </row>
    <row r="15" spans="1:11" x14ac:dyDescent="0.2">
      <c r="A15" s="497" t="s">
        <v>42</v>
      </c>
      <c r="B15" s="506" t="s">
        <v>1179</v>
      </c>
      <c r="C15" s="499"/>
      <c r="D15" s="500"/>
      <c r="E15" s="500"/>
      <c r="F15" s="570"/>
      <c r="G15" s="502"/>
      <c r="H15" s="503"/>
      <c r="I15" s="503"/>
      <c r="J15" s="504"/>
      <c r="K15" s="505" t="str">
        <f t="shared" si="1"/>
        <v/>
      </c>
    </row>
    <row r="16" spans="1:11" x14ac:dyDescent="0.2">
      <c r="A16" s="497" t="s">
        <v>43</v>
      </c>
      <c r="B16" s="506" t="s">
        <v>1180</v>
      </c>
      <c r="C16" s="499"/>
      <c r="D16" s="500"/>
      <c r="E16" s="500"/>
      <c r="F16" s="570"/>
      <c r="G16" s="502"/>
      <c r="H16" s="503"/>
      <c r="I16" s="503"/>
      <c r="J16" s="504"/>
      <c r="K16" s="505" t="str">
        <f t="shared" si="1"/>
        <v/>
      </c>
    </row>
    <row r="17" spans="1:11" x14ac:dyDescent="0.2">
      <c r="A17" s="507" t="s">
        <v>44</v>
      </c>
      <c r="B17" s="571" t="s">
        <v>1181</v>
      </c>
      <c r="C17" s="499"/>
      <c r="D17" s="500"/>
      <c r="E17" s="500"/>
      <c r="F17" s="570"/>
      <c r="G17" s="502"/>
      <c r="H17" s="503"/>
      <c r="I17" s="503"/>
      <c r="J17" s="504"/>
      <c r="K17" s="505" t="str">
        <f t="shared" si="1"/>
        <v/>
      </c>
    </row>
    <row r="18" spans="1:11" x14ac:dyDescent="0.2">
      <c r="A18" s="1068" t="s">
        <v>78</v>
      </c>
      <c r="B18" s="1083" t="s">
        <v>449</v>
      </c>
      <c r="C18" s="489">
        <f>SUM(C20:C34)</f>
        <v>0</v>
      </c>
      <c r="D18" s="490">
        <f>SUM(D20:D34)</f>
        <v>0</v>
      </c>
      <c r="E18" s="490">
        <f t="shared" ref="E18:J18" si="2">SUM(E20:E34)</f>
        <v>0</v>
      </c>
      <c r="F18" s="568">
        <f t="shared" si="2"/>
        <v>0</v>
      </c>
      <c r="G18" s="495">
        <f t="shared" si="2"/>
        <v>0</v>
      </c>
      <c r="H18" s="496">
        <f t="shared" si="2"/>
        <v>0</v>
      </c>
      <c r="I18" s="496">
        <f t="shared" si="2"/>
        <v>0</v>
      </c>
      <c r="J18" s="494">
        <f t="shared" si="2"/>
        <v>0</v>
      </c>
      <c r="K18" s="505"/>
    </row>
    <row r="19" spans="1:11" ht="13.5" customHeight="1" x14ac:dyDescent="0.2">
      <c r="A19" s="1068"/>
      <c r="B19" s="1083"/>
      <c r="C19" s="572"/>
      <c r="D19" s="573"/>
      <c r="E19" s="573"/>
      <c r="F19" s="574"/>
      <c r="G19" s="575"/>
      <c r="H19" s="576"/>
      <c r="I19" s="576"/>
      <c r="J19" s="577"/>
      <c r="K19" s="505"/>
    </row>
    <row r="20" spans="1:11" x14ac:dyDescent="0.2">
      <c r="A20" s="497" t="s">
        <v>79</v>
      </c>
      <c r="B20" s="498" t="s">
        <v>648</v>
      </c>
      <c r="C20" s="578"/>
      <c r="D20" s="579"/>
      <c r="E20" s="579"/>
      <c r="F20" s="580"/>
      <c r="G20" s="581"/>
      <c r="H20" s="582"/>
      <c r="I20" s="582"/>
      <c r="J20" s="583"/>
      <c r="K20" s="505" t="str">
        <f t="shared" ref="K20:K34" si="3">IF(G20&gt;C20,"ERROR","")</f>
        <v/>
      </c>
    </row>
    <row r="21" spans="1:11" x14ac:dyDescent="0.2">
      <c r="A21" s="497" t="s">
        <v>80</v>
      </c>
      <c r="B21" s="498" t="s">
        <v>119</v>
      </c>
      <c r="C21" s="578"/>
      <c r="D21" s="584"/>
      <c r="E21" s="579"/>
      <c r="F21" s="580"/>
      <c r="G21" s="581"/>
      <c r="H21" s="582"/>
      <c r="I21" s="582"/>
      <c r="J21" s="583"/>
      <c r="K21" s="505" t="str">
        <f t="shared" si="3"/>
        <v/>
      </c>
    </row>
    <row r="22" spans="1:11" x14ac:dyDescent="0.2">
      <c r="A22" s="497" t="s">
        <v>81</v>
      </c>
      <c r="B22" s="498" t="s">
        <v>120</v>
      </c>
      <c r="C22" s="578"/>
      <c r="D22" s="584"/>
      <c r="E22" s="579"/>
      <c r="F22" s="580"/>
      <c r="G22" s="581"/>
      <c r="H22" s="582"/>
      <c r="I22" s="582"/>
      <c r="J22" s="583"/>
      <c r="K22" s="505" t="str">
        <f t="shared" si="3"/>
        <v/>
      </c>
    </row>
    <row r="23" spans="1:11" x14ac:dyDescent="0.2">
      <c r="A23" s="497" t="s">
        <v>82</v>
      </c>
      <c r="B23" s="498" t="s">
        <v>649</v>
      </c>
      <c r="C23" s="578"/>
      <c r="D23" s="584"/>
      <c r="E23" s="579"/>
      <c r="F23" s="580"/>
      <c r="G23" s="581"/>
      <c r="H23" s="582"/>
      <c r="I23" s="582"/>
      <c r="J23" s="583"/>
      <c r="K23" s="505" t="str">
        <f t="shared" si="3"/>
        <v/>
      </c>
    </row>
    <row r="24" spans="1:11" x14ac:dyDescent="0.2">
      <c r="A24" s="497" t="s">
        <v>83</v>
      </c>
      <c r="B24" s="498" t="s">
        <v>650</v>
      </c>
      <c r="C24" s="578"/>
      <c r="D24" s="584"/>
      <c r="E24" s="579"/>
      <c r="F24" s="580"/>
      <c r="G24" s="581"/>
      <c r="H24" s="582"/>
      <c r="I24" s="582"/>
      <c r="J24" s="583"/>
      <c r="K24" s="505" t="str">
        <f t="shared" si="3"/>
        <v/>
      </c>
    </row>
    <row r="25" spans="1:11" x14ac:dyDescent="0.2">
      <c r="A25" s="497" t="s">
        <v>84</v>
      </c>
      <c r="B25" s="498" t="s">
        <v>446</v>
      </c>
      <c r="C25" s="578"/>
      <c r="D25" s="584"/>
      <c r="E25" s="579"/>
      <c r="F25" s="580"/>
      <c r="G25" s="581"/>
      <c r="H25" s="582"/>
      <c r="I25" s="582"/>
      <c r="J25" s="583"/>
      <c r="K25" s="505" t="str">
        <f t="shared" si="3"/>
        <v/>
      </c>
    </row>
    <row r="26" spans="1:11" x14ac:dyDescent="0.2">
      <c r="A26" s="497" t="s">
        <v>85</v>
      </c>
      <c r="B26" s="498" t="s">
        <v>439</v>
      </c>
      <c r="C26" s="578"/>
      <c r="D26" s="584"/>
      <c r="E26" s="579"/>
      <c r="F26" s="580"/>
      <c r="G26" s="581"/>
      <c r="H26" s="582"/>
      <c r="I26" s="582"/>
      <c r="J26" s="583"/>
      <c r="K26" s="505" t="str">
        <f t="shared" si="3"/>
        <v/>
      </c>
    </row>
    <row r="27" spans="1:11" x14ac:dyDescent="0.2">
      <c r="A27" s="497" t="s">
        <v>86</v>
      </c>
      <c r="B27" s="509" t="s">
        <v>432</v>
      </c>
      <c r="C27" s="578"/>
      <c r="D27" s="584"/>
      <c r="E27" s="579"/>
      <c r="F27" s="580"/>
      <c r="G27" s="581"/>
      <c r="H27" s="582"/>
      <c r="I27" s="582"/>
      <c r="J27" s="583"/>
      <c r="K27" s="505" t="str">
        <f t="shared" si="3"/>
        <v/>
      </c>
    </row>
    <row r="28" spans="1:11" x14ac:dyDescent="0.2">
      <c r="A28" s="497" t="s">
        <v>87</v>
      </c>
      <c r="B28" s="498" t="s">
        <v>435</v>
      </c>
      <c r="C28" s="578"/>
      <c r="D28" s="584"/>
      <c r="E28" s="579"/>
      <c r="F28" s="580"/>
      <c r="G28" s="581"/>
      <c r="H28" s="582"/>
      <c r="I28" s="582"/>
      <c r="J28" s="583"/>
      <c r="K28" s="505" t="str">
        <f t="shared" si="3"/>
        <v/>
      </c>
    </row>
    <row r="29" spans="1:11" x14ac:dyDescent="0.2">
      <c r="A29" s="497" t="s">
        <v>450</v>
      </c>
      <c r="B29" s="498" t="s">
        <v>651</v>
      </c>
      <c r="C29" s="578"/>
      <c r="D29" s="584"/>
      <c r="E29" s="579"/>
      <c r="F29" s="580"/>
      <c r="G29" s="581"/>
      <c r="H29" s="582"/>
      <c r="I29" s="582"/>
      <c r="J29" s="583"/>
      <c r="K29" s="505" t="str">
        <f t="shared" si="3"/>
        <v/>
      </c>
    </row>
    <row r="30" spans="1:11" x14ac:dyDescent="0.2">
      <c r="A30" s="497" t="s">
        <v>451</v>
      </c>
      <c r="B30" s="498" t="s">
        <v>436</v>
      </c>
      <c r="C30" s="578"/>
      <c r="D30" s="584"/>
      <c r="E30" s="579"/>
      <c r="F30" s="580"/>
      <c r="G30" s="581"/>
      <c r="H30" s="582"/>
      <c r="I30" s="582"/>
      <c r="J30" s="583"/>
      <c r="K30" s="505" t="str">
        <f t="shared" si="3"/>
        <v/>
      </c>
    </row>
    <row r="31" spans="1:11" x14ac:dyDescent="0.2">
      <c r="A31" s="497" t="s">
        <v>452</v>
      </c>
      <c r="B31" s="498" t="s">
        <v>133</v>
      </c>
      <c r="C31" s="578"/>
      <c r="D31" s="584"/>
      <c r="E31" s="579"/>
      <c r="F31" s="580"/>
      <c r="G31" s="581"/>
      <c r="H31" s="582"/>
      <c r="I31" s="582"/>
      <c r="J31" s="583"/>
      <c r="K31" s="505" t="str">
        <f t="shared" si="3"/>
        <v/>
      </c>
    </row>
    <row r="32" spans="1:11" x14ac:dyDescent="0.2">
      <c r="A32" s="497" t="s">
        <v>453</v>
      </c>
      <c r="B32" s="498" t="s">
        <v>259</v>
      </c>
      <c r="C32" s="578"/>
      <c r="D32" s="584"/>
      <c r="E32" s="579"/>
      <c r="F32" s="580"/>
      <c r="G32" s="581"/>
      <c r="H32" s="582"/>
      <c r="I32" s="582"/>
      <c r="J32" s="583"/>
      <c r="K32" s="505" t="str">
        <f t="shared" si="3"/>
        <v/>
      </c>
    </row>
    <row r="33" spans="1:11" x14ac:dyDescent="0.2">
      <c r="A33" s="507" t="s">
        <v>454</v>
      </c>
      <c r="B33" s="571" t="s">
        <v>1181</v>
      </c>
      <c r="C33" s="578"/>
      <c r="D33" s="584"/>
      <c r="E33" s="579"/>
      <c r="F33" s="580"/>
      <c r="G33" s="581"/>
      <c r="H33" s="582"/>
      <c r="I33" s="582"/>
      <c r="J33" s="583"/>
      <c r="K33" s="505" t="str">
        <f t="shared" si="3"/>
        <v/>
      </c>
    </row>
    <row r="34" spans="1:11" ht="13.5" thickBot="1" x14ac:dyDescent="0.25">
      <c r="A34" s="507" t="s">
        <v>455</v>
      </c>
      <c r="B34" s="571" t="s">
        <v>1181</v>
      </c>
      <c r="C34" s="585"/>
      <c r="D34" s="586"/>
      <c r="E34" s="587"/>
      <c r="F34" s="588"/>
      <c r="G34" s="589"/>
      <c r="H34" s="590"/>
      <c r="I34" s="590"/>
      <c r="J34" s="591"/>
      <c r="K34" s="505" t="str">
        <f t="shared" si="3"/>
        <v/>
      </c>
    </row>
    <row r="35" spans="1:11" x14ac:dyDescent="0.2">
      <c r="A35" s="474"/>
      <c r="B35" s="474"/>
      <c r="C35" s="474"/>
      <c r="D35" s="474"/>
      <c r="E35" s="474"/>
      <c r="F35" s="474"/>
      <c r="G35" s="474"/>
      <c r="H35" s="474"/>
      <c r="I35" s="474"/>
      <c r="J35" s="474"/>
      <c r="K35" s="474"/>
    </row>
    <row r="36" spans="1:11" ht="13.5" thickBot="1" x14ac:dyDescent="0.25">
      <c r="A36" s="474"/>
      <c r="B36" s="474"/>
      <c r="C36" s="474"/>
      <c r="D36" s="474"/>
      <c r="E36" s="474"/>
      <c r="F36" s="474"/>
      <c r="G36" s="474"/>
      <c r="H36" s="474"/>
      <c r="I36" s="474"/>
      <c r="J36" s="474"/>
      <c r="K36" s="474"/>
    </row>
    <row r="37" spans="1:11" ht="16.5" thickBot="1" x14ac:dyDescent="0.25">
      <c r="A37" s="1060" t="s">
        <v>124</v>
      </c>
      <c r="B37" s="1061"/>
      <c r="C37" s="338">
        <f>SUM(C6,C18)</f>
        <v>0</v>
      </c>
      <c r="D37" s="338">
        <f t="shared" ref="D37:J37" si="4">SUM(D6,D18)</f>
        <v>0</v>
      </c>
      <c r="E37" s="338">
        <f t="shared" si="4"/>
        <v>0</v>
      </c>
      <c r="F37" s="338">
        <f t="shared" si="4"/>
        <v>0</v>
      </c>
      <c r="G37" s="338">
        <f t="shared" si="4"/>
        <v>0</v>
      </c>
      <c r="H37" s="338">
        <f t="shared" si="4"/>
        <v>0</v>
      </c>
      <c r="I37" s="338">
        <f t="shared" si="4"/>
        <v>0</v>
      </c>
      <c r="J37" s="338">
        <f t="shared" si="4"/>
        <v>0</v>
      </c>
      <c r="K37" s="474"/>
    </row>
    <row r="38" spans="1:11" x14ac:dyDescent="0.2">
      <c r="A38" s="474"/>
      <c r="B38" s="474"/>
      <c r="C38" s="474"/>
      <c r="D38" s="474"/>
      <c r="E38" s="474"/>
      <c r="F38" s="474"/>
      <c r="G38" s="474"/>
      <c r="H38" s="474"/>
      <c r="I38" s="474"/>
      <c r="J38" s="518">
        <f>COUNTIFS(K8:K34,"ERROR")</f>
        <v>0</v>
      </c>
      <c r="K38" s="474"/>
    </row>
    <row r="39" spans="1:11" x14ac:dyDescent="0.2">
      <c r="A39" s="474"/>
      <c r="B39" s="474"/>
      <c r="C39" s="474"/>
      <c r="D39" s="474"/>
      <c r="E39" s="474"/>
      <c r="F39" s="474"/>
      <c r="G39" s="474"/>
      <c r="H39" s="592"/>
      <c r="I39" s="592"/>
      <c r="J39" s="592"/>
      <c r="K39" s="474"/>
    </row>
    <row r="40" spans="1:11" x14ac:dyDescent="0.2">
      <c r="A40" s="505" t="str">
        <f>IF(J38=0,"","    ERROR: Gasto en Navarra no puede ser superior a Gasto en España")</f>
        <v/>
      </c>
      <c r="B40" s="474"/>
      <c r="C40" s="474"/>
      <c r="D40" s="474"/>
      <c r="E40" s="474"/>
      <c r="F40" s="474"/>
      <c r="G40" s="474"/>
      <c r="H40" s="593"/>
      <c r="I40" s="593"/>
      <c r="J40" s="593"/>
      <c r="K40" s="474"/>
    </row>
    <row r="41" spans="1:11" x14ac:dyDescent="0.2">
      <c r="A41" s="521" t="s">
        <v>743</v>
      </c>
      <c r="B41" s="522" t="s">
        <v>768</v>
      </c>
      <c r="C41" s="522"/>
      <c r="D41" s="523"/>
      <c r="E41" s="519"/>
      <c r="F41" s="520"/>
      <c r="G41" s="523" t="s">
        <v>769</v>
      </c>
      <c r="H41" s="593"/>
      <c r="I41" s="593"/>
      <c r="J41" s="593"/>
      <c r="K41" s="474"/>
    </row>
    <row r="42" spans="1:11" x14ac:dyDescent="0.2">
      <c r="A42" s="521" t="s">
        <v>744</v>
      </c>
      <c r="B42" s="524" t="s">
        <v>745</v>
      </c>
      <c r="C42" s="522"/>
      <c r="D42" s="523"/>
      <c r="E42" s="519"/>
      <c r="F42" s="520"/>
      <c r="G42" s="519" t="s">
        <v>746</v>
      </c>
      <c r="H42" s="593"/>
      <c r="I42" s="593"/>
      <c r="J42" s="593"/>
      <c r="K42" s="474"/>
    </row>
    <row r="43" spans="1:11" x14ac:dyDescent="0.2">
      <c r="A43" s="521"/>
      <c r="B43" s="525"/>
      <c r="C43" s="522"/>
      <c r="D43" s="523"/>
      <c r="E43" s="519"/>
      <c r="F43" s="520"/>
      <c r="G43" s="519"/>
      <c r="H43" s="526"/>
      <c r="I43" s="526"/>
      <c r="J43" s="526"/>
      <c r="K43" s="474"/>
    </row>
    <row r="44" spans="1:11" ht="15" x14ac:dyDescent="0.25">
      <c r="A44" s="594"/>
      <c r="B44" s="525"/>
      <c r="C44" s="519"/>
      <c r="D44" s="519"/>
      <c r="E44" s="519"/>
      <c r="F44" s="520"/>
      <c r="G44" s="519" t="s">
        <v>1024</v>
      </c>
      <c r="H44" s="592"/>
      <c r="I44" s="592"/>
      <c r="J44" s="592"/>
      <c r="K44" s="474"/>
    </row>
    <row r="45" spans="1:11" x14ac:dyDescent="0.2">
      <c r="K45" s="474"/>
    </row>
    <row r="46" spans="1:11" x14ac:dyDescent="0.2">
      <c r="K46" s="474"/>
    </row>
    <row r="47" spans="1:11" x14ac:dyDescent="0.2">
      <c r="K47" s="474"/>
    </row>
    <row r="48" spans="1:11" x14ac:dyDescent="0.2">
      <c r="K48" s="474"/>
    </row>
    <row r="49" spans="11:11" x14ac:dyDescent="0.2">
      <c r="K49" s="474"/>
    </row>
    <row r="50" spans="11:11" x14ac:dyDescent="0.2">
      <c r="K50" s="474"/>
    </row>
    <row r="51" spans="11:11" x14ac:dyDescent="0.2">
      <c r="K51" s="474"/>
    </row>
    <row r="52" spans="11:11" x14ac:dyDescent="0.2">
      <c r="K52" s="474"/>
    </row>
  </sheetData>
  <sheetProtection password="CD7A" sheet="1" objects="1" scenarios="1"/>
  <mergeCells count="14">
    <mergeCell ref="C1:F1"/>
    <mergeCell ref="G1:J1"/>
    <mergeCell ref="C2:C3"/>
    <mergeCell ref="G2:G3"/>
    <mergeCell ref="H2:I2"/>
    <mergeCell ref="J2:J3"/>
    <mergeCell ref="F2:F3"/>
    <mergeCell ref="A3:B3"/>
    <mergeCell ref="A37:B37"/>
    <mergeCell ref="A5:B5"/>
    <mergeCell ref="A6:A7"/>
    <mergeCell ref="B6:B7"/>
    <mergeCell ref="A18:A19"/>
    <mergeCell ref="B18:B19"/>
  </mergeCells>
  <phoneticPr fontId="2" type="noConversion"/>
  <pageMargins left="0.59055118110236227" right="0.59055118110236227" top="0.78740157480314965" bottom="0.78740157480314965"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M43"/>
  <sheetViews>
    <sheetView showGridLines="0" zoomScaleNormal="100" workbookViewId="0">
      <selection activeCell="C1" sqref="C1:J1"/>
    </sheetView>
  </sheetViews>
  <sheetFormatPr baseColWidth="10" defaultColWidth="11.42578125" defaultRowHeight="12.75" x14ac:dyDescent="0.2"/>
  <cols>
    <col min="1" max="1" width="11.7109375" style="202" customWidth="1"/>
    <col min="2" max="2" width="39.7109375" style="202" customWidth="1"/>
    <col min="3" max="10" width="16.7109375" style="202" customWidth="1"/>
    <col min="11" max="11" width="11.42578125" style="203"/>
    <col min="12" max="16384" width="11.42578125" style="202"/>
  </cols>
  <sheetData>
    <row r="1" spans="1:11" ht="21" customHeight="1" thickBot="1" x14ac:dyDescent="0.25">
      <c r="A1" s="203"/>
      <c r="B1" s="203"/>
      <c r="C1" s="1008" t="s">
        <v>1231</v>
      </c>
      <c r="D1" s="1009"/>
      <c r="E1" s="1009"/>
      <c r="F1" s="1009"/>
      <c r="G1" s="1010" t="s">
        <v>1237</v>
      </c>
      <c r="H1" s="1011"/>
      <c r="I1" s="1011"/>
      <c r="J1" s="1012"/>
    </row>
    <row r="2" spans="1:11" ht="13.5" thickBot="1" x14ac:dyDescent="0.25">
      <c r="A2" s="287"/>
      <c r="B2" s="351"/>
      <c r="C2" s="1058" t="s">
        <v>747</v>
      </c>
      <c r="D2" s="456" t="s">
        <v>2</v>
      </c>
      <c r="E2" s="457"/>
      <c r="F2" s="1056" t="s">
        <v>3</v>
      </c>
      <c r="G2" s="1013" t="s">
        <v>747</v>
      </c>
      <c r="H2" s="1015" t="s">
        <v>2</v>
      </c>
      <c r="I2" s="1016"/>
      <c r="J2" s="1017" t="s">
        <v>3</v>
      </c>
    </row>
    <row r="3" spans="1:11" ht="16.5" thickBot="1" x14ac:dyDescent="0.3">
      <c r="A3" s="1001" t="s">
        <v>506</v>
      </c>
      <c r="B3" s="1001"/>
      <c r="C3" s="1059"/>
      <c r="D3" s="458" t="s">
        <v>748</v>
      </c>
      <c r="E3" s="458" t="s">
        <v>5</v>
      </c>
      <c r="F3" s="1057"/>
      <c r="G3" s="1014"/>
      <c r="H3" s="294" t="s">
        <v>748</v>
      </c>
      <c r="I3" s="294" t="s">
        <v>5</v>
      </c>
      <c r="J3" s="1018"/>
    </row>
    <row r="4" spans="1:11" x14ac:dyDescent="0.2">
      <c r="A4" s="356"/>
      <c r="B4" s="357"/>
      <c r="C4" s="296"/>
      <c r="D4" s="297"/>
      <c r="E4" s="297"/>
      <c r="F4" s="298"/>
      <c r="G4" s="403"/>
      <c r="H4" s="404"/>
      <c r="I4" s="404"/>
      <c r="J4" s="405"/>
    </row>
    <row r="5" spans="1:11" x14ac:dyDescent="0.2">
      <c r="A5" s="1022"/>
      <c r="B5" s="1023"/>
      <c r="C5" s="303"/>
      <c r="D5" s="304"/>
      <c r="E5" s="304"/>
      <c r="F5" s="305"/>
      <c r="G5" s="406"/>
      <c r="H5" s="407"/>
      <c r="I5" s="407"/>
      <c r="J5" s="316"/>
    </row>
    <row r="6" spans="1:11" ht="12.75" customHeight="1" x14ac:dyDescent="0.2">
      <c r="A6" s="1006" t="s">
        <v>125</v>
      </c>
      <c r="B6" s="1007" t="s">
        <v>496</v>
      </c>
      <c r="C6" s="303">
        <f>SUM(C8:C22)</f>
        <v>0</v>
      </c>
      <c r="D6" s="304">
        <f>SUM(D8:D22)</f>
        <v>0</v>
      </c>
      <c r="E6" s="304">
        <f t="shared" ref="E6:J6" si="0">SUM(E8:E22)</f>
        <v>0</v>
      </c>
      <c r="F6" s="305">
        <f t="shared" si="0"/>
        <v>0</v>
      </c>
      <c r="G6" s="314">
        <f t="shared" si="0"/>
        <v>0</v>
      </c>
      <c r="H6" s="315">
        <f t="shared" si="0"/>
        <v>0</v>
      </c>
      <c r="I6" s="315">
        <f t="shared" si="0"/>
        <v>0</v>
      </c>
      <c r="J6" s="316">
        <f t="shared" si="0"/>
        <v>0</v>
      </c>
    </row>
    <row r="7" spans="1:11" ht="12.75" customHeight="1" x14ac:dyDescent="0.2">
      <c r="A7" s="1006"/>
      <c r="B7" s="1007"/>
      <c r="C7" s="303"/>
      <c r="D7" s="304"/>
      <c r="E7" s="304"/>
      <c r="F7" s="305"/>
      <c r="G7" s="406"/>
      <c r="H7" s="407"/>
      <c r="I7" s="407"/>
      <c r="J7" s="316"/>
    </row>
    <row r="8" spans="1:11" ht="12.75" customHeight="1" x14ac:dyDescent="0.2">
      <c r="A8" s="317" t="s">
        <v>467</v>
      </c>
      <c r="B8" s="329" t="s">
        <v>1182</v>
      </c>
      <c r="C8" s="319"/>
      <c r="D8" s="320"/>
      <c r="E8" s="320"/>
      <c r="F8" s="321"/>
      <c r="G8" s="408"/>
      <c r="H8" s="409"/>
      <c r="I8" s="409"/>
      <c r="J8" s="410"/>
      <c r="K8" s="290" t="str">
        <f t="shared" ref="K8:K22" si="1">IF(G8&gt;C8,"ERROR","")</f>
        <v/>
      </c>
    </row>
    <row r="9" spans="1:11" ht="12.75" customHeight="1" x14ac:dyDescent="0.2">
      <c r="A9" s="317" t="s">
        <v>468</v>
      </c>
      <c r="B9" s="329" t="s">
        <v>1183</v>
      </c>
      <c r="C9" s="319"/>
      <c r="D9" s="320"/>
      <c r="E9" s="320"/>
      <c r="F9" s="321"/>
      <c r="G9" s="408"/>
      <c r="H9" s="409"/>
      <c r="I9" s="409"/>
      <c r="J9" s="410"/>
      <c r="K9" s="290" t="str">
        <f t="shared" si="1"/>
        <v/>
      </c>
    </row>
    <row r="10" spans="1:11" ht="12.75" customHeight="1" x14ac:dyDescent="0.2">
      <c r="A10" s="317" t="s">
        <v>469</v>
      </c>
      <c r="B10" s="329" t="s">
        <v>489</v>
      </c>
      <c r="C10" s="319"/>
      <c r="D10" s="320"/>
      <c r="E10" s="320"/>
      <c r="F10" s="321"/>
      <c r="G10" s="408"/>
      <c r="H10" s="409"/>
      <c r="I10" s="409"/>
      <c r="J10" s="410"/>
      <c r="K10" s="290" t="str">
        <f t="shared" si="1"/>
        <v/>
      </c>
    </row>
    <row r="11" spans="1:11" x14ac:dyDescent="0.2">
      <c r="A11" s="317" t="s">
        <v>470</v>
      </c>
      <c r="B11" s="329" t="s">
        <v>459</v>
      </c>
      <c r="C11" s="319"/>
      <c r="D11" s="320"/>
      <c r="E11" s="320"/>
      <c r="F11" s="321"/>
      <c r="G11" s="408"/>
      <c r="H11" s="409"/>
      <c r="I11" s="409"/>
      <c r="J11" s="410"/>
      <c r="K11" s="290" t="str">
        <f t="shared" si="1"/>
        <v/>
      </c>
    </row>
    <row r="12" spans="1:11" x14ac:dyDescent="0.2">
      <c r="A12" s="317" t="s">
        <v>471</v>
      </c>
      <c r="B12" s="329" t="s">
        <v>460</v>
      </c>
      <c r="C12" s="319"/>
      <c r="D12" s="320"/>
      <c r="E12" s="320"/>
      <c r="F12" s="321"/>
      <c r="G12" s="408"/>
      <c r="H12" s="409"/>
      <c r="I12" s="409"/>
      <c r="J12" s="410"/>
      <c r="K12" s="290" t="str">
        <f t="shared" si="1"/>
        <v/>
      </c>
    </row>
    <row r="13" spans="1:11" x14ac:dyDescent="0.2">
      <c r="A13" s="317" t="s">
        <v>472</v>
      </c>
      <c r="B13" s="329" t="s">
        <v>685</v>
      </c>
      <c r="C13" s="319"/>
      <c r="D13" s="320"/>
      <c r="E13" s="320"/>
      <c r="F13" s="321"/>
      <c r="G13" s="408"/>
      <c r="H13" s="409"/>
      <c r="I13" s="409"/>
      <c r="J13" s="410"/>
      <c r="K13" s="290" t="str">
        <f t="shared" si="1"/>
        <v/>
      </c>
    </row>
    <row r="14" spans="1:11" x14ac:dyDescent="0.2">
      <c r="A14" s="317" t="s">
        <v>473</v>
      </c>
      <c r="B14" s="329" t="s">
        <v>461</v>
      </c>
      <c r="C14" s="319"/>
      <c r="D14" s="320"/>
      <c r="E14" s="320"/>
      <c r="F14" s="321"/>
      <c r="G14" s="408"/>
      <c r="H14" s="409"/>
      <c r="I14" s="409"/>
      <c r="J14" s="410"/>
      <c r="K14" s="290" t="str">
        <f t="shared" si="1"/>
        <v/>
      </c>
    </row>
    <row r="15" spans="1:11" x14ac:dyDescent="0.2">
      <c r="A15" s="317" t="s">
        <v>474</v>
      </c>
      <c r="B15" s="329" t="s">
        <v>463</v>
      </c>
      <c r="C15" s="319"/>
      <c r="D15" s="320"/>
      <c r="E15" s="320"/>
      <c r="F15" s="321"/>
      <c r="G15" s="408"/>
      <c r="H15" s="409"/>
      <c r="I15" s="409"/>
      <c r="J15" s="410"/>
      <c r="K15" s="290" t="str">
        <f t="shared" si="1"/>
        <v/>
      </c>
    </row>
    <row r="16" spans="1:11" x14ac:dyDescent="0.2">
      <c r="A16" s="317" t="s">
        <v>475</v>
      </c>
      <c r="B16" s="329" t="s">
        <v>462</v>
      </c>
      <c r="C16" s="319"/>
      <c r="D16" s="320"/>
      <c r="E16" s="320"/>
      <c r="F16" s="321"/>
      <c r="G16" s="408"/>
      <c r="H16" s="409"/>
      <c r="I16" s="409"/>
      <c r="J16" s="410"/>
      <c r="K16" s="290" t="str">
        <f t="shared" si="1"/>
        <v/>
      </c>
    </row>
    <row r="17" spans="1:11" x14ac:dyDescent="0.2">
      <c r="A17" s="317" t="s">
        <v>476</v>
      </c>
      <c r="B17" s="329" t="s">
        <v>464</v>
      </c>
      <c r="C17" s="319"/>
      <c r="D17" s="320"/>
      <c r="E17" s="320"/>
      <c r="F17" s="321"/>
      <c r="G17" s="408"/>
      <c r="H17" s="409"/>
      <c r="I17" s="409"/>
      <c r="J17" s="410"/>
      <c r="K17" s="290" t="str">
        <f t="shared" si="1"/>
        <v/>
      </c>
    </row>
    <row r="18" spans="1:11" x14ac:dyDescent="0.2">
      <c r="A18" s="317" t="s">
        <v>477</v>
      </c>
      <c r="B18" s="329" t="s">
        <v>465</v>
      </c>
      <c r="C18" s="319"/>
      <c r="D18" s="320"/>
      <c r="E18" s="320"/>
      <c r="F18" s="321"/>
      <c r="G18" s="408"/>
      <c r="H18" s="409"/>
      <c r="I18" s="409"/>
      <c r="J18" s="410"/>
      <c r="K18" s="290" t="str">
        <f t="shared" si="1"/>
        <v/>
      </c>
    </row>
    <row r="19" spans="1:11" x14ac:dyDescent="0.2">
      <c r="A19" s="317" t="s">
        <v>486</v>
      </c>
      <c r="B19" s="329" t="s">
        <v>686</v>
      </c>
      <c r="C19" s="319"/>
      <c r="D19" s="320"/>
      <c r="E19" s="320"/>
      <c r="F19" s="321"/>
      <c r="G19" s="408"/>
      <c r="H19" s="409"/>
      <c r="I19" s="409"/>
      <c r="J19" s="410"/>
      <c r="K19" s="290" t="str">
        <f t="shared" si="1"/>
        <v/>
      </c>
    </row>
    <row r="20" spans="1:11" x14ac:dyDescent="0.2">
      <c r="A20" s="317" t="s">
        <v>487</v>
      </c>
      <c r="B20" s="329" t="s">
        <v>466</v>
      </c>
      <c r="C20" s="319"/>
      <c r="D20" s="320"/>
      <c r="E20" s="320"/>
      <c r="F20" s="321"/>
      <c r="G20" s="408"/>
      <c r="H20" s="409"/>
      <c r="I20" s="409"/>
      <c r="J20" s="410"/>
      <c r="K20" s="290" t="str">
        <f t="shared" si="1"/>
        <v/>
      </c>
    </row>
    <row r="21" spans="1:11" x14ac:dyDescent="0.2">
      <c r="A21" s="317" t="s">
        <v>488</v>
      </c>
      <c r="B21" s="329" t="s">
        <v>458</v>
      </c>
      <c r="C21" s="319"/>
      <c r="D21" s="320"/>
      <c r="E21" s="320"/>
      <c r="F21" s="321"/>
      <c r="G21" s="408"/>
      <c r="H21" s="409"/>
      <c r="I21" s="409"/>
      <c r="J21" s="410"/>
      <c r="K21" s="290" t="str">
        <f t="shared" si="1"/>
        <v/>
      </c>
    </row>
    <row r="22" spans="1:11" x14ac:dyDescent="0.2">
      <c r="A22" s="325" t="s">
        <v>490</v>
      </c>
      <c r="B22" s="331" t="s">
        <v>1184</v>
      </c>
      <c r="C22" s="319"/>
      <c r="D22" s="320"/>
      <c r="E22" s="320"/>
      <c r="F22" s="321"/>
      <c r="G22" s="408"/>
      <c r="H22" s="409"/>
      <c r="I22" s="409"/>
      <c r="J22" s="410"/>
      <c r="K22" s="290" t="str">
        <f t="shared" si="1"/>
        <v/>
      </c>
    </row>
    <row r="23" spans="1:11" ht="12.75" customHeight="1" x14ac:dyDescent="0.2">
      <c r="A23" s="1006" t="s">
        <v>127</v>
      </c>
      <c r="B23" s="1007" t="s">
        <v>31</v>
      </c>
      <c r="C23" s="303">
        <f>SUM(C25:C32)</f>
        <v>0</v>
      </c>
      <c r="D23" s="304">
        <f>SUM(D25:D32)</f>
        <v>0</v>
      </c>
      <c r="E23" s="304">
        <f t="shared" ref="E23:J23" si="2">SUM(E25:E32)</f>
        <v>0</v>
      </c>
      <c r="F23" s="305">
        <f t="shared" si="2"/>
        <v>0</v>
      </c>
      <c r="G23" s="314">
        <f t="shared" si="2"/>
        <v>0</v>
      </c>
      <c r="H23" s="315">
        <f t="shared" si="2"/>
        <v>0</v>
      </c>
      <c r="I23" s="315">
        <f t="shared" si="2"/>
        <v>0</v>
      </c>
      <c r="J23" s="316">
        <f t="shared" si="2"/>
        <v>0</v>
      </c>
    </row>
    <row r="24" spans="1:11" ht="13.5" customHeight="1" x14ac:dyDescent="0.2">
      <c r="A24" s="1006"/>
      <c r="B24" s="1007"/>
      <c r="C24" s="303"/>
      <c r="D24" s="304"/>
      <c r="E24" s="304"/>
      <c r="F24" s="305"/>
      <c r="G24" s="406"/>
      <c r="H24" s="407"/>
      <c r="I24" s="407"/>
      <c r="J24" s="316"/>
    </row>
    <row r="25" spans="1:11" x14ac:dyDescent="0.2">
      <c r="A25" s="317" t="s">
        <v>478</v>
      </c>
      <c r="B25" s="318" t="s">
        <v>481</v>
      </c>
      <c r="C25" s="319"/>
      <c r="D25" s="320"/>
      <c r="E25" s="320"/>
      <c r="F25" s="321"/>
      <c r="G25" s="408"/>
      <c r="H25" s="409"/>
      <c r="I25" s="409"/>
      <c r="J25" s="410"/>
      <c r="K25" s="203" t="str">
        <f t="shared" ref="K25:K32" si="3">IF(G25&gt;C25,"ERROR","")</f>
        <v/>
      </c>
    </row>
    <row r="26" spans="1:11" x14ac:dyDescent="0.2">
      <c r="A26" s="317" t="s">
        <v>479</v>
      </c>
      <c r="B26" s="318" t="s">
        <v>652</v>
      </c>
      <c r="C26" s="319"/>
      <c r="D26" s="320"/>
      <c r="E26" s="320"/>
      <c r="F26" s="321"/>
      <c r="G26" s="408"/>
      <c r="H26" s="409"/>
      <c r="I26" s="409"/>
      <c r="J26" s="410"/>
      <c r="K26" s="203" t="str">
        <f t="shared" si="3"/>
        <v/>
      </c>
    </row>
    <row r="27" spans="1:11" x14ac:dyDescent="0.2">
      <c r="A27" s="317" t="s">
        <v>491</v>
      </c>
      <c r="B27" s="318" t="s">
        <v>482</v>
      </c>
      <c r="C27" s="319"/>
      <c r="D27" s="320"/>
      <c r="E27" s="320"/>
      <c r="F27" s="321"/>
      <c r="G27" s="408"/>
      <c r="H27" s="409"/>
      <c r="I27" s="409"/>
      <c r="J27" s="410"/>
      <c r="K27" s="203" t="str">
        <f t="shared" si="3"/>
        <v/>
      </c>
    </row>
    <row r="28" spans="1:11" x14ac:dyDescent="0.2">
      <c r="A28" s="317" t="s">
        <v>492</v>
      </c>
      <c r="B28" s="318" t="s">
        <v>733</v>
      </c>
      <c r="C28" s="319"/>
      <c r="D28" s="320"/>
      <c r="E28" s="320"/>
      <c r="F28" s="321"/>
      <c r="G28" s="408"/>
      <c r="H28" s="409"/>
      <c r="I28" s="409"/>
      <c r="J28" s="410"/>
      <c r="K28" s="203" t="str">
        <f t="shared" si="3"/>
        <v/>
      </c>
    </row>
    <row r="29" spans="1:11" x14ac:dyDescent="0.2">
      <c r="A29" s="317" t="s">
        <v>493</v>
      </c>
      <c r="B29" s="329" t="s">
        <v>117</v>
      </c>
      <c r="C29" s="319"/>
      <c r="D29" s="320"/>
      <c r="E29" s="320"/>
      <c r="F29" s="321"/>
      <c r="G29" s="408"/>
      <c r="H29" s="409"/>
      <c r="I29" s="409"/>
      <c r="J29" s="410"/>
      <c r="K29" s="203" t="str">
        <f t="shared" si="3"/>
        <v/>
      </c>
    </row>
    <row r="30" spans="1:11" x14ac:dyDescent="0.2">
      <c r="A30" s="317" t="s">
        <v>494</v>
      </c>
      <c r="B30" s="329" t="s">
        <v>456</v>
      </c>
      <c r="C30" s="319"/>
      <c r="D30" s="320"/>
      <c r="E30" s="320"/>
      <c r="F30" s="321"/>
      <c r="G30" s="408"/>
      <c r="H30" s="409"/>
      <c r="I30" s="409"/>
      <c r="J30" s="410"/>
      <c r="K30" s="203" t="str">
        <f t="shared" si="3"/>
        <v/>
      </c>
    </row>
    <row r="31" spans="1:11" x14ac:dyDescent="0.2">
      <c r="A31" s="325" t="s">
        <v>497</v>
      </c>
      <c r="B31" s="331" t="s">
        <v>1184</v>
      </c>
      <c r="C31" s="545"/>
      <c r="D31" s="546"/>
      <c r="E31" s="546"/>
      <c r="F31" s="547"/>
      <c r="G31" s="322"/>
      <c r="H31" s="323"/>
      <c r="I31" s="323"/>
      <c r="J31" s="324"/>
      <c r="K31" s="203" t="str">
        <f t="shared" si="3"/>
        <v/>
      </c>
    </row>
    <row r="32" spans="1:11" ht="13.5" thickBot="1" x14ac:dyDescent="0.25">
      <c r="A32" s="325" t="s">
        <v>653</v>
      </c>
      <c r="B32" s="331" t="s">
        <v>1184</v>
      </c>
      <c r="C32" s="548"/>
      <c r="D32" s="549"/>
      <c r="E32" s="549"/>
      <c r="F32" s="550"/>
      <c r="G32" s="335"/>
      <c r="H32" s="336"/>
      <c r="I32" s="336"/>
      <c r="J32" s="337"/>
      <c r="K32" s="203" t="str">
        <f t="shared" si="3"/>
        <v/>
      </c>
    </row>
    <row r="33" spans="1:13" x14ac:dyDescent="0.2">
      <c r="A33" s="203"/>
      <c r="B33" s="203"/>
      <c r="C33" s="203"/>
      <c r="D33" s="203"/>
      <c r="E33" s="203"/>
      <c r="F33" s="203"/>
      <c r="G33" s="203"/>
      <c r="H33" s="203"/>
      <c r="I33" s="203"/>
      <c r="J33" s="203"/>
    </row>
    <row r="34" spans="1:13" ht="13.5" thickBot="1" x14ac:dyDescent="0.25">
      <c r="A34" s="203"/>
      <c r="B34" s="203"/>
      <c r="C34" s="203"/>
      <c r="D34" s="203"/>
      <c r="E34" s="203"/>
      <c r="F34" s="203"/>
      <c r="G34" s="203"/>
      <c r="H34" s="203"/>
      <c r="I34" s="203"/>
      <c r="J34" s="203"/>
    </row>
    <row r="35" spans="1:13" ht="16.5" thickBot="1" x14ac:dyDescent="0.25">
      <c r="A35" s="1024" t="s">
        <v>495</v>
      </c>
      <c r="B35" s="1025"/>
      <c r="C35" s="338">
        <f>SUM(C6,C23)</f>
        <v>0</v>
      </c>
      <c r="D35" s="338">
        <f t="shared" ref="D35:J35" si="4">SUM(D6,D23)</f>
        <v>0</v>
      </c>
      <c r="E35" s="338">
        <f t="shared" si="4"/>
        <v>0</v>
      </c>
      <c r="F35" s="338">
        <f t="shared" si="4"/>
        <v>0</v>
      </c>
      <c r="G35" s="338">
        <f t="shared" si="4"/>
        <v>0</v>
      </c>
      <c r="H35" s="338">
        <f t="shared" si="4"/>
        <v>0</v>
      </c>
      <c r="I35" s="338">
        <f t="shared" si="4"/>
        <v>0</v>
      </c>
      <c r="J35" s="338">
        <f t="shared" si="4"/>
        <v>0</v>
      </c>
    </row>
    <row r="36" spans="1:13" x14ac:dyDescent="0.2">
      <c r="A36" s="203"/>
      <c r="B36" s="203"/>
      <c r="C36" s="203"/>
      <c r="D36" s="203"/>
      <c r="E36" s="203"/>
      <c r="F36" s="203"/>
      <c r="G36" s="203"/>
      <c r="H36" s="203"/>
      <c r="I36" s="203"/>
      <c r="J36" s="339">
        <f>COUNTIFS(K8:K32,"ERROR")</f>
        <v>0</v>
      </c>
    </row>
    <row r="37" spans="1:13" x14ac:dyDescent="0.2">
      <c r="A37" s="203"/>
      <c r="B37" s="203"/>
      <c r="C37" s="203"/>
      <c r="D37" s="203"/>
      <c r="E37" s="203"/>
      <c r="F37" s="203"/>
      <c r="G37" s="203"/>
      <c r="H37" s="203"/>
      <c r="I37" s="203"/>
      <c r="J37" s="203"/>
    </row>
    <row r="38" spans="1:13" x14ac:dyDescent="0.2">
      <c r="A38" s="290" t="str">
        <f>IF(J36=0,"","    ERROR: Gasto en Navarra no puede ser superior a Gasto en España")</f>
        <v/>
      </c>
      <c r="B38" s="203"/>
      <c r="C38" s="203"/>
      <c r="D38" s="203"/>
      <c r="E38" s="203"/>
      <c r="F38" s="203"/>
      <c r="G38" s="203"/>
      <c r="H38" s="552"/>
      <c r="I38" s="552"/>
      <c r="J38" s="552"/>
      <c r="K38" s="552"/>
      <c r="L38" s="384"/>
      <c r="M38" s="383"/>
    </row>
    <row r="39" spans="1:13" x14ac:dyDescent="0.2">
      <c r="A39" s="345" t="s">
        <v>743</v>
      </c>
      <c r="B39" s="344" t="s">
        <v>768</v>
      </c>
      <c r="C39" s="344"/>
      <c r="D39" s="341"/>
      <c r="E39" s="342"/>
      <c r="F39" s="343"/>
      <c r="G39" s="341" t="s">
        <v>769</v>
      </c>
      <c r="H39" s="396"/>
      <c r="I39" s="396"/>
      <c r="J39" s="396"/>
      <c r="K39" s="396"/>
      <c r="L39" s="595"/>
      <c r="M39" s="595"/>
    </row>
    <row r="40" spans="1:13" x14ac:dyDescent="0.2">
      <c r="A40" s="345" t="s">
        <v>744</v>
      </c>
      <c r="B40" s="346" t="s">
        <v>745</v>
      </c>
      <c r="C40" s="344"/>
      <c r="D40" s="341"/>
      <c r="E40" s="342"/>
      <c r="F40" s="343"/>
      <c r="G40" s="342" t="s">
        <v>746</v>
      </c>
      <c r="H40" s="396"/>
      <c r="I40" s="396"/>
      <c r="J40" s="396"/>
      <c r="K40" s="396"/>
      <c r="L40" s="595"/>
      <c r="M40" s="595"/>
    </row>
    <row r="41" spans="1:13" x14ac:dyDescent="0.2">
      <c r="A41" s="343"/>
      <c r="B41" s="343"/>
      <c r="C41" s="344"/>
      <c r="D41" s="341"/>
      <c r="E41" s="342"/>
      <c r="F41" s="343"/>
      <c r="G41" s="342"/>
      <c r="H41" s="396"/>
      <c r="I41" s="396"/>
      <c r="J41" s="396"/>
      <c r="K41" s="396"/>
      <c r="L41" s="595"/>
      <c r="M41" s="595"/>
    </row>
    <row r="42" spans="1:13" x14ac:dyDescent="0.2">
      <c r="A42" s="345"/>
      <c r="B42" s="378"/>
      <c r="C42" s="342"/>
      <c r="D42" s="342"/>
      <c r="E42" s="342"/>
      <c r="F42" s="343"/>
      <c r="G42" s="342" t="s">
        <v>1024</v>
      </c>
      <c r="H42" s="380"/>
      <c r="I42" s="380"/>
      <c r="J42" s="380"/>
      <c r="K42" s="380"/>
      <c r="L42" s="383"/>
      <c r="M42" s="383"/>
    </row>
    <row r="43" spans="1:13" x14ac:dyDescent="0.2">
      <c r="A43" s="472"/>
      <c r="B43" s="473"/>
      <c r="C43" s="380"/>
      <c r="D43" s="380"/>
      <c r="E43" s="380"/>
      <c r="F43" s="203"/>
      <c r="G43" s="203"/>
      <c r="H43" s="552"/>
      <c r="I43" s="552"/>
      <c r="J43" s="552"/>
      <c r="K43" s="552"/>
      <c r="L43" s="384"/>
      <c r="M43" s="383"/>
    </row>
  </sheetData>
  <sheetProtection password="CD7A" sheet="1" objects="1" scenarios="1"/>
  <mergeCells count="14">
    <mergeCell ref="C1:F1"/>
    <mergeCell ref="G1:J1"/>
    <mergeCell ref="C2:C3"/>
    <mergeCell ref="H2:I2"/>
    <mergeCell ref="J2:J3"/>
    <mergeCell ref="G2:G3"/>
    <mergeCell ref="F2:F3"/>
    <mergeCell ref="A3:B3"/>
    <mergeCell ref="A35:B35"/>
    <mergeCell ref="A5:B5"/>
    <mergeCell ref="A6:A7"/>
    <mergeCell ref="B6:B7"/>
    <mergeCell ref="A23:A24"/>
    <mergeCell ref="B23:B24"/>
  </mergeCells>
  <phoneticPr fontId="2" type="noConversion"/>
  <pageMargins left="0.59055118110236227" right="0.59055118110236227" top="0.78740157480314965" bottom="0.78740157480314965"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K44"/>
  <sheetViews>
    <sheetView showGridLines="0" zoomScaleNormal="100" workbookViewId="0">
      <selection activeCell="C2" sqref="C2:D3"/>
    </sheetView>
  </sheetViews>
  <sheetFormatPr baseColWidth="10" defaultColWidth="11.42578125" defaultRowHeight="12.75" x14ac:dyDescent="0.2"/>
  <cols>
    <col min="1" max="1" width="11.7109375" style="202" customWidth="1"/>
    <col min="2" max="2" width="50.5703125" style="202" customWidth="1"/>
    <col min="3" max="4" width="16.7109375" style="202" customWidth="1"/>
    <col min="5" max="5" width="11.42578125" style="203"/>
    <col min="6" max="16384" width="11.42578125" style="202"/>
  </cols>
  <sheetData>
    <row r="1" spans="1:5" ht="13.5" thickBot="1" x14ac:dyDescent="0.25">
      <c r="A1" s="203"/>
      <c r="B1" s="203"/>
      <c r="C1" s="203"/>
      <c r="D1" s="203"/>
    </row>
    <row r="2" spans="1:5" ht="15.75" x14ac:dyDescent="0.25">
      <c r="A2" s="1001" t="s">
        <v>772</v>
      </c>
      <c r="B2" s="1001"/>
      <c r="C2" s="1056" t="s">
        <v>1231</v>
      </c>
      <c r="D2" s="1017" t="s">
        <v>1232</v>
      </c>
    </row>
    <row r="3" spans="1:5" ht="36" customHeight="1" thickBot="1" x14ac:dyDescent="0.25">
      <c r="A3" s="356"/>
      <c r="B3" s="596" t="s">
        <v>796</v>
      </c>
      <c r="C3" s="1057"/>
      <c r="D3" s="1018"/>
    </row>
    <row r="4" spans="1:5" x14ac:dyDescent="0.2">
      <c r="A4" s="1022"/>
      <c r="B4" s="1023"/>
      <c r="C4" s="598"/>
      <c r="D4" s="599"/>
    </row>
    <row r="5" spans="1:5" ht="12.75" customHeight="1" x14ac:dyDescent="0.2">
      <c r="A5" s="1006" t="s">
        <v>88</v>
      </c>
      <c r="B5" s="1007" t="s">
        <v>777</v>
      </c>
      <c r="C5" s="598">
        <f>SUM(C7:C21)</f>
        <v>0</v>
      </c>
      <c r="D5" s="599">
        <f>SUM(D7:D21)</f>
        <v>0</v>
      </c>
    </row>
    <row r="6" spans="1:5" ht="12.75" customHeight="1" x14ac:dyDescent="0.2">
      <c r="A6" s="1006"/>
      <c r="B6" s="1007"/>
      <c r="C6" s="598"/>
      <c r="D6" s="599"/>
    </row>
    <row r="7" spans="1:5" x14ac:dyDescent="0.2">
      <c r="A7" s="317" t="s">
        <v>572</v>
      </c>
      <c r="B7" s="318" t="s">
        <v>501</v>
      </c>
      <c r="C7" s="600"/>
      <c r="D7" s="601"/>
      <c r="E7" s="290" t="str">
        <f>IF(D7&gt;C7,"ERROR","")</f>
        <v/>
      </c>
    </row>
    <row r="8" spans="1:5" x14ac:dyDescent="0.2">
      <c r="A8" s="317" t="s">
        <v>573</v>
      </c>
      <c r="B8" s="318" t="s">
        <v>502</v>
      </c>
      <c r="C8" s="600"/>
      <c r="D8" s="601"/>
      <c r="E8" s="290" t="str">
        <f t="shared" ref="E8:E21" si="0">IF(D8&gt;C8,"ERROR","")</f>
        <v/>
      </c>
    </row>
    <row r="9" spans="1:5" x14ac:dyDescent="0.2">
      <c r="A9" s="317" t="s">
        <v>574</v>
      </c>
      <c r="B9" s="318" t="s">
        <v>89</v>
      </c>
      <c r="C9" s="600"/>
      <c r="D9" s="601"/>
      <c r="E9" s="290" t="str">
        <f t="shared" si="0"/>
        <v/>
      </c>
    </row>
    <row r="10" spans="1:5" x14ac:dyDescent="0.2">
      <c r="A10" s="317" t="s">
        <v>575</v>
      </c>
      <c r="B10" s="318" t="s">
        <v>90</v>
      </c>
      <c r="C10" s="600"/>
      <c r="D10" s="601"/>
      <c r="E10" s="290" t="str">
        <f t="shared" si="0"/>
        <v/>
      </c>
    </row>
    <row r="11" spans="1:5" x14ac:dyDescent="0.2">
      <c r="A11" s="317" t="s">
        <v>576</v>
      </c>
      <c r="B11" s="318" t="s">
        <v>91</v>
      </c>
      <c r="C11" s="600"/>
      <c r="D11" s="601"/>
      <c r="E11" s="290" t="str">
        <f t="shared" si="0"/>
        <v/>
      </c>
    </row>
    <row r="12" spans="1:5" x14ac:dyDescent="0.2">
      <c r="A12" s="317" t="s">
        <v>577</v>
      </c>
      <c r="B12" s="318" t="s">
        <v>92</v>
      </c>
      <c r="C12" s="600"/>
      <c r="D12" s="601"/>
      <c r="E12" s="290" t="str">
        <f t="shared" si="0"/>
        <v/>
      </c>
    </row>
    <row r="13" spans="1:5" x14ac:dyDescent="0.2">
      <c r="A13" s="317" t="s">
        <v>578</v>
      </c>
      <c r="B13" s="318" t="s">
        <v>503</v>
      </c>
      <c r="C13" s="600"/>
      <c r="D13" s="601"/>
      <c r="E13" s="290" t="str">
        <f t="shared" si="0"/>
        <v/>
      </c>
    </row>
    <row r="14" spans="1:5" x14ac:dyDescent="0.2">
      <c r="A14" s="317" t="s">
        <v>579</v>
      </c>
      <c r="B14" s="318" t="s">
        <v>498</v>
      </c>
      <c r="C14" s="600"/>
      <c r="D14" s="601"/>
      <c r="E14" s="290" t="str">
        <f t="shared" si="0"/>
        <v/>
      </c>
    </row>
    <row r="15" spans="1:5" x14ac:dyDescent="0.2">
      <c r="A15" s="317" t="s">
        <v>580</v>
      </c>
      <c r="B15" s="318" t="s">
        <v>687</v>
      </c>
      <c r="C15" s="600"/>
      <c r="D15" s="601"/>
      <c r="E15" s="290" t="str">
        <f t="shared" si="0"/>
        <v/>
      </c>
    </row>
    <row r="16" spans="1:5" x14ac:dyDescent="0.2">
      <c r="A16" s="317" t="s">
        <v>581</v>
      </c>
      <c r="B16" s="318" t="s">
        <v>499</v>
      </c>
      <c r="C16" s="600"/>
      <c r="D16" s="601"/>
      <c r="E16" s="290" t="str">
        <f t="shared" si="0"/>
        <v/>
      </c>
    </row>
    <row r="17" spans="1:5" x14ac:dyDescent="0.2">
      <c r="A17" s="317" t="s">
        <v>582</v>
      </c>
      <c r="B17" s="318" t="s">
        <v>504</v>
      </c>
      <c r="C17" s="600"/>
      <c r="D17" s="601"/>
      <c r="E17" s="290" t="str">
        <f t="shared" si="0"/>
        <v/>
      </c>
    </row>
    <row r="18" spans="1:5" x14ac:dyDescent="0.2">
      <c r="A18" s="317" t="s">
        <v>583</v>
      </c>
      <c r="B18" s="318" t="s">
        <v>500</v>
      </c>
      <c r="C18" s="600"/>
      <c r="D18" s="601"/>
      <c r="E18" s="290" t="str">
        <f t="shared" si="0"/>
        <v/>
      </c>
    </row>
    <row r="19" spans="1:5" x14ac:dyDescent="0.2">
      <c r="A19" s="317" t="s">
        <v>584</v>
      </c>
      <c r="B19" s="318" t="s">
        <v>93</v>
      </c>
      <c r="C19" s="602"/>
      <c r="D19" s="603"/>
      <c r="E19" s="290" t="str">
        <f t="shared" si="0"/>
        <v/>
      </c>
    </row>
    <row r="20" spans="1:5" x14ac:dyDescent="0.2">
      <c r="A20" s="317" t="s">
        <v>585</v>
      </c>
      <c r="B20" s="318" t="s">
        <v>94</v>
      </c>
      <c r="C20" s="602"/>
      <c r="D20" s="603"/>
      <c r="E20" s="290" t="str">
        <f t="shared" si="0"/>
        <v/>
      </c>
    </row>
    <row r="21" spans="1:5" x14ac:dyDescent="0.2">
      <c r="A21" s="325" t="s">
        <v>586</v>
      </c>
      <c r="B21" s="442" t="s">
        <v>1185</v>
      </c>
      <c r="C21" s="602"/>
      <c r="D21" s="603"/>
      <c r="E21" s="290" t="str">
        <f t="shared" si="0"/>
        <v/>
      </c>
    </row>
    <row r="22" spans="1:5" ht="13.5" customHeight="1" x14ac:dyDescent="0.2">
      <c r="A22" s="317"/>
      <c r="B22" s="411"/>
      <c r="C22" s="604"/>
      <c r="D22" s="605"/>
      <c r="E22" s="290"/>
    </row>
    <row r="23" spans="1:5" ht="31.5" customHeight="1" x14ac:dyDescent="0.2">
      <c r="A23" s="327" t="s">
        <v>128</v>
      </c>
      <c r="B23" s="606" t="s">
        <v>793</v>
      </c>
      <c r="C23" s="604">
        <f>SUM(C25:C35)</f>
        <v>0</v>
      </c>
      <c r="D23" s="605">
        <f>SUM(D25:D35)</f>
        <v>0</v>
      </c>
      <c r="E23" s="290"/>
    </row>
    <row r="24" spans="1:5" ht="15.75" customHeight="1" x14ac:dyDescent="0.2">
      <c r="A24" s="327"/>
      <c r="B24" s="607"/>
      <c r="C24" s="604"/>
      <c r="D24" s="605"/>
      <c r="E24" s="290"/>
    </row>
    <row r="25" spans="1:5" x14ac:dyDescent="0.2">
      <c r="A25" s="317" t="s">
        <v>587</v>
      </c>
      <c r="B25" s="318" t="s">
        <v>95</v>
      </c>
      <c r="C25" s="608"/>
      <c r="D25" s="609"/>
      <c r="E25" s="290" t="str">
        <f>IF(D25&gt;C25,"ERROR","")</f>
        <v/>
      </c>
    </row>
    <row r="26" spans="1:5" x14ac:dyDescent="0.2">
      <c r="A26" s="317" t="s">
        <v>588</v>
      </c>
      <c r="B26" s="318" t="s">
        <v>95</v>
      </c>
      <c r="C26" s="602"/>
      <c r="D26" s="610"/>
      <c r="E26" s="290" t="str">
        <f t="shared" ref="E26:E35" si="1">IF(D26&gt;C26,"ERROR","")</f>
        <v/>
      </c>
    </row>
    <row r="27" spans="1:5" x14ac:dyDescent="0.2">
      <c r="A27" s="317" t="s">
        <v>589</v>
      </c>
      <c r="B27" s="318" t="s">
        <v>95</v>
      </c>
      <c r="C27" s="602"/>
      <c r="D27" s="610"/>
      <c r="E27" s="290" t="str">
        <f t="shared" si="1"/>
        <v/>
      </c>
    </row>
    <row r="28" spans="1:5" x14ac:dyDescent="0.2">
      <c r="A28" s="317" t="s">
        <v>590</v>
      </c>
      <c r="B28" s="318" t="s">
        <v>95</v>
      </c>
      <c r="C28" s="602"/>
      <c r="D28" s="610"/>
      <c r="E28" s="290" t="str">
        <f t="shared" si="1"/>
        <v/>
      </c>
    </row>
    <row r="29" spans="1:5" x14ac:dyDescent="0.2">
      <c r="A29" s="317" t="s">
        <v>591</v>
      </c>
      <c r="B29" s="318" t="s">
        <v>95</v>
      </c>
      <c r="C29" s="602"/>
      <c r="D29" s="610"/>
      <c r="E29" s="290" t="str">
        <f t="shared" si="1"/>
        <v/>
      </c>
    </row>
    <row r="30" spans="1:5" x14ac:dyDescent="0.2">
      <c r="A30" s="317" t="s">
        <v>592</v>
      </c>
      <c r="B30" s="318" t="s">
        <v>96</v>
      </c>
      <c r="C30" s="602"/>
      <c r="D30" s="610"/>
      <c r="E30" s="290" t="str">
        <f t="shared" si="1"/>
        <v/>
      </c>
    </row>
    <row r="31" spans="1:5" x14ac:dyDescent="0.2">
      <c r="A31" s="317" t="s">
        <v>593</v>
      </c>
      <c r="B31" s="318" t="s">
        <v>96</v>
      </c>
      <c r="C31" s="611"/>
      <c r="D31" s="612"/>
      <c r="E31" s="290" t="str">
        <f t="shared" si="1"/>
        <v/>
      </c>
    </row>
    <row r="32" spans="1:5" x14ac:dyDescent="0.2">
      <c r="A32" s="317" t="s">
        <v>594</v>
      </c>
      <c r="B32" s="318" t="s">
        <v>96</v>
      </c>
      <c r="C32" s="611"/>
      <c r="D32" s="612"/>
      <c r="E32" s="290" t="str">
        <f t="shared" si="1"/>
        <v/>
      </c>
    </row>
    <row r="33" spans="1:11" x14ac:dyDescent="0.2">
      <c r="A33" s="317" t="s">
        <v>595</v>
      </c>
      <c r="B33" s="318" t="s">
        <v>97</v>
      </c>
      <c r="C33" s="611"/>
      <c r="D33" s="612"/>
      <c r="E33" s="290" t="str">
        <f t="shared" si="1"/>
        <v/>
      </c>
    </row>
    <row r="34" spans="1:11" x14ac:dyDescent="0.2">
      <c r="A34" s="325" t="s">
        <v>596</v>
      </c>
      <c r="B34" s="326" t="s">
        <v>792</v>
      </c>
      <c r="C34" s="611"/>
      <c r="D34" s="612"/>
      <c r="E34" s="290" t="str">
        <f t="shared" si="1"/>
        <v/>
      </c>
    </row>
    <row r="35" spans="1:11" ht="13.5" thickBot="1" x14ac:dyDescent="0.25">
      <c r="A35" s="317" t="s">
        <v>597</v>
      </c>
      <c r="B35" s="318" t="s">
        <v>771</v>
      </c>
      <c r="C35" s="613"/>
      <c r="D35" s="614"/>
      <c r="E35" s="290" t="str">
        <f t="shared" si="1"/>
        <v/>
      </c>
    </row>
    <row r="36" spans="1:11" x14ac:dyDescent="0.2">
      <c r="A36" s="317"/>
      <c r="B36" s="318"/>
      <c r="C36" s="615"/>
      <c r="D36" s="615"/>
    </row>
    <row r="37" spans="1:11" ht="13.5" thickBot="1" x14ac:dyDescent="0.25">
      <c r="A37" s="203"/>
      <c r="B37" s="203"/>
      <c r="C37" s="203"/>
      <c r="D37" s="203"/>
    </row>
    <row r="38" spans="1:11" ht="16.5" thickBot="1" x14ac:dyDescent="0.25">
      <c r="A38" s="1085" t="s">
        <v>756</v>
      </c>
      <c r="B38" s="1085"/>
      <c r="C38" s="616">
        <f>SUM(C5,C23)</f>
        <v>0</v>
      </c>
      <c r="D38" s="616">
        <f>SUM(D5,D23)</f>
        <v>0</v>
      </c>
    </row>
    <row r="39" spans="1:11" x14ac:dyDescent="0.2">
      <c r="A39" s="203"/>
      <c r="B39" s="203"/>
      <c r="C39" s="203"/>
      <c r="D39" s="339">
        <f>COUNTIFS(E7:E35,"ERROR")</f>
        <v>0</v>
      </c>
    </row>
    <row r="40" spans="1:11" x14ac:dyDescent="0.2">
      <c r="A40" s="290" t="str">
        <f>IF(D39=0,"","    ERROR: Gasto en Navarra no puede ser superior a Gasto en España")</f>
        <v/>
      </c>
      <c r="B40" s="203"/>
      <c r="C40" s="203"/>
      <c r="D40" s="203"/>
    </row>
    <row r="41" spans="1:11" ht="16.5" x14ac:dyDescent="0.3">
      <c r="A41" s="349" t="s">
        <v>778</v>
      </c>
      <c r="B41" s="617"/>
      <c r="C41" s="203"/>
      <c r="D41" s="203"/>
    </row>
    <row r="42" spans="1:11" ht="38.25" customHeight="1" x14ac:dyDescent="0.2">
      <c r="A42" s="1084" t="s">
        <v>1236</v>
      </c>
      <c r="B42" s="1084"/>
      <c r="C42" s="1084"/>
      <c r="D42" s="1084"/>
      <c r="E42" s="1084"/>
      <c r="F42" s="1084"/>
      <c r="G42" s="1084"/>
      <c r="H42" s="1084"/>
      <c r="I42" s="1084"/>
      <c r="J42" s="1084"/>
      <c r="K42" s="1084"/>
    </row>
    <row r="43" spans="1:11" x14ac:dyDescent="0.2">
      <c r="A43" s="203" t="s">
        <v>763</v>
      </c>
      <c r="B43" s="203"/>
      <c r="C43" s="203"/>
      <c r="D43" s="203"/>
    </row>
    <row r="44" spans="1:11" x14ac:dyDescent="0.2">
      <c r="A44" s="203"/>
      <c r="B44" s="203"/>
      <c r="C44" s="203"/>
      <c r="D44" s="203"/>
    </row>
  </sheetData>
  <sheetProtection password="CD7A" sheet="1" objects="1" scenarios="1"/>
  <mergeCells count="8">
    <mergeCell ref="A42:K42"/>
    <mergeCell ref="C2:C3"/>
    <mergeCell ref="D2:D3"/>
    <mergeCell ref="A38:B38"/>
    <mergeCell ref="A4:B4"/>
    <mergeCell ref="A5:A6"/>
    <mergeCell ref="B5:B6"/>
    <mergeCell ref="A2:B2"/>
  </mergeCells>
  <phoneticPr fontId="2" type="noConversion"/>
  <pageMargins left="0.59055118110236227" right="0.59055118110236227" top="0.78740157480314965" bottom="0.78740157480314965"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F54"/>
  <sheetViews>
    <sheetView showGridLines="0" zoomScaleNormal="100" workbookViewId="0">
      <selection activeCell="D3" sqref="D3:E4"/>
    </sheetView>
  </sheetViews>
  <sheetFormatPr baseColWidth="10" defaultColWidth="11.42578125" defaultRowHeight="12.75" x14ac:dyDescent="0.2"/>
  <cols>
    <col min="1" max="1" width="11.7109375" style="202" customWidth="1"/>
    <col min="2" max="2" width="43.7109375" style="202" customWidth="1"/>
    <col min="3" max="3" width="20.85546875" style="202" customWidth="1"/>
    <col min="4" max="5" width="16.7109375" style="202" customWidth="1"/>
    <col min="6" max="6" width="11.42578125" style="203"/>
    <col min="7" max="16384" width="11.42578125" style="202"/>
  </cols>
  <sheetData>
    <row r="1" spans="1:6" x14ac:dyDescent="0.2">
      <c r="A1" s="203"/>
      <c r="B1" s="203"/>
      <c r="C1" s="203"/>
      <c r="D1" s="203"/>
      <c r="E1" s="203"/>
    </row>
    <row r="2" spans="1:6" ht="13.5" thickBot="1" x14ac:dyDescent="0.25">
      <c r="A2" s="203"/>
      <c r="B2" s="203"/>
      <c r="C2" s="203"/>
      <c r="D2" s="203"/>
      <c r="E2" s="203"/>
    </row>
    <row r="3" spans="1:6" ht="16.5" customHeight="1" x14ac:dyDescent="0.2">
      <c r="A3" s="203"/>
      <c r="B3" s="203"/>
      <c r="C3" s="203"/>
      <c r="D3" s="1056" t="s">
        <v>1231</v>
      </c>
      <c r="E3" s="1017" t="s">
        <v>1232</v>
      </c>
    </row>
    <row r="4" spans="1:6" ht="23.25" customHeight="1" thickBot="1" x14ac:dyDescent="0.3">
      <c r="A4" s="1001" t="s">
        <v>98</v>
      </c>
      <c r="B4" s="1001"/>
      <c r="C4" s="387"/>
      <c r="D4" s="1057"/>
      <c r="E4" s="1018"/>
    </row>
    <row r="5" spans="1:6" ht="12.75" customHeight="1" x14ac:dyDescent="0.2">
      <c r="A5" s="1022"/>
      <c r="B5" s="1023"/>
      <c r="C5" s="388"/>
      <c r="D5" s="618"/>
      <c r="E5" s="597"/>
    </row>
    <row r="6" spans="1:6" ht="12.75" customHeight="1" x14ac:dyDescent="0.2">
      <c r="A6" s="1006" t="s">
        <v>99</v>
      </c>
      <c r="B6" s="1007" t="s">
        <v>507</v>
      </c>
      <c r="C6" s="328"/>
      <c r="D6" s="619">
        <f>SUM(D8:D39)</f>
        <v>0</v>
      </c>
      <c r="E6" s="599">
        <f>SUM(E8:E39)</f>
        <v>0</v>
      </c>
    </row>
    <row r="7" spans="1:6" ht="13.5" customHeight="1" x14ac:dyDescent="0.2">
      <c r="A7" s="1006"/>
      <c r="B7" s="1007"/>
      <c r="C7" s="328"/>
      <c r="D7" s="619"/>
      <c r="E7" s="599"/>
    </row>
    <row r="8" spans="1:6" x14ac:dyDescent="0.2">
      <c r="A8" s="317" t="s">
        <v>508</v>
      </c>
      <c r="B8" s="318" t="s">
        <v>104</v>
      </c>
      <c r="C8" s="318"/>
      <c r="D8" s="620"/>
      <c r="E8" s="601"/>
      <c r="F8" s="290" t="str">
        <f>IF(E8&gt;D8,"ERROR","")</f>
        <v/>
      </c>
    </row>
    <row r="9" spans="1:6" x14ac:dyDescent="0.2">
      <c r="A9" s="317" t="s">
        <v>509</v>
      </c>
      <c r="B9" s="318" t="s">
        <v>102</v>
      </c>
      <c r="C9" s="318"/>
      <c r="D9" s="620"/>
      <c r="E9" s="601"/>
      <c r="F9" s="290" t="str">
        <f t="shared" ref="F9:F39" si="0">IF(E9&gt;D9,"ERROR","")</f>
        <v/>
      </c>
    </row>
    <row r="10" spans="1:6" x14ac:dyDescent="0.2">
      <c r="A10" s="317" t="s">
        <v>510</v>
      </c>
      <c r="B10" s="318" t="s">
        <v>103</v>
      </c>
      <c r="C10" s="318"/>
      <c r="D10" s="620"/>
      <c r="E10" s="601"/>
      <c r="F10" s="290" t="str">
        <f t="shared" si="0"/>
        <v/>
      </c>
    </row>
    <row r="11" spans="1:6" x14ac:dyDescent="0.2">
      <c r="A11" s="317" t="s">
        <v>511</v>
      </c>
      <c r="B11" s="318" t="s">
        <v>100</v>
      </c>
      <c r="C11" s="318"/>
      <c r="D11" s="620"/>
      <c r="E11" s="601"/>
      <c r="F11" s="290" t="str">
        <f t="shared" si="0"/>
        <v/>
      </c>
    </row>
    <row r="12" spans="1:6" x14ac:dyDescent="0.2">
      <c r="A12" s="317" t="s">
        <v>512</v>
      </c>
      <c r="B12" s="318" t="s">
        <v>654</v>
      </c>
      <c r="C12" s="318"/>
      <c r="D12" s="620"/>
      <c r="E12" s="601"/>
      <c r="F12" s="290" t="str">
        <f t="shared" si="0"/>
        <v/>
      </c>
    </row>
    <row r="13" spans="1:6" x14ac:dyDescent="0.2">
      <c r="A13" s="317" t="s">
        <v>513</v>
      </c>
      <c r="B13" s="318" t="s">
        <v>514</v>
      </c>
      <c r="C13" s="318"/>
      <c r="D13" s="620"/>
      <c r="E13" s="601"/>
      <c r="F13" s="290" t="str">
        <f t="shared" si="0"/>
        <v/>
      </c>
    </row>
    <row r="14" spans="1:6" x14ac:dyDescent="0.2">
      <c r="A14" s="317" t="s">
        <v>515</v>
      </c>
      <c r="B14" s="318" t="s">
        <v>519</v>
      </c>
      <c r="C14" s="318"/>
      <c r="D14" s="620"/>
      <c r="E14" s="601"/>
      <c r="F14" s="290" t="str">
        <f t="shared" si="0"/>
        <v/>
      </c>
    </row>
    <row r="15" spans="1:6" x14ac:dyDescent="0.2">
      <c r="A15" s="317" t="s">
        <v>516</v>
      </c>
      <c r="B15" s="318" t="s">
        <v>521</v>
      </c>
      <c r="C15" s="318"/>
      <c r="D15" s="620"/>
      <c r="E15" s="601"/>
      <c r="F15" s="290" t="str">
        <f t="shared" si="0"/>
        <v/>
      </c>
    </row>
    <row r="16" spans="1:6" x14ac:dyDescent="0.2">
      <c r="A16" s="317" t="s">
        <v>517</v>
      </c>
      <c r="B16" s="318" t="s">
        <v>523</v>
      </c>
      <c r="C16" s="318"/>
      <c r="D16" s="620"/>
      <c r="E16" s="601"/>
      <c r="F16" s="290" t="str">
        <f t="shared" si="0"/>
        <v/>
      </c>
    </row>
    <row r="17" spans="1:6" x14ac:dyDescent="0.2">
      <c r="A17" s="317" t="s">
        <v>518</v>
      </c>
      <c r="B17" s="318" t="s">
        <v>525</v>
      </c>
      <c r="C17" s="318"/>
      <c r="D17" s="620"/>
      <c r="E17" s="601"/>
      <c r="F17" s="290" t="str">
        <f t="shared" si="0"/>
        <v/>
      </c>
    </row>
    <row r="18" spans="1:6" x14ac:dyDescent="0.2">
      <c r="A18" s="317" t="s">
        <v>520</v>
      </c>
      <c r="B18" s="621" t="s">
        <v>765</v>
      </c>
      <c r="C18" s="621"/>
      <c r="D18" s="620"/>
      <c r="E18" s="601"/>
      <c r="F18" s="290" t="str">
        <f t="shared" si="0"/>
        <v/>
      </c>
    </row>
    <row r="19" spans="1:6" x14ac:dyDescent="0.2">
      <c r="A19" s="317" t="s">
        <v>522</v>
      </c>
      <c r="B19" s="318" t="s">
        <v>528</v>
      </c>
      <c r="C19" s="318"/>
      <c r="D19" s="620"/>
      <c r="E19" s="601"/>
      <c r="F19" s="290" t="str">
        <f t="shared" si="0"/>
        <v/>
      </c>
    </row>
    <row r="20" spans="1:6" x14ac:dyDescent="0.2">
      <c r="A20" s="317" t="s">
        <v>524</v>
      </c>
      <c r="B20" s="318" t="s">
        <v>655</v>
      </c>
      <c r="C20" s="318"/>
      <c r="D20" s="620"/>
      <c r="E20" s="601"/>
      <c r="F20" s="290" t="str">
        <f t="shared" si="0"/>
        <v/>
      </c>
    </row>
    <row r="21" spans="1:6" x14ac:dyDescent="0.2">
      <c r="A21" s="317" t="s">
        <v>526</v>
      </c>
      <c r="B21" s="318" t="s">
        <v>532</v>
      </c>
      <c r="C21" s="318"/>
      <c r="D21" s="620"/>
      <c r="E21" s="601"/>
      <c r="F21" s="290" t="str">
        <f t="shared" si="0"/>
        <v/>
      </c>
    </row>
    <row r="22" spans="1:6" x14ac:dyDescent="0.2">
      <c r="A22" s="317" t="s">
        <v>527</v>
      </c>
      <c r="B22" s="318" t="s">
        <v>101</v>
      </c>
      <c r="C22" s="318"/>
      <c r="D22" s="620"/>
      <c r="E22" s="601"/>
      <c r="F22" s="290" t="str">
        <f t="shared" si="0"/>
        <v/>
      </c>
    </row>
    <row r="23" spans="1:6" x14ac:dyDescent="0.2">
      <c r="A23" s="317" t="s">
        <v>529</v>
      </c>
      <c r="B23" s="318" t="s">
        <v>1186</v>
      </c>
      <c r="C23" s="318"/>
      <c r="D23" s="620"/>
      <c r="E23" s="601"/>
      <c r="F23" s="290" t="str">
        <f t="shared" si="0"/>
        <v/>
      </c>
    </row>
    <row r="24" spans="1:6" x14ac:dyDescent="0.2">
      <c r="A24" s="317" t="s">
        <v>530</v>
      </c>
      <c r="B24" s="318" t="s">
        <v>536</v>
      </c>
      <c r="C24" s="318"/>
      <c r="D24" s="620"/>
      <c r="E24" s="601"/>
      <c r="F24" s="290" t="str">
        <f t="shared" si="0"/>
        <v/>
      </c>
    </row>
    <row r="25" spans="1:6" x14ac:dyDescent="0.2">
      <c r="A25" s="317" t="s">
        <v>531</v>
      </c>
      <c r="B25" s="318" t="s">
        <v>538</v>
      </c>
      <c r="C25" s="318"/>
      <c r="D25" s="620"/>
      <c r="E25" s="601"/>
      <c r="F25" s="290" t="str">
        <f t="shared" si="0"/>
        <v/>
      </c>
    </row>
    <row r="26" spans="1:6" ht="15" customHeight="1" x14ac:dyDescent="0.2">
      <c r="A26" s="317" t="s">
        <v>533</v>
      </c>
      <c r="B26" s="318" t="s">
        <v>105</v>
      </c>
      <c r="C26" s="318"/>
      <c r="D26" s="620"/>
      <c r="E26" s="601"/>
      <c r="F26" s="290" t="str">
        <f t="shared" si="0"/>
        <v/>
      </c>
    </row>
    <row r="27" spans="1:6" x14ac:dyDescent="0.2">
      <c r="A27" s="317" t="s">
        <v>534</v>
      </c>
      <c r="B27" s="318" t="s">
        <v>542</v>
      </c>
      <c r="C27" s="318"/>
      <c r="D27" s="620"/>
      <c r="E27" s="601"/>
      <c r="F27" s="290" t="str">
        <f t="shared" si="0"/>
        <v/>
      </c>
    </row>
    <row r="28" spans="1:6" x14ac:dyDescent="0.2">
      <c r="A28" s="317" t="s">
        <v>535</v>
      </c>
      <c r="B28" s="318" t="s">
        <v>544</v>
      </c>
      <c r="C28" s="318"/>
      <c r="D28" s="620"/>
      <c r="E28" s="601"/>
      <c r="F28" s="290" t="str">
        <f t="shared" si="0"/>
        <v/>
      </c>
    </row>
    <row r="29" spans="1:6" x14ac:dyDescent="0.2">
      <c r="A29" s="317" t="s">
        <v>537</v>
      </c>
      <c r="B29" s="621" t="s">
        <v>766</v>
      </c>
      <c r="C29" s="621"/>
      <c r="D29" s="620"/>
      <c r="E29" s="601"/>
      <c r="F29" s="290" t="str">
        <f t="shared" si="0"/>
        <v/>
      </c>
    </row>
    <row r="30" spans="1:6" x14ac:dyDescent="0.2">
      <c r="A30" s="317" t="s">
        <v>539</v>
      </c>
      <c r="B30" s="318" t="s">
        <v>106</v>
      </c>
      <c r="C30" s="318"/>
      <c r="D30" s="620"/>
      <c r="E30" s="601"/>
      <c r="F30" s="290" t="str">
        <f t="shared" si="0"/>
        <v/>
      </c>
    </row>
    <row r="31" spans="1:6" x14ac:dyDescent="0.2">
      <c r="A31" s="317" t="s">
        <v>540</v>
      </c>
      <c r="B31" s="318" t="s">
        <v>132</v>
      </c>
      <c r="C31" s="318"/>
      <c r="D31" s="620"/>
      <c r="E31" s="601"/>
      <c r="F31" s="290" t="str">
        <f t="shared" si="0"/>
        <v/>
      </c>
    </row>
    <row r="32" spans="1:6" x14ac:dyDescent="0.2">
      <c r="A32" s="317" t="s">
        <v>541</v>
      </c>
      <c r="B32" s="318" t="s">
        <v>569</v>
      </c>
      <c r="C32" s="318"/>
      <c r="D32" s="620"/>
      <c r="E32" s="601"/>
      <c r="F32" s="290" t="str">
        <f t="shared" si="0"/>
        <v/>
      </c>
    </row>
    <row r="33" spans="1:6" x14ac:dyDescent="0.2">
      <c r="A33" s="317" t="s">
        <v>543</v>
      </c>
      <c r="B33" s="318" t="s">
        <v>688</v>
      </c>
      <c r="C33" s="318"/>
      <c r="D33" s="620"/>
      <c r="E33" s="601"/>
      <c r="F33" s="290" t="str">
        <f t="shared" si="0"/>
        <v/>
      </c>
    </row>
    <row r="34" spans="1:6" x14ac:dyDescent="0.2">
      <c r="A34" s="317" t="s">
        <v>545</v>
      </c>
      <c r="B34" s="329" t="s">
        <v>770</v>
      </c>
      <c r="C34" s="329"/>
      <c r="D34" s="620"/>
      <c r="E34" s="601"/>
      <c r="F34" s="290" t="str">
        <f t="shared" si="0"/>
        <v/>
      </c>
    </row>
    <row r="35" spans="1:6" x14ac:dyDescent="0.2">
      <c r="A35" s="325" t="s">
        <v>546</v>
      </c>
      <c r="B35" s="331" t="s">
        <v>129</v>
      </c>
      <c r="C35" s="331"/>
      <c r="D35" s="620"/>
      <c r="E35" s="601"/>
      <c r="F35" s="290" t="str">
        <f t="shared" si="0"/>
        <v/>
      </c>
    </row>
    <row r="36" spans="1:6" x14ac:dyDescent="0.2">
      <c r="A36" s="325" t="s">
        <v>547</v>
      </c>
      <c r="B36" s="331" t="s">
        <v>129</v>
      </c>
      <c r="C36" s="331"/>
      <c r="D36" s="620"/>
      <c r="E36" s="601"/>
      <c r="F36" s="290" t="str">
        <f t="shared" si="0"/>
        <v/>
      </c>
    </row>
    <row r="37" spans="1:6" x14ac:dyDescent="0.2">
      <c r="A37" s="325" t="s">
        <v>548</v>
      </c>
      <c r="B37" s="331" t="s">
        <v>129</v>
      </c>
      <c r="C37" s="331"/>
      <c r="D37" s="620"/>
      <c r="E37" s="601"/>
      <c r="F37" s="290" t="str">
        <f t="shared" si="0"/>
        <v/>
      </c>
    </row>
    <row r="38" spans="1:6" x14ac:dyDescent="0.2">
      <c r="A38" s="325" t="s">
        <v>570</v>
      </c>
      <c r="B38" s="331" t="s">
        <v>129</v>
      </c>
      <c r="C38" s="331"/>
      <c r="D38" s="620"/>
      <c r="E38" s="601"/>
      <c r="F38" s="290" t="str">
        <f t="shared" si="0"/>
        <v/>
      </c>
    </row>
    <row r="39" spans="1:6" ht="13.5" thickBot="1" x14ac:dyDescent="0.25">
      <c r="A39" s="325" t="s">
        <v>571</v>
      </c>
      <c r="B39" s="331" t="s">
        <v>129</v>
      </c>
      <c r="C39" s="331"/>
      <c r="D39" s="622"/>
      <c r="E39" s="623"/>
      <c r="F39" s="290" t="str">
        <f t="shared" si="0"/>
        <v/>
      </c>
    </row>
    <row r="40" spans="1:6" ht="15.75" x14ac:dyDescent="0.25">
      <c r="A40" s="203"/>
      <c r="B40" s="471"/>
      <c r="C40" s="471"/>
      <c r="D40" s="455"/>
      <c r="E40" s="455"/>
    </row>
    <row r="41" spans="1:6" ht="13.5" thickBot="1" x14ac:dyDescent="0.25">
      <c r="A41" s="203"/>
      <c r="B41" s="203"/>
      <c r="C41" s="203"/>
      <c r="D41" s="455"/>
      <c r="E41" s="455"/>
    </row>
    <row r="42" spans="1:6" ht="16.5" customHeight="1" thickBot="1" x14ac:dyDescent="0.25">
      <c r="A42" s="203"/>
      <c r="B42" s="624"/>
      <c r="C42" s="625" t="s">
        <v>783</v>
      </c>
      <c r="D42" s="626">
        <f>D6</f>
        <v>0</v>
      </c>
      <c r="E42" s="338">
        <f>E6</f>
        <v>0</v>
      </c>
    </row>
    <row r="43" spans="1:6" ht="3.75" customHeight="1" x14ac:dyDescent="0.2">
      <c r="A43" s="203"/>
      <c r="B43" s="203"/>
      <c r="C43" s="203"/>
      <c r="D43" s="203"/>
      <c r="E43" s="203"/>
    </row>
    <row r="44" spans="1:6" ht="15.75" x14ac:dyDescent="0.25">
      <c r="A44" s="203"/>
      <c r="B44" s="627"/>
      <c r="C44" s="203"/>
      <c r="D44" s="628"/>
      <c r="E44" s="628"/>
    </row>
    <row r="45" spans="1:6" x14ac:dyDescent="0.2">
      <c r="A45" s="203"/>
      <c r="B45" s="203"/>
      <c r="C45" s="203"/>
      <c r="D45" s="203"/>
      <c r="E45" s="339">
        <f>COUNTIFS(F8:F39,"ERROR")</f>
        <v>0</v>
      </c>
    </row>
    <row r="46" spans="1:6" x14ac:dyDescent="0.2">
      <c r="A46" s="203"/>
      <c r="B46" s="629"/>
      <c r="C46" s="203"/>
      <c r="D46" s="630"/>
      <c r="E46" s="629"/>
    </row>
    <row r="47" spans="1:6" x14ac:dyDescent="0.2">
      <c r="A47" s="203"/>
      <c r="B47" s="629"/>
      <c r="C47" s="203"/>
      <c r="D47" s="203"/>
      <c r="E47" s="203"/>
    </row>
    <row r="48" spans="1:6" x14ac:dyDescent="0.2">
      <c r="A48" s="203"/>
      <c r="B48" s="290" t="str">
        <f>IF(E45=0,"","    ERROR: Gasto en Navarra no puede ser superior a Gasto en España")</f>
        <v/>
      </c>
      <c r="C48" s="203"/>
      <c r="D48" s="203"/>
      <c r="E48" s="203"/>
    </row>
    <row r="49" spans="1:6" ht="16.5" x14ac:dyDescent="0.3">
      <c r="A49" s="349" t="s">
        <v>782</v>
      </c>
      <c r="B49" s="203"/>
      <c r="C49" s="203"/>
      <c r="D49" s="203"/>
      <c r="E49" s="203"/>
    </row>
    <row r="50" spans="1:6" x14ac:dyDescent="0.2">
      <c r="A50" s="203" t="s">
        <v>763</v>
      </c>
      <c r="B50" s="203"/>
      <c r="C50" s="203"/>
      <c r="D50" s="203"/>
      <c r="E50" s="203"/>
    </row>
    <row r="51" spans="1:6" ht="16.5" x14ac:dyDescent="0.3">
      <c r="A51" s="631"/>
      <c r="B51" s="632"/>
      <c r="C51" s="632"/>
    </row>
    <row r="52" spans="1:6" ht="16.5" x14ac:dyDescent="0.3">
      <c r="A52" s="1086"/>
      <c r="B52" s="1086"/>
      <c r="C52" s="633"/>
      <c r="D52" s="634"/>
      <c r="E52" s="635"/>
    </row>
    <row r="53" spans="1:6" ht="16.5" customHeight="1" x14ac:dyDescent="0.2">
      <c r="A53" s="1087"/>
      <c r="B53" s="1087"/>
      <c r="C53" s="636"/>
      <c r="D53" s="637"/>
      <c r="E53" s="637"/>
    </row>
    <row r="54" spans="1:6" ht="24" customHeight="1" x14ac:dyDescent="0.2">
      <c r="A54" s="1087"/>
      <c r="B54" s="1087"/>
      <c r="C54" s="636"/>
      <c r="D54" s="637"/>
      <c r="E54" s="637"/>
      <c r="F54" s="290"/>
    </row>
  </sheetData>
  <sheetProtection password="CD7A" sheet="1" objects="1" scenarios="1"/>
  <mergeCells count="8">
    <mergeCell ref="A52:B52"/>
    <mergeCell ref="A53:B54"/>
    <mergeCell ref="D3:D4"/>
    <mergeCell ref="E3:E4"/>
    <mergeCell ref="A4:B4"/>
    <mergeCell ref="A5:B5"/>
    <mergeCell ref="A6:A7"/>
    <mergeCell ref="B6:B7"/>
  </mergeCells>
  <phoneticPr fontId="2" type="noConversion"/>
  <pageMargins left="0.59055118110236227" right="0.59055118110236227" top="0.78740157480314965" bottom="0.78740157480314965"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50"/>
  </sheetPr>
  <dimension ref="A1:I39"/>
  <sheetViews>
    <sheetView showGridLines="0" zoomScaleNormal="100" workbookViewId="0">
      <selection activeCell="C19" sqref="C19:H19"/>
    </sheetView>
  </sheetViews>
  <sheetFormatPr baseColWidth="10" defaultColWidth="11.42578125" defaultRowHeight="12.75" x14ac:dyDescent="0.2"/>
  <cols>
    <col min="1" max="1" width="6.28515625" style="884" customWidth="1"/>
    <col min="2" max="2" width="51.7109375" style="884" customWidth="1"/>
    <col min="3" max="3" width="30.5703125" style="884" customWidth="1"/>
    <col min="4" max="4" width="11.5703125" style="884" customWidth="1"/>
    <col min="5" max="5" width="5.140625" style="884" customWidth="1"/>
    <col min="6" max="6" width="14.7109375" style="884" customWidth="1"/>
    <col min="7" max="7" width="5.28515625" style="884" customWidth="1"/>
    <col min="8" max="8" width="34.28515625" style="884" customWidth="1"/>
    <col min="9" max="9" width="6.28515625" style="884" customWidth="1"/>
    <col min="10" max="16384" width="11.42578125" style="884"/>
  </cols>
  <sheetData>
    <row r="1" spans="1:9" x14ac:dyDescent="0.2">
      <c r="A1" s="881"/>
      <c r="B1" s="882"/>
      <c r="C1" s="882"/>
      <c r="D1" s="882"/>
      <c r="E1" s="882"/>
      <c r="F1" s="882"/>
      <c r="G1" s="882"/>
      <c r="H1" s="882"/>
      <c r="I1" s="883"/>
    </row>
    <row r="2" spans="1:9" x14ac:dyDescent="0.2">
      <c r="A2" s="885"/>
      <c r="B2" s="886"/>
      <c r="C2" s="886"/>
      <c r="D2" s="886"/>
      <c r="E2" s="886"/>
      <c r="F2" s="886"/>
      <c r="G2" s="886"/>
      <c r="H2" s="886"/>
      <c r="I2" s="887"/>
    </row>
    <row r="3" spans="1:9" x14ac:dyDescent="0.2">
      <c r="A3" s="885"/>
      <c r="B3" s="886"/>
      <c r="C3" s="886"/>
      <c r="D3" s="886"/>
      <c r="E3" s="886"/>
      <c r="F3" s="886"/>
      <c r="G3" s="886"/>
      <c r="H3" s="886"/>
      <c r="I3" s="887"/>
    </row>
    <row r="4" spans="1:9" x14ac:dyDescent="0.2">
      <c r="A4" s="885"/>
      <c r="B4" s="886"/>
      <c r="C4" s="886"/>
      <c r="D4" s="886"/>
      <c r="E4" s="886"/>
      <c r="F4" s="886"/>
      <c r="G4" s="886"/>
      <c r="H4" s="886"/>
      <c r="I4" s="887"/>
    </row>
    <row r="5" spans="1:9" x14ac:dyDescent="0.2">
      <c r="A5" s="885"/>
      <c r="B5" s="886"/>
      <c r="C5" s="886"/>
      <c r="D5" s="886"/>
      <c r="E5" s="886"/>
      <c r="F5" s="886"/>
      <c r="G5" s="886"/>
      <c r="H5" s="886"/>
      <c r="I5" s="887"/>
    </row>
    <row r="6" spans="1:9" ht="13.5" thickBot="1" x14ac:dyDescent="0.25">
      <c r="A6" s="885"/>
      <c r="B6" s="886"/>
      <c r="C6" s="886"/>
      <c r="D6" s="886"/>
      <c r="E6" s="886"/>
      <c r="F6" s="886"/>
      <c r="G6" s="886"/>
      <c r="H6" s="886"/>
      <c r="I6" s="887"/>
    </row>
    <row r="7" spans="1:9" ht="58.5" customHeight="1" thickBot="1" x14ac:dyDescent="0.35">
      <c r="A7" s="888"/>
      <c r="B7" s="979" t="s">
        <v>791</v>
      </c>
      <c r="C7" s="980"/>
      <c r="D7" s="980"/>
      <c r="E7" s="980"/>
      <c r="F7" s="980"/>
      <c r="G7" s="980"/>
      <c r="H7" s="981"/>
      <c r="I7" s="887"/>
    </row>
    <row r="8" spans="1:9" x14ac:dyDescent="0.2">
      <c r="A8" s="885"/>
      <c r="B8" s="886"/>
      <c r="C8" s="886"/>
      <c r="D8" s="886"/>
      <c r="E8" s="886"/>
      <c r="F8" s="886"/>
      <c r="G8" s="886"/>
      <c r="H8" s="886"/>
      <c r="I8" s="887"/>
    </row>
    <row r="9" spans="1:9" x14ac:dyDescent="0.2">
      <c r="A9" s="885"/>
      <c r="B9" s="886"/>
      <c r="C9" s="886"/>
      <c r="D9" s="886"/>
      <c r="E9" s="886"/>
      <c r="F9" s="886"/>
      <c r="G9" s="886"/>
      <c r="H9" s="886"/>
      <c r="I9" s="887"/>
    </row>
    <row r="10" spans="1:9" ht="4.5" customHeight="1" thickBot="1" x14ac:dyDescent="0.25">
      <c r="A10" s="885"/>
      <c r="B10" s="886"/>
      <c r="C10" s="886"/>
      <c r="D10" s="886"/>
      <c r="E10" s="886"/>
      <c r="F10" s="886"/>
      <c r="G10" s="886"/>
      <c r="H10" s="886"/>
      <c r="I10" s="887"/>
    </row>
    <row r="11" spans="1:9" ht="17.100000000000001" customHeight="1" thickBot="1" x14ac:dyDescent="0.25">
      <c r="A11" s="885"/>
      <c r="B11" s="889" t="s">
        <v>937</v>
      </c>
      <c r="C11" s="171"/>
      <c r="D11" s="890"/>
      <c r="E11" s="890"/>
      <c r="F11" s="890"/>
      <c r="G11" s="890"/>
      <c r="H11" s="890"/>
      <c r="I11" s="887"/>
    </row>
    <row r="12" spans="1:9" ht="15.75" thickBot="1" x14ac:dyDescent="0.25">
      <c r="A12" s="885"/>
      <c r="B12" s="891"/>
      <c r="C12" s="890"/>
      <c r="D12" s="890"/>
      <c r="E12" s="890"/>
      <c r="F12" s="890"/>
      <c r="G12" s="890"/>
      <c r="H12" s="890"/>
      <c r="I12" s="887"/>
    </row>
    <row r="13" spans="1:9" ht="17.100000000000001" customHeight="1" thickBot="1" x14ac:dyDescent="0.25">
      <c r="A13" s="885" t="s">
        <v>690</v>
      </c>
      <c r="B13" s="889" t="s">
        <v>1225</v>
      </c>
      <c r="C13" s="982"/>
      <c r="D13" s="983"/>
      <c r="E13" s="983"/>
      <c r="F13" s="983"/>
      <c r="G13" s="983"/>
      <c r="H13" s="984"/>
      <c r="I13" s="887"/>
    </row>
    <row r="14" spans="1:9" ht="15.75" thickBot="1" x14ac:dyDescent="0.25">
      <c r="A14" s="885"/>
      <c r="B14" s="892"/>
      <c r="C14" s="890"/>
      <c r="D14" s="890"/>
      <c r="E14" s="890"/>
      <c r="F14" s="890"/>
      <c r="G14" s="890"/>
      <c r="H14" s="890"/>
      <c r="I14" s="887"/>
    </row>
    <row r="15" spans="1:9" ht="17.100000000000001" customHeight="1" thickBot="1" x14ac:dyDescent="0.25">
      <c r="A15" s="885" t="s">
        <v>690</v>
      </c>
      <c r="B15" s="889" t="s">
        <v>1223</v>
      </c>
      <c r="C15" s="985" t="s">
        <v>1224</v>
      </c>
      <c r="D15" s="986"/>
      <c r="E15" s="986"/>
      <c r="F15" s="986"/>
      <c r="G15" s="986"/>
      <c r="H15" s="987"/>
      <c r="I15" s="887"/>
    </row>
    <row r="16" spans="1:9" ht="15.75" thickBot="1" x14ac:dyDescent="0.25">
      <c r="A16" s="885" t="s">
        <v>690</v>
      </c>
      <c r="B16" s="891"/>
      <c r="C16" s="890"/>
      <c r="D16" s="890"/>
      <c r="E16" s="890"/>
      <c r="F16" s="890"/>
      <c r="G16" s="890"/>
      <c r="H16" s="890"/>
      <c r="I16" s="887"/>
    </row>
    <row r="17" spans="1:9" ht="17.100000000000001" customHeight="1" thickBot="1" x14ac:dyDescent="0.25">
      <c r="A17" s="885" t="s">
        <v>690</v>
      </c>
      <c r="B17" s="889" t="s">
        <v>984</v>
      </c>
      <c r="C17" s="982"/>
      <c r="D17" s="983"/>
      <c r="E17" s="983"/>
      <c r="F17" s="983"/>
      <c r="G17" s="983"/>
      <c r="H17" s="984"/>
      <c r="I17" s="887"/>
    </row>
    <row r="18" spans="1:9" ht="15.75" thickBot="1" x14ac:dyDescent="0.25">
      <c r="A18" s="885" t="s">
        <v>690</v>
      </c>
      <c r="B18" s="891"/>
      <c r="C18" s="890"/>
      <c r="D18" s="890"/>
      <c r="E18" s="890"/>
      <c r="F18" s="890"/>
      <c r="G18" s="890"/>
      <c r="H18" s="890"/>
      <c r="I18" s="887"/>
    </row>
    <row r="19" spans="1:9" ht="17.100000000000001" customHeight="1" thickBot="1" x14ac:dyDescent="0.25">
      <c r="A19" s="885"/>
      <c r="B19" s="889" t="s">
        <v>692</v>
      </c>
      <c r="C19" s="988"/>
      <c r="D19" s="989"/>
      <c r="E19" s="989"/>
      <c r="F19" s="989"/>
      <c r="G19" s="989"/>
      <c r="H19" s="990"/>
      <c r="I19" s="887"/>
    </row>
    <row r="20" spans="1:9" ht="15.75" thickBot="1" x14ac:dyDescent="0.25">
      <c r="A20" s="885"/>
      <c r="B20" s="891"/>
      <c r="C20" s="890"/>
      <c r="D20" s="890"/>
      <c r="E20" s="890"/>
      <c r="F20" s="890"/>
      <c r="G20" s="890"/>
      <c r="H20" s="890"/>
      <c r="I20" s="887"/>
    </row>
    <row r="21" spans="1:9" ht="15.75" thickBot="1" x14ac:dyDescent="0.25">
      <c r="A21" s="885"/>
      <c r="B21" s="889" t="s">
        <v>1226</v>
      </c>
      <c r="C21" s="991"/>
      <c r="D21" s="992"/>
      <c r="E21" s="992"/>
      <c r="F21" s="992"/>
      <c r="G21" s="992"/>
      <c r="H21" s="993"/>
      <c r="I21" s="887"/>
    </row>
    <row r="22" spans="1:9" ht="15.75" thickBot="1" x14ac:dyDescent="0.25">
      <c r="A22" s="885"/>
      <c r="B22" s="891"/>
      <c r="C22" s="890"/>
      <c r="D22" s="890"/>
      <c r="E22" s="890"/>
      <c r="F22" s="890"/>
      <c r="G22" s="890"/>
      <c r="H22" s="890"/>
      <c r="I22" s="887"/>
    </row>
    <row r="23" spans="1:9" ht="17.100000000000001" customHeight="1" thickBot="1" x14ac:dyDescent="0.25">
      <c r="A23" s="885" t="s">
        <v>690</v>
      </c>
      <c r="B23" s="889" t="s">
        <v>1227</v>
      </c>
      <c r="C23" s="982"/>
      <c r="D23" s="983"/>
      <c r="E23" s="983"/>
      <c r="F23" s="983"/>
      <c r="G23" s="983"/>
      <c r="H23" s="984"/>
      <c r="I23" s="887"/>
    </row>
    <row r="24" spans="1:9" ht="15.75" thickBot="1" x14ac:dyDescent="0.25">
      <c r="A24" s="885"/>
      <c r="B24" s="891"/>
      <c r="C24" s="890"/>
      <c r="D24" s="890"/>
      <c r="E24" s="890"/>
      <c r="F24" s="890"/>
      <c r="G24" s="890"/>
      <c r="H24" s="890"/>
      <c r="I24" s="887"/>
    </row>
    <row r="25" spans="1:9" ht="17.100000000000001" customHeight="1" thickBot="1" x14ac:dyDescent="0.25">
      <c r="A25" s="885" t="s">
        <v>690</v>
      </c>
      <c r="B25" s="889" t="s">
        <v>1228</v>
      </c>
      <c r="C25" s="982"/>
      <c r="D25" s="983"/>
      <c r="E25" s="983"/>
      <c r="F25" s="983"/>
      <c r="G25" s="983"/>
      <c r="H25" s="984"/>
      <c r="I25" s="887"/>
    </row>
    <row r="26" spans="1:9" ht="15.75" thickBot="1" x14ac:dyDescent="0.25">
      <c r="A26" s="885"/>
      <c r="B26" s="891"/>
      <c r="C26" s="891"/>
      <c r="D26" s="891"/>
      <c r="E26" s="891"/>
      <c r="F26" s="891"/>
      <c r="G26" s="891"/>
      <c r="H26" s="891"/>
      <c r="I26" s="887"/>
    </row>
    <row r="27" spans="1:9" ht="17.100000000000001" customHeight="1" thickBot="1" x14ac:dyDescent="0.25">
      <c r="A27" s="885"/>
      <c r="B27" s="994" t="s">
        <v>693</v>
      </c>
      <c r="C27" s="995"/>
      <c r="D27" s="976"/>
      <c r="E27" s="977"/>
      <c r="F27" s="977"/>
      <c r="G27" s="977"/>
      <c r="H27" s="978"/>
      <c r="I27" s="887"/>
    </row>
    <row r="28" spans="1:9" ht="15.75" thickBot="1" x14ac:dyDescent="0.25">
      <c r="A28" s="885" t="s">
        <v>690</v>
      </c>
      <c r="B28" s="891"/>
      <c r="C28" s="891"/>
      <c r="D28" s="891"/>
      <c r="E28" s="891"/>
      <c r="F28" s="891"/>
      <c r="G28" s="891"/>
      <c r="H28" s="891"/>
      <c r="I28" s="887"/>
    </row>
    <row r="29" spans="1:9" ht="17.100000000000001" customHeight="1" thickBot="1" x14ac:dyDescent="0.25">
      <c r="A29" s="893"/>
      <c r="B29" s="894" t="s">
        <v>1027</v>
      </c>
      <c r="C29" s="895"/>
      <c r="D29" s="896" t="s">
        <v>982</v>
      </c>
      <c r="E29" s="170"/>
      <c r="F29" s="896" t="s">
        <v>981</v>
      </c>
      <c r="G29" s="170"/>
      <c r="H29" s="897" t="s">
        <v>983</v>
      </c>
      <c r="I29" s="887"/>
    </row>
    <row r="30" spans="1:9" s="901" customFormat="1" ht="21.95" customHeight="1" thickBot="1" x14ac:dyDescent="0.25">
      <c r="A30" s="898"/>
      <c r="B30" s="899" t="s">
        <v>1009</v>
      </c>
      <c r="C30" s="899"/>
      <c r="D30" s="899"/>
      <c r="E30" s="899"/>
      <c r="F30" s="899"/>
      <c r="G30" s="899"/>
      <c r="H30" s="899"/>
      <c r="I30" s="900"/>
    </row>
    <row r="31" spans="1:9" ht="13.5" thickBot="1" x14ac:dyDescent="0.25">
      <c r="A31" s="885"/>
      <c r="B31" s="962" t="s">
        <v>1028</v>
      </c>
      <c r="C31" s="963"/>
      <c r="D31" s="973" t="s">
        <v>776</v>
      </c>
      <c r="E31" s="974"/>
      <c r="F31" s="974"/>
      <c r="G31" s="975"/>
      <c r="H31" s="902" t="s">
        <v>790</v>
      </c>
      <c r="I31" s="887"/>
    </row>
    <row r="32" spans="1:9" x14ac:dyDescent="0.2">
      <c r="A32" s="885"/>
      <c r="B32" s="964"/>
      <c r="C32" s="965"/>
      <c r="D32" s="970"/>
      <c r="E32" s="971"/>
      <c r="F32" s="971"/>
      <c r="G32" s="972"/>
      <c r="H32" s="879"/>
      <c r="I32" s="887"/>
    </row>
    <row r="33" spans="1:9" x14ac:dyDescent="0.2">
      <c r="A33" s="885"/>
      <c r="B33" s="966"/>
      <c r="C33" s="967"/>
      <c r="D33" s="956"/>
      <c r="E33" s="957"/>
      <c r="F33" s="957"/>
      <c r="G33" s="958"/>
      <c r="H33" s="877"/>
      <c r="I33" s="887"/>
    </row>
    <row r="34" spans="1:9" x14ac:dyDescent="0.2">
      <c r="A34" s="885"/>
      <c r="B34" s="966"/>
      <c r="C34" s="967"/>
      <c r="D34" s="956"/>
      <c r="E34" s="957"/>
      <c r="F34" s="957"/>
      <c r="G34" s="958"/>
      <c r="H34" s="877"/>
      <c r="I34" s="887"/>
    </row>
    <row r="35" spans="1:9" x14ac:dyDescent="0.2">
      <c r="A35" s="885"/>
      <c r="B35" s="966"/>
      <c r="C35" s="967"/>
      <c r="D35" s="875"/>
      <c r="E35" s="876"/>
      <c r="F35" s="876"/>
      <c r="G35" s="877"/>
      <c r="H35" s="877"/>
      <c r="I35" s="887"/>
    </row>
    <row r="36" spans="1:9" x14ac:dyDescent="0.2">
      <c r="A36" s="885"/>
      <c r="B36" s="966"/>
      <c r="C36" s="967"/>
      <c r="D36" s="956"/>
      <c r="E36" s="957"/>
      <c r="F36" s="957"/>
      <c r="G36" s="958"/>
      <c r="H36" s="877"/>
      <c r="I36" s="887"/>
    </row>
    <row r="37" spans="1:9" ht="13.5" thickBot="1" x14ac:dyDescent="0.25">
      <c r="A37" s="885"/>
      <c r="B37" s="968"/>
      <c r="C37" s="969"/>
      <c r="D37" s="959"/>
      <c r="E37" s="960"/>
      <c r="F37" s="960"/>
      <c r="G37" s="961"/>
      <c r="H37" s="878"/>
      <c r="I37" s="887"/>
    </row>
    <row r="38" spans="1:9" x14ac:dyDescent="0.2">
      <c r="A38" s="885"/>
      <c r="B38" s="886"/>
      <c r="C38" s="886"/>
      <c r="D38" s="903">
        <f>SUM(D32:D37)</f>
        <v>0</v>
      </c>
      <c r="E38" s="886"/>
      <c r="F38" s="886"/>
      <c r="G38" s="886"/>
      <c r="H38" s="903">
        <f>SUM(H32:H37)</f>
        <v>0</v>
      </c>
      <c r="I38" s="887"/>
    </row>
    <row r="39" spans="1:9" s="909" customFormat="1" ht="10.5" x14ac:dyDescent="0.15">
      <c r="A39" s="904"/>
      <c r="B39" s="905"/>
      <c r="C39" s="905"/>
      <c r="D39" s="906" t="str">
        <f>IF(D38&lt;&gt;1,"La suma de % de titularidad no es del 100%","")</f>
        <v>La suma de % de titularidad no es del 100%</v>
      </c>
      <c r="E39" s="905"/>
      <c r="F39" s="905"/>
      <c r="G39" s="905"/>
      <c r="H39" s="907" t="str">
        <f>IF(H38&lt;&gt;1,"La suma de % de ejecución no es del 100%","")</f>
        <v>La suma de % de ejecución no es del 100%</v>
      </c>
      <c r="I39" s="908"/>
    </row>
  </sheetData>
  <sheetProtection password="CD7A" sheet="1" objects="1" scenarios="1"/>
  <mergeCells count="23">
    <mergeCell ref="D27:H27"/>
    <mergeCell ref="B7:H7"/>
    <mergeCell ref="C13:H13"/>
    <mergeCell ref="C15:H15"/>
    <mergeCell ref="C17:H17"/>
    <mergeCell ref="C19:H19"/>
    <mergeCell ref="C21:H21"/>
    <mergeCell ref="C23:H23"/>
    <mergeCell ref="C25:H25"/>
    <mergeCell ref="B27:C27"/>
    <mergeCell ref="D33:G33"/>
    <mergeCell ref="D34:G34"/>
    <mergeCell ref="D36:G36"/>
    <mergeCell ref="D37:G37"/>
    <mergeCell ref="B31:C31"/>
    <mergeCell ref="B32:C32"/>
    <mergeCell ref="B36:C36"/>
    <mergeCell ref="B37:C37"/>
    <mergeCell ref="B33:C33"/>
    <mergeCell ref="B34:C34"/>
    <mergeCell ref="B35:C35"/>
    <mergeCell ref="D32:G32"/>
    <mergeCell ref="D31:G31"/>
  </mergeCells>
  <phoneticPr fontId="3" type="noConversion"/>
  <dataValidations count="2">
    <dataValidation type="list" allowBlank="1" showInputMessage="1" showErrorMessage="1" promptTitle="OBLIGATORIO" prompt="Introducir formato de color" sqref="C17:H17">
      <formula1>"Color, Blanco y negro"</formula1>
    </dataValidation>
    <dataValidation type="list" allowBlank="1" showInputMessage="1" showErrorMessage="1" promptTitle="OBLIGATORIO" prompt="Introducir tipo de duración" sqref="C19:H19">
      <formula1>"Largometraje,Cortometraje,Serie"</formula1>
    </dataValidation>
  </dataValidations>
  <pageMargins left="0.75" right="0.75" top="1" bottom="1" header="0" footer="0"/>
  <pageSetup paperSize="9"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F40"/>
  <sheetViews>
    <sheetView showGridLines="0" zoomScaleNormal="100" workbookViewId="0">
      <selection activeCell="D2" sqref="D2:E3"/>
    </sheetView>
  </sheetViews>
  <sheetFormatPr baseColWidth="10" defaultColWidth="11.42578125" defaultRowHeight="12.75" x14ac:dyDescent="0.2"/>
  <cols>
    <col min="1" max="1" width="11.7109375" style="202" customWidth="1"/>
    <col min="2" max="2" width="40.42578125" style="202" customWidth="1"/>
    <col min="3" max="3" width="20.85546875" style="202" customWidth="1"/>
    <col min="4" max="5" width="16.7109375" style="202" customWidth="1"/>
    <col min="6" max="6" width="11.42578125" style="203"/>
    <col min="7" max="16384" width="11.42578125" style="202"/>
  </cols>
  <sheetData>
    <row r="1" spans="1:6" ht="13.5" thickBot="1" x14ac:dyDescent="0.25">
      <c r="A1" s="203"/>
      <c r="B1" s="203"/>
      <c r="C1" s="203"/>
      <c r="D1" s="203"/>
      <c r="E1" s="203"/>
    </row>
    <row r="2" spans="1:6" ht="13.5" customHeight="1" x14ac:dyDescent="0.2">
      <c r="A2" s="1001" t="s">
        <v>1187</v>
      </c>
      <c r="B2" s="1001"/>
      <c r="C2" s="1089"/>
      <c r="D2" s="1056" t="s">
        <v>1231</v>
      </c>
      <c r="E2" s="1017" t="s">
        <v>1232</v>
      </c>
    </row>
    <row r="3" spans="1:6" ht="25.5" customHeight="1" thickBot="1" x14ac:dyDescent="0.25">
      <c r="A3" s="1001"/>
      <c r="B3" s="1001"/>
      <c r="C3" s="1089"/>
      <c r="D3" s="1057"/>
      <c r="E3" s="1018"/>
    </row>
    <row r="4" spans="1:6" x14ac:dyDescent="0.2">
      <c r="A4" s="356"/>
      <c r="B4" s="357"/>
      <c r="C4" s="357"/>
      <c r="D4" s="638"/>
      <c r="E4" s="597"/>
      <c r="F4" s="290"/>
    </row>
    <row r="5" spans="1:6" x14ac:dyDescent="0.2">
      <c r="A5" s="1022"/>
      <c r="B5" s="1023"/>
      <c r="C5" s="388"/>
      <c r="D5" s="639"/>
      <c r="E5" s="599"/>
      <c r="F5" s="290"/>
    </row>
    <row r="6" spans="1:6" ht="12.75" customHeight="1" x14ac:dyDescent="0.2">
      <c r="A6" s="1090" t="s">
        <v>107</v>
      </c>
      <c r="B6" s="1007" t="s">
        <v>734</v>
      </c>
      <c r="C6" s="328"/>
      <c r="D6" s="639">
        <f>SUM(D8:D9)</f>
        <v>0</v>
      </c>
      <c r="E6" s="599">
        <f>SUM(E8:E9)</f>
        <v>0</v>
      </c>
      <c r="F6" s="290"/>
    </row>
    <row r="7" spans="1:6" ht="16.5" x14ac:dyDescent="0.2">
      <c r="A7" s="1090"/>
      <c r="B7" s="1007"/>
      <c r="C7" s="328"/>
      <c r="D7" s="639"/>
      <c r="E7" s="599"/>
      <c r="F7" s="290"/>
    </row>
    <row r="8" spans="1:6" x14ac:dyDescent="0.2">
      <c r="A8" s="317" t="s">
        <v>555</v>
      </c>
      <c r="B8" s="318" t="s">
        <v>108</v>
      </c>
      <c r="C8" s="318"/>
      <c r="D8" s="640"/>
      <c r="E8" s="601"/>
      <c r="F8" s="290" t="str">
        <f>IF(E8&gt;D8,"ERROR","")</f>
        <v/>
      </c>
    </row>
    <row r="9" spans="1:6" x14ac:dyDescent="0.2">
      <c r="A9" s="317" t="s">
        <v>556</v>
      </c>
      <c r="B9" s="318" t="s">
        <v>109</v>
      </c>
      <c r="C9" s="318"/>
      <c r="D9" s="640"/>
      <c r="E9" s="601"/>
      <c r="F9" s="290" t="str">
        <f>IF(E9&gt;D9,"ERROR","")</f>
        <v/>
      </c>
    </row>
    <row r="10" spans="1:6" x14ac:dyDescent="0.2">
      <c r="A10" s="317"/>
      <c r="B10" s="318"/>
      <c r="C10" s="318"/>
      <c r="D10" s="639"/>
      <c r="E10" s="599"/>
      <c r="F10" s="290"/>
    </row>
    <row r="11" spans="1:6" x14ac:dyDescent="0.2">
      <c r="A11" s="287"/>
      <c r="B11" s="329"/>
      <c r="C11" s="329"/>
      <c r="D11" s="639"/>
      <c r="E11" s="599"/>
      <c r="F11" s="290"/>
    </row>
    <row r="12" spans="1:6" ht="12.75" customHeight="1" x14ac:dyDescent="0.2">
      <c r="A12" s="1088" t="s">
        <v>110</v>
      </c>
      <c r="B12" s="1007" t="s">
        <v>758</v>
      </c>
      <c r="C12" s="328"/>
      <c r="D12" s="641">
        <f>SUM(D15:D28)</f>
        <v>0</v>
      </c>
      <c r="E12" s="605">
        <f>SUM(E15:E28)</f>
        <v>0</v>
      </c>
      <c r="F12" s="290"/>
    </row>
    <row r="13" spans="1:6" ht="9" customHeight="1" x14ac:dyDescent="0.2">
      <c r="A13" s="1088"/>
      <c r="B13" s="1007"/>
      <c r="C13" s="328"/>
      <c r="D13" s="641"/>
      <c r="E13" s="642"/>
      <c r="F13" s="290"/>
    </row>
    <row r="14" spans="1:6" ht="15.75" customHeight="1" x14ac:dyDescent="0.2">
      <c r="A14" s="643"/>
      <c r="B14" s="644"/>
      <c r="C14" s="328"/>
      <c r="D14" s="641"/>
      <c r="E14" s="642"/>
      <c r="F14" s="290"/>
    </row>
    <row r="15" spans="1:6" x14ac:dyDescent="0.2">
      <c r="A15" s="317" t="s">
        <v>554</v>
      </c>
      <c r="B15" s="329" t="s">
        <v>130</v>
      </c>
      <c r="C15" s="329"/>
      <c r="D15" s="645"/>
      <c r="E15" s="610"/>
      <c r="F15" s="290" t="str">
        <f t="shared" ref="F15:F28" si="0">IF(E15&gt;D15,"ERROR","")</f>
        <v/>
      </c>
    </row>
    <row r="16" spans="1:6" x14ac:dyDescent="0.2">
      <c r="A16" s="317" t="s">
        <v>557</v>
      </c>
      <c r="B16" s="329" t="s">
        <v>549</v>
      </c>
      <c r="C16" s="329"/>
      <c r="D16" s="645"/>
      <c r="E16" s="610"/>
      <c r="F16" s="290" t="str">
        <f t="shared" si="0"/>
        <v/>
      </c>
    </row>
    <row r="17" spans="1:6" x14ac:dyDescent="0.2">
      <c r="A17" s="317" t="s">
        <v>558</v>
      </c>
      <c r="B17" s="329" t="s">
        <v>505</v>
      </c>
      <c r="C17" s="329"/>
      <c r="D17" s="645"/>
      <c r="E17" s="610"/>
      <c r="F17" s="290" t="str">
        <f t="shared" si="0"/>
        <v/>
      </c>
    </row>
    <row r="18" spans="1:6" x14ac:dyDescent="0.2">
      <c r="A18" s="317" t="s">
        <v>559</v>
      </c>
      <c r="B18" s="329" t="s">
        <v>553</v>
      </c>
      <c r="C18" s="329"/>
      <c r="D18" s="645"/>
      <c r="E18" s="610"/>
      <c r="F18" s="290" t="str">
        <f t="shared" si="0"/>
        <v/>
      </c>
    </row>
    <row r="19" spans="1:6" x14ac:dyDescent="0.2">
      <c r="A19" s="317" t="s">
        <v>560</v>
      </c>
      <c r="B19" s="329" t="s">
        <v>656</v>
      </c>
      <c r="C19" s="329"/>
      <c r="D19" s="640"/>
      <c r="E19" s="601"/>
      <c r="F19" s="290" t="str">
        <f t="shared" si="0"/>
        <v/>
      </c>
    </row>
    <row r="20" spans="1:6" x14ac:dyDescent="0.2">
      <c r="A20" s="317" t="s">
        <v>111</v>
      </c>
      <c r="B20" s="329" t="s">
        <v>112</v>
      </c>
      <c r="C20" s="329"/>
      <c r="D20" s="640"/>
      <c r="E20" s="601"/>
      <c r="F20" s="290" t="str">
        <f t="shared" si="0"/>
        <v/>
      </c>
    </row>
    <row r="21" spans="1:6" ht="12.75" customHeight="1" x14ac:dyDescent="0.2">
      <c r="A21" s="317" t="s">
        <v>561</v>
      </c>
      <c r="B21" s="329" t="s">
        <v>131</v>
      </c>
      <c r="C21" s="329"/>
      <c r="D21" s="646"/>
      <c r="E21" s="612"/>
      <c r="F21" s="290" t="str">
        <f t="shared" si="0"/>
        <v/>
      </c>
    </row>
    <row r="22" spans="1:6" ht="13.5" customHeight="1" x14ac:dyDescent="0.2">
      <c r="A22" s="317" t="s">
        <v>562</v>
      </c>
      <c r="B22" s="318" t="s">
        <v>657</v>
      </c>
      <c r="C22" s="318"/>
      <c r="D22" s="646"/>
      <c r="E22" s="612"/>
      <c r="F22" s="290" t="str">
        <f t="shared" si="0"/>
        <v/>
      </c>
    </row>
    <row r="23" spans="1:6" ht="13.5" customHeight="1" x14ac:dyDescent="0.2">
      <c r="A23" s="317" t="s">
        <v>563</v>
      </c>
      <c r="B23" s="318" t="s">
        <v>550</v>
      </c>
      <c r="C23" s="318"/>
      <c r="D23" s="646"/>
      <c r="E23" s="612"/>
      <c r="F23" s="290" t="str">
        <f t="shared" si="0"/>
        <v/>
      </c>
    </row>
    <row r="24" spans="1:6" ht="13.5" customHeight="1" x14ac:dyDescent="0.2">
      <c r="A24" s="317" t="s">
        <v>564</v>
      </c>
      <c r="B24" s="318" t="s">
        <v>551</v>
      </c>
      <c r="C24" s="318"/>
      <c r="D24" s="646"/>
      <c r="E24" s="612"/>
      <c r="F24" s="290" t="str">
        <f t="shared" si="0"/>
        <v/>
      </c>
    </row>
    <row r="25" spans="1:6" ht="13.5" customHeight="1" x14ac:dyDescent="0.2">
      <c r="A25" s="317" t="s">
        <v>565</v>
      </c>
      <c r="B25" s="318" t="s">
        <v>552</v>
      </c>
      <c r="C25" s="318"/>
      <c r="D25" s="646"/>
      <c r="E25" s="612"/>
      <c r="F25" s="290" t="str">
        <f t="shared" si="0"/>
        <v/>
      </c>
    </row>
    <row r="26" spans="1:6" x14ac:dyDescent="0.2">
      <c r="A26" s="317" t="s">
        <v>566</v>
      </c>
      <c r="B26" s="318" t="s">
        <v>689</v>
      </c>
      <c r="C26" s="318"/>
      <c r="D26" s="646"/>
      <c r="E26" s="612"/>
      <c r="F26" s="290" t="str">
        <f t="shared" si="0"/>
        <v/>
      </c>
    </row>
    <row r="27" spans="1:6" x14ac:dyDescent="0.2">
      <c r="A27" s="317" t="s">
        <v>567</v>
      </c>
      <c r="B27" s="318" t="s">
        <v>112</v>
      </c>
      <c r="C27" s="318"/>
      <c r="D27" s="646"/>
      <c r="E27" s="612"/>
      <c r="F27" s="290" t="str">
        <f t="shared" si="0"/>
        <v/>
      </c>
    </row>
    <row r="28" spans="1:6" ht="25.5" x14ac:dyDescent="0.2">
      <c r="A28" s="317" t="s">
        <v>568</v>
      </c>
      <c r="B28" s="318" t="s">
        <v>762</v>
      </c>
      <c r="C28" s="318"/>
      <c r="D28" s="646"/>
      <c r="E28" s="612"/>
      <c r="F28" s="290" t="str">
        <f t="shared" si="0"/>
        <v/>
      </c>
    </row>
    <row r="29" spans="1:6" ht="13.5" thickBot="1" x14ac:dyDescent="0.25">
      <c r="A29" s="287"/>
      <c r="B29" s="295" t="s">
        <v>113</v>
      </c>
      <c r="C29" s="295"/>
      <c r="D29" s="647"/>
      <c r="E29" s="648"/>
      <c r="F29" s="290"/>
    </row>
    <row r="30" spans="1:6" ht="13.5" customHeight="1" x14ac:dyDescent="0.2">
      <c r="A30" s="317"/>
      <c r="B30" s="318"/>
      <c r="C30" s="318"/>
      <c r="D30" s="455"/>
      <c r="E30" s="455"/>
    </row>
    <row r="31" spans="1:6" ht="13.5" customHeight="1" thickBot="1" x14ac:dyDescent="0.25">
      <c r="A31" s="317"/>
      <c r="B31" s="203"/>
      <c r="C31" s="203"/>
      <c r="D31" s="649"/>
      <c r="E31" s="649"/>
    </row>
    <row r="32" spans="1:6" ht="16.5" customHeight="1" thickBot="1" x14ac:dyDescent="0.25">
      <c r="A32" s="203"/>
      <c r="B32" s="650"/>
      <c r="C32" s="651" t="s">
        <v>784</v>
      </c>
      <c r="D32" s="626">
        <f>SUM(D6,D12)</f>
        <v>0</v>
      </c>
      <c r="E32" s="626">
        <f>SUM(E6,E12)</f>
        <v>0</v>
      </c>
    </row>
    <row r="33" spans="1:5" ht="16.5" x14ac:dyDescent="0.3">
      <c r="A33" s="203"/>
      <c r="B33" s="652"/>
      <c r="C33" s="203"/>
      <c r="D33" s="185"/>
      <c r="E33" s="185"/>
    </row>
    <row r="34" spans="1:5" ht="16.5" x14ac:dyDescent="0.3">
      <c r="A34" s="203"/>
      <c r="B34" s="203"/>
      <c r="C34" s="653"/>
      <c r="D34" s="654"/>
      <c r="E34" s="655"/>
    </row>
    <row r="35" spans="1:5" ht="16.5" x14ac:dyDescent="0.3">
      <c r="A35" s="203"/>
      <c r="B35" s="653" t="str">
        <f>IF(E36=0,"","ERROR: Gasto en Navarra no puede ser superior a Gasto en España")</f>
        <v/>
      </c>
      <c r="C35" s="656"/>
      <c r="D35" s="655"/>
      <c r="E35" s="655"/>
    </row>
    <row r="36" spans="1:5" ht="16.5" x14ac:dyDescent="0.3">
      <c r="A36" s="627"/>
      <c r="B36" s="617"/>
      <c r="C36" s="657"/>
      <c r="D36" s="658"/>
      <c r="E36" s="339">
        <f>COUNTIFS(F8:F29,"ERROR")</f>
        <v>0</v>
      </c>
    </row>
    <row r="37" spans="1:5" ht="16.5" x14ac:dyDescent="0.3">
      <c r="A37" s="653"/>
      <c r="B37" s="617"/>
      <c r="C37" s="203"/>
      <c r="D37" s="659" t="str">
        <f>IF(A31="    LIMITE SOBREPASADO","10% del COSTE DE PRODUCCIÓN","")</f>
        <v/>
      </c>
      <c r="E37" s="203"/>
    </row>
    <row r="38" spans="1:5" ht="15.75" x14ac:dyDescent="0.25">
      <c r="A38" s="660"/>
      <c r="B38" s="627" t="str">
        <f>IF(B14="LIMITE SOBREPASADO","Máximo importe deducible","")</f>
        <v/>
      </c>
      <c r="C38" s="661" t="str">
        <f>IF(B14="LIMITE SOBREPASADO",0.4*'PRESUPUESTO TOTAL'!C46,"")</f>
        <v/>
      </c>
      <c r="D38" s="659" t="str">
        <f>IF(B14="LIMITE SOBREPASADO","40% del COSTE DE PRODUCCIÓN","")</f>
        <v/>
      </c>
      <c r="E38" s="203"/>
    </row>
    <row r="39" spans="1:5" ht="16.5" x14ac:dyDescent="0.3">
      <c r="A39" s="203"/>
      <c r="B39" s="653" t="str">
        <f>IF(E12&gt;C38,"¡ATENCIÓN! El gasto en Navarra se ha corregido automáticamente porque no puede superar el máximo importe deducible","")</f>
        <v/>
      </c>
      <c r="C39" s="203"/>
      <c r="D39" s="203"/>
      <c r="E39" s="203"/>
    </row>
    <row r="40" spans="1:5" x14ac:dyDescent="0.2">
      <c r="A40" s="203"/>
      <c r="C40" s="203"/>
      <c r="D40" s="203"/>
      <c r="E40" s="203"/>
    </row>
  </sheetData>
  <sheetProtection password="CD7A" sheet="1" objects="1" scenarios="1"/>
  <mergeCells count="8">
    <mergeCell ref="B12:B13"/>
    <mergeCell ref="A12:A13"/>
    <mergeCell ref="E2:E3"/>
    <mergeCell ref="D2:D3"/>
    <mergeCell ref="A2:C3"/>
    <mergeCell ref="A5:B5"/>
    <mergeCell ref="A6:A7"/>
    <mergeCell ref="B6:B7"/>
  </mergeCells>
  <phoneticPr fontId="2" type="noConversion"/>
  <pageMargins left="0.59055118110236227" right="0.59055118110236227" top="0.78740157480314965" bottom="0.78740157480314965"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39997558519241921"/>
  </sheetPr>
  <dimension ref="A1:I57"/>
  <sheetViews>
    <sheetView showGridLines="0" topLeftCell="B1" zoomScaleNormal="100" workbookViewId="0">
      <selection activeCell="C2" sqref="C2:G2"/>
    </sheetView>
  </sheetViews>
  <sheetFormatPr baseColWidth="10" defaultColWidth="11.42578125" defaultRowHeight="12.75" x14ac:dyDescent="0.2"/>
  <cols>
    <col min="1" max="1" width="2.42578125" style="203" customWidth="1"/>
    <col min="2" max="2" width="68.42578125" style="203" customWidth="1"/>
    <col min="3" max="3" width="19.85546875" style="203" customWidth="1"/>
    <col min="4" max="5" width="19.140625" style="203" customWidth="1"/>
    <col min="6" max="6" width="22.7109375" style="203" customWidth="1"/>
    <col min="7" max="7" width="19.140625" style="203" customWidth="1"/>
    <col min="8" max="8" width="9.42578125" style="290" customWidth="1"/>
    <col min="9" max="16384" width="11.42578125" style="203"/>
  </cols>
  <sheetData>
    <row r="1" spans="2:9" ht="13.5" thickBot="1" x14ac:dyDescent="0.25"/>
    <row r="2" spans="2:9" ht="48" thickBot="1" x14ac:dyDescent="0.3">
      <c r="B2" s="662" t="s">
        <v>942</v>
      </c>
      <c r="C2" s="806" t="s">
        <v>1231</v>
      </c>
      <c r="D2" s="806" t="s">
        <v>1229</v>
      </c>
      <c r="E2" s="206" t="s">
        <v>1232</v>
      </c>
      <c r="F2" s="207" t="s">
        <v>761</v>
      </c>
      <c r="G2" s="807" t="s">
        <v>1233</v>
      </c>
    </row>
    <row r="3" spans="2:9" ht="18" customHeight="1" x14ac:dyDescent="0.2">
      <c r="B3" s="662" t="s">
        <v>786</v>
      </c>
      <c r="C3" s="663"/>
      <c r="D3" s="663"/>
      <c r="E3" s="664"/>
      <c r="F3" s="665"/>
      <c r="G3" s="666"/>
    </row>
    <row r="4" spans="2:9" ht="21" customHeight="1" x14ac:dyDescent="0.2">
      <c r="C4" s="4"/>
      <c r="D4" s="4"/>
      <c r="E4" s="667"/>
      <c r="F4" s="668"/>
      <c r="G4" s="667"/>
    </row>
    <row r="5" spans="2:9" s="621" customFormat="1" ht="30" customHeight="1" x14ac:dyDescent="0.2">
      <c r="B5" s="669" t="s">
        <v>735</v>
      </c>
      <c r="C5" s="5">
        <f>'CAP.1'!C52</f>
        <v>0</v>
      </c>
      <c r="D5" s="5" t="str">
        <f>IFERROR(C5/$C$49,"")</f>
        <v/>
      </c>
      <c r="E5" s="670">
        <f>'CAP.1'!G52</f>
        <v>0</v>
      </c>
      <c r="F5" s="670" t="str">
        <f>IFERROR(E5/C5,"")</f>
        <v/>
      </c>
      <c r="G5" s="670" t="str">
        <f>IFERROR(E5/C49,"")</f>
        <v/>
      </c>
      <c r="H5" s="629"/>
    </row>
    <row r="6" spans="2:9" ht="12.95" customHeight="1" x14ac:dyDescent="0.2">
      <c r="B6" s="671" t="s">
        <v>699</v>
      </c>
      <c r="C6" s="6">
        <f>'CAP.1'!C9</f>
        <v>0</v>
      </c>
      <c r="D6" s="234"/>
      <c r="E6" s="672">
        <f>'CAP.1'!G9</f>
        <v>0</v>
      </c>
      <c r="F6" s="670" t="str">
        <f t="shared" ref="F6:F47" si="0">IFERROR(E6/C6,"")</f>
        <v/>
      </c>
      <c r="G6" s="667"/>
    </row>
    <row r="7" spans="2:9" ht="12.95" customHeight="1" x14ac:dyDescent="0.2">
      <c r="B7" s="671" t="s">
        <v>700</v>
      </c>
      <c r="C7" s="6">
        <f>'CAP.1'!C18</f>
        <v>0</v>
      </c>
      <c r="D7" s="234"/>
      <c r="E7" s="672">
        <f>'CAP.1'!G18</f>
        <v>0</v>
      </c>
      <c r="F7" s="670" t="str">
        <f t="shared" si="0"/>
        <v/>
      </c>
      <c r="G7" s="667"/>
    </row>
    <row r="8" spans="2:9" ht="12.75" customHeight="1" x14ac:dyDescent="0.2">
      <c r="B8" s="673" t="s">
        <v>701</v>
      </c>
      <c r="C8" s="6">
        <f>'CAP.1'!C39</f>
        <v>0</v>
      </c>
      <c r="D8" s="234"/>
      <c r="E8" s="672">
        <f>'CAP.1'!G39</f>
        <v>0</v>
      </c>
      <c r="F8" s="670" t="str">
        <f t="shared" si="0"/>
        <v/>
      </c>
      <c r="G8" s="667"/>
    </row>
    <row r="9" spans="2:9" s="621" customFormat="1" ht="30" customHeight="1" x14ac:dyDescent="0.2">
      <c r="B9" s="669" t="s">
        <v>736</v>
      </c>
      <c r="C9" s="5">
        <f>'CAP.2'!C55</f>
        <v>0</v>
      </c>
      <c r="D9" s="5" t="str">
        <f>IFERROR(C9/$C$49,"")</f>
        <v/>
      </c>
      <c r="E9" s="670">
        <f>'CAP.2'!G55</f>
        <v>0</v>
      </c>
      <c r="F9" s="670" t="str">
        <f t="shared" si="0"/>
        <v/>
      </c>
      <c r="G9" s="670" t="str">
        <f>IFERROR(E9/C49,"")</f>
        <v/>
      </c>
      <c r="H9" s="629"/>
    </row>
    <row r="10" spans="2:9" ht="12.95" customHeight="1" x14ac:dyDescent="0.2">
      <c r="B10" s="673" t="s">
        <v>702</v>
      </c>
      <c r="C10" s="6">
        <f>'CAP.2'!C8</f>
        <v>0</v>
      </c>
      <c r="D10" s="234"/>
      <c r="E10" s="672">
        <f>'CAP.2'!G8</f>
        <v>0</v>
      </c>
      <c r="F10" s="670" t="str">
        <f t="shared" si="0"/>
        <v/>
      </c>
      <c r="G10" s="667"/>
    </row>
    <row r="11" spans="2:9" ht="12.95" customHeight="1" x14ac:dyDescent="0.2">
      <c r="B11" s="673" t="s">
        <v>703</v>
      </c>
      <c r="C11" s="6">
        <f>'CAP.2'!C25</f>
        <v>0</v>
      </c>
      <c r="D11" s="234"/>
      <c r="E11" s="672">
        <f>'CAP.2'!G25</f>
        <v>0</v>
      </c>
      <c r="F11" s="670" t="str">
        <f t="shared" si="0"/>
        <v/>
      </c>
      <c r="G11" s="667"/>
    </row>
    <row r="12" spans="2:9" s="621" customFormat="1" ht="30" customHeight="1" x14ac:dyDescent="0.2">
      <c r="B12" s="669" t="s">
        <v>737</v>
      </c>
      <c r="C12" s="5">
        <f>'CAP.3'!D39</f>
        <v>0</v>
      </c>
      <c r="D12" s="5" t="str">
        <f>IFERROR(C12/$C$49,"")</f>
        <v/>
      </c>
      <c r="E12" s="670">
        <f>'CAP.3'!H39</f>
        <v>0</v>
      </c>
      <c r="F12" s="670" t="str">
        <f t="shared" si="0"/>
        <v/>
      </c>
      <c r="G12" s="670" t="str">
        <f>IFERROR(E12/C49,"")</f>
        <v/>
      </c>
      <c r="H12" s="629"/>
    </row>
    <row r="13" spans="2:9" ht="12.95" customHeight="1" x14ac:dyDescent="0.2">
      <c r="B13" s="673" t="s">
        <v>694</v>
      </c>
      <c r="C13" s="6">
        <f>'CAP.3'!D6</f>
        <v>0</v>
      </c>
      <c r="D13" s="242"/>
      <c r="E13" s="672">
        <f>'CAP.3'!H6</f>
        <v>0</v>
      </c>
      <c r="F13" s="670" t="str">
        <f t="shared" si="0"/>
        <v/>
      </c>
      <c r="G13" s="667"/>
    </row>
    <row r="14" spans="2:9" s="201" customFormat="1" ht="12.95" customHeight="1" x14ac:dyDescent="0.2">
      <c r="B14" s="674" t="s">
        <v>799</v>
      </c>
      <c r="C14" s="6">
        <f>'CAP.3'!D15-'CAP.3'!D17</f>
        <v>0</v>
      </c>
      <c r="D14" s="242"/>
      <c r="E14" s="672">
        <f>'CAP.3'!H15-'CAP.3'!H17</f>
        <v>0</v>
      </c>
      <c r="F14" s="670" t="str">
        <f t="shared" si="0"/>
        <v/>
      </c>
      <c r="G14" s="667"/>
      <c r="H14" s="281"/>
    </row>
    <row r="15" spans="2:9" s="201" customFormat="1" ht="12.95" customHeight="1" x14ac:dyDescent="0.2">
      <c r="B15" s="675" t="s">
        <v>800</v>
      </c>
      <c r="C15" s="6">
        <f>'CAP.3'!D17</f>
        <v>0</v>
      </c>
      <c r="D15" s="242"/>
      <c r="E15" s="672">
        <f>'CAP.3'!H17</f>
        <v>0</v>
      </c>
      <c r="F15" s="670" t="str">
        <f t="shared" si="0"/>
        <v/>
      </c>
      <c r="G15" s="667"/>
      <c r="H15" s="1091"/>
      <c r="I15" s="1092"/>
    </row>
    <row r="16" spans="2:9" s="621" customFormat="1" ht="30" customHeight="1" x14ac:dyDescent="0.2">
      <c r="B16" s="669" t="s">
        <v>738</v>
      </c>
      <c r="C16" s="5">
        <f>'CAP.4 Parte 4'!C20</f>
        <v>0</v>
      </c>
      <c r="D16" s="5" t="str">
        <f>IFERROR(C16/$C$49,"")</f>
        <v/>
      </c>
      <c r="E16" s="670">
        <f>'CAP.4 Parte 4'!G20</f>
        <v>0</v>
      </c>
      <c r="F16" s="670" t="str">
        <f t="shared" si="0"/>
        <v/>
      </c>
      <c r="G16" s="670" t="str">
        <f>IFERROR(E16/C49,"")</f>
        <v/>
      </c>
      <c r="H16" s="629"/>
    </row>
    <row r="17" spans="2:8" ht="12.95" customHeight="1" x14ac:dyDescent="0.2">
      <c r="B17" s="673" t="s">
        <v>704</v>
      </c>
      <c r="C17" s="6">
        <f>'CAP.4'!C6</f>
        <v>0</v>
      </c>
      <c r="D17" s="242"/>
      <c r="E17" s="672">
        <f>'CAP.4'!G6</f>
        <v>0</v>
      </c>
      <c r="F17" s="670" t="str">
        <f t="shared" si="0"/>
        <v/>
      </c>
      <c r="G17" s="667"/>
    </row>
    <row r="18" spans="2:8" ht="12.95" customHeight="1" x14ac:dyDescent="0.2">
      <c r="B18" s="673" t="s">
        <v>705</v>
      </c>
      <c r="C18" s="6">
        <f>'CAP.4 Parte 2'!C8</f>
        <v>0</v>
      </c>
      <c r="D18" s="242"/>
      <c r="E18" s="672">
        <f>'CAP.4 Parte 2'!G8</f>
        <v>0</v>
      </c>
      <c r="F18" s="670" t="str">
        <f t="shared" si="0"/>
        <v/>
      </c>
      <c r="G18" s="667"/>
    </row>
    <row r="19" spans="2:8" ht="16.5" x14ac:dyDescent="0.2">
      <c r="B19" s="673" t="s">
        <v>707</v>
      </c>
      <c r="C19" s="6">
        <f>'CAP.4 Parte 3'!C8</f>
        <v>0</v>
      </c>
      <c r="D19" s="242"/>
      <c r="E19" s="672">
        <f>'CAP.4 Parte 3'!G8</f>
        <v>0</v>
      </c>
      <c r="F19" s="670" t="str">
        <f t="shared" si="0"/>
        <v/>
      </c>
      <c r="G19" s="667"/>
    </row>
    <row r="20" spans="2:8" ht="12.95" customHeight="1" x14ac:dyDescent="0.2">
      <c r="B20" s="673" t="s">
        <v>720</v>
      </c>
      <c r="C20" s="6">
        <f>'CAP.4 Parte 4'!C6</f>
        <v>0</v>
      </c>
      <c r="D20" s="242"/>
      <c r="E20" s="672">
        <f>'CAP.4 Parte 4'!G6</f>
        <v>0</v>
      </c>
      <c r="F20" s="670" t="str">
        <f t="shared" si="0"/>
        <v/>
      </c>
      <c r="G20" s="667"/>
    </row>
    <row r="21" spans="2:8" s="621" customFormat="1" ht="30" customHeight="1" x14ac:dyDescent="0.2">
      <c r="B21" s="669" t="s">
        <v>739</v>
      </c>
      <c r="C21" s="5">
        <f>'CAP.5 Parte 3'!C34</f>
        <v>0</v>
      </c>
      <c r="D21" s="5" t="str">
        <f>IFERROR(C21/$C$49,"")</f>
        <v/>
      </c>
      <c r="E21" s="670">
        <f>'CAP.5 Parte 3'!G34</f>
        <v>0</v>
      </c>
      <c r="F21" s="670" t="str">
        <f t="shared" si="0"/>
        <v/>
      </c>
      <c r="G21" s="670" t="str">
        <f>IFERROR(E21/C49,"")</f>
        <v/>
      </c>
      <c r="H21" s="629"/>
    </row>
    <row r="22" spans="2:8" ht="16.5" x14ac:dyDescent="0.2">
      <c r="B22" s="673" t="s">
        <v>706</v>
      </c>
      <c r="C22" s="6">
        <f>'CAP.5'!C6</f>
        <v>0</v>
      </c>
      <c r="D22" s="242"/>
      <c r="E22" s="672">
        <f>'CAP.5'!G6</f>
        <v>0</v>
      </c>
      <c r="F22" s="670" t="str">
        <f t="shared" si="0"/>
        <v/>
      </c>
      <c r="G22" s="667"/>
    </row>
    <row r="23" spans="2:8" ht="12.95" customHeight="1" x14ac:dyDescent="0.2">
      <c r="B23" s="673" t="s">
        <v>721</v>
      </c>
      <c r="C23" s="6">
        <f>'CAP.5 Parte 2'!C6</f>
        <v>0</v>
      </c>
      <c r="D23" s="242"/>
      <c r="E23" s="672">
        <f>'CAP.5 Parte 2'!G6</f>
        <v>0</v>
      </c>
      <c r="F23" s="670" t="str">
        <f t="shared" si="0"/>
        <v/>
      </c>
      <c r="G23" s="667"/>
    </row>
    <row r="24" spans="2:8" ht="12.95" customHeight="1" x14ac:dyDescent="0.2">
      <c r="B24" s="673" t="s">
        <v>708</v>
      </c>
      <c r="C24" s="6">
        <f>'CAP.5 Parte 2'!C22</f>
        <v>0</v>
      </c>
      <c r="D24" s="242"/>
      <c r="E24" s="672">
        <f>'CAP.5 Parte 2'!G22</f>
        <v>0</v>
      </c>
      <c r="F24" s="670" t="str">
        <f t="shared" si="0"/>
        <v/>
      </c>
      <c r="G24" s="667"/>
    </row>
    <row r="25" spans="2:8" ht="12.95" customHeight="1" x14ac:dyDescent="0.2">
      <c r="B25" s="673" t="s">
        <v>709</v>
      </c>
      <c r="C25" s="6">
        <f>'CAP.5 Parte 3'!C6</f>
        <v>0</v>
      </c>
      <c r="D25" s="242"/>
      <c r="E25" s="672">
        <f>'CAP.5 Parte 3'!G6</f>
        <v>0</v>
      </c>
      <c r="F25" s="670" t="str">
        <f t="shared" si="0"/>
        <v/>
      </c>
      <c r="G25" s="667"/>
    </row>
    <row r="26" spans="2:8" ht="12.95" customHeight="1" x14ac:dyDescent="0.2">
      <c r="B26" s="673" t="s">
        <v>710</v>
      </c>
      <c r="C26" s="6">
        <f>'CAP.5 Parte 3'!C19</f>
        <v>0</v>
      </c>
      <c r="D26" s="242"/>
      <c r="E26" s="672">
        <f>'CAP.5 Parte 3'!G19</f>
        <v>0</v>
      </c>
      <c r="F26" s="670" t="str">
        <f t="shared" si="0"/>
        <v/>
      </c>
      <c r="G26" s="667"/>
    </row>
    <row r="27" spans="2:8" s="621" customFormat="1" ht="30" customHeight="1" x14ac:dyDescent="0.2">
      <c r="B27" s="669" t="s">
        <v>740</v>
      </c>
      <c r="C27" s="5">
        <f>'CAP.6'!C42</f>
        <v>0</v>
      </c>
      <c r="D27" s="5" t="str">
        <f>IFERROR(C27/$C$49,"")</f>
        <v/>
      </c>
      <c r="E27" s="670">
        <f>'CAP.6'!G42</f>
        <v>0</v>
      </c>
      <c r="F27" s="670" t="str">
        <f t="shared" si="0"/>
        <v/>
      </c>
      <c r="G27" s="670" t="str">
        <f>IFERROR(E27/C49,"")</f>
        <v/>
      </c>
      <c r="H27" s="629"/>
    </row>
    <row r="28" spans="2:8" ht="12.95" customHeight="1" x14ac:dyDescent="0.25">
      <c r="B28" s="676" t="s">
        <v>722</v>
      </c>
      <c r="C28" s="6">
        <f>'CAP.6'!C6</f>
        <v>0</v>
      </c>
      <c r="D28" s="242"/>
      <c r="E28" s="672">
        <f>'CAP.6'!G6</f>
        <v>0</v>
      </c>
      <c r="F28" s="670" t="str">
        <f t="shared" si="0"/>
        <v/>
      </c>
      <c r="G28" s="667"/>
    </row>
    <row r="29" spans="2:8" ht="12.95" customHeight="1" x14ac:dyDescent="0.25">
      <c r="B29" s="676" t="s">
        <v>711</v>
      </c>
      <c r="C29" s="6">
        <f>'CAP.6'!C23</f>
        <v>0</v>
      </c>
      <c r="D29" s="242"/>
      <c r="E29" s="672">
        <f>'CAP.6'!G23</f>
        <v>0</v>
      </c>
      <c r="F29" s="670" t="str">
        <f t="shared" si="0"/>
        <v/>
      </c>
      <c r="G29" s="667"/>
    </row>
    <row r="30" spans="2:8" s="621" customFormat="1" ht="30" customHeight="1" x14ac:dyDescent="0.2">
      <c r="B30" s="669" t="s">
        <v>712</v>
      </c>
      <c r="C30" s="5">
        <f>'CAP.7'!C41</f>
        <v>0</v>
      </c>
      <c r="D30" s="5" t="str">
        <f>IFERROR(C30/$C$49,"")</f>
        <v/>
      </c>
      <c r="E30" s="670">
        <f>'CAP.7'!G41</f>
        <v>0</v>
      </c>
      <c r="F30" s="670" t="str">
        <f t="shared" si="0"/>
        <v/>
      </c>
      <c r="G30" s="670" t="str">
        <f>IFERROR(E30/C49,"")</f>
        <v/>
      </c>
      <c r="H30" s="629"/>
    </row>
    <row r="31" spans="2:8" ht="13.5" customHeight="1" x14ac:dyDescent="0.25">
      <c r="B31" s="676" t="s">
        <v>713</v>
      </c>
      <c r="C31" s="6">
        <f>'CAP.7'!C6</f>
        <v>0</v>
      </c>
      <c r="D31" s="242"/>
      <c r="E31" s="672">
        <f>'CAP.7'!G6</f>
        <v>0</v>
      </c>
      <c r="F31" s="670" t="str">
        <f t="shared" si="0"/>
        <v/>
      </c>
      <c r="G31" s="667"/>
    </row>
    <row r="32" spans="2:8" ht="13.5" customHeight="1" x14ac:dyDescent="0.25">
      <c r="B32" s="676" t="s">
        <v>714</v>
      </c>
      <c r="C32" s="6">
        <f>'CAP.7'!C24</f>
        <v>0</v>
      </c>
      <c r="D32" s="242"/>
      <c r="E32" s="672">
        <f>'CAP.7'!G24</f>
        <v>0</v>
      </c>
      <c r="F32" s="670" t="str">
        <f t="shared" si="0"/>
        <v/>
      </c>
      <c r="G32" s="667"/>
    </row>
    <row r="33" spans="2:8" s="621" customFormat="1" ht="30" customHeight="1" x14ac:dyDescent="0.2">
      <c r="B33" s="669" t="s">
        <v>741</v>
      </c>
      <c r="C33" s="7">
        <f>'CAP.8'!C37</f>
        <v>0</v>
      </c>
      <c r="D33" s="5" t="str">
        <f>IFERROR(C33/$C$49,"")</f>
        <v/>
      </c>
      <c r="E33" s="670">
        <f>'CAP.8'!G37</f>
        <v>0</v>
      </c>
      <c r="F33" s="670" t="str">
        <f t="shared" si="0"/>
        <v/>
      </c>
      <c r="G33" s="670" t="str">
        <f>IFERROR(E33/C49,"")</f>
        <v/>
      </c>
      <c r="H33" s="629"/>
    </row>
    <row r="34" spans="2:8" ht="12.95" customHeight="1" x14ac:dyDescent="0.25">
      <c r="B34" s="676" t="s">
        <v>715</v>
      </c>
      <c r="C34" s="6">
        <f>'CAP.8'!C6</f>
        <v>0</v>
      </c>
      <c r="D34" s="242"/>
      <c r="E34" s="672">
        <f>'CAP.8'!G6</f>
        <v>0</v>
      </c>
      <c r="F34" s="670" t="str">
        <f t="shared" si="0"/>
        <v/>
      </c>
      <c r="G34" s="667"/>
    </row>
    <row r="35" spans="2:8" ht="12.95" customHeight="1" x14ac:dyDescent="0.25">
      <c r="B35" s="676" t="s">
        <v>716</v>
      </c>
      <c r="C35" s="6">
        <f>'CAP.8'!C18</f>
        <v>0</v>
      </c>
      <c r="D35" s="242"/>
      <c r="E35" s="672">
        <f>'CAP.8'!G18</f>
        <v>0</v>
      </c>
      <c r="F35" s="670" t="str">
        <f t="shared" si="0"/>
        <v/>
      </c>
      <c r="G35" s="667"/>
    </row>
    <row r="36" spans="2:8" s="621" customFormat="1" ht="30" customHeight="1" x14ac:dyDescent="0.2">
      <c r="B36" s="669" t="s">
        <v>742</v>
      </c>
      <c r="C36" s="5">
        <f>'CAP.9'!C35</f>
        <v>0</v>
      </c>
      <c r="D36" s="5" t="str">
        <f>IFERROR(C36/$C$49,"")</f>
        <v/>
      </c>
      <c r="E36" s="670">
        <f>'CAP.9'!G35</f>
        <v>0</v>
      </c>
      <c r="F36" s="670" t="str">
        <f t="shared" si="0"/>
        <v/>
      </c>
      <c r="G36" s="670" t="str">
        <f>IFERROR(E36/C49,"")</f>
        <v/>
      </c>
      <c r="H36" s="629"/>
    </row>
    <row r="37" spans="2:8" ht="12.95" customHeight="1" x14ac:dyDescent="0.25">
      <c r="B37" s="676" t="s">
        <v>717</v>
      </c>
      <c r="C37" s="6">
        <f>'CAP.9'!C6</f>
        <v>0</v>
      </c>
      <c r="D37" s="242"/>
      <c r="E37" s="672">
        <f>'CAP.9'!G6</f>
        <v>0</v>
      </c>
      <c r="F37" s="670" t="str">
        <f t="shared" si="0"/>
        <v/>
      </c>
      <c r="G37" s="667"/>
    </row>
    <row r="38" spans="2:8" ht="12.95" customHeight="1" x14ac:dyDescent="0.25">
      <c r="B38" s="676" t="s">
        <v>718</v>
      </c>
      <c r="C38" s="6">
        <f>'CAP.9'!C23</f>
        <v>0</v>
      </c>
      <c r="D38" s="242"/>
      <c r="E38" s="672">
        <f>'CAP.9'!G23</f>
        <v>0</v>
      </c>
      <c r="F38" s="670" t="str">
        <f t="shared" si="0"/>
        <v/>
      </c>
      <c r="G38" s="667"/>
    </row>
    <row r="39" spans="2:8" s="621" customFormat="1" ht="30" customHeight="1" x14ac:dyDescent="0.2">
      <c r="B39" s="677" t="s">
        <v>797</v>
      </c>
      <c r="C39" s="5">
        <f>'CAP.10'!C38</f>
        <v>0</v>
      </c>
      <c r="D39" s="5" t="str">
        <f>IFERROR(C39/$C$49,"")</f>
        <v/>
      </c>
      <c r="E39" s="670">
        <f>'CAP.10'!D38</f>
        <v>0</v>
      </c>
      <c r="F39" s="670" t="str">
        <f t="shared" si="0"/>
        <v/>
      </c>
      <c r="G39" s="670" t="str">
        <f>IFERROR(E39/C49,"")</f>
        <v/>
      </c>
      <c r="H39" s="629"/>
    </row>
    <row r="40" spans="2:8" ht="15.75" customHeight="1" x14ac:dyDescent="0.25">
      <c r="B40" s="676" t="s">
        <v>696</v>
      </c>
      <c r="C40" s="6">
        <f>'CAP.10'!C5</f>
        <v>0</v>
      </c>
      <c r="D40" s="242"/>
      <c r="E40" s="672">
        <f>'CAP.10'!D5</f>
        <v>0</v>
      </c>
      <c r="F40" s="670" t="str">
        <f t="shared" si="0"/>
        <v/>
      </c>
      <c r="G40" s="667"/>
    </row>
    <row r="41" spans="2:8" ht="31.5" x14ac:dyDescent="0.25">
      <c r="B41" s="678" t="s">
        <v>798</v>
      </c>
      <c r="C41" s="6">
        <f>'CAP.10'!C23-'CAP.10'!C34</f>
        <v>0</v>
      </c>
      <c r="D41" s="242"/>
      <c r="E41" s="672">
        <f>'CAP.10'!D23-'CAP.10'!D34</f>
        <v>0</v>
      </c>
      <c r="F41" s="670" t="str">
        <f t="shared" si="0"/>
        <v/>
      </c>
      <c r="G41" s="667"/>
    </row>
    <row r="42" spans="2:8" ht="15.75" x14ac:dyDescent="0.25">
      <c r="B42" s="679" t="s">
        <v>801</v>
      </c>
      <c r="C42" s="6">
        <f>'CAP.10'!C34</f>
        <v>0</v>
      </c>
      <c r="D42" s="242"/>
      <c r="E42" s="672">
        <f>'CAP.10'!D34</f>
        <v>0</v>
      </c>
      <c r="F42" s="670"/>
      <c r="G42" s="667"/>
    </row>
    <row r="43" spans="2:8" s="621" customFormat="1" ht="30" customHeight="1" x14ac:dyDescent="0.2">
      <c r="B43" s="680" t="s">
        <v>787</v>
      </c>
      <c r="C43" s="5">
        <f>'CAP.11'!D42</f>
        <v>0</v>
      </c>
      <c r="D43" s="5" t="str">
        <f>IFERROR(C43/$C$49,"")</f>
        <v/>
      </c>
      <c r="E43" s="670">
        <f>'CAP.11'!E42</f>
        <v>0</v>
      </c>
      <c r="F43" s="670" t="str">
        <f t="shared" si="0"/>
        <v/>
      </c>
      <c r="G43" s="670" t="str">
        <f>IFERROR(E43/C49,"")</f>
        <v/>
      </c>
      <c r="H43" s="629"/>
    </row>
    <row r="44" spans="2:8" ht="12.95" customHeight="1" x14ac:dyDescent="0.25">
      <c r="B44" s="681" t="s">
        <v>788</v>
      </c>
      <c r="C44" s="6">
        <f>'CAP.11'!D6</f>
        <v>0</v>
      </c>
      <c r="D44" s="242"/>
      <c r="E44" s="672">
        <f>'CAP.11'!E6</f>
        <v>0</v>
      </c>
      <c r="F44" s="670" t="str">
        <f t="shared" si="0"/>
        <v/>
      </c>
      <c r="G44" s="667"/>
    </row>
    <row r="45" spans="2:8" s="621" customFormat="1" ht="30" customHeight="1" x14ac:dyDescent="0.2">
      <c r="B45" s="680" t="s">
        <v>757</v>
      </c>
      <c r="C45" s="5">
        <f>'CAP.12'!D32</f>
        <v>0</v>
      </c>
      <c r="D45" s="5" t="str">
        <f>IFERROR(C45/$C$49,"")</f>
        <v/>
      </c>
      <c r="E45" s="670">
        <f>'CAP.12'!E32</f>
        <v>0</v>
      </c>
      <c r="F45" s="670" t="str">
        <f t="shared" si="0"/>
        <v/>
      </c>
      <c r="G45" s="670" t="str">
        <f>IFERROR(E45/C49,"")</f>
        <v/>
      </c>
      <c r="H45" s="629"/>
    </row>
    <row r="46" spans="2:8" ht="12.95" customHeight="1" x14ac:dyDescent="0.25">
      <c r="B46" s="682" t="s">
        <v>719</v>
      </c>
      <c r="C46" s="6">
        <f>'CAP.12'!D6</f>
        <v>0</v>
      </c>
      <c r="D46" s="242"/>
      <c r="E46" s="672">
        <f>'CAP.12'!E6</f>
        <v>0</v>
      </c>
      <c r="F46" s="670" t="str">
        <f t="shared" si="0"/>
        <v/>
      </c>
      <c r="G46" s="667"/>
    </row>
    <row r="47" spans="2:8" ht="12.95" customHeight="1" x14ac:dyDescent="0.25">
      <c r="B47" s="683" t="s">
        <v>785</v>
      </c>
      <c r="C47" s="6">
        <f>'CAP.12'!D12</f>
        <v>0</v>
      </c>
      <c r="D47" s="242"/>
      <c r="E47" s="672">
        <f>'CAP.12'!E12</f>
        <v>0</v>
      </c>
      <c r="F47" s="670" t="str">
        <f t="shared" si="0"/>
        <v/>
      </c>
      <c r="G47" s="667"/>
    </row>
    <row r="48" spans="2:8" ht="24" customHeight="1" thickBot="1" x14ac:dyDescent="0.35">
      <c r="B48" s="684"/>
      <c r="C48" s="8"/>
      <c r="D48" s="8"/>
      <c r="E48" s="685"/>
      <c r="F48" s="686"/>
      <c r="G48" s="687"/>
    </row>
    <row r="49" spans="1:9" ht="30" customHeight="1" thickBot="1" x14ac:dyDescent="0.3">
      <c r="A49" s="688"/>
      <c r="B49" s="689" t="s">
        <v>1004</v>
      </c>
      <c r="C49" s="9">
        <f>SUM(C5,C9,C12,C16,C21,C27,C30,C33,C36,C39,C43,C45)</f>
        <v>0</v>
      </c>
      <c r="D49" s="260">
        <f>SUM(D5,D9,D12,D16,D21,D27,D30,D33,D36,D39,D43,D45)</f>
        <v>0</v>
      </c>
      <c r="E49" s="10">
        <f>SUM(E5,E9,E12,E16,E21,E27,E30,E33,E36,E39,E43,E45)</f>
        <v>0</v>
      </c>
      <c r="F49" s="690" t="s">
        <v>856</v>
      </c>
      <c r="G49" s="691">
        <f>SUM(G5,G9,G12,G16,G21,G27,G30,G33,G36,G39,G43,G45)</f>
        <v>0</v>
      </c>
    </row>
    <row r="50" spans="1:9" ht="38.1" customHeight="1" x14ac:dyDescent="0.2">
      <c r="B50" s="657" t="s">
        <v>802</v>
      </c>
      <c r="F50" s="692"/>
      <c r="G50" s="692"/>
    </row>
    <row r="51" spans="1:9" x14ac:dyDescent="0.2">
      <c r="F51" s="692"/>
      <c r="G51" s="692"/>
    </row>
    <row r="52" spans="1:9" x14ac:dyDescent="0.2">
      <c r="F52" s="692"/>
      <c r="G52" s="692"/>
    </row>
    <row r="53" spans="1:9" ht="16.5" x14ac:dyDescent="0.3">
      <c r="B53" s="283" t="s">
        <v>899</v>
      </c>
      <c r="C53" s="693"/>
      <c r="D53" s="694" t="s">
        <v>900</v>
      </c>
      <c r="E53" s="1093"/>
      <c r="F53" s="1093"/>
      <c r="G53" s="1093"/>
      <c r="H53" s="1093"/>
      <c r="I53" s="1093"/>
    </row>
    <row r="54" spans="1:9" x14ac:dyDescent="0.2">
      <c r="B54" s="200"/>
      <c r="C54" s="200"/>
      <c r="D54" s="200"/>
      <c r="E54" s="200"/>
      <c r="F54" s="200"/>
      <c r="G54" s="200"/>
      <c r="H54" s="200"/>
      <c r="I54" s="200"/>
    </row>
    <row r="55" spans="1:9" ht="15.75" x14ac:dyDescent="0.2">
      <c r="B55" s="200"/>
      <c r="C55" s="286" t="s">
        <v>698</v>
      </c>
      <c r="D55" s="200"/>
      <c r="E55" s="200"/>
      <c r="F55" s="200"/>
      <c r="G55" s="200"/>
      <c r="H55" s="200"/>
      <c r="I55" s="200"/>
    </row>
    <row r="56" spans="1:9" x14ac:dyDescent="0.2">
      <c r="B56" s="695"/>
    </row>
    <row r="57" spans="1:9" x14ac:dyDescent="0.2">
      <c r="B57" s="695"/>
    </row>
  </sheetData>
  <sheetProtection password="CD7A" sheet="1" objects="1" scenarios="1"/>
  <mergeCells count="2">
    <mergeCell ref="H15:I15"/>
    <mergeCell ref="E53:I5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39997558519241921"/>
  </sheetPr>
  <dimension ref="A1:L35"/>
  <sheetViews>
    <sheetView workbookViewId="0">
      <selection activeCell="H24" sqref="H24"/>
    </sheetView>
  </sheetViews>
  <sheetFormatPr baseColWidth="10" defaultColWidth="11.42578125" defaultRowHeight="12.75" x14ac:dyDescent="0.2"/>
  <cols>
    <col min="1" max="1" width="4.85546875" style="699" customWidth="1"/>
    <col min="2" max="2" width="7.85546875" style="699" customWidth="1"/>
    <col min="3" max="3" width="21.140625" style="699" customWidth="1"/>
    <col min="4" max="4" width="54.5703125" style="699" customWidth="1"/>
    <col min="5" max="5" width="23.140625" style="699" customWidth="1"/>
    <col min="6" max="7" width="2.85546875" style="699" customWidth="1"/>
    <col min="8" max="9" width="24" style="699" customWidth="1"/>
    <col min="10" max="10" width="16.5703125" style="722" customWidth="1"/>
    <col min="11" max="11" width="15.7109375" style="699" customWidth="1"/>
    <col min="12" max="12" width="14.7109375" style="699" customWidth="1"/>
    <col min="13" max="16384" width="11.42578125" style="699"/>
  </cols>
  <sheetData>
    <row r="1" spans="1:12" ht="20.25" customHeight="1" x14ac:dyDescent="0.2">
      <c r="A1" s="696"/>
      <c r="B1" s="697"/>
      <c r="C1" s="697"/>
      <c r="D1" s="697"/>
      <c r="E1" s="697"/>
      <c r="F1" s="697"/>
      <c r="G1" s="697"/>
      <c r="H1" s="697"/>
      <c r="I1" s="698"/>
      <c r="J1" s="1098"/>
      <c r="K1" s="1098"/>
      <c r="L1" s="1098"/>
    </row>
    <row r="2" spans="1:12" ht="15.75" x14ac:dyDescent="0.25">
      <c r="A2" s="1099" t="s">
        <v>819</v>
      </c>
      <c r="B2" s="1100"/>
      <c r="C2" s="1100"/>
      <c r="D2" s="1100"/>
      <c r="E2" s="1100"/>
      <c r="F2" s="1100"/>
      <c r="G2" s="1100"/>
      <c r="H2" s="1100"/>
      <c r="I2" s="1101"/>
      <c r="J2" s="213"/>
      <c r="K2" s="213"/>
      <c r="L2" s="213"/>
    </row>
    <row r="3" spans="1:12" ht="13.5" thickBot="1" x14ac:dyDescent="0.25">
      <c r="A3" s="700"/>
      <c r="B3" s="701"/>
      <c r="C3" s="701"/>
      <c r="D3" s="701"/>
      <c r="E3" s="701"/>
      <c r="F3" s="701"/>
      <c r="G3" s="701"/>
      <c r="H3" s="701"/>
      <c r="I3" s="702"/>
      <c r="J3" s="1098"/>
      <c r="K3" s="1098"/>
      <c r="L3" s="1098"/>
    </row>
    <row r="4" spans="1:12" s="705" customFormat="1" ht="41.25" thickBot="1" x14ac:dyDescent="0.25">
      <c r="A4" s="703"/>
      <c r="B4" s="704"/>
      <c r="C4" s="704"/>
      <c r="D4" s="704"/>
      <c r="E4" s="704"/>
      <c r="F4" s="704"/>
      <c r="G4" s="704"/>
      <c r="H4" s="912" t="s">
        <v>1231</v>
      </c>
      <c r="I4" s="910" t="s">
        <v>1232</v>
      </c>
      <c r="J4" s="1098"/>
      <c r="K4" s="1098"/>
      <c r="L4" s="1098"/>
    </row>
    <row r="5" spans="1:12" ht="15.75" x14ac:dyDescent="0.25">
      <c r="A5" s="706"/>
      <c r="B5" s="707" t="s">
        <v>820</v>
      </c>
      <c r="C5" s="707" t="s">
        <v>844</v>
      </c>
      <c r="D5" s="708"/>
      <c r="E5" s="708"/>
      <c r="F5" s="708"/>
      <c r="G5" s="708"/>
      <c r="H5" s="45">
        <f>'PTO. PERIODO SUBVENCIONABLE'!C5</f>
        <v>0</v>
      </c>
      <c r="I5" s="46">
        <f>'PTO. PERIODO SUBVENCIONABLE'!E5</f>
        <v>0</v>
      </c>
      <c r="J5" s="709"/>
      <c r="K5" s="708"/>
      <c r="L5" s="708"/>
    </row>
    <row r="6" spans="1:12" ht="15.75" x14ac:dyDescent="0.25">
      <c r="A6" s="706"/>
      <c r="B6" s="707" t="s">
        <v>821</v>
      </c>
      <c r="C6" s="669" t="s">
        <v>842</v>
      </c>
      <c r="D6" s="708"/>
      <c r="E6" s="708"/>
      <c r="F6" s="708"/>
      <c r="G6" s="708"/>
      <c r="H6" s="46">
        <f>'PTO. PERIODO SUBVENCIONABLE'!C9</f>
        <v>0</v>
      </c>
      <c r="I6" s="46">
        <f>'PTO. PERIODO SUBVENCIONABLE'!E9</f>
        <v>0</v>
      </c>
      <c r="J6" s="709"/>
      <c r="K6" s="708"/>
      <c r="L6" s="708"/>
    </row>
    <row r="7" spans="1:12" ht="15.75" x14ac:dyDescent="0.25">
      <c r="A7" s="706"/>
      <c r="B7" s="707" t="s">
        <v>822</v>
      </c>
      <c r="C7" s="669" t="s">
        <v>843</v>
      </c>
      <c r="E7" s="710" t="s">
        <v>823</v>
      </c>
      <c r="F7" s="710"/>
      <c r="G7" s="710"/>
      <c r="H7" s="46">
        <f>'PTO. PERIODO SUBVENCIONABLE'!C12-'PTO. PERIODO SUBVENCIONABLE'!C15</f>
        <v>0</v>
      </c>
      <c r="I7" s="46">
        <f>'PTO. PERIODO SUBVENCIONABLE'!E12-'PTO. PERIODO SUBVENCIONABLE'!E15</f>
        <v>0</v>
      </c>
      <c r="J7" s="709"/>
      <c r="K7" s="708"/>
      <c r="L7" s="708"/>
    </row>
    <row r="8" spans="1:12" ht="15.75" x14ac:dyDescent="0.25">
      <c r="A8" s="706"/>
      <c r="B8" s="707" t="s">
        <v>824</v>
      </c>
      <c r="C8" s="669" t="s">
        <v>845</v>
      </c>
      <c r="D8" s="708"/>
      <c r="E8" s="708"/>
      <c r="F8" s="708"/>
      <c r="G8" s="708"/>
      <c r="H8" s="46">
        <f>'PTO. PERIODO SUBVENCIONABLE'!C16</f>
        <v>0</v>
      </c>
      <c r="I8" s="46">
        <f>'PTO. PERIODO SUBVENCIONABLE'!E16</f>
        <v>0</v>
      </c>
      <c r="J8" s="709"/>
      <c r="K8" s="708"/>
      <c r="L8" s="708"/>
    </row>
    <row r="9" spans="1:12" ht="15.75" x14ac:dyDescent="0.25">
      <c r="A9" s="706"/>
      <c r="B9" s="707" t="s">
        <v>825</v>
      </c>
      <c r="C9" s="669" t="s">
        <v>846</v>
      </c>
      <c r="F9" s="710"/>
      <c r="G9" s="710"/>
      <c r="H9" s="47">
        <f>'PTO. PERIODO SUBVENCIONABLE'!C21</f>
        <v>0</v>
      </c>
      <c r="I9" s="47">
        <f>'PTO. PERIODO SUBVENCIONABLE'!E21</f>
        <v>0</v>
      </c>
      <c r="J9" s="709"/>
      <c r="K9" s="708"/>
      <c r="L9" s="708"/>
    </row>
    <row r="10" spans="1:12" ht="15.75" x14ac:dyDescent="0.25">
      <c r="A10" s="706"/>
      <c r="B10" s="707" t="s">
        <v>826</v>
      </c>
      <c r="C10" s="669" t="s">
        <v>847</v>
      </c>
      <c r="D10" s="708"/>
      <c r="E10" s="708"/>
      <c r="F10" s="708"/>
      <c r="G10" s="708"/>
      <c r="H10" s="46">
        <f>'PTO. PERIODO SUBVENCIONABLE'!C27</f>
        <v>0</v>
      </c>
      <c r="I10" s="46">
        <f>'PTO. PERIODO SUBVENCIONABLE'!E27</f>
        <v>0</v>
      </c>
      <c r="J10" s="709"/>
      <c r="K10" s="708"/>
      <c r="L10" s="708"/>
    </row>
    <row r="11" spans="1:12" ht="15.75" x14ac:dyDescent="0.25">
      <c r="A11" s="706"/>
      <c r="B11" s="707" t="s">
        <v>827</v>
      </c>
      <c r="C11" s="669" t="s">
        <v>848</v>
      </c>
      <c r="D11" s="708"/>
      <c r="E11" s="708"/>
      <c r="F11" s="708"/>
      <c r="G11" s="708"/>
      <c r="H11" s="46">
        <f>'PTO. PERIODO SUBVENCIONABLE'!C30</f>
        <v>0</v>
      </c>
      <c r="I11" s="46">
        <f>'PTO. PERIODO SUBVENCIONABLE'!E30</f>
        <v>0</v>
      </c>
      <c r="J11" s="709"/>
      <c r="K11" s="708"/>
      <c r="L11" s="708"/>
    </row>
    <row r="12" spans="1:12" ht="15.75" x14ac:dyDescent="0.25">
      <c r="A12" s="706"/>
      <c r="B12" s="707" t="s">
        <v>828</v>
      </c>
      <c r="C12" s="669" t="s">
        <v>849</v>
      </c>
      <c r="D12" s="708"/>
      <c r="E12" s="708"/>
      <c r="F12" s="708"/>
      <c r="G12" s="708"/>
      <c r="H12" s="46">
        <f>'PTO. PERIODO SUBVENCIONABLE'!C33</f>
        <v>0</v>
      </c>
      <c r="I12" s="46">
        <f>'PTO. PERIODO SUBVENCIONABLE'!E33</f>
        <v>0</v>
      </c>
      <c r="J12" s="709"/>
      <c r="K12" s="708"/>
      <c r="L12" s="708"/>
    </row>
    <row r="13" spans="1:12" ht="15.75" x14ac:dyDescent="0.25">
      <c r="A13" s="706"/>
      <c r="B13" s="707" t="s">
        <v>829</v>
      </c>
      <c r="C13" s="669" t="s">
        <v>850</v>
      </c>
      <c r="D13" s="708"/>
      <c r="E13" s="708"/>
      <c r="F13" s="708"/>
      <c r="G13" s="708"/>
      <c r="H13" s="46">
        <f>'PTO. PERIODO SUBVENCIONABLE'!C36</f>
        <v>0</v>
      </c>
      <c r="I13" s="46">
        <f>'PTO. PERIODO SUBVENCIONABLE'!E36</f>
        <v>0</v>
      </c>
      <c r="J13" s="709"/>
      <c r="K13" s="708"/>
      <c r="L13" s="708"/>
    </row>
    <row r="14" spans="1:12" ht="16.5" thickBot="1" x14ac:dyDescent="0.3">
      <c r="A14" s="706"/>
      <c r="B14" s="707" t="s">
        <v>830</v>
      </c>
      <c r="C14" s="711" t="s">
        <v>851</v>
      </c>
      <c r="D14" s="708"/>
      <c r="E14" s="710" t="s">
        <v>852</v>
      </c>
      <c r="F14" s="708"/>
      <c r="G14" s="708"/>
      <c r="H14" s="48">
        <f>'PTO. PERIODO SUBVENCIONABLE'!C39-'PTO. PERIODO SUBVENCIONABLE'!C42</f>
        <v>0</v>
      </c>
      <c r="I14" s="48">
        <f>'PTO. PERIODO SUBVENCIONABLE'!E39-'PTO. PERIODO SUBVENCIONABLE'!E42</f>
        <v>0</v>
      </c>
      <c r="J14" s="709"/>
      <c r="K14" s="708"/>
      <c r="L14" s="708"/>
    </row>
    <row r="15" spans="1:12" ht="16.5" thickBot="1" x14ac:dyDescent="0.3">
      <c r="A15" s="712"/>
      <c r="B15" s="1102" t="s">
        <v>831</v>
      </c>
      <c r="C15" s="1103"/>
      <c r="D15" s="1103"/>
      <c r="E15" s="1103"/>
      <c r="F15" s="713"/>
      <c r="G15" s="714"/>
      <c r="H15" s="49">
        <f>SUM(H5:H14)</f>
        <v>0</v>
      </c>
      <c r="I15" s="51">
        <f>SUM(I5:I14)</f>
        <v>0</v>
      </c>
      <c r="J15" s="709"/>
      <c r="K15" s="708"/>
      <c r="L15" s="708"/>
    </row>
    <row r="16" spans="1:12" ht="15.75" x14ac:dyDescent="0.25">
      <c r="A16" s="706"/>
      <c r="B16" s="715" t="s">
        <v>832</v>
      </c>
      <c r="C16" s="715"/>
      <c r="D16" s="699" t="s">
        <v>833</v>
      </c>
      <c r="E16" s="716" t="str">
        <f>IF(H16&gt;0.1*$H$15,"Límite superado","")</f>
        <v/>
      </c>
      <c r="F16" s="717">
        <f>IF(E16="",H15+H16,H15+H23)</f>
        <v>0</v>
      </c>
      <c r="G16" s="717">
        <f>IF(I23="",I15+I16,I15+I23)</f>
        <v>0</v>
      </c>
      <c r="H16" s="50">
        <f>'PTO. PERIODO SUBVENCIONABLE'!C15</f>
        <v>0</v>
      </c>
      <c r="I16" s="50">
        <f>'PTO. PERIODO SUBVENCIONABLE'!E15</f>
        <v>0</v>
      </c>
      <c r="J16" s="709"/>
      <c r="K16" s="718"/>
      <c r="L16" s="708"/>
    </row>
    <row r="17" spans="1:12" ht="15.75" x14ac:dyDescent="0.25">
      <c r="A17" s="706"/>
      <c r="B17" s="715" t="s">
        <v>834</v>
      </c>
      <c r="C17" s="715"/>
      <c r="D17" s="699" t="s">
        <v>1241</v>
      </c>
      <c r="E17" s="716" t="str">
        <f>IF(H17&gt;0.25*$H$15,"Límite superado","")</f>
        <v/>
      </c>
      <c r="F17" s="717">
        <f>IF(E17="",F16+H17,F16+H24)</f>
        <v>0</v>
      </c>
      <c r="G17" s="717">
        <f>IF(I24="",G16+I17,G16+I24)</f>
        <v>0</v>
      </c>
      <c r="H17" s="46">
        <f>'PTO. PERIODO SUBVENCIONABLE'!C43</f>
        <v>0</v>
      </c>
      <c r="I17" s="46">
        <f>'PTO. PERIODO SUBVENCIONABLE'!E43</f>
        <v>0</v>
      </c>
      <c r="J17" s="709"/>
      <c r="K17" s="718"/>
      <c r="L17" s="708"/>
    </row>
    <row r="18" spans="1:12" ht="15.75" x14ac:dyDescent="0.25">
      <c r="A18" s="706"/>
      <c r="B18" s="715" t="s">
        <v>835</v>
      </c>
      <c r="C18" s="715"/>
      <c r="D18" s="699" t="s">
        <v>836</v>
      </c>
      <c r="E18" s="716" t="str">
        <f>IF(H18&gt;0.4*$H$15,"Límite superado","")</f>
        <v/>
      </c>
      <c r="F18" s="717">
        <f>IF(E18="",F17+H18,F17+H25)</f>
        <v>0</v>
      </c>
      <c r="G18" s="717">
        <f>IF(I25="",G17+I18,G17+I25)</f>
        <v>0</v>
      </c>
      <c r="H18" s="46">
        <f>'PTO. PERIODO SUBVENCIONABLE'!C47</f>
        <v>0</v>
      </c>
      <c r="I18" s="46">
        <f>'PTO. PERIODO SUBVENCIONABLE'!E47</f>
        <v>0</v>
      </c>
      <c r="J18" s="709"/>
      <c r="K18" s="718"/>
      <c r="L18" s="708"/>
    </row>
    <row r="19" spans="1:12" ht="16.5" thickBot="1" x14ac:dyDescent="0.3">
      <c r="A19" s="706"/>
      <c r="B19" s="719" t="s">
        <v>853</v>
      </c>
      <c r="C19" s="715"/>
      <c r="D19" s="699" t="s">
        <v>837</v>
      </c>
      <c r="E19" s="716" t="str">
        <f>IF(H19&gt;0.2*$H$15,"Límite superado","")</f>
        <v/>
      </c>
      <c r="F19" s="717">
        <f>IF(E19="",F18+H19,F18+H26)</f>
        <v>0</v>
      </c>
      <c r="G19" s="717">
        <f>IF(I26="",G18+I19,G18+I26)</f>
        <v>0</v>
      </c>
      <c r="H19" s="46">
        <f>'PTO. PERIODO SUBVENCIONABLE'!C42</f>
        <v>0</v>
      </c>
      <c r="I19" s="53">
        <f>'PTO. PERIODO SUBVENCIONABLE'!E42</f>
        <v>0</v>
      </c>
      <c r="J19" s="708"/>
      <c r="K19" s="718"/>
      <c r="L19" s="708"/>
    </row>
    <row r="20" spans="1:12" ht="16.5" thickBot="1" x14ac:dyDescent="0.3">
      <c r="A20" s="720"/>
      <c r="B20" s="715" t="s">
        <v>838</v>
      </c>
      <c r="C20" s="715"/>
      <c r="D20" s="699" t="s">
        <v>839</v>
      </c>
      <c r="H20" s="51">
        <f>'PTO. PERIODO SUBVENCIONABLE'!C46</f>
        <v>0</v>
      </c>
      <c r="I20" s="51">
        <f>'PTO. PERIODO SUBVENCIONABLE'!E46</f>
        <v>0</v>
      </c>
      <c r="J20" s="709"/>
      <c r="K20" s="718"/>
      <c r="L20" s="708"/>
    </row>
    <row r="21" spans="1:12" ht="13.5" thickBot="1" x14ac:dyDescent="0.25">
      <c r="A21" s="721"/>
      <c r="B21" s="722"/>
      <c r="C21" s="722"/>
    </row>
    <row r="22" spans="1:12" ht="16.5" thickBot="1" x14ac:dyDescent="0.3">
      <c r="A22" s="723"/>
      <c r="B22" s="724" t="s">
        <v>840</v>
      </c>
      <c r="C22" s="724"/>
      <c r="D22" s="724"/>
      <c r="E22" s="725"/>
      <c r="F22" s="725"/>
      <c r="G22" s="725"/>
      <c r="H22" s="725"/>
      <c r="I22" s="726"/>
    </row>
    <row r="23" spans="1:12" ht="15.75" x14ac:dyDescent="0.25">
      <c r="A23" s="727"/>
      <c r="B23" s="728" t="s">
        <v>832</v>
      </c>
      <c r="C23" s="728"/>
      <c r="D23" s="729" t="str">
        <f>IF(E16="","","Importe máximo aceptado")</f>
        <v/>
      </c>
      <c r="E23" s="730"/>
      <c r="F23" s="730"/>
      <c r="G23" s="730"/>
      <c r="H23" s="54" t="str">
        <f>IF(E16="","",D31)</f>
        <v/>
      </c>
      <c r="I23" s="54" t="str">
        <f>IF(I16&gt;H23,H23,"")</f>
        <v/>
      </c>
    </row>
    <row r="24" spans="1:12" ht="15.75" x14ac:dyDescent="0.25">
      <c r="A24" s="731"/>
      <c r="B24" s="728" t="s">
        <v>834</v>
      </c>
      <c r="C24" s="728"/>
      <c r="D24" s="729" t="str">
        <f>IF(E17="","","Importe máximo aceptado")</f>
        <v/>
      </c>
      <c r="E24" s="730"/>
      <c r="F24" s="730"/>
      <c r="G24" s="730"/>
      <c r="H24" s="53" t="str">
        <f>IF(E17="","",0.25*H15)</f>
        <v/>
      </c>
      <c r="I24" s="53" t="str">
        <f>IF(I17&gt;H24,H24,"")</f>
        <v/>
      </c>
    </row>
    <row r="25" spans="1:12" ht="15.75" x14ac:dyDescent="0.25">
      <c r="A25" s="731"/>
      <c r="B25" s="728" t="s">
        <v>835</v>
      </c>
      <c r="C25" s="728"/>
      <c r="D25" s="729" t="str">
        <f>IF(E18="","","Importe máximo aceptado")</f>
        <v/>
      </c>
      <c r="E25" s="730"/>
      <c r="F25" s="730"/>
      <c r="G25" s="730"/>
      <c r="H25" s="53" t="str">
        <f>IF(E18="","",0.4*H15)</f>
        <v/>
      </c>
      <c r="I25" s="53" t="str">
        <f>IF(I18&gt;H25,H25,"")</f>
        <v/>
      </c>
    </row>
    <row r="26" spans="1:12" ht="16.5" thickBot="1" x14ac:dyDescent="0.3">
      <c r="A26" s="732"/>
      <c r="B26" s="733" t="s">
        <v>853</v>
      </c>
      <c r="C26" s="734"/>
      <c r="D26" s="735" t="str">
        <f>IF(E19="","","Importe máximo aceptado")</f>
        <v/>
      </c>
      <c r="E26" s="736"/>
      <c r="F26" s="736"/>
      <c r="G26" s="736"/>
      <c r="H26" s="48" t="str">
        <f>IF(E19="","",0.2*H15)</f>
        <v/>
      </c>
      <c r="I26" s="48" t="str">
        <f>IF(I19&gt;H26,H26,"")</f>
        <v/>
      </c>
    </row>
    <row r="27" spans="1:12" ht="16.5" thickBot="1" x14ac:dyDescent="0.3">
      <c r="A27" s="1094" t="s">
        <v>841</v>
      </c>
      <c r="B27" s="1095"/>
      <c r="C27" s="1095"/>
      <c r="D27" s="1095"/>
      <c r="E27" s="1095"/>
      <c r="F27" s="737"/>
      <c r="G27" s="738"/>
      <c r="H27" s="52">
        <f>F19+H20</f>
        <v>0</v>
      </c>
      <c r="I27" s="55">
        <f>G19+I20</f>
        <v>0</v>
      </c>
    </row>
    <row r="28" spans="1:12" ht="13.5" thickBot="1" x14ac:dyDescent="0.25">
      <c r="A28" s="739"/>
    </row>
    <row r="29" spans="1:12" ht="13.5" thickBot="1" x14ac:dyDescent="0.25">
      <c r="A29" s="1096" t="s">
        <v>857</v>
      </c>
      <c r="B29" s="1097"/>
      <c r="C29" s="1097"/>
      <c r="D29" s="1097"/>
      <c r="E29" s="1097"/>
      <c r="F29" s="740"/>
      <c r="G29" s="741"/>
      <c r="H29" s="742" t="str">
        <f>IFERROR(I27/H27,"")</f>
        <v/>
      </c>
    </row>
    <row r="31" spans="1:12" x14ac:dyDescent="0.2">
      <c r="A31" s="717"/>
      <c r="B31" s="717"/>
      <c r="C31" s="717"/>
      <c r="D31" s="717">
        <f>MAX(E31:E32)</f>
        <v>100000</v>
      </c>
      <c r="E31" s="717">
        <f>100000</f>
        <v>100000</v>
      </c>
    </row>
    <row r="32" spans="1:12" x14ac:dyDescent="0.2">
      <c r="A32" s="717"/>
      <c r="B32" s="717"/>
      <c r="C32" s="717"/>
      <c r="D32" s="717"/>
      <c r="E32" s="717">
        <f>0.1*H15</f>
        <v>0</v>
      </c>
    </row>
    <row r="35" spans="5:7" x14ac:dyDescent="0.2">
      <c r="E35" s="743"/>
      <c r="F35" s="743"/>
      <c r="G35" s="743"/>
    </row>
  </sheetData>
  <sheetProtection password="CD7A" sheet="1" objects="1" scenarios="1"/>
  <mergeCells count="8">
    <mergeCell ref="A27:E27"/>
    <mergeCell ref="A29:E29"/>
    <mergeCell ref="J1:L1"/>
    <mergeCell ref="A2:I2"/>
    <mergeCell ref="J3:J4"/>
    <mergeCell ref="K3:K4"/>
    <mergeCell ref="L3:L4"/>
    <mergeCell ref="B15:E1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0070C0"/>
  </sheetPr>
  <dimension ref="B2:T67"/>
  <sheetViews>
    <sheetView zoomScaleNormal="100" workbookViewId="0">
      <selection activeCell="C3" sqref="C3:F3"/>
    </sheetView>
  </sheetViews>
  <sheetFormatPr baseColWidth="10" defaultColWidth="11.42578125" defaultRowHeight="12.75" x14ac:dyDescent="0.2"/>
  <cols>
    <col min="1" max="1" width="3.7109375" style="747" customWidth="1"/>
    <col min="2" max="2" width="4.42578125" style="747" customWidth="1"/>
    <col min="3" max="3" width="79.85546875" style="747" customWidth="1"/>
    <col min="4" max="4" width="11" style="747" customWidth="1"/>
    <col min="5" max="5" width="16.140625" style="747" customWidth="1"/>
    <col min="6" max="6" width="16" style="747" customWidth="1"/>
    <col min="7" max="7" width="6.140625" style="747" customWidth="1"/>
    <col min="8" max="8" width="3.85546875" style="747" customWidth="1"/>
    <col min="9" max="9" width="5.140625" style="747" customWidth="1"/>
    <col min="10" max="11" width="11.42578125" style="747"/>
    <col min="12" max="12" width="1.42578125" style="747" customWidth="1"/>
    <col min="13" max="16384" width="11.42578125" style="747"/>
  </cols>
  <sheetData>
    <row r="2" spans="2:20" x14ac:dyDescent="0.2">
      <c r="B2" s="744"/>
      <c r="C2" s="745"/>
      <c r="D2" s="745"/>
      <c r="E2" s="745"/>
      <c r="F2" s="745"/>
      <c r="G2" s="746"/>
    </row>
    <row r="3" spans="2:20" ht="76.5" customHeight="1" x14ac:dyDescent="0.2">
      <c r="B3" s="748"/>
      <c r="C3" s="1129" t="s">
        <v>1218</v>
      </c>
      <c r="D3" s="1130"/>
      <c r="E3" s="1130"/>
      <c r="F3" s="1130"/>
      <c r="G3" s="749"/>
    </row>
    <row r="4" spans="2:20" x14ac:dyDescent="0.2">
      <c r="B4" s="748"/>
      <c r="C4" s="64"/>
      <c r="D4" s="64"/>
      <c r="E4" s="64"/>
      <c r="F4" s="64"/>
      <c r="G4" s="749"/>
      <c r="T4" s="717"/>
    </row>
    <row r="5" spans="2:20" ht="30" customHeight="1" x14ac:dyDescent="0.2">
      <c r="B5" s="748"/>
      <c r="C5" s="1134" t="s">
        <v>1007</v>
      </c>
      <c r="D5" s="1135"/>
      <c r="E5" s="1135"/>
      <c r="F5" s="1136"/>
      <c r="G5" s="749"/>
      <c r="T5" s="717"/>
    </row>
    <row r="6" spans="2:20" x14ac:dyDescent="0.2">
      <c r="B6" s="748"/>
      <c r="C6" s="1131" t="s">
        <v>858</v>
      </c>
      <c r="D6" s="1132"/>
      <c r="E6" s="1133"/>
      <c r="F6" s="750" t="s">
        <v>859</v>
      </c>
      <c r="G6" s="749"/>
      <c r="T6" s="717"/>
    </row>
    <row r="7" spans="2:20" x14ac:dyDescent="0.2">
      <c r="B7" s="748"/>
      <c r="C7" s="1137"/>
      <c r="D7" s="1138"/>
      <c r="E7" s="1139"/>
      <c r="F7" s="165"/>
      <c r="G7" s="749"/>
      <c r="T7" s="717"/>
    </row>
    <row r="8" spans="2:20" x14ac:dyDescent="0.2">
      <c r="B8" s="748"/>
      <c r="C8" s="1137"/>
      <c r="D8" s="1138"/>
      <c r="E8" s="1139"/>
      <c r="F8" s="165"/>
      <c r="G8" s="749"/>
      <c r="T8" s="717"/>
    </row>
    <row r="9" spans="2:20" x14ac:dyDescent="0.2">
      <c r="B9" s="748"/>
      <c r="C9" s="751"/>
      <c r="D9" s="752"/>
      <c r="E9" s="753"/>
      <c r="F9" s="165"/>
      <c r="G9" s="749"/>
      <c r="T9" s="717"/>
    </row>
    <row r="10" spans="2:20" ht="15.75" x14ac:dyDescent="0.25">
      <c r="B10" s="748"/>
      <c r="C10" s="1113" t="s">
        <v>807</v>
      </c>
      <c r="D10" s="1114"/>
      <c r="E10" s="1115"/>
      <c r="F10" s="61">
        <f>SUM(F7:F9)</f>
        <v>0</v>
      </c>
      <c r="G10" s="749"/>
      <c r="T10" s="717"/>
    </row>
    <row r="11" spans="2:20" ht="15.75" x14ac:dyDescent="0.25">
      <c r="B11" s="748"/>
      <c r="C11" s="754"/>
      <c r="D11" s="754"/>
      <c r="E11" s="754"/>
      <c r="F11" s="64"/>
      <c r="G11" s="749"/>
      <c r="T11" s="717"/>
    </row>
    <row r="12" spans="2:20" ht="27" customHeight="1" x14ac:dyDescent="0.2">
      <c r="B12" s="748"/>
      <c r="C12" s="1134" t="s">
        <v>860</v>
      </c>
      <c r="D12" s="1135"/>
      <c r="E12" s="1135"/>
      <c r="F12" s="1136"/>
      <c r="G12" s="749"/>
      <c r="T12" s="717"/>
    </row>
    <row r="13" spans="2:20" x14ac:dyDescent="0.2">
      <c r="B13" s="748"/>
      <c r="C13" s="1122" t="s">
        <v>861</v>
      </c>
      <c r="D13" s="1123"/>
      <c r="E13" s="1124"/>
      <c r="F13" s="750" t="s">
        <v>859</v>
      </c>
      <c r="G13" s="749"/>
      <c r="T13" s="717"/>
    </row>
    <row r="14" spans="2:20" x14ac:dyDescent="0.2">
      <c r="B14" s="748"/>
      <c r="C14" s="1110"/>
      <c r="D14" s="1111"/>
      <c r="E14" s="1112"/>
      <c r="F14" s="165"/>
      <c r="G14" s="749"/>
      <c r="T14" s="717"/>
    </row>
    <row r="15" spans="2:20" x14ac:dyDescent="0.2">
      <c r="B15" s="748"/>
      <c r="C15" s="1110"/>
      <c r="D15" s="1111"/>
      <c r="E15" s="1112"/>
      <c r="F15" s="165"/>
      <c r="G15" s="749"/>
      <c r="T15" s="717"/>
    </row>
    <row r="16" spans="2:20" x14ac:dyDescent="0.2">
      <c r="B16" s="748"/>
      <c r="C16" s="1110"/>
      <c r="D16" s="1111"/>
      <c r="E16" s="1112"/>
      <c r="F16" s="165"/>
      <c r="G16" s="749"/>
      <c r="T16" s="717"/>
    </row>
    <row r="17" spans="2:20" x14ac:dyDescent="0.2">
      <c r="B17" s="748"/>
      <c r="C17" s="1110"/>
      <c r="D17" s="1111"/>
      <c r="E17" s="1112"/>
      <c r="F17" s="165"/>
      <c r="G17" s="749"/>
      <c r="T17" s="717"/>
    </row>
    <row r="18" spans="2:20" x14ac:dyDescent="0.2">
      <c r="B18" s="748"/>
      <c r="C18" s="1110"/>
      <c r="D18" s="1111"/>
      <c r="E18" s="1112"/>
      <c r="F18" s="165"/>
      <c r="G18" s="749"/>
      <c r="T18" s="717"/>
    </row>
    <row r="19" spans="2:20" ht="15.75" x14ac:dyDescent="0.25">
      <c r="B19" s="748"/>
      <c r="C19" s="1113" t="s">
        <v>807</v>
      </c>
      <c r="D19" s="1114"/>
      <c r="E19" s="1115"/>
      <c r="F19" s="61">
        <f>SUM(F14:F18)</f>
        <v>0</v>
      </c>
      <c r="G19" s="749"/>
      <c r="T19" s="717"/>
    </row>
    <row r="20" spans="2:20" ht="15.75" x14ac:dyDescent="0.25">
      <c r="B20" s="748"/>
      <c r="C20" s="754"/>
      <c r="D20" s="754"/>
      <c r="E20" s="754"/>
      <c r="F20" s="64"/>
      <c r="G20" s="749"/>
      <c r="T20" s="717"/>
    </row>
    <row r="21" spans="2:20" ht="43.15" customHeight="1" x14ac:dyDescent="0.3">
      <c r="B21" s="748"/>
      <c r="C21" s="1134" t="s">
        <v>1019</v>
      </c>
      <c r="D21" s="1135"/>
      <c r="E21" s="1135"/>
      <c r="F21" s="1136"/>
      <c r="G21" s="749"/>
      <c r="T21" s="755"/>
    </row>
    <row r="22" spans="2:20" ht="14.45" customHeight="1" x14ac:dyDescent="0.3">
      <c r="B22" s="748"/>
      <c r="C22" s="1140" t="s">
        <v>803</v>
      </c>
      <c r="D22" s="1141"/>
      <c r="E22" s="1142"/>
      <c r="F22" s="756"/>
      <c r="G22" s="749"/>
      <c r="L22" s="717" t="s">
        <v>982</v>
      </c>
      <c r="T22" s="755"/>
    </row>
    <row r="23" spans="2:20" ht="25.15" customHeight="1" x14ac:dyDescent="0.3">
      <c r="B23" s="748"/>
      <c r="C23" s="757" t="s">
        <v>804</v>
      </c>
      <c r="D23" s="758"/>
      <c r="E23" s="759" t="s">
        <v>805</v>
      </c>
      <c r="F23" s="759" t="s">
        <v>806</v>
      </c>
      <c r="G23" s="749"/>
      <c r="L23" s="717" t="s">
        <v>981</v>
      </c>
      <c r="T23" s="755"/>
    </row>
    <row r="24" spans="2:20" ht="14.45" customHeight="1" x14ac:dyDescent="0.3">
      <c r="B24" s="748"/>
      <c r="C24" s="1125"/>
      <c r="D24" s="1126"/>
      <c r="E24" s="165"/>
      <c r="F24" s="165"/>
      <c r="G24" s="760" t="str">
        <f>IF(F24&gt;E24,"ERROR","")</f>
        <v/>
      </c>
      <c r="T24" s="755"/>
    </row>
    <row r="25" spans="2:20" ht="12" customHeight="1" x14ac:dyDescent="0.2">
      <c r="B25" s="748"/>
      <c r="C25" s="1125"/>
      <c r="D25" s="1126"/>
      <c r="E25" s="165"/>
      <c r="F25" s="165"/>
      <c r="G25" s="760" t="str">
        <f t="shared" ref="G25:G33" si="0">IF(F25&gt;E25,"ERROR","")</f>
        <v/>
      </c>
    </row>
    <row r="26" spans="2:20" x14ac:dyDescent="0.2">
      <c r="B26" s="748"/>
      <c r="C26" s="1125"/>
      <c r="D26" s="1126"/>
      <c r="E26" s="165"/>
      <c r="F26" s="165"/>
      <c r="G26" s="760" t="str">
        <f t="shared" si="0"/>
        <v/>
      </c>
    </row>
    <row r="27" spans="2:20" x14ac:dyDescent="0.2">
      <c r="B27" s="748"/>
      <c r="C27" s="1125"/>
      <c r="D27" s="1126"/>
      <c r="E27" s="165"/>
      <c r="F27" s="165"/>
      <c r="G27" s="760" t="str">
        <f t="shared" si="0"/>
        <v/>
      </c>
      <c r="K27" s="761"/>
    </row>
    <row r="28" spans="2:20" x14ac:dyDescent="0.2">
      <c r="B28" s="748"/>
      <c r="C28" s="1125"/>
      <c r="D28" s="1126"/>
      <c r="E28" s="165"/>
      <c r="F28" s="165"/>
      <c r="G28" s="760" t="str">
        <f t="shared" si="0"/>
        <v/>
      </c>
    </row>
    <row r="29" spans="2:20" x14ac:dyDescent="0.2">
      <c r="B29" s="748"/>
      <c r="C29" s="1125"/>
      <c r="D29" s="1126"/>
      <c r="E29" s="165"/>
      <c r="F29" s="165"/>
      <c r="G29" s="760" t="str">
        <f t="shared" si="0"/>
        <v/>
      </c>
    </row>
    <row r="30" spans="2:20" x14ac:dyDescent="0.2">
      <c r="B30" s="748"/>
      <c r="C30" s="1125"/>
      <c r="D30" s="1126"/>
      <c r="E30" s="165"/>
      <c r="F30" s="165"/>
      <c r="G30" s="760" t="str">
        <f t="shared" si="0"/>
        <v/>
      </c>
    </row>
    <row r="31" spans="2:20" x14ac:dyDescent="0.2">
      <c r="B31" s="748"/>
      <c r="C31" s="1125"/>
      <c r="D31" s="1126"/>
      <c r="E31" s="165"/>
      <c r="F31" s="165"/>
      <c r="G31" s="760" t="str">
        <f t="shared" si="0"/>
        <v/>
      </c>
    </row>
    <row r="32" spans="2:20" x14ac:dyDescent="0.2">
      <c r="B32" s="748"/>
      <c r="C32" s="1125"/>
      <c r="D32" s="1126"/>
      <c r="E32" s="165"/>
      <c r="F32" s="165"/>
      <c r="G32" s="760" t="str">
        <f t="shared" si="0"/>
        <v/>
      </c>
    </row>
    <row r="33" spans="2:7" x14ac:dyDescent="0.2">
      <c r="B33" s="748"/>
      <c r="C33" s="1125"/>
      <c r="D33" s="1126"/>
      <c r="E33" s="165"/>
      <c r="F33" s="165"/>
      <c r="G33" s="760" t="str">
        <f t="shared" si="0"/>
        <v/>
      </c>
    </row>
    <row r="34" spans="2:7" ht="18" x14ac:dyDescent="0.25">
      <c r="B34" s="748"/>
      <c r="C34" s="1127" t="s">
        <v>807</v>
      </c>
      <c r="D34" s="1128"/>
      <c r="E34" s="62">
        <f>SUM(E24:E33)</f>
        <v>0</v>
      </c>
      <c r="F34" s="62">
        <f>SUM(F24:F33)</f>
        <v>0</v>
      </c>
      <c r="G34" s="749"/>
    </row>
    <row r="35" spans="2:7" ht="18" x14ac:dyDescent="0.25">
      <c r="B35" s="748"/>
      <c r="C35" s="762"/>
      <c r="D35" s="763"/>
      <c r="E35" s="764"/>
      <c r="F35" s="764"/>
      <c r="G35" s="749"/>
    </row>
    <row r="36" spans="2:7" ht="25.5" x14ac:dyDescent="0.2">
      <c r="B36" s="748"/>
      <c r="C36" s="765" t="s">
        <v>808</v>
      </c>
      <c r="D36" s="766" t="s">
        <v>862</v>
      </c>
      <c r="E36" s="767" t="s">
        <v>805</v>
      </c>
      <c r="F36" s="767" t="s">
        <v>809</v>
      </c>
      <c r="G36" s="749"/>
    </row>
    <row r="37" spans="2:7" x14ac:dyDescent="0.2">
      <c r="B37" s="748"/>
      <c r="C37" s="768" t="s">
        <v>1018</v>
      </c>
      <c r="D37" s="769" t="s">
        <v>981</v>
      </c>
      <c r="E37" s="165"/>
      <c r="F37" s="165"/>
      <c r="G37" s="760" t="str">
        <f>IF(F37&gt;E37,"ERROR","")</f>
        <v/>
      </c>
    </row>
    <row r="38" spans="2:7" x14ac:dyDescent="0.2">
      <c r="B38" s="748"/>
      <c r="C38" s="770"/>
      <c r="D38" s="771"/>
      <c r="E38" s="165"/>
      <c r="F38" s="165"/>
      <c r="G38" s="760" t="str">
        <f t="shared" ref="G38:G46" si="1">IF(F38&gt;E38,"ERROR","")</f>
        <v/>
      </c>
    </row>
    <row r="39" spans="2:7" x14ac:dyDescent="0.2">
      <c r="B39" s="748"/>
      <c r="C39" s="770"/>
      <c r="D39" s="771"/>
      <c r="E39" s="165"/>
      <c r="F39" s="165"/>
      <c r="G39" s="760" t="str">
        <f t="shared" si="1"/>
        <v/>
      </c>
    </row>
    <row r="40" spans="2:7" x14ac:dyDescent="0.2">
      <c r="B40" s="748"/>
      <c r="C40" s="770"/>
      <c r="D40" s="771"/>
      <c r="E40" s="165"/>
      <c r="F40" s="165"/>
      <c r="G40" s="760" t="str">
        <f t="shared" si="1"/>
        <v/>
      </c>
    </row>
    <row r="41" spans="2:7" x14ac:dyDescent="0.2">
      <c r="B41" s="748"/>
      <c r="C41" s="770"/>
      <c r="D41" s="771"/>
      <c r="E41" s="165"/>
      <c r="F41" s="165"/>
      <c r="G41" s="760" t="str">
        <f t="shared" si="1"/>
        <v/>
      </c>
    </row>
    <row r="42" spans="2:7" x14ac:dyDescent="0.2">
      <c r="B42" s="748"/>
      <c r="C42" s="770"/>
      <c r="D42" s="771"/>
      <c r="E42" s="165"/>
      <c r="F42" s="165"/>
      <c r="G42" s="760" t="str">
        <f t="shared" si="1"/>
        <v/>
      </c>
    </row>
    <row r="43" spans="2:7" x14ac:dyDescent="0.2">
      <c r="B43" s="748"/>
      <c r="C43" s="770"/>
      <c r="D43" s="771"/>
      <c r="E43" s="165"/>
      <c r="F43" s="165"/>
      <c r="G43" s="760" t="str">
        <f t="shared" si="1"/>
        <v/>
      </c>
    </row>
    <row r="44" spans="2:7" x14ac:dyDescent="0.2">
      <c r="B44" s="748"/>
      <c r="C44" s="770"/>
      <c r="D44" s="771"/>
      <c r="E44" s="165"/>
      <c r="F44" s="165"/>
      <c r="G44" s="760" t="str">
        <f t="shared" si="1"/>
        <v/>
      </c>
    </row>
    <row r="45" spans="2:7" x14ac:dyDescent="0.2">
      <c r="B45" s="748"/>
      <c r="C45" s="770"/>
      <c r="D45" s="771"/>
      <c r="E45" s="165"/>
      <c r="F45" s="165"/>
      <c r="G45" s="760" t="str">
        <f t="shared" si="1"/>
        <v/>
      </c>
    </row>
    <row r="46" spans="2:7" x14ac:dyDescent="0.2">
      <c r="B46" s="748"/>
      <c r="C46" s="770"/>
      <c r="D46" s="771"/>
      <c r="E46" s="165"/>
      <c r="F46" s="165"/>
      <c r="G46" s="760" t="str">
        <f t="shared" si="1"/>
        <v/>
      </c>
    </row>
    <row r="47" spans="2:7" ht="18" x14ac:dyDescent="0.25">
      <c r="B47" s="748"/>
      <c r="C47" s="1127" t="s">
        <v>807</v>
      </c>
      <c r="D47" s="1128"/>
      <c r="E47" s="63">
        <f>SUM(E37:E46)</f>
        <v>0</v>
      </c>
      <c r="F47" s="63">
        <f>SUM(F37:F46)</f>
        <v>0</v>
      </c>
      <c r="G47" s="772">
        <f>COUNTIF(G24:G46,"ERROR")</f>
        <v>0</v>
      </c>
    </row>
    <row r="48" spans="2:7" ht="18" x14ac:dyDescent="0.2">
      <c r="B48" s="748"/>
      <c r="C48" s="1117" t="s">
        <v>1249</v>
      </c>
      <c r="D48" s="1118"/>
      <c r="E48" s="31">
        <f>E34+E47</f>
        <v>0</v>
      </c>
      <c r="F48" s="31">
        <f>F34+F47</f>
        <v>0</v>
      </c>
      <c r="G48" s="749"/>
    </row>
    <row r="49" spans="2:7" x14ac:dyDescent="0.2">
      <c r="B49" s="748"/>
      <c r="C49" s="773" t="str">
        <f>IF(G47&gt;0,"ERROR: EL IMPORTE DE AYUDAS CONCEDIDAS NO PUEDE SUPERAR EL DE AYUDAS SOLICITADAS","")</f>
        <v/>
      </c>
      <c r="G49" s="749"/>
    </row>
    <row r="50" spans="2:7" ht="27" customHeight="1" x14ac:dyDescent="0.2">
      <c r="B50" s="748"/>
      <c r="C50" s="1119" t="s">
        <v>863</v>
      </c>
      <c r="D50" s="1120"/>
      <c r="E50" s="1120"/>
      <c r="F50" s="1121"/>
      <c r="G50" s="749"/>
    </row>
    <row r="51" spans="2:7" x14ac:dyDescent="0.2">
      <c r="B51" s="748"/>
      <c r="C51" s="1122" t="s">
        <v>861</v>
      </c>
      <c r="D51" s="1123"/>
      <c r="E51" s="1124"/>
      <c r="F51" s="750" t="s">
        <v>859</v>
      </c>
      <c r="G51" s="749"/>
    </row>
    <row r="52" spans="2:7" x14ac:dyDescent="0.2">
      <c r="B52" s="748"/>
      <c r="C52" s="1110"/>
      <c r="D52" s="1111"/>
      <c r="E52" s="1112"/>
      <c r="F52" s="166"/>
      <c r="G52" s="749"/>
    </row>
    <row r="53" spans="2:7" x14ac:dyDescent="0.2">
      <c r="B53" s="748"/>
      <c r="C53" s="774"/>
      <c r="D53" s="775"/>
      <c r="E53" s="776"/>
      <c r="F53" s="166"/>
      <c r="G53" s="749"/>
    </row>
    <row r="54" spans="2:7" x14ac:dyDescent="0.2">
      <c r="B54" s="748"/>
      <c r="C54" s="774"/>
      <c r="D54" s="775"/>
      <c r="E54" s="776"/>
      <c r="F54" s="166"/>
      <c r="G54" s="749"/>
    </row>
    <row r="55" spans="2:7" x14ac:dyDescent="0.2">
      <c r="B55" s="748"/>
      <c r="C55" s="1110"/>
      <c r="D55" s="1111"/>
      <c r="E55" s="1112"/>
      <c r="F55" s="166"/>
      <c r="G55" s="749"/>
    </row>
    <row r="56" spans="2:7" x14ac:dyDescent="0.2">
      <c r="B56" s="748"/>
      <c r="C56" s="1110"/>
      <c r="D56" s="1111"/>
      <c r="E56" s="1112"/>
      <c r="F56" s="165"/>
      <c r="G56" s="749"/>
    </row>
    <row r="57" spans="2:7" x14ac:dyDescent="0.2">
      <c r="B57" s="748"/>
      <c r="C57" s="1110"/>
      <c r="D57" s="1111"/>
      <c r="E57" s="1112"/>
      <c r="F57" s="165"/>
      <c r="G57" s="749"/>
    </row>
    <row r="58" spans="2:7" x14ac:dyDescent="0.2">
      <c r="B58" s="748"/>
      <c r="C58" s="1110"/>
      <c r="D58" s="1111"/>
      <c r="E58" s="1112"/>
      <c r="F58" s="165"/>
      <c r="G58" s="749"/>
    </row>
    <row r="59" spans="2:7" ht="15.75" x14ac:dyDescent="0.25">
      <c r="B59" s="748"/>
      <c r="C59" s="1113" t="s">
        <v>807</v>
      </c>
      <c r="D59" s="1114"/>
      <c r="E59" s="1115"/>
      <c r="F59" s="61">
        <f>SUM(F52:F58)</f>
        <v>0</v>
      </c>
      <c r="G59" s="749"/>
    </row>
    <row r="60" spans="2:7" ht="15.75" x14ac:dyDescent="0.25">
      <c r="B60" s="748"/>
      <c r="C60" s="1116" t="s">
        <v>1250</v>
      </c>
      <c r="D60" s="1116"/>
      <c r="E60" s="1116"/>
      <c r="F60" s="61">
        <f>F59+E48+F19+F10</f>
        <v>0</v>
      </c>
      <c r="G60" s="749"/>
    </row>
    <row r="61" spans="2:7" x14ac:dyDescent="0.2">
      <c r="B61" s="748"/>
      <c r="C61" s="64"/>
      <c r="D61" s="64"/>
      <c r="E61" s="64"/>
      <c r="F61" s="64"/>
      <c r="G61" s="749"/>
    </row>
    <row r="62" spans="2:7" x14ac:dyDescent="0.2">
      <c r="B62" s="748"/>
      <c r="C62" s="777" t="s">
        <v>1239</v>
      </c>
      <c r="D62" s="1104">
        <f>SUM(F59,F48,F19,F10)</f>
        <v>0</v>
      </c>
      <c r="E62" s="1105"/>
      <c r="F62" s="1106"/>
      <c r="G62" s="749"/>
    </row>
    <row r="63" spans="2:7" x14ac:dyDescent="0.2">
      <c r="B63" s="748"/>
      <c r="C63" s="778" t="s">
        <v>864</v>
      </c>
      <c r="D63" s="1107" t="str">
        <f>IFERROR(D62/F60,"")</f>
        <v/>
      </c>
      <c r="E63" s="1108"/>
      <c r="F63" s="1109"/>
      <c r="G63" s="749"/>
    </row>
    <row r="64" spans="2:7" x14ac:dyDescent="0.2">
      <c r="B64" s="748"/>
      <c r="C64" s="779"/>
      <c r="D64" s="780"/>
      <c r="E64" s="780"/>
      <c r="F64" s="780"/>
      <c r="G64" s="749"/>
    </row>
    <row r="65" spans="2:7" x14ac:dyDescent="0.2">
      <c r="B65" s="781"/>
      <c r="C65" s="782"/>
      <c r="D65" s="782"/>
      <c r="E65" s="782"/>
      <c r="F65" s="782"/>
      <c r="G65" s="783"/>
    </row>
    <row r="66" spans="2:7" x14ac:dyDescent="0.2">
      <c r="B66" s="717" t="s">
        <v>982</v>
      </c>
    </row>
    <row r="67" spans="2:7" x14ac:dyDescent="0.2">
      <c r="B67" s="717" t="s">
        <v>981</v>
      </c>
    </row>
  </sheetData>
  <sheetProtection password="CD7A" sheet="1" objects="1" scenarios="1"/>
  <mergeCells count="40">
    <mergeCell ref="C28:D28"/>
    <mergeCell ref="C29:D29"/>
    <mergeCell ref="C30:D30"/>
    <mergeCell ref="C22:E22"/>
    <mergeCell ref="C24:D24"/>
    <mergeCell ref="C25:D25"/>
    <mergeCell ref="C26:D26"/>
    <mergeCell ref="C27:D27"/>
    <mergeCell ref="C16:E16"/>
    <mergeCell ref="C17:E17"/>
    <mergeCell ref="C18:E18"/>
    <mergeCell ref="C19:E19"/>
    <mergeCell ref="C21:F21"/>
    <mergeCell ref="C10:E10"/>
    <mergeCell ref="C12:F12"/>
    <mergeCell ref="C13:E13"/>
    <mergeCell ref="C14:E14"/>
    <mergeCell ref="C15:E15"/>
    <mergeCell ref="C3:F3"/>
    <mergeCell ref="C6:E6"/>
    <mergeCell ref="C5:F5"/>
    <mergeCell ref="C7:E7"/>
    <mergeCell ref="C8:E8"/>
    <mergeCell ref="C31:D31"/>
    <mergeCell ref="C32:D32"/>
    <mergeCell ref="C33:D33"/>
    <mergeCell ref="C34:D34"/>
    <mergeCell ref="C47:D47"/>
    <mergeCell ref="C48:D48"/>
    <mergeCell ref="C50:F50"/>
    <mergeCell ref="C51:E51"/>
    <mergeCell ref="C52:E52"/>
    <mergeCell ref="C55:E55"/>
    <mergeCell ref="D62:F62"/>
    <mergeCell ref="D63:F63"/>
    <mergeCell ref="C56:E56"/>
    <mergeCell ref="C57:E57"/>
    <mergeCell ref="C58:E58"/>
    <mergeCell ref="C59:E59"/>
    <mergeCell ref="C60:E60"/>
  </mergeCells>
  <dataValidations count="2">
    <dataValidation type="list" allowBlank="1" showInputMessage="1" showErrorMessage="1" prompt="Obligatorio introducir datos" sqref="F22">
      <formula1>$L$22:$L$23</formula1>
    </dataValidation>
    <dataValidation type="list" allowBlank="1" showInputMessage="1" showErrorMessage="1" prompt="Obligatorio introducir datos" sqref="D38:D46">
      <formula1>$B$66:$B$67</formula1>
    </dataValidation>
  </dataValidations>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tabColor rgb="FF002060"/>
    <pageSetUpPr fitToPage="1"/>
  </sheetPr>
  <dimension ref="A1:V546"/>
  <sheetViews>
    <sheetView showGridLines="0" zoomScale="120" zoomScaleNormal="120" workbookViewId="0">
      <selection activeCell="D5" sqref="D5:J5"/>
    </sheetView>
  </sheetViews>
  <sheetFormatPr baseColWidth="10" defaultColWidth="11.5703125" defaultRowHeight="12.75" x14ac:dyDescent="0.2"/>
  <cols>
    <col min="1" max="1" width="5" style="71" customWidth="1"/>
    <col min="2" max="2" width="4.28515625" style="71" customWidth="1"/>
    <col min="3" max="5" width="10" style="71" customWidth="1"/>
    <col min="6" max="6" width="5.28515625" style="71" customWidth="1"/>
    <col min="7" max="7" width="11.5703125" style="71" customWidth="1"/>
    <col min="8" max="10" width="10" style="71" customWidth="1"/>
    <col min="11" max="11" width="13.7109375" style="71" customWidth="1"/>
    <col min="12" max="14" width="10" style="71" customWidth="1"/>
    <col min="15" max="15" width="7.7109375" style="71" customWidth="1"/>
    <col min="16" max="16" width="5.140625" style="71" customWidth="1"/>
    <col min="17" max="18" width="7.7109375" style="71" customWidth="1"/>
    <col min="19" max="19" width="7.7109375" style="71" hidden="1" customWidth="1"/>
    <col min="20" max="16384" width="11.5703125" style="71"/>
  </cols>
  <sheetData>
    <row r="1" spans="2:19" s="65" customFormat="1" ht="6.75" customHeight="1" x14ac:dyDescent="0.2"/>
    <row r="2" spans="2:19" s="65" customFormat="1" ht="24.6" customHeight="1" x14ac:dyDescent="0.2">
      <c r="B2" s="1187" t="s">
        <v>1213</v>
      </c>
      <c r="C2" s="1187"/>
      <c r="D2" s="1187"/>
      <c r="E2" s="1187"/>
      <c r="F2" s="1187"/>
      <c r="G2" s="1187"/>
      <c r="H2" s="1187"/>
      <c r="I2" s="1187"/>
      <c r="J2" s="1187"/>
      <c r="K2" s="1187"/>
      <c r="L2" s="1187"/>
      <c r="M2" s="1187"/>
      <c r="N2" s="1187"/>
    </row>
    <row r="3" spans="2:19" s="65" customFormat="1" ht="24.6" customHeight="1" x14ac:dyDescent="0.2">
      <c r="B3" s="1188" t="s">
        <v>1214</v>
      </c>
      <c r="C3" s="1188"/>
      <c r="D3" s="1188"/>
      <c r="E3" s="1188"/>
      <c r="F3" s="1188"/>
      <c r="G3" s="1188"/>
      <c r="H3" s="1188"/>
      <c r="I3" s="1188"/>
      <c r="J3" s="1188"/>
      <c r="K3" s="1188"/>
      <c r="L3" s="1188"/>
      <c r="M3" s="1188"/>
      <c r="N3" s="1188"/>
      <c r="P3" s="129"/>
      <c r="Q3" s="131"/>
    </row>
    <row r="4" spans="2:19" s="65" customFormat="1" ht="24.75" customHeight="1" x14ac:dyDescent="0.2">
      <c r="D4" s="66"/>
    </row>
    <row r="5" spans="2:19" s="93" customFormat="1" ht="20.100000000000001" customHeight="1" x14ac:dyDescent="0.2">
      <c r="B5" s="1189" t="s">
        <v>1197</v>
      </c>
      <c r="C5" s="1189"/>
      <c r="D5" s="1153"/>
      <c r="E5" s="1153"/>
      <c r="F5" s="1153"/>
      <c r="G5" s="1153"/>
      <c r="H5" s="1153"/>
      <c r="I5" s="1153"/>
      <c r="J5" s="1153"/>
      <c r="K5" s="119" t="s">
        <v>865</v>
      </c>
      <c r="L5" s="1153"/>
      <c r="M5" s="1153"/>
      <c r="N5" s="1153"/>
    </row>
    <row r="6" spans="2:19" s="93" customFormat="1" ht="20.100000000000001" customHeight="1" x14ac:dyDescent="0.2">
      <c r="B6" s="1189" t="s">
        <v>1198</v>
      </c>
      <c r="C6" s="1189"/>
      <c r="D6" s="1189"/>
      <c r="E6" s="1153"/>
      <c r="F6" s="1153"/>
      <c r="G6" s="1153"/>
      <c r="H6" s="119" t="s">
        <v>866</v>
      </c>
      <c r="I6" s="1153"/>
      <c r="J6" s="1153"/>
      <c r="K6" s="1153"/>
      <c r="L6" s="1153"/>
      <c r="M6" s="1153"/>
      <c r="N6" s="1153"/>
    </row>
    <row r="7" spans="2:19" s="93" customFormat="1" ht="20.100000000000001" customHeight="1" x14ac:dyDescent="0.2">
      <c r="B7" s="93" t="s">
        <v>867</v>
      </c>
      <c r="C7" s="1153"/>
      <c r="D7" s="1153"/>
      <c r="E7" s="119" t="s">
        <v>1020</v>
      </c>
      <c r="F7" s="1153"/>
      <c r="G7" s="1153"/>
      <c r="H7" s="1153"/>
      <c r="I7" s="1191" t="s">
        <v>1021</v>
      </c>
      <c r="J7" s="1191"/>
      <c r="K7" s="1190"/>
      <c r="L7" s="1190"/>
      <c r="M7" s="1190"/>
      <c r="N7" s="1190"/>
      <c r="S7" s="93" t="s">
        <v>933</v>
      </c>
    </row>
    <row r="8" spans="2:19" s="93" customFormat="1" ht="8.1" customHeight="1" x14ac:dyDescent="0.2">
      <c r="P8" s="190"/>
    </row>
    <row r="9" spans="2:19" s="93" customFormat="1" ht="15" customHeight="1" x14ac:dyDescent="0.2">
      <c r="B9" s="1195" t="s">
        <v>1202</v>
      </c>
      <c r="C9" s="1195"/>
      <c r="D9" s="1195"/>
      <c r="E9" s="1195"/>
      <c r="F9" s="1195"/>
      <c r="G9" s="1195"/>
      <c r="H9" s="1195"/>
      <c r="I9" s="1195"/>
      <c r="J9" s="1195"/>
      <c r="K9" s="1195"/>
      <c r="L9" s="1153"/>
      <c r="M9" s="1153"/>
      <c r="N9" s="1153"/>
    </row>
    <row r="10" spans="2:19" s="93" customFormat="1" ht="20.100000000000001" customHeight="1" x14ac:dyDescent="0.2">
      <c r="B10" s="1153"/>
      <c r="C10" s="1153"/>
      <c r="D10" s="1153"/>
      <c r="E10" s="1153"/>
      <c r="F10" s="1153"/>
      <c r="G10" s="1153"/>
      <c r="H10" s="1153"/>
      <c r="I10" s="1153"/>
      <c r="J10" s="1153"/>
      <c r="K10" s="119" t="s">
        <v>868</v>
      </c>
      <c r="L10" s="1153"/>
      <c r="M10" s="1153"/>
      <c r="N10" s="1153"/>
    </row>
    <row r="11" spans="2:19" s="93" customFormat="1" ht="20.100000000000001" customHeight="1" x14ac:dyDescent="0.2">
      <c r="B11" s="1154" t="s">
        <v>1198</v>
      </c>
      <c r="C11" s="1154"/>
      <c r="D11" s="1154"/>
      <c r="E11" s="1190"/>
      <c r="F11" s="1190"/>
      <c r="G11" s="1190"/>
      <c r="H11" s="119" t="s">
        <v>866</v>
      </c>
      <c r="I11" s="1153"/>
      <c r="J11" s="1153"/>
      <c r="K11" s="1153"/>
      <c r="L11" s="1153"/>
      <c r="M11" s="1153"/>
      <c r="N11" s="1153"/>
    </row>
    <row r="12" spans="2:19" s="93" customFormat="1" ht="20.100000000000001" customHeight="1" x14ac:dyDescent="0.2">
      <c r="B12" s="93" t="s">
        <v>867</v>
      </c>
      <c r="C12" s="1153"/>
      <c r="D12" s="1153"/>
      <c r="E12" s="119" t="s">
        <v>1020</v>
      </c>
      <c r="F12" s="1153"/>
      <c r="G12" s="1153"/>
      <c r="H12" s="1153"/>
      <c r="I12" s="1155" t="s">
        <v>1021</v>
      </c>
      <c r="J12" s="1155"/>
      <c r="K12" s="1190"/>
      <c r="L12" s="1190"/>
      <c r="M12" s="1190"/>
      <c r="N12" s="1190"/>
    </row>
    <row r="13" spans="2:19" s="93" customFormat="1" ht="20.100000000000001" customHeight="1" x14ac:dyDescent="0.2"/>
    <row r="14" spans="2:19" s="93" customFormat="1" ht="45" customHeight="1" x14ac:dyDescent="0.2">
      <c r="B14" s="197"/>
      <c r="C14" s="1192" t="s">
        <v>1199</v>
      </c>
      <c r="D14" s="1193"/>
      <c r="E14" s="1193"/>
      <c r="F14" s="1193"/>
      <c r="G14" s="1193"/>
      <c r="H14" s="1193"/>
      <c r="I14" s="1193"/>
      <c r="J14" s="1193"/>
      <c r="K14" s="1193"/>
      <c r="L14" s="1193"/>
      <c r="M14" s="1193"/>
      <c r="N14" s="1194"/>
    </row>
    <row r="15" spans="2:19" s="93" customFormat="1" ht="24.95" customHeight="1" x14ac:dyDescent="0.2">
      <c r="B15" s="1158" t="s">
        <v>1201</v>
      </c>
      <c r="C15" s="1158"/>
      <c r="D15" s="1158"/>
      <c r="E15" s="1158"/>
      <c r="F15" s="1158"/>
      <c r="G15" s="1158"/>
      <c r="H15" s="1158"/>
      <c r="I15" s="1158"/>
      <c r="J15" s="1156" t="s">
        <v>1196</v>
      </c>
      <c r="K15" s="1157"/>
      <c r="L15" s="1153"/>
      <c r="M15" s="1153"/>
      <c r="N15" s="1153"/>
      <c r="Q15" s="130"/>
    </row>
    <row r="16" spans="2:19" s="93" customFormat="1" ht="20.100000000000001" customHeight="1" x14ac:dyDescent="0.2">
      <c r="B16" s="1160" t="s">
        <v>869</v>
      </c>
      <c r="C16" s="1160"/>
      <c r="D16" s="1160"/>
      <c r="E16" s="1160"/>
      <c r="F16" s="1160"/>
      <c r="G16" s="1160"/>
      <c r="H16" s="1153"/>
      <c r="I16" s="1153"/>
      <c r="J16" s="1158" t="s">
        <v>1200</v>
      </c>
      <c r="K16" s="1158"/>
      <c r="L16" s="1158"/>
      <c r="M16" s="1158"/>
      <c r="N16" s="1158"/>
      <c r="P16" s="190"/>
    </row>
    <row r="17" spans="2:16" s="93" customFormat="1" ht="20.100000000000001" customHeight="1" x14ac:dyDescent="0.2">
      <c r="B17" s="1153"/>
      <c r="C17" s="1153"/>
      <c r="D17" s="113" t="s">
        <v>870</v>
      </c>
      <c r="E17" s="1153"/>
      <c r="F17" s="1153"/>
      <c r="G17" s="1159" t="s">
        <v>1025</v>
      </c>
      <c r="H17" s="1159"/>
      <c r="I17" s="1159"/>
      <c r="J17" s="119" t="s">
        <v>927</v>
      </c>
      <c r="K17" s="188"/>
      <c r="L17" s="118" t="s">
        <v>870</v>
      </c>
      <c r="M17" s="1153"/>
      <c r="N17" s="1153"/>
    </row>
    <row r="18" spans="2:16" s="93" customFormat="1" ht="20.100000000000001" customHeight="1" x14ac:dyDescent="0.2">
      <c r="B18" s="191" t="s">
        <v>928</v>
      </c>
      <c r="C18" s="189"/>
      <c r="D18" s="191" t="s">
        <v>929</v>
      </c>
      <c r="E18" s="191"/>
      <c r="F18" s="191"/>
      <c r="G18" s="191"/>
      <c r="H18" s="191"/>
      <c r="I18" s="191"/>
      <c r="J18" s="191"/>
      <c r="K18" s="191"/>
      <c r="L18" s="191"/>
      <c r="M18" s="191"/>
      <c r="N18" s="191"/>
    </row>
    <row r="19" spans="2:16" s="65" customFormat="1" x14ac:dyDescent="0.2">
      <c r="B19" s="67"/>
      <c r="C19" s="67"/>
      <c r="D19" s="68"/>
      <c r="E19" s="68"/>
      <c r="F19" s="68"/>
      <c r="G19" s="68"/>
      <c r="H19" s="68"/>
      <c r="I19" s="68"/>
      <c r="J19" s="68"/>
      <c r="K19" s="68"/>
      <c r="L19" s="68"/>
      <c r="M19" s="68"/>
      <c r="N19" s="68"/>
      <c r="P19" s="109"/>
    </row>
    <row r="20" spans="2:16" s="65" customFormat="1" x14ac:dyDescent="0.2">
      <c r="B20" s="93" t="s">
        <v>871</v>
      </c>
      <c r="C20" s="70"/>
    </row>
    <row r="21" spans="2:16" s="65" customFormat="1" x14ac:dyDescent="0.2">
      <c r="B21" s="69"/>
      <c r="C21" s="70"/>
    </row>
    <row r="22" spans="2:16" s="65" customFormat="1" ht="15" customHeight="1" x14ac:dyDescent="0.2">
      <c r="B22" s="110" t="s">
        <v>1026</v>
      </c>
      <c r="C22" s="111"/>
      <c r="D22" s="112"/>
      <c r="E22" s="112"/>
    </row>
    <row r="23" spans="2:16" s="65" customFormat="1" ht="17.100000000000001" customHeight="1" x14ac:dyDescent="0.2">
      <c r="B23" s="1209">
        <f>PRESENTACIÓN!C13</f>
        <v>0</v>
      </c>
      <c r="C23" s="1210"/>
      <c r="D23" s="1210"/>
      <c r="E23" s="1210"/>
      <c r="F23" s="1210"/>
      <c r="G23" s="1210"/>
      <c r="H23" s="1210"/>
      <c r="I23" s="1210"/>
      <c r="J23" s="1210"/>
      <c r="K23" s="1210"/>
      <c r="L23" s="1210"/>
      <c r="M23" s="1210"/>
      <c r="N23" s="1211"/>
      <c r="P23" s="109"/>
    </row>
    <row r="24" spans="2:16" s="65" customFormat="1" x14ac:dyDescent="0.2">
      <c r="B24" s="133"/>
    </row>
    <row r="25" spans="2:16" s="65" customFormat="1" ht="17.100000000000001" customHeight="1" x14ac:dyDescent="0.2">
      <c r="B25" s="73"/>
      <c r="C25" s="74" t="s">
        <v>943</v>
      </c>
      <c r="D25" s="74"/>
      <c r="E25" s="74"/>
      <c r="F25" s="74"/>
      <c r="G25" s="74"/>
      <c r="H25" s="74"/>
      <c r="I25" s="74"/>
      <c r="J25" s="74"/>
      <c r="K25" s="75"/>
      <c r="L25" s="1196">
        <f>IF('PRESUPUESTO TOTAL'!G52&gt;0,'PRESUPUESTO TOTAL'!G52,'PRESUPUESTO TOTAL'!C52)</f>
        <v>0</v>
      </c>
      <c r="M25" s="1197"/>
      <c r="N25" s="1198"/>
    </row>
    <row r="26" spans="2:16" s="65" customFormat="1" ht="17.100000000000001" customHeight="1" x14ac:dyDescent="0.2">
      <c r="B26" s="73"/>
      <c r="C26" s="74" t="s">
        <v>872</v>
      </c>
      <c r="D26" s="74"/>
      <c r="E26" s="74"/>
      <c r="F26" s="74"/>
      <c r="G26" s="74"/>
      <c r="H26" s="74"/>
      <c r="I26" s="74"/>
      <c r="J26" s="74"/>
      <c r="K26" s="75"/>
      <c r="L26" s="1199" t="str">
        <f>'PRESUPUESTO TOTAL'!E56</f>
        <v>100%</v>
      </c>
      <c r="M26" s="1200"/>
      <c r="N26" s="1201"/>
    </row>
    <row r="27" spans="2:16" s="65" customFormat="1" ht="17.100000000000001" customHeight="1" x14ac:dyDescent="0.2">
      <c r="B27" s="73"/>
      <c r="C27" s="74" t="s">
        <v>1240</v>
      </c>
      <c r="D27" s="74"/>
      <c r="E27" s="74"/>
      <c r="F27" s="74"/>
      <c r="G27" s="74"/>
      <c r="H27" s="74"/>
      <c r="I27" s="74"/>
      <c r="J27" s="74"/>
      <c r="K27" s="75"/>
      <c r="L27" s="1202">
        <f>'PRESUPUESTO TOTAL'!C52</f>
        <v>0</v>
      </c>
      <c r="M27" s="1202"/>
      <c r="N27" s="1202"/>
    </row>
    <row r="28" spans="2:16" s="65" customFormat="1" ht="17.100000000000001" customHeight="1" x14ac:dyDescent="0.2">
      <c r="B28" s="73"/>
      <c r="C28" s="74" t="s">
        <v>841</v>
      </c>
      <c r="D28" s="74"/>
      <c r="E28" s="74"/>
      <c r="F28" s="74"/>
      <c r="G28" s="74"/>
      <c r="H28" s="74"/>
      <c r="I28" s="74"/>
      <c r="J28" s="74"/>
      <c r="K28" s="75"/>
      <c r="L28" s="1196">
        <f>'PRESUPUESTO ACEPTADO'!H27</f>
        <v>0</v>
      </c>
      <c r="M28" s="1203"/>
      <c r="N28" s="1204"/>
    </row>
    <row r="29" spans="2:16" s="65" customFormat="1" ht="17.100000000000001" customHeight="1" x14ac:dyDescent="0.2">
      <c r="B29" s="73"/>
      <c r="C29" s="1207" t="s">
        <v>873</v>
      </c>
      <c r="D29" s="1207"/>
      <c r="E29" s="1207"/>
      <c r="F29" s="1207"/>
      <c r="G29" s="1207"/>
      <c r="H29" s="1207"/>
      <c r="I29" s="1207"/>
      <c r="J29" s="1207"/>
      <c r="K29" s="1208"/>
      <c r="L29" s="1205"/>
      <c r="M29" s="1205"/>
      <c r="N29" s="1205"/>
    </row>
    <row r="30" spans="2:16" s="65" customFormat="1" ht="17.100000000000001" customHeight="1" x14ac:dyDescent="0.2">
      <c r="B30" s="73"/>
      <c r="C30" s="74" t="s">
        <v>874</v>
      </c>
      <c r="D30" s="74"/>
      <c r="E30" s="74"/>
      <c r="F30" s="74"/>
      <c r="G30" s="74"/>
      <c r="H30" s="74"/>
      <c r="I30" s="74"/>
      <c r="J30" s="74"/>
      <c r="K30" s="75"/>
      <c r="L30" s="1206" t="str">
        <f>IFERROR(L29/L28,"")</f>
        <v/>
      </c>
      <c r="M30" s="1206"/>
      <c r="N30" s="1206"/>
    </row>
    <row r="31" spans="2:16" s="65" customFormat="1" ht="17.100000000000001" customHeight="1" x14ac:dyDescent="0.2">
      <c r="B31" s="73"/>
      <c r="C31" s="74" t="s">
        <v>1219</v>
      </c>
      <c r="D31" s="74"/>
      <c r="E31" s="74"/>
      <c r="F31" s="74"/>
      <c r="G31" s="74"/>
      <c r="H31" s="74"/>
      <c r="I31" s="74"/>
      <c r="J31" s="74"/>
      <c r="K31" s="75"/>
      <c r="L31" s="1196">
        <f>'PLAN DE FINANCIACIÓN'!D62</f>
        <v>0</v>
      </c>
      <c r="M31" s="1197"/>
      <c r="N31" s="1198"/>
    </row>
    <row r="32" spans="2:16" s="65" customFormat="1" ht="17.100000000000001" customHeight="1" x14ac:dyDescent="0.2">
      <c r="B32" s="76"/>
      <c r="C32" s="77" t="s">
        <v>1220</v>
      </c>
      <c r="D32" s="77"/>
      <c r="E32" s="77"/>
      <c r="F32" s="77"/>
      <c r="G32" s="77"/>
      <c r="H32" s="77"/>
      <c r="I32" s="77"/>
      <c r="J32" s="77"/>
      <c r="K32" s="78"/>
      <c r="L32" s="1206" t="str">
        <f>'PLAN DE FINANCIACIÓN'!D63</f>
        <v/>
      </c>
      <c r="M32" s="1206"/>
      <c r="N32" s="1206"/>
    </row>
    <row r="33" spans="2:17" s="65" customFormat="1" x14ac:dyDescent="0.2"/>
    <row r="34" spans="2:17" s="79" customFormat="1" x14ac:dyDescent="0.2">
      <c r="B34" s="1189" t="s">
        <v>875</v>
      </c>
      <c r="C34" s="1189"/>
      <c r="D34" s="1189"/>
      <c r="E34" s="1189"/>
      <c r="F34" s="1189"/>
      <c r="G34" s="1189"/>
      <c r="H34" s="1189"/>
      <c r="I34" s="1189"/>
      <c r="J34" s="1189"/>
      <c r="K34" s="1189"/>
      <c r="L34" s="1189"/>
      <c r="M34" s="1189"/>
      <c r="N34" s="1189"/>
    </row>
    <row r="35" spans="2:17" s="79" customFormat="1" x14ac:dyDescent="0.2"/>
    <row r="36" spans="2:17" s="79" customFormat="1" x14ac:dyDescent="0.2">
      <c r="B36" s="1167" t="s">
        <v>925</v>
      </c>
      <c r="C36" s="1167"/>
      <c r="D36" s="1167"/>
      <c r="E36" s="1167"/>
      <c r="F36" s="1167"/>
      <c r="G36" s="1167"/>
      <c r="H36" s="1167"/>
      <c r="I36" s="1167"/>
      <c r="J36" s="1167"/>
      <c r="K36" s="1167"/>
      <c r="L36" s="1167"/>
      <c r="M36" s="1167"/>
      <c r="N36" s="1167"/>
    </row>
    <row r="37" spans="2:17" s="79" customFormat="1" x14ac:dyDescent="0.2">
      <c r="B37" s="1167"/>
      <c r="C37" s="1167"/>
      <c r="D37" s="1167"/>
      <c r="E37" s="1167"/>
      <c r="F37" s="1167"/>
      <c r="G37" s="1167"/>
      <c r="H37" s="1167"/>
      <c r="I37" s="1167"/>
      <c r="J37" s="1167"/>
      <c r="K37" s="1167"/>
      <c r="L37" s="1167"/>
      <c r="M37" s="1167"/>
      <c r="N37" s="1167"/>
    </row>
    <row r="38" spans="2:17" s="79" customFormat="1" ht="12.75" customHeight="1" x14ac:dyDescent="0.2"/>
    <row r="39" spans="2:17" s="79" customFormat="1" x14ac:dyDescent="0.2">
      <c r="B39" s="79" t="s">
        <v>876</v>
      </c>
      <c r="C39" s="1162" t="s">
        <v>1203</v>
      </c>
      <c r="D39" s="1162"/>
      <c r="E39" s="1162"/>
      <c r="F39" s="1162"/>
      <c r="G39" s="1162"/>
      <c r="H39" s="1162"/>
      <c r="I39" s="1162"/>
      <c r="J39" s="1162"/>
      <c r="K39" s="1162"/>
      <c r="L39" s="1162"/>
      <c r="M39" s="1162"/>
      <c r="N39" s="1162"/>
      <c r="P39" s="80"/>
      <c r="Q39" s="80"/>
    </row>
    <row r="40" spans="2:17" s="79" customFormat="1" x14ac:dyDescent="0.2">
      <c r="B40" s="81"/>
      <c r="C40" s="1162"/>
      <c r="D40" s="1162"/>
      <c r="E40" s="1162"/>
      <c r="F40" s="1162"/>
      <c r="G40" s="1162"/>
      <c r="H40" s="1162"/>
      <c r="I40" s="1162"/>
      <c r="J40" s="1162"/>
      <c r="K40" s="1162"/>
      <c r="L40" s="1162"/>
      <c r="M40" s="1162"/>
      <c r="N40" s="1162"/>
      <c r="P40" s="80"/>
      <c r="Q40" s="80"/>
    </row>
    <row r="41" spans="2:17" s="79" customFormat="1" ht="15" customHeight="1" x14ac:dyDescent="0.2">
      <c r="B41" s="81"/>
      <c r="C41" s="1162"/>
      <c r="D41" s="1162"/>
      <c r="E41" s="1162"/>
      <c r="F41" s="1162"/>
      <c r="G41" s="1162"/>
      <c r="H41" s="1162"/>
      <c r="I41" s="1162"/>
      <c r="J41" s="1162"/>
      <c r="K41" s="1162"/>
      <c r="L41" s="1162"/>
      <c r="M41" s="1162"/>
      <c r="N41" s="1162"/>
      <c r="P41" s="80"/>
      <c r="Q41" s="80"/>
    </row>
    <row r="42" spans="2:17" s="79" customFormat="1" x14ac:dyDescent="0.2">
      <c r="P42" s="82"/>
      <c r="Q42" s="82"/>
    </row>
    <row r="43" spans="2:17" s="79" customFormat="1" x14ac:dyDescent="0.2">
      <c r="B43" s="79" t="s">
        <v>877</v>
      </c>
      <c r="C43" s="1162" t="s">
        <v>1204</v>
      </c>
      <c r="D43" s="1162"/>
      <c r="E43" s="1162"/>
      <c r="F43" s="1162"/>
      <c r="G43" s="1162"/>
      <c r="H43" s="1162"/>
      <c r="I43" s="1162"/>
      <c r="J43" s="1162"/>
      <c r="K43" s="1162"/>
      <c r="L43" s="1162"/>
      <c r="M43" s="1162"/>
      <c r="N43" s="1162"/>
      <c r="P43" s="80"/>
      <c r="Q43" s="80"/>
    </row>
    <row r="44" spans="2:17" s="79" customFormat="1" x14ac:dyDescent="0.2">
      <c r="C44" s="1162"/>
      <c r="D44" s="1162"/>
      <c r="E44" s="1162"/>
      <c r="F44" s="1162"/>
      <c r="G44" s="1162"/>
      <c r="H44" s="1162"/>
      <c r="I44" s="1162"/>
      <c r="J44" s="1162"/>
      <c r="K44" s="1162"/>
      <c r="L44" s="1162"/>
      <c r="M44" s="1162"/>
      <c r="N44" s="1162"/>
      <c r="P44" s="80"/>
      <c r="Q44" s="80"/>
    </row>
    <row r="45" spans="2:17" s="79" customFormat="1" ht="14.25" customHeight="1" x14ac:dyDescent="0.2">
      <c r="C45" s="1162"/>
      <c r="D45" s="1162"/>
      <c r="E45" s="1162"/>
      <c r="F45" s="1162"/>
      <c r="G45" s="1162"/>
      <c r="H45" s="1162"/>
      <c r="I45" s="1162"/>
      <c r="J45" s="1162"/>
      <c r="K45" s="1162"/>
      <c r="L45" s="1162"/>
      <c r="M45" s="1162"/>
      <c r="N45" s="1162"/>
      <c r="P45" s="80"/>
      <c r="Q45" s="80"/>
    </row>
    <row r="46" spans="2:17" s="79" customFormat="1" x14ac:dyDescent="0.2">
      <c r="C46" s="83"/>
      <c r="D46" s="83"/>
      <c r="E46" s="83"/>
      <c r="F46" s="83"/>
      <c r="G46" s="83"/>
      <c r="H46" s="83"/>
      <c r="I46" s="83"/>
      <c r="J46" s="83"/>
      <c r="K46" s="83"/>
      <c r="L46" s="83"/>
      <c r="M46" s="83"/>
      <c r="N46" s="83"/>
      <c r="P46" s="82"/>
      <c r="Q46" s="82"/>
    </row>
    <row r="47" spans="2:17" s="79" customFormat="1" x14ac:dyDescent="0.2">
      <c r="B47" s="79" t="s">
        <v>878</v>
      </c>
      <c r="C47" s="1162" t="s">
        <v>1205</v>
      </c>
      <c r="D47" s="1162"/>
      <c r="E47" s="1162"/>
      <c r="F47" s="1162"/>
      <c r="G47" s="1162"/>
      <c r="H47" s="1162"/>
      <c r="I47" s="1162"/>
      <c r="J47" s="1162"/>
      <c r="K47" s="1162"/>
      <c r="L47" s="1162"/>
      <c r="M47" s="1162"/>
      <c r="N47" s="1162"/>
      <c r="P47" s="80"/>
      <c r="Q47" s="80"/>
    </row>
    <row r="48" spans="2:17" s="79" customFormat="1" x14ac:dyDescent="0.2">
      <c r="C48" s="1162"/>
      <c r="D48" s="1162"/>
      <c r="E48" s="1162"/>
      <c r="F48" s="1162"/>
      <c r="G48" s="1162"/>
      <c r="H48" s="1162"/>
      <c r="I48" s="1162"/>
      <c r="J48" s="1162"/>
      <c r="K48" s="1162"/>
      <c r="L48" s="1162"/>
      <c r="M48" s="1162"/>
      <c r="N48" s="1162"/>
      <c r="P48" s="80"/>
      <c r="Q48" s="80"/>
    </row>
    <row r="49" spans="2:22" s="79" customFormat="1" ht="14.25" customHeight="1" x14ac:dyDescent="0.2">
      <c r="C49" s="1162"/>
      <c r="D49" s="1162"/>
      <c r="E49" s="1162"/>
      <c r="F49" s="1162"/>
      <c r="G49" s="1162"/>
      <c r="H49" s="1162"/>
      <c r="I49" s="1162"/>
      <c r="J49" s="1162"/>
      <c r="K49" s="1162"/>
      <c r="L49" s="1162"/>
      <c r="M49" s="1162"/>
      <c r="N49" s="1162"/>
      <c r="P49" s="80"/>
      <c r="Q49" s="80"/>
    </row>
    <row r="50" spans="2:22" s="79" customFormat="1" x14ac:dyDescent="0.2">
      <c r="C50" s="121"/>
      <c r="D50" s="121"/>
      <c r="E50" s="121"/>
      <c r="F50" s="121"/>
      <c r="G50" s="121"/>
      <c r="H50" s="121"/>
      <c r="I50" s="121"/>
      <c r="J50" s="121"/>
      <c r="K50" s="121"/>
      <c r="L50" s="121"/>
      <c r="M50" s="121"/>
      <c r="N50" s="121"/>
      <c r="P50" s="80"/>
      <c r="Q50" s="80"/>
    </row>
    <row r="51" spans="2:22" s="79" customFormat="1" x14ac:dyDescent="0.2">
      <c r="B51" s="79" t="s">
        <v>879</v>
      </c>
      <c r="C51" s="1162" t="s">
        <v>880</v>
      </c>
      <c r="D51" s="1162"/>
      <c r="E51" s="1162"/>
      <c r="F51" s="1162"/>
      <c r="G51" s="1162"/>
      <c r="H51" s="1162"/>
      <c r="I51" s="1162"/>
      <c r="J51" s="1162"/>
      <c r="K51" s="1162"/>
      <c r="L51" s="1162"/>
      <c r="M51" s="1162"/>
      <c r="N51" s="1162"/>
      <c r="P51" s="80"/>
      <c r="Q51" s="80"/>
    </row>
    <row r="52" spans="2:22" s="79" customFormat="1" ht="15.75" customHeight="1" x14ac:dyDescent="0.2">
      <c r="B52" s="84"/>
      <c r="C52" s="1162"/>
      <c r="D52" s="1162"/>
      <c r="E52" s="1162"/>
      <c r="F52" s="1162"/>
      <c r="G52" s="1162"/>
      <c r="H52" s="1162"/>
      <c r="I52" s="1162"/>
      <c r="J52" s="1162"/>
      <c r="K52" s="1162"/>
      <c r="L52" s="1162"/>
      <c r="M52" s="1162"/>
      <c r="N52" s="1162"/>
      <c r="P52" s="80"/>
      <c r="Q52" s="80"/>
    </row>
    <row r="53" spans="2:22" s="79" customFormat="1" ht="12.75" customHeight="1" x14ac:dyDescent="0.2">
      <c r="C53" s="83"/>
      <c r="D53" s="83"/>
      <c r="E53" s="83"/>
      <c r="F53" s="83"/>
      <c r="G53" s="83"/>
      <c r="H53" s="83"/>
      <c r="I53" s="83"/>
      <c r="J53" s="83"/>
      <c r="K53" s="83"/>
      <c r="L53" s="83"/>
      <c r="M53" s="83"/>
      <c r="N53" s="83"/>
      <c r="P53" s="82"/>
      <c r="Q53" s="82"/>
    </row>
    <row r="54" spans="2:22" s="79" customFormat="1" ht="12.75" customHeight="1" x14ac:dyDescent="0.2">
      <c r="B54" s="79" t="s">
        <v>881</v>
      </c>
      <c r="C54" s="1162" t="s">
        <v>882</v>
      </c>
      <c r="D54" s="1162"/>
      <c r="E54" s="1162"/>
      <c r="F54" s="1162"/>
      <c r="G54" s="1162"/>
      <c r="H54" s="1162"/>
      <c r="I54" s="1162"/>
      <c r="J54" s="1162"/>
      <c r="K54" s="1162"/>
      <c r="L54" s="1162"/>
      <c r="M54" s="1162"/>
      <c r="N54" s="1162"/>
      <c r="P54" s="82"/>
      <c r="Q54" s="82"/>
    </row>
    <row r="55" spans="2:22" s="79" customFormat="1" x14ac:dyDescent="0.2">
      <c r="C55" s="1162"/>
      <c r="D55" s="1162"/>
      <c r="E55" s="1162"/>
      <c r="F55" s="1162"/>
      <c r="G55" s="1162"/>
      <c r="H55" s="1162"/>
      <c r="I55" s="1162"/>
      <c r="J55" s="1162"/>
      <c r="K55" s="1162"/>
      <c r="L55" s="1162"/>
      <c r="M55" s="1162"/>
      <c r="N55" s="1162"/>
    </row>
    <row r="56" spans="2:22" s="79" customFormat="1" ht="14.25" customHeight="1" x14ac:dyDescent="0.2">
      <c r="C56" s="1162"/>
      <c r="D56" s="1162"/>
      <c r="E56" s="1162"/>
      <c r="F56" s="1162"/>
      <c r="G56" s="1162"/>
      <c r="H56" s="1162"/>
      <c r="I56" s="1162"/>
      <c r="J56" s="1162"/>
      <c r="K56" s="1162"/>
      <c r="L56" s="1162"/>
      <c r="M56" s="1162"/>
      <c r="N56" s="1162"/>
    </row>
    <row r="57" spans="2:22" s="79" customFormat="1" ht="15.75" customHeight="1" x14ac:dyDescent="0.2">
      <c r="C57" s="192"/>
      <c r="D57" s="192"/>
      <c r="E57" s="192"/>
      <c r="F57" s="192"/>
      <c r="G57" s="192"/>
      <c r="H57" s="192"/>
      <c r="I57" s="192"/>
      <c r="J57" s="192"/>
      <c r="K57" s="192"/>
      <c r="L57" s="192"/>
      <c r="M57" s="192"/>
      <c r="N57" s="192"/>
    </row>
    <row r="58" spans="2:22" s="79" customFormat="1" ht="12.75" customHeight="1" x14ac:dyDescent="0.2">
      <c r="B58" s="128" t="s">
        <v>883</v>
      </c>
      <c r="C58" s="1162" t="s">
        <v>957</v>
      </c>
      <c r="D58" s="1162"/>
      <c r="E58" s="1162"/>
      <c r="F58" s="1162"/>
      <c r="G58" s="1162"/>
      <c r="H58" s="1162"/>
      <c r="I58" s="1162"/>
      <c r="J58" s="1162"/>
      <c r="K58" s="1162"/>
      <c r="L58" s="1162"/>
      <c r="M58" s="1162"/>
      <c r="N58" s="1162"/>
      <c r="O58" s="869"/>
      <c r="Q58" s="130"/>
      <c r="R58" s="130"/>
      <c r="S58" s="130"/>
      <c r="T58" s="130"/>
      <c r="U58" s="130"/>
      <c r="V58" s="130"/>
    </row>
    <row r="59" spans="2:22" s="79" customFormat="1" ht="12.75" customHeight="1" x14ac:dyDescent="0.2">
      <c r="B59" s="128"/>
      <c r="C59" s="1162"/>
      <c r="D59" s="1162"/>
      <c r="E59" s="1162"/>
      <c r="F59" s="1162"/>
      <c r="G59" s="1162"/>
      <c r="H59" s="1162"/>
      <c r="I59" s="1162"/>
      <c r="J59" s="1162"/>
      <c r="K59" s="1162"/>
      <c r="L59" s="1162"/>
      <c r="M59" s="1162"/>
      <c r="N59" s="1162"/>
      <c r="O59" s="869"/>
      <c r="Q59" s="130"/>
      <c r="R59" s="130"/>
      <c r="S59" s="130"/>
      <c r="T59" s="130"/>
      <c r="U59" s="130"/>
      <c r="V59" s="130"/>
    </row>
    <row r="60" spans="2:22" s="79" customFormat="1" x14ac:dyDescent="0.2">
      <c r="D60" s="127" t="s">
        <v>930</v>
      </c>
      <c r="E60" s="127"/>
      <c r="F60" s="127"/>
      <c r="G60" s="127"/>
      <c r="H60" s="127"/>
      <c r="I60" s="127"/>
      <c r="J60" s="127"/>
      <c r="K60" s="127"/>
      <c r="L60" s="127"/>
      <c r="M60" s="127"/>
    </row>
    <row r="61" spans="2:22" s="79" customFormat="1" ht="18" customHeight="1" x14ac:dyDescent="0.2">
      <c r="D61" s="128" t="s">
        <v>931</v>
      </c>
      <c r="E61" s="128"/>
      <c r="F61" s="128"/>
      <c r="G61" s="128"/>
      <c r="H61" s="128"/>
      <c r="I61" s="128"/>
      <c r="J61" s="128"/>
      <c r="K61" s="128"/>
      <c r="L61" s="128"/>
      <c r="M61" s="128"/>
    </row>
    <row r="62" spans="2:22" s="872" customFormat="1" ht="12.75" customHeight="1" x14ac:dyDescent="0.2">
      <c r="D62" s="128"/>
      <c r="E62" s="128"/>
      <c r="F62" s="128"/>
      <c r="G62" s="128"/>
      <c r="H62" s="128"/>
      <c r="I62" s="128"/>
      <c r="J62" s="128"/>
      <c r="K62" s="128"/>
      <c r="L62" s="128"/>
      <c r="M62" s="128"/>
    </row>
    <row r="63" spans="2:22" s="872" customFormat="1" ht="12.75" customHeight="1" x14ac:dyDescent="0.2">
      <c r="B63" s="79" t="s">
        <v>884</v>
      </c>
      <c r="C63" s="1161" t="s">
        <v>1206</v>
      </c>
      <c r="D63" s="1161"/>
      <c r="E63" s="1161"/>
      <c r="F63" s="1161"/>
      <c r="G63" s="1161"/>
      <c r="H63" s="1161"/>
      <c r="I63" s="1161"/>
      <c r="J63" s="1161"/>
      <c r="K63" s="1161"/>
      <c r="L63" s="1161"/>
      <c r="M63" s="1161"/>
      <c r="N63" s="1161"/>
    </row>
    <row r="64" spans="2:22" s="872" customFormat="1" ht="12.75" customHeight="1" x14ac:dyDescent="0.2">
      <c r="B64" s="79"/>
      <c r="C64" s="1161"/>
      <c r="D64" s="1161"/>
      <c r="E64" s="1161"/>
      <c r="F64" s="1161"/>
      <c r="G64" s="1161"/>
      <c r="H64" s="1161"/>
      <c r="I64" s="1161"/>
      <c r="J64" s="1161"/>
      <c r="K64" s="1161"/>
      <c r="L64" s="1161"/>
      <c r="M64" s="1161"/>
      <c r="N64" s="1161"/>
    </row>
    <row r="65" spans="1:17" s="872" customFormat="1" ht="12.75" customHeight="1" x14ac:dyDescent="0.2">
      <c r="B65" s="132"/>
      <c r="C65" s="874"/>
      <c r="D65" s="874"/>
      <c r="E65" s="874"/>
      <c r="F65" s="874"/>
      <c r="G65" s="874"/>
      <c r="H65" s="874"/>
      <c r="I65" s="874"/>
      <c r="J65" s="874"/>
      <c r="K65" s="874"/>
      <c r="L65" s="874"/>
      <c r="M65" s="874"/>
      <c r="N65" s="874"/>
    </row>
    <row r="66" spans="1:17" s="872" customFormat="1" ht="12.75" customHeight="1" x14ac:dyDescent="0.2">
      <c r="B66" s="79" t="s">
        <v>885</v>
      </c>
      <c r="C66" s="1161" t="s">
        <v>1006</v>
      </c>
      <c r="D66" s="1161"/>
      <c r="E66" s="1161"/>
      <c r="F66" s="1161"/>
      <c r="G66" s="1161"/>
      <c r="H66" s="1161"/>
      <c r="I66" s="1161"/>
      <c r="J66" s="1161"/>
      <c r="K66" s="1161"/>
      <c r="L66" s="1161"/>
      <c r="M66" s="1161"/>
      <c r="N66" s="1161"/>
    </row>
    <row r="67" spans="1:17" s="872" customFormat="1" ht="12.75" customHeight="1" x14ac:dyDescent="0.2">
      <c r="B67" s="79"/>
      <c r="C67" s="1161"/>
      <c r="D67" s="1161"/>
      <c r="E67" s="1161"/>
      <c r="F67" s="1161"/>
      <c r="G67" s="1161"/>
      <c r="H67" s="1161"/>
      <c r="I67" s="1161"/>
      <c r="J67" s="1161"/>
      <c r="K67" s="1161"/>
      <c r="L67" s="1161"/>
      <c r="M67" s="1161"/>
      <c r="N67" s="1161"/>
    </row>
    <row r="68" spans="1:17" s="79" customFormat="1" ht="12.75" customHeight="1" x14ac:dyDescent="0.2">
      <c r="A68" s="82"/>
      <c r="B68" s="935"/>
      <c r="C68" s="935"/>
      <c r="D68" s="935"/>
      <c r="E68" s="935"/>
      <c r="F68" s="935"/>
      <c r="G68" s="935"/>
      <c r="H68" s="935"/>
      <c r="I68" s="935"/>
      <c r="J68" s="935"/>
      <c r="K68" s="935"/>
      <c r="L68" s="935"/>
      <c r="M68" s="935"/>
      <c r="N68" s="935"/>
      <c r="O68" s="924"/>
    </row>
    <row r="69" spans="1:17" s="79" customFormat="1" ht="12.6" customHeight="1" x14ac:dyDescent="0.2">
      <c r="B69" s="83"/>
      <c r="C69" s="1216"/>
      <c r="D69" s="1216"/>
      <c r="E69" s="1216"/>
      <c r="F69" s="1216"/>
      <c r="G69" s="1216"/>
      <c r="H69" s="1216"/>
      <c r="I69" s="1216"/>
      <c r="J69" s="1216"/>
      <c r="K69" s="1216"/>
      <c r="L69" s="1216"/>
      <c r="M69" s="1216"/>
      <c r="N69" s="1216"/>
    </row>
    <row r="70" spans="1:17" s="79" customFormat="1" ht="12.75" customHeight="1" x14ac:dyDescent="0.2">
      <c r="B70" s="872" t="s">
        <v>886</v>
      </c>
      <c r="C70" s="1161" t="s">
        <v>1222</v>
      </c>
      <c r="D70" s="1161"/>
      <c r="E70" s="1161"/>
      <c r="F70" s="1161"/>
      <c r="G70" s="1161"/>
      <c r="H70" s="1161"/>
      <c r="I70" s="1161"/>
      <c r="J70" s="1161"/>
      <c r="K70" s="1161"/>
      <c r="L70" s="1161"/>
      <c r="M70" s="1161"/>
      <c r="N70" s="1161"/>
    </row>
    <row r="71" spans="1:17" s="79" customFormat="1" ht="12.75" customHeight="1" x14ac:dyDescent="0.2">
      <c r="B71" s="872"/>
      <c r="C71" s="1161"/>
      <c r="D71" s="1161"/>
      <c r="E71" s="1161"/>
      <c r="F71" s="1161"/>
      <c r="G71" s="1161"/>
      <c r="H71" s="1161"/>
      <c r="I71" s="1161"/>
      <c r="J71" s="1161"/>
      <c r="K71" s="1161"/>
      <c r="L71" s="1161"/>
      <c r="M71" s="1161"/>
      <c r="N71" s="1161"/>
    </row>
    <row r="72" spans="1:17" s="79" customFormat="1" x14ac:dyDescent="0.2">
      <c r="B72" s="132"/>
      <c r="C72" s="132"/>
      <c r="D72" s="132"/>
      <c r="E72" s="132"/>
      <c r="F72" s="132"/>
      <c r="G72" s="132"/>
      <c r="H72" s="132"/>
      <c r="I72" s="132"/>
      <c r="J72" s="132"/>
      <c r="K72" s="132"/>
      <c r="L72" s="132"/>
      <c r="M72" s="132"/>
      <c r="N72" s="132"/>
    </row>
    <row r="73" spans="1:17" s="79" customFormat="1" ht="12.6" customHeight="1" x14ac:dyDescent="0.2">
      <c r="B73" s="79" t="s">
        <v>887</v>
      </c>
      <c r="C73" s="1161" t="s">
        <v>1215</v>
      </c>
      <c r="D73" s="1161"/>
      <c r="E73" s="1161"/>
      <c r="F73" s="1161"/>
      <c r="G73" s="1161"/>
      <c r="H73" s="1161"/>
      <c r="I73" s="1161"/>
      <c r="J73" s="1161"/>
      <c r="K73" s="1161"/>
      <c r="L73" s="1161"/>
      <c r="M73" s="1161"/>
      <c r="N73" s="1161"/>
      <c r="O73" s="82"/>
      <c r="P73" s="82"/>
      <c r="Q73" s="82"/>
    </row>
    <row r="74" spans="1:17" s="79" customFormat="1" ht="14.25" customHeight="1" x14ac:dyDescent="0.2">
      <c r="B74" s="870"/>
      <c r="C74" s="1161"/>
      <c r="D74" s="1161"/>
      <c r="E74" s="1161"/>
      <c r="F74" s="1161"/>
      <c r="G74" s="1161"/>
      <c r="H74" s="1161"/>
      <c r="I74" s="1161"/>
      <c r="J74" s="1161"/>
      <c r="K74" s="1161"/>
      <c r="L74" s="1161"/>
      <c r="M74" s="1161"/>
      <c r="N74" s="1161"/>
      <c r="O74" s="82"/>
      <c r="P74" s="82"/>
      <c r="Q74" s="82"/>
    </row>
    <row r="75" spans="1:17" s="79" customFormat="1" ht="12.75" customHeight="1" x14ac:dyDescent="0.2">
      <c r="B75" s="117"/>
      <c r="C75" s="873"/>
      <c r="D75" s="873"/>
      <c r="E75" s="873"/>
      <c r="F75" s="873"/>
      <c r="G75" s="873"/>
      <c r="H75" s="873"/>
      <c r="I75" s="873"/>
      <c r="J75" s="873"/>
      <c r="K75" s="873"/>
      <c r="L75" s="873"/>
      <c r="M75" s="873"/>
      <c r="N75" s="873"/>
      <c r="O75" s="82"/>
      <c r="P75" s="82"/>
      <c r="Q75" s="82"/>
    </row>
    <row r="76" spans="1:17" s="79" customFormat="1" ht="12.75" customHeight="1" x14ac:dyDescent="0.2">
      <c r="B76" s="871" t="s">
        <v>888</v>
      </c>
      <c r="C76" s="1217" t="s">
        <v>1216</v>
      </c>
      <c r="D76" s="1217"/>
      <c r="E76" s="1217"/>
      <c r="F76" s="1217"/>
      <c r="G76" s="1217"/>
      <c r="H76" s="1217"/>
      <c r="I76" s="1217"/>
      <c r="J76" s="1217"/>
      <c r="K76" s="1217"/>
      <c r="L76" s="1217"/>
      <c r="M76" s="1217"/>
      <c r="N76" s="1217"/>
      <c r="O76" s="82"/>
      <c r="P76" s="82"/>
      <c r="Q76" s="82"/>
    </row>
    <row r="77" spans="1:17" s="79" customFormat="1" ht="12.75" customHeight="1" x14ac:dyDescent="0.2">
      <c r="B77" s="117"/>
      <c r="C77" s="873"/>
      <c r="D77" s="873"/>
      <c r="E77" s="873"/>
      <c r="F77" s="873"/>
      <c r="G77" s="873"/>
      <c r="H77" s="873"/>
      <c r="I77" s="873"/>
      <c r="J77" s="873"/>
      <c r="K77" s="873"/>
      <c r="L77" s="873"/>
      <c r="M77" s="873"/>
      <c r="N77" s="873"/>
      <c r="O77" s="82"/>
      <c r="P77" s="82"/>
      <c r="Q77" s="82"/>
    </row>
    <row r="78" spans="1:17" s="79" customFormat="1" ht="12.75" customHeight="1" x14ac:dyDescent="0.2">
      <c r="B78" s="79" t="s">
        <v>889</v>
      </c>
      <c r="C78" s="1215" t="s">
        <v>1217</v>
      </c>
      <c r="D78" s="1215"/>
      <c r="E78" s="1215"/>
      <c r="F78" s="1215"/>
      <c r="G78" s="1215"/>
      <c r="H78" s="1215"/>
      <c r="I78" s="1215"/>
      <c r="J78" s="1215"/>
      <c r="K78" s="1215"/>
      <c r="L78" s="1215"/>
      <c r="M78" s="1215"/>
      <c r="N78" s="1215"/>
      <c r="O78" s="82"/>
      <c r="P78" s="82"/>
      <c r="Q78" s="82"/>
    </row>
    <row r="79" spans="1:17" s="79" customFormat="1" ht="12.75" customHeight="1" x14ac:dyDescent="0.2">
      <c r="B79" s="117"/>
      <c r="C79" s="873"/>
      <c r="D79" s="873"/>
      <c r="E79" s="873"/>
      <c r="F79" s="873"/>
      <c r="G79" s="873"/>
      <c r="H79" s="873"/>
      <c r="I79" s="873"/>
      <c r="J79" s="873"/>
      <c r="K79" s="873"/>
      <c r="L79" s="873"/>
      <c r="M79" s="873"/>
      <c r="N79" s="873"/>
      <c r="O79" s="82"/>
      <c r="P79" s="82"/>
      <c r="Q79" s="82"/>
    </row>
    <row r="80" spans="1:17" s="79" customFormat="1" ht="14.25" customHeight="1" x14ac:dyDescent="0.2">
      <c r="B80" s="870" t="s">
        <v>890</v>
      </c>
      <c r="C80" s="1215" t="s">
        <v>1207</v>
      </c>
      <c r="D80" s="1215"/>
      <c r="E80" s="1215"/>
      <c r="F80" s="1215"/>
      <c r="G80" s="1215"/>
      <c r="H80" s="1215"/>
      <c r="I80" s="1215"/>
      <c r="J80" s="1215"/>
      <c r="K80" s="1215"/>
      <c r="L80" s="1215"/>
      <c r="M80" s="1215"/>
      <c r="N80" s="1215"/>
      <c r="O80" s="82"/>
      <c r="P80" s="82"/>
      <c r="Q80" s="82"/>
    </row>
    <row r="81" spans="2:17" s="79" customFormat="1" x14ac:dyDescent="0.2">
      <c r="B81" s="82"/>
      <c r="C81" s="82"/>
      <c r="D81" s="82"/>
      <c r="E81" s="82"/>
      <c r="F81" s="82"/>
      <c r="G81" s="82"/>
      <c r="H81" s="82"/>
      <c r="I81" s="82"/>
      <c r="J81" s="82"/>
      <c r="K81" s="82"/>
      <c r="L81" s="82"/>
      <c r="M81" s="82"/>
      <c r="N81" s="82"/>
      <c r="O81" s="82"/>
      <c r="P81" s="82"/>
      <c r="Q81" s="82"/>
    </row>
    <row r="82" spans="2:17" s="79" customFormat="1" x14ac:dyDescent="0.2">
      <c r="B82" s="79" t="s">
        <v>891</v>
      </c>
      <c r="C82" s="1214" t="s">
        <v>948</v>
      </c>
      <c r="D82" s="1161"/>
      <c r="E82" s="1161"/>
      <c r="F82" s="1161"/>
      <c r="G82" s="1161"/>
      <c r="H82" s="1161"/>
      <c r="I82" s="1161"/>
      <c r="J82" s="1161"/>
      <c r="K82" s="1161"/>
      <c r="L82" s="1161"/>
      <c r="M82" s="1161"/>
      <c r="N82" s="1161"/>
    </row>
    <row r="83" spans="2:17" s="79" customFormat="1" x14ac:dyDescent="0.2">
      <c r="C83" s="872"/>
      <c r="D83" s="872"/>
      <c r="E83" s="872"/>
      <c r="F83" s="872"/>
      <c r="G83" s="872"/>
      <c r="H83" s="872"/>
      <c r="I83" s="872"/>
      <c r="J83" s="872"/>
      <c r="K83" s="872"/>
      <c r="L83" s="872"/>
      <c r="M83" s="872"/>
      <c r="N83" s="872"/>
    </row>
    <row r="84" spans="2:17" s="79" customFormat="1" ht="14.25" customHeight="1" x14ac:dyDescent="0.2">
      <c r="B84" s="79" t="s">
        <v>926</v>
      </c>
      <c r="C84" s="1162" t="s">
        <v>1022</v>
      </c>
      <c r="D84" s="1162"/>
      <c r="E84" s="1162"/>
      <c r="F84" s="1162"/>
      <c r="G84" s="1162"/>
      <c r="H84" s="1162"/>
      <c r="I84" s="1162"/>
      <c r="J84" s="1162"/>
      <c r="K84" s="1162"/>
      <c r="L84" s="1162"/>
      <c r="M84" s="1162"/>
      <c r="N84" s="1162"/>
    </row>
    <row r="85" spans="2:17" s="79" customFormat="1" x14ac:dyDescent="0.2">
      <c r="C85" s="1162"/>
      <c r="D85" s="1162"/>
      <c r="E85" s="1162"/>
      <c r="F85" s="1162"/>
      <c r="G85" s="1162"/>
      <c r="H85" s="1162"/>
      <c r="I85" s="1162"/>
      <c r="J85" s="1162"/>
      <c r="K85" s="1162"/>
      <c r="L85" s="1162"/>
      <c r="M85" s="1162"/>
      <c r="N85" s="1162"/>
    </row>
    <row r="86" spans="2:17" s="79" customFormat="1" x14ac:dyDescent="0.2">
      <c r="C86" s="873"/>
      <c r="D86" s="873"/>
      <c r="E86" s="873"/>
      <c r="F86" s="873"/>
      <c r="G86" s="873"/>
      <c r="H86" s="873"/>
      <c r="I86" s="873"/>
      <c r="J86" s="873"/>
      <c r="K86" s="873"/>
      <c r="L86" s="873"/>
      <c r="M86" s="873"/>
      <c r="N86" s="873"/>
    </row>
    <row r="87" spans="2:17" s="79" customFormat="1" x14ac:dyDescent="0.2">
      <c r="B87" s="79" t="s">
        <v>892</v>
      </c>
      <c r="C87" s="1215" t="s">
        <v>1221</v>
      </c>
      <c r="D87" s="1215"/>
      <c r="E87" s="1215"/>
      <c r="F87" s="1215"/>
      <c r="G87" s="1215"/>
      <c r="H87" s="1215"/>
      <c r="I87" s="1215"/>
      <c r="J87" s="1215"/>
      <c r="K87" s="1215"/>
      <c r="L87" s="1215"/>
      <c r="M87" s="1215"/>
      <c r="N87" s="1215"/>
    </row>
    <row r="88" spans="2:17" s="79" customFormat="1" x14ac:dyDescent="0.2">
      <c r="C88" s="872"/>
      <c r="D88" s="872"/>
      <c r="E88" s="872"/>
      <c r="F88" s="872"/>
      <c r="G88" s="872"/>
      <c r="H88" s="872"/>
      <c r="I88" s="872"/>
      <c r="J88" s="872"/>
      <c r="K88" s="872"/>
      <c r="L88" s="872"/>
      <c r="M88" s="872"/>
      <c r="N88" s="872"/>
    </row>
    <row r="89" spans="2:17" s="79" customFormat="1" x14ac:dyDescent="0.2">
      <c r="B89" s="79" t="s">
        <v>949</v>
      </c>
      <c r="C89" s="1162" t="s">
        <v>950</v>
      </c>
      <c r="D89" s="1162"/>
      <c r="E89" s="1162"/>
      <c r="F89" s="1162"/>
      <c r="G89" s="1162"/>
      <c r="H89" s="1162"/>
      <c r="I89" s="1162"/>
      <c r="J89" s="1162"/>
      <c r="K89" s="1162"/>
      <c r="L89" s="1162"/>
      <c r="M89" s="1162"/>
      <c r="N89" s="1162"/>
      <c r="O89" s="120"/>
    </row>
    <row r="90" spans="2:17" s="79" customFormat="1" x14ac:dyDescent="0.2">
      <c r="B90" s="122"/>
      <c r="C90" s="132"/>
      <c r="D90" s="132"/>
      <c r="E90" s="132"/>
      <c r="F90" s="132"/>
      <c r="G90" s="132"/>
      <c r="H90" s="132"/>
      <c r="I90" s="132"/>
      <c r="J90" s="132"/>
      <c r="K90" s="132"/>
      <c r="L90" s="132"/>
      <c r="M90" s="132"/>
      <c r="N90" s="132"/>
      <c r="O90" s="120"/>
    </row>
    <row r="91" spans="2:17" s="79" customFormat="1" x14ac:dyDescent="0.2">
      <c r="B91" s="79" t="s">
        <v>951</v>
      </c>
      <c r="C91" s="1162" t="s">
        <v>952</v>
      </c>
      <c r="D91" s="1162"/>
      <c r="E91" s="1162"/>
      <c r="F91" s="1162"/>
      <c r="G91" s="1162"/>
      <c r="H91" s="1162"/>
      <c r="I91" s="1162"/>
      <c r="J91" s="1162"/>
      <c r="K91" s="1162"/>
      <c r="L91" s="1162"/>
      <c r="M91" s="1162"/>
      <c r="N91" s="1162"/>
      <c r="O91" s="120"/>
    </row>
    <row r="92" spans="2:17" s="79" customFormat="1" x14ac:dyDescent="0.2">
      <c r="B92" s="122"/>
      <c r="C92" s="132"/>
      <c r="D92" s="132"/>
      <c r="E92" s="132"/>
      <c r="F92" s="132"/>
      <c r="G92" s="132"/>
      <c r="H92" s="132"/>
      <c r="I92" s="132"/>
      <c r="J92" s="132"/>
      <c r="K92" s="132"/>
      <c r="L92" s="132"/>
      <c r="M92" s="132"/>
      <c r="N92" s="132"/>
      <c r="O92" s="120"/>
    </row>
    <row r="93" spans="2:17" s="79" customFormat="1" ht="14.25" customHeight="1" x14ac:dyDescent="0.2">
      <c r="B93" s="79" t="s">
        <v>953</v>
      </c>
      <c r="C93" s="1161" t="s">
        <v>1208</v>
      </c>
      <c r="D93" s="1161"/>
      <c r="E93" s="1161"/>
      <c r="F93" s="1161"/>
      <c r="G93" s="1161"/>
      <c r="H93" s="1161"/>
      <c r="I93" s="1161"/>
      <c r="J93" s="1161"/>
      <c r="K93" s="1161"/>
      <c r="L93" s="1161"/>
      <c r="M93" s="1161"/>
      <c r="N93" s="1161"/>
      <c r="O93" s="120"/>
    </row>
    <row r="94" spans="2:17" s="79" customFormat="1" ht="25.5" customHeight="1" x14ac:dyDescent="0.2">
      <c r="C94" s="1161"/>
      <c r="D94" s="1161"/>
      <c r="E94" s="1161"/>
      <c r="F94" s="1161"/>
      <c r="G94" s="1161"/>
      <c r="H94" s="1161"/>
      <c r="I94" s="1161"/>
      <c r="J94" s="1161"/>
      <c r="K94" s="1161"/>
      <c r="L94" s="1161"/>
      <c r="M94" s="1161"/>
      <c r="N94" s="1161"/>
      <c r="O94" s="120"/>
    </row>
    <row r="95" spans="2:17" s="79" customFormat="1" ht="12" customHeight="1" x14ac:dyDescent="0.2">
      <c r="C95" s="1162"/>
      <c r="D95" s="1162"/>
      <c r="E95" s="1162"/>
      <c r="F95" s="1162"/>
      <c r="G95" s="1162"/>
      <c r="H95" s="1162"/>
      <c r="I95" s="1162"/>
      <c r="J95" s="1162"/>
      <c r="K95" s="1162"/>
      <c r="L95" s="1162"/>
      <c r="M95" s="1162"/>
      <c r="N95" s="1162"/>
      <c r="O95" s="120"/>
    </row>
    <row r="96" spans="2:17" s="79" customFormat="1" ht="12.75" customHeight="1" x14ac:dyDescent="0.2">
      <c r="B96" s="128" t="s">
        <v>954</v>
      </c>
      <c r="C96" s="1162" t="s">
        <v>1212</v>
      </c>
      <c r="D96" s="1162"/>
      <c r="E96" s="1162"/>
      <c r="F96" s="1162"/>
      <c r="G96" s="1162"/>
      <c r="H96" s="1162"/>
      <c r="I96" s="1162"/>
      <c r="J96" s="1162"/>
      <c r="K96" s="1162"/>
      <c r="L96" s="1162"/>
      <c r="M96" s="1162"/>
      <c r="N96" s="1162"/>
      <c r="P96" s="82"/>
    </row>
    <row r="97" spans="2:16" s="79" customFormat="1" ht="12.75" customHeight="1" x14ac:dyDescent="0.2">
      <c r="B97" s="132"/>
      <c r="C97" s="1162"/>
      <c r="D97" s="1162"/>
      <c r="E97" s="1162"/>
      <c r="F97" s="1162"/>
      <c r="G97" s="1162"/>
      <c r="H97" s="1162"/>
      <c r="I97" s="1162"/>
      <c r="J97" s="1162"/>
      <c r="K97" s="1162"/>
      <c r="L97" s="1162"/>
      <c r="M97" s="1162"/>
      <c r="N97" s="1162"/>
      <c r="P97" s="82"/>
    </row>
    <row r="98" spans="2:16" s="79" customFormat="1" ht="12.75" customHeight="1" x14ac:dyDescent="0.2">
      <c r="B98" s="132"/>
      <c r="C98" s="132"/>
      <c r="D98" s="132"/>
      <c r="E98" s="132"/>
      <c r="F98" s="132"/>
      <c r="G98" s="132"/>
      <c r="H98" s="132"/>
      <c r="I98" s="132"/>
      <c r="J98" s="132"/>
      <c r="K98" s="132"/>
      <c r="L98" s="132"/>
      <c r="M98" s="132"/>
      <c r="N98" s="132"/>
      <c r="P98" s="82"/>
    </row>
    <row r="99" spans="2:16" s="79" customFormat="1" ht="14.25" customHeight="1" x14ac:dyDescent="0.2">
      <c r="B99" s="83" t="s">
        <v>955</v>
      </c>
      <c r="C99" s="1213" t="s">
        <v>893</v>
      </c>
      <c r="D99" s="1213"/>
      <c r="E99" s="1213"/>
      <c r="F99" s="1213"/>
      <c r="G99" s="1213"/>
      <c r="H99" s="1213"/>
      <c r="I99" s="1213"/>
      <c r="J99" s="1213"/>
      <c r="K99" s="1213"/>
      <c r="L99" s="1213"/>
      <c r="M99" s="1213"/>
      <c r="N99" s="1213"/>
      <c r="P99" s="82"/>
    </row>
    <row r="100" spans="2:16" s="79" customFormat="1" x14ac:dyDescent="0.2">
      <c r="B100" s="83"/>
      <c r="C100" s="132"/>
      <c r="D100" s="132"/>
      <c r="E100" s="132"/>
      <c r="F100" s="132"/>
      <c r="G100" s="132"/>
      <c r="H100" s="132"/>
      <c r="I100" s="132"/>
      <c r="J100" s="132"/>
      <c r="K100" s="132"/>
      <c r="L100" s="132"/>
      <c r="M100" s="132"/>
      <c r="N100" s="132"/>
      <c r="P100" s="82"/>
    </row>
    <row r="101" spans="2:16" s="872" customFormat="1" x14ac:dyDescent="0.2">
      <c r="B101" s="872" t="s">
        <v>1211</v>
      </c>
      <c r="C101" s="1189" t="s">
        <v>1005</v>
      </c>
      <c r="D101" s="1189"/>
      <c r="E101" s="1189"/>
      <c r="F101" s="1189"/>
      <c r="G101" s="1189"/>
      <c r="H101" s="1189"/>
      <c r="I101" s="1189"/>
      <c r="J101" s="1189"/>
      <c r="K101" s="1189"/>
      <c r="L101" s="1189"/>
      <c r="M101" s="1189"/>
      <c r="N101" s="1189"/>
      <c r="P101" s="82"/>
    </row>
    <row r="102" spans="2:16" s="872" customFormat="1" x14ac:dyDescent="0.2">
      <c r="B102" s="132"/>
      <c r="C102" s="132"/>
      <c r="D102" s="132"/>
      <c r="E102" s="132"/>
      <c r="F102" s="132"/>
      <c r="G102" s="132"/>
      <c r="H102" s="132"/>
      <c r="I102" s="132"/>
      <c r="J102" s="132"/>
      <c r="K102" s="132"/>
      <c r="L102" s="132"/>
      <c r="M102" s="132"/>
      <c r="N102" s="132"/>
      <c r="P102" s="82"/>
    </row>
    <row r="103" spans="2:16" s="79" customFormat="1" ht="12.75" customHeight="1" x14ac:dyDescent="0.2">
      <c r="B103" s="1162" t="s">
        <v>894</v>
      </c>
      <c r="C103" s="1162"/>
      <c r="D103" s="1162"/>
      <c r="E103" s="1162"/>
      <c r="F103" s="1162"/>
      <c r="G103" s="1162"/>
      <c r="H103" s="1162"/>
      <c r="I103" s="1162"/>
      <c r="J103" s="1162"/>
      <c r="K103" s="1162"/>
      <c r="L103" s="1162"/>
      <c r="M103" s="1162"/>
      <c r="N103" s="1162"/>
    </row>
    <row r="104" spans="2:16" s="79" customFormat="1" x14ac:dyDescent="0.2">
      <c r="B104" s="1162"/>
      <c r="C104" s="1162"/>
      <c r="D104" s="1162"/>
      <c r="E104" s="1162"/>
      <c r="F104" s="1162"/>
      <c r="G104" s="1162"/>
      <c r="H104" s="1162"/>
      <c r="I104" s="1162"/>
      <c r="J104" s="1162"/>
      <c r="K104" s="1162"/>
      <c r="L104" s="1162"/>
      <c r="M104" s="1162"/>
      <c r="N104" s="1162"/>
    </row>
    <row r="105" spans="2:16" s="79" customFormat="1" x14ac:dyDescent="0.2">
      <c r="B105" s="1162"/>
      <c r="C105" s="1162"/>
      <c r="D105" s="1162"/>
      <c r="E105" s="1162"/>
      <c r="F105" s="1162"/>
      <c r="G105" s="1162"/>
      <c r="H105" s="1162"/>
      <c r="I105" s="1162"/>
      <c r="J105" s="1162"/>
      <c r="K105" s="1162"/>
      <c r="L105" s="1162"/>
      <c r="M105" s="1162"/>
      <c r="N105" s="1162"/>
    </row>
    <row r="106" spans="2:16" s="79" customFormat="1" x14ac:dyDescent="0.2">
      <c r="B106" s="85"/>
      <c r="C106" s="85"/>
      <c r="D106" s="85"/>
      <c r="E106" s="85"/>
      <c r="F106" s="85"/>
      <c r="G106" s="85"/>
      <c r="H106" s="85"/>
      <c r="I106" s="85"/>
      <c r="J106" s="85"/>
      <c r="K106" s="85"/>
      <c r="L106" s="85"/>
      <c r="M106" s="85"/>
      <c r="N106" s="85"/>
    </row>
    <row r="107" spans="2:16" s="79" customFormat="1" ht="12.75" customHeight="1" x14ac:dyDescent="0.2">
      <c r="B107" s="1162" t="s">
        <v>895</v>
      </c>
      <c r="C107" s="1162"/>
      <c r="D107" s="1162"/>
      <c r="E107" s="1162"/>
      <c r="F107" s="1162"/>
      <c r="G107" s="1162"/>
      <c r="H107" s="1162"/>
      <c r="I107" s="1162"/>
      <c r="J107" s="1162"/>
      <c r="K107" s="1162"/>
      <c r="L107" s="1162"/>
      <c r="M107" s="1162"/>
      <c r="N107" s="1162"/>
    </row>
    <row r="108" spans="2:16" s="79" customFormat="1" x14ac:dyDescent="0.2">
      <c r="B108" s="1162"/>
      <c r="C108" s="1162"/>
      <c r="D108" s="1162"/>
      <c r="E108" s="1162"/>
      <c r="F108" s="1162"/>
      <c r="G108" s="1162"/>
      <c r="H108" s="1162"/>
      <c r="I108" s="1162"/>
      <c r="J108" s="1162"/>
      <c r="K108" s="1162"/>
      <c r="L108" s="1162"/>
      <c r="M108" s="1162"/>
      <c r="N108" s="1162"/>
    </row>
    <row r="109" spans="2:16" s="79" customFormat="1" x14ac:dyDescent="0.2">
      <c r="B109" s="116"/>
      <c r="C109" s="116"/>
      <c r="D109" s="116"/>
      <c r="E109" s="116"/>
      <c r="F109" s="116"/>
      <c r="G109" s="116"/>
      <c r="H109" s="116"/>
      <c r="I109" s="116"/>
      <c r="J109" s="116"/>
      <c r="K109" s="116"/>
      <c r="L109" s="116"/>
      <c r="M109" s="116"/>
      <c r="N109" s="116"/>
    </row>
    <row r="110" spans="2:16" s="79" customFormat="1" ht="15.75" customHeight="1" x14ac:dyDescent="0.2">
      <c r="B110" s="82"/>
      <c r="C110" s="194" t="s">
        <v>896</v>
      </c>
      <c r="D110" s="193"/>
      <c r="E110" s="193"/>
      <c r="F110" s="193"/>
      <c r="G110" s="193"/>
      <c r="H110" s="193"/>
      <c r="I110" s="193"/>
      <c r="J110" s="193"/>
      <c r="K110" s="193"/>
      <c r="L110" s="193"/>
      <c r="M110" s="193"/>
      <c r="P110" s="131"/>
    </row>
    <row r="111" spans="2:16" s="79" customFormat="1" ht="14.25" customHeight="1" x14ac:dyDescent="0.2">
      <c r="C111" s="126" t="s">
        <v>897</v>
      </c>
      <c r="D111" s="126"/>
      <c r="E111" s="126"/>
      <c r="F111" s="126"/>
      <c r="G111" s="126"/>
      <c r="H111" s="126"/>
      <c r="I111" s="126"/>
      <c r="J111" s="126"/>
      <c r="K111" s="126"/>
      <c r="L111" s="126"/>
    </row>
    <row r="112" spans="2:16" s="79" customFormat="1" x14ac:dyDescent="0.2">
      <c r="B112" s="83"/>
      <c r="C112" s="83"/>
      <c r="D112" s="83"/>
      <c r="E112" s="83"/>
      <c r="F112" s="83"/>
      <c r="G112" s="83"/>
      <c r="H112" s="83"/>
      <c r="I112" s="83"/>
      <c r="J112" s="83"/>
      <c r="K112" s="83"/>
      <c r="L112" s="83"/>
      <c r="M112" s="83"/>
      <c r="N112" s="83"/>
    </row>
    <row r="113" spans="2:14" s="79" customFormat="1" ht="12.75" customHeight="1" x14ac:dyDescent="0.2">
      <c r="B113" s="1162" t="s">
        <v>898</v>
      </c>
      <c r="C113" s="1162"/>
      <c r="D113" s="1162"/>
      <c r="E113" s="1162"/>
      <c r="F113" s="1162"/>
      <c r="G113" s="1162"/>
      <c r="H113" s="1162"/>
      <c r="I113" s="1162"/>
      <c r="J113" s="1162"/>
      <c r="K113" s="1162"/>
      <c r="L113" s="1162"/>
      <c r="M113" s="1162"/>
      <c r="N113" s="1162"/>
    </row>
    <row r="114" spans="2:14" s="79" customFormat="1" x14ac:dyDescent="0.2">
      <c r="B114" s="1162"/>
      <c r="C114" s="1162"/>
      <c r="D114" s="1162"/>
      <c r="E114" s="1162"/>
      <c r="F114" s="1162"/>
      <c r="G114" s="1162"/>
      <c r="H114" s="1162"/>
      <c r="I114" s="1162"/>
      <c r="J114" s="1162"/>
      <c r="K114" s="1162"/>
      <c r="L114" s="1162"/>
      <c r="M114" s="1162"/>
      <c r="N114" s="1162"/>
    </row>
    <row r="115" spans="2:14" s="79" customFormat="1" x14ac:dyDescent="0.2">
      <c r="B115" s="199"/>
      <c r="C115" s="199"/>
      <c r="D115" s="199"/>
      <c r="E115" s="199"/>
      <c r="F115" s="199"/>
      <c r="G115" s="199"/>
      <c r="H115" s="199"/>
      <c r="I115" s="199"/>
      <c r="J115" s="199"/>
      <c r="K115" s="199"/>
      <c r="L115" s="199"/>
      <c r="M115" s="199"/>
      <c r="N115" s="199"/>
    </row>
    <row r="116" spans="2:14" s="79" customFormat="1" ht="12.75" customHeight="1" x14ac:dyDescent="0.2">
      <c r="B116" s="1162" t="s">
        <v>956</v>
      </c>
      <c r="C116" s="1162"/>
      <c r="D116" s="1162"/>
      <c r="E116" s="1162"/>
      <c r="F116" s="1162"/>
      <c r="G116" s="1162"/>
      <c r="H116" s="1162"/>
      <c r="I116" s="1162"/>
      <c r="J116" s="1162"/>
      <c r="K116" s="1162"/>
      <c r="L116" s="1162"/>
      <c r="M116" s="1162"/>
      <c r="N116" s="1162"/>
    </row>
    <row r="117" spans="2:14" s="79" customFormat="1" x14ac:dyDescent="0.2">
      <c r="B117" s="1162"/>
      <c r="C117" s="1162"/>
      <c r="D117" s="1162"/>
      <c r="E117" s="1162"/>
      <c r="F117" s="1162"/>
      <c r="G117" s="1162"/>
      <c r="H117" s="1162"/>
      <c r="I117" s="1162"/>
      <c r="J117" s="1162"/>
      <c r="K117" s="1162"/>
      <c r="L117" s="1162"/>
      <c r="M117" s="1162"/>
      <c r="N117" s="1162"/>
    </row>
    <row r="118" spans="2:14" s="79" customFormat="1" ht="14.25" customHeight="1" x14ac:dyDescent="0.2">
      <c r="B118" s="1162"/>
      <c r="C118" s="1162"/>
      <c r="D118" s="1162"/>
      <c r="E118" s="1162"/>
      <c r="F118" s="1162"/>
      <c r="G118" s="1162"/>
      <c r="H118" s="1162"/>
      <c r="I118" s="1162"/>
      <c r="J118" s="1162"/>
      <c r="K118" s="1162"/>
      <c r="L118" s="1162"/>
      <c r="M118" s="1162"/>
      <c r="N118" s="1162"/>
    </row>
    <row r="119" spans="2:14" s="79" customFormat="1" x14ac:dyDescent="0.2">
      <c r="B119" s="199"/>
      <c r="C119" s="199"/>
      <c r="D119" s="199"/>
      <c r="E119" s="199"/>
      <c r="F119" s="199"/>
      <c r="G119" s="199"/>
      <c r="H119" s="199"/>
      <c r="I119" s="199"/>
      <c r="J119" s="199"/>
      <c r="K119" s="199"/>
      <c r="L119" s="199"/>
      <c r="M119" s="199"/>
      <c r="N119" s="199"/>
    </row>
    <row r="120" spans="2:14" s="79" customFormat="1" ht="12.75" customHeight="1" x14ac:dyDescent="0.2">
      <c r="B120" s="1162" t="s">
        <v>1209</v>
      </c>
      <c r="C120" s="1162"/>
      <c r="D120" s="1162"/>
      <c r="E120" s="1162"/>
      <c r="F120" s="1162"/>
      <c r="G120" s="1162"/>
      <c r="H120" s="1162"/>
      <c r="I120" s="1162"/>
      <c r="J120" s="1162"/>
      <c r="K120" s="1162"/>
      <c r="L120" s="1162"/>
      <c r="M120" s="1162"/>
      <c r="N120" s="1162"/>
    </row>
    <row r="121" spans="2:14" s="79" customFormat="1" x14ac:dyDescent="0.2">
      <c r="B121" s="1162"/>
      <c r="C121" s="1162"/>
      <c r="D121" s="1162"/>
      <c r="E121" s="1162"/>
      <c r="F121" s="1162"/>
      <c r="G121" s="1162"/>
      <c r="H121" s="1162"/>
      <c r="I121" s="1162"/>
      <c r="J121" s="1162"/>
      <c r="K121" s="1162"/>
      <c r="L121" s="1162"/>
      <c r="M121" s="1162"/>
      <c r="N121" s="1162"/>
    </row>
    <row r="122" spans="2:14" s="79" customFormat="1" ht="14.25" customHeight="1" x14ac:dyDescent="0.2">
      <c r="B122" s="1162"/>
      <c r="C122" s="1162"/>
      <c r="D122" s="1162"/>
      <c r="E122" s="1162"/>
      <c r="F122" s="1162"/>
      <c r="G122" s="1162"/>
      <c r="H122" s="1162"/>
      <c r="I122" s="1162"/>
      <c r="J122" s="1162"/>
      <c r="K122" s="1162"/>
      <c r="L122" s="1162"/>
      <c r="M122" s="1162"/>
      <c r="N122" s="1162"/>
    </row>
    <row r="123" spans="2:14" s="79" customFormat="1" x14ac:dyDescent="0.2">
      <c r="B123" s="199"/>
      <c r="C123" s="199"/>
      <c r="D123" s="199"/>
      <c r="E123" s="199"/>
      <c r="F123" s="199"/>
      <c r="G123" s="199"/>
      <c r="H123" s="199"/>
      <c r="I123" s="199"/>
      <c r="J123" s="199"/>
      <c r="K123" s="199"/>
      <c r="L123" s="199"/>
      <c r="M123" s="199"/>
      <c r="N123" s="199"/>
    </row>
    <row r="124" spans="2:14" s="79" customFormat="1" ht="12.75" customHeight="1" x14ac:dyDescent="0.2">
      <c r="B124" s="1162" t="s">
        <v>1210</v>
      </c>
      <c r="C124" s="1162"/>
      <c r="D124" s="1162"/>
      <c r="E124" s="1162"/>
      <c r="F124" s="1162"/>
      <c r="G124" s="1162"/>
      <c r="H124" s="1162"/>
      <c r="I124" s="1162"/>
      <c r="J124" s="1162"/>
      <c r="K124" s="1162"/>
      <c r="L124" s="1162"/>
      <c r="M124" s="1162"/>
      <c r="N124" s="1162"/>
    </row>
    <row r="125" spans="2:14" s="79" customFormat="1" x14ac:dyDescent="0.2">
      <c r="B125" s="1162"/>
      <c r="C125" s="1162"/>
      <c r="D125" s="1162"/>
      <c r="E125" s="1162"/>
      <c r="F125" s="1162"/>
      <c r="G125" s="1162"/>
      <c r="H125" s="1162"/>
      <c r="I125" s="1162"/>
      <c r="J125" s="1162"/>
      <c r="K125" s="1162"/>
      <c r="L125" s="1162"/>
      <c r="M125" s="1162"/>
      <c r="N125" s="1162"/>
    </row>
    <row r="126" spans="2:14" s="79" customFormat="1" x14ac:dyDescent="0.2">
      <c r="B126" s="1162"/>
      <c r="C126" s="1162"/>
      <c r="D126" s="1162"/>
      <c r="E126" s="1162"/>
      <c r="F126" s="1162"/>
      <c r="G126" s="1162"/>
      <c r="H126" s="1162"/>
      <c r="I126" s="1162"/>
      <c r="J126" s="1162"/>
      <c r="K126" s="1162"/>
      <c r="L126" s="1162"/>
      <c r="M126" s="1162"/>
      <c r="N126" s="1162"/>
    </row>
    <row r="127" spans="2:14" s="79" customFormat="1" x14ac:dyDescent="0.2">
      <c r="B127" s="1162"/>
      <c r="C127" s="1162"/>
      <c r="D127" s="1162"/>
      <c r="E127" s="1162"/>
      <c r="F127" s="1162"/>
      <c r="G127" s="1162"/>
      <c r="H127" s="1162"/>
      <c r="I127" s="1162"/>
      <c r="J127" s="1162"/>
      <c r="K127" s="1162"/>
      <c r="L127" s="1162"/>
      <c r="M127" s="1162"/>
      <c r="N127" s="1162"/>
    </row>
    <row r="128" spans="2:14" s="79" customFormat="1" x14ac:dyDescent="0.2">
      <c r="B128" s="83"/>
      <c r="C128" s="83"/>
      <c r="D128" s="83"/>
      <c r="E128" s="83"/>
      <c r="F128" s="83"/>
      <c r="G128" s="83"/>
      <c r="H128" s="83"/>
      <c r="I128" s="83"/>
      <c r="J128" s="83"/>
      <c r="K128" s="83"/>
      <c r="L128" s="83"/>
      <c r="M128" s="83"/>
      <c r="N128" s="83"/>
    </row>
    <row r="129" spans="2:17" s="79" customFormat="1" x14ac:dyDescent="0.2">
      <c r="B129" s="132"/>
      <c r="C129" s="132"/>
      <c r="D129" s="132"/>
      <c r="E129" s="132"/>
      <c r="F129" s="132"/>
      <c r="G129" s="132"/>
      <c r="H129" s="132"/>
      <c r="I129" s="132"/>
      <c r="J129" s="132"/>
      <c r="K129" s="132"/>
      <c r="L129" s="132"/>
      <c r="M129" s="132"/>
      <c r="N129" s="132"/>
    </row>
    <row r="130" spans="2:17" s="79" customFormat="1" x14ac:dyDescent="0.2">
      <c r="C130" s="195" t="s">
        <v>899</v>
      </c>
      <c r="D130" s="1163"/>
      <c r="E130" s="1164"/>
      <c r="F130" s="1164"/>
      <c r="G130" s="196" t="s">
        <v>900</v>
      </c>
      <c r="H130" s="1164"/>
      <c r="I130" s="1164"/>
      <c r="J130" s="1164"/>
      <c r="K130" s="1164"/>
      <c r="L130" s="1164"/>
      <c r="M130" s="1164"/>
      <c r="N130" s="1164"/>
    </row>
    <row r="131" spans="2:17" s="79" customFormat="1" x14ac:dyDescent="0.2"/>
    <row r="132" spans="2:17" s="79" customFormat="1" x14ac:dyDescent="0.2">
      <c r="B132" s="1212" t="s">
        <v>1010</v>
      </c>
      <c r="C132" s="1212"/>
      <c r="D132" s="1212"/>
      <c r="E132" s="1212"/>
      <c r="F132" s="1212"/>
      <c r="G132" s="1212"/>
      <c r="H132" s="1212"/>
      <c r="I132" s="1212"/>
      <c r="J132" s="1212"/>
      <c r="K132" s="1212"/>
      <c r="L132" s="1212"/>
      <c r="M132" s="1212"/>
      <c r="N132" s="1212"/>
    </row>
    <row r="133" spans="2:17" s="79" customFormat="1" x14ac:dyDescent="0.2">
      <c r="H133" s="86"/>
    </row>
    <row r="134" spans="2:17" s="79" customFormat="1" x14ac:dyDescent="0.2">
      <c r="B134" s="1269"/>
      <c r="C134" s="1269"/>
      <c r="D134" s="1269"/>
      <c r="E134" s="1269"/>
      <c r="F134" s="1269"/>
      <c r="G134" s="1269"/>
      <c r="H134" s="1269"/>
      <c r="I134" s="1269"/>
      <c r="J134" s="1269"/>
      <c r="K134" s="1269"/>
      <c r="L134" s="1269"/>
      <c r="M134" s="1269"/>
      <c r="N134" s="1269"/>
    </row>
    <row r="135" spans="2:17" s="79" customFormat="1" x14ac:dyDescent="0.2">
      <c r="B135" s="1269"/>
      <c r="C135" s="1269"/>
      <c r="D135" s="1269"/>
      <c r="E135" s="1269"/>
      <c r="F135" s="1269"/>
      <c r="G135" s="1269"/>
      <c r="H135" s="1269"/>
      <c r="I135" s="1269"/>
      <c r="J135" s="1269"/>
      <c r="K135" s="1269"/>
      <c r="L135" s="1269"/>
      <c r="M135" s="1269"/>
      <c r="N135" s="1269"/>
    </row>
    <row r="136" spans="2:17" s="923" customFormat="1" x14ac:dyDescent="0.2">
      <c r="B136" s="1269"/>
      <c r="C136" s="1269"/>
      <c r="D136" s="1269"/>
      <c r="E136" s="1269"/>
      <c r="F136" s="1269"/>
      <c r="G136" s="1269"/>
      <c r="H136" s="1269"/>
      <c r="I136" s="1269"/>
      <c r="J136" s="1269"/>
      <c r="K136" s="1269"/>
      <c r="L136" s="1269"/>
      <c r="M136" s="1269"/>
      <c r="N136" s="1269"/>
    </row>
    <row r="137" spans="2:17" s="923" customFormat="1" x14ac:dyDescent="0.2">
      <c r="B137" s="1269"/>
      <c r="C137" s="1269"/>
      <c r="D137" s="1269"/>
      <c r="E137" s="1269"/>
      <c r="F137" s="1269"/>
      <c r="G137" s="1269"/>
      <c r="H137" s="1269"/>
      <c r="I137" s="1269"/>
      <c r="J137" s="1269"/>
      <c r="K137" s="1269"/>
      <c r="L137" s="1269"/>
      <c r="M137" s="1269"/>
      <c r="N137" s="1269"/>
    </row>
    <row r="138" spans="2:17" s="79" customFormat="1" x14ac:dyDescent="0.2">
      <c r="B138" s="1269"/>
      <c r="C138" s="1269"/>
      <c r="D138" s="1269"/>
      <c r="E138" s="1269"/>
      <c r="F138" s="1269"/>
      <c r="G138" s="1269"/>
      <c r="H138" s="1269"/>
      <c r="I138" s="1269"/>
      <c r="J138" s="1269"/>
      <c r="K138" s="1269"/>
      <c r="L138" s="1269"/>
      <c r="M138" s="1269"/>
      <c r="N138" s="1269"/>
    </row>
    <row r="139" spans="2:17" s="79" customFormat="1" x14ac:dyDescent="0.2">
      <c r="B139" s="1269"/>
      <c r="C139" s="1269"/>
      <c r="D139" s="1269"/>
      <c r="E139" s="1269"/>
      <c r="F139" s="1269"/>
      <c r="G139" s="1269"/>
      <c r="H139" s="1269"/>
      <c r="I139" s="1269"/>
      <c r="J139" s="1269"/>
      <c r="K139" s="1269"/>
      <c r="L139" s="1269"/>
      <c r="M139" s="1269"/>
      <c r="N139" s="1269"/>
    </row>
    <row r="140" spans="2:17" s="79" customFormat="1" x14ac:dyDescent="0.2">
      <c r="B140" s="1269"/>
      <c r="C140" s="1269"/>
      <c r="D140" s="1269"/>
      <c r="E140" s="1269"/>
      <c r="F140" s="1269"/>
      <c r="G140" s="1269"/>
      <c r="H140" s="1269"/>
      <c r="I140" s="1269"/>
      <c r="J140" s="1269"/>
      <c r="K140" s="1269"/>
      <c r="L140" s="1269"/>
      <c r="M140" s="1269"/>
      <c r="N140" s="1269"/>
    </row>
    <row r="141" spans="2:17" s="79" customFormat="1" x14ac:dyDescent="0.2">
      <c r="J141" s="65" t="s">
        <v>901</v>
      </c>
      <c r="L141" s="1165" t="str">
        <f>IF(D5&lt;&gt;"",D5,"")</f>
        <v/>
      </c>
      <c r="M141" s="1165"/>
      <c r="N141" s="1165"/>
      <c r="Q141" s="130"/>
    </row>
    <row r="142" spans="2:17" s="79" customFormat="1" x14ac:dyDescent="0.2">
      <c r="J142" s="65"/>
      <c r="L142" s="113"/>
      <c r="M142" s="113"/>
      <c r="N142" s="113"/>
      <c r="Q142" s="130"/>
    </row>
    <row r="143" spans="2:17" s="79" customFormat="1" x14ac:dyDescent="0.2">
      <c r="J143" s="65"/>
      <c r="L143" s="113"/>
      <c r="M143" s="113"/>
      <c r="N143" s="113"/>
      <c r="Q143" s="130"/>
    </row>
    <row r="144" spans="2:17" s="872" customFormat="1" x14ac:dyDescent="0.2">
      <c r="J144" s="65"/>
      <c r="L144" s="113"/>
      <c r="M144" s="113"/>
      <c r="N144" s="113"/>
      <c r="Q144" s="130"/>
    </row>
    <row r="145" spans="1:17" s="872" customFormat="1" x14ac:dyDescent="0.2">
      <c r="J145" s="65"/>
      <c r="L145" s="113"/>
      <c r="M145" s="113"/>
      <c r="N145" s="113"/>
      <c r="Q145" s="130"/>
    </row>
    <row r="146" spans="1:17" s="872" customFormat="1" x14ac:dyDescent="0.2">
      <c r="J146" s="65"/>
      <c r="L146" s="113"/>
      <c r="M146" s="113"/>
      <c r="N146" s="113"/>
      <c r="Q146" s="130"/>
    </row>
    <row r="147" spans="1:17" s="872" customFormat="1" x14ac:dyDescent="0.2">
      <c r="J147" s="65"/>
      <c r="L147" s="113"/>
      <c r="M147" s="113"/>
      <c r="N147" s="113"/>
      <c r="Q147" s="130"/>
    </row>
    <row r="148" spans="1:17" s="872" customFormat="1" x14ac:dyDescent="0.2">
      <c r="J148" s="65"/>
      <c r="L148" s="113"/>
      <c r="M148" s="113"/>
      <c r="N148" s="113"/>
      <c r="Q148" s="130"/>
    </row>
    <row r="149" spans="1:17" s="79" customFormat="1" x14ac:dyDescent="0.2">
      <c r="J149" s="65"/>
      <c r="L149" s="113"/>
      <c r="M149" s="113"/>
      <c r="N149" s="113"/>
      <c r="Q149" s="130"/>
    </row>
    <row r="150" spans="1:17" s="79" customFormat="1" x14ac:dyDescent="0.2">
      <c r="A150" s="198"/>
      <c r="B150" s="936"/>
      <c r="C150" s="936"/>
      <c r="D150" s="936"/>
      <c r="E150" s="936"/>
      <c r="F150" s="936"/>
      <c r="G150" s="936"/>
      <c r="H150" s="936"/>
      <c r="I150" s="936"/>
      <c r="J150" s="937"/>
      <c r="K150" s="936"/>
      <c r="L150" s="938"/>
      <c r="M150" s="938"/>
      <c r="N150" s="938"/>
      <c r="O150" s="82"/>
      <c r="Q150" s="130"/>
    </row>
    <row r="151" spans="1:17" s="79" customFormat="1" x14ac:dyDescent="0.2">
      <c r="J151" s="65"/>
      <c r="L151" s="118"/>
      <c r="M151" s="118"/>
      <c r="N151" s="118"/>
    </row>
    <row r="152" spans="1:17" s="79" customFormat="1" x14ac:dyDescent="0.2"/>
    <row r="153" spans="1:17" s="65" customFormat="1" x14ac:dyDescent="0.2">
      <c r="C153" s="87" t="s">
        <v>902</v>
      </c>
    </row>
    <row r="154" spans="1:17" s="65" customFormat="1" x14ac:dyDescent="0.2"/>
    <row r="155" spans="1:17" s="65" customFormat="1" ht="12.75" customHeight="1" x14ac:dyDescent="0.2">
      <c r="B155" s="1166" t="s">
        <v>903</v>
      </c>
      <c r="C155" s="1166"/>
      <c r="D155" s="1166"/>
      <c r="E155" s="1166"/>
      <c r="F155" s="1166"/>
      <c r="G155" s="1166"/>
      <c r="H155" s="1166"/>
      <c r="I155" s="1166"/>
      <c r="J155" s="1166"/>
      <c r="K155" s="1166"/>
      <c r="L155" s="1166"/>
      <c r="M155" s="1166"/>
      <c r="N155" s="1166"/>
    </row>
    <row r="156" spans="1:17" s="65" customFormat="1" x14ac:dyDescent="0.2">
      <c r="B156" s="1166"/>
      <c r="C156" s="1166"/>
      <c r="D156" s="1166"/>
      <c r="E156" s="1166"/>
      <c r="F156" s="1166"/>
      <c r="G156" s="1166"/>
      <c r="H156" s="1166"/>
      <c r="I156" s="1166"/>
      <c r="J156" s="1166"/>
      <c r="K156" s="1166"/>
      <c r="L156" s="1166"/>
      <c r="M156" s="1166"/>
      <c r="N156" s="1166"/>
    </row>
    <row r="157" spans="1:17" s="65" customFormat="1" x14ac:dyDescent="0.2">
      <c r="B157" s="1166"/>
      <c r="C157" s="1166"/>
      <c r="D157" s="1166"/>
      <c r="E157" s="1166"/>
      <c r="F157" s="1166"/>
      <c r="G157" s="1166"/>
      <c r="H157" s="1166"/>
      <c r="I157" s="1166"/>
      <c r="J157" s="1166"/>
      <c r="K157" s="1166"/>
      <c r="L157" s="1166"/>
      <c r="M157" s="1166"/>
      <c r="N157" s="1166"/>
    </row>
    <row r="158" spans="1:17" s="65" customFormat="1" x14ac:dyDescent="0.2">
      <c r="B158" s="1166"/>
      <c r="C158" s="1166"/>
      <c r="D158" s="1166"/>
      <c r="E158" s="1166"/>
      <c r="F158" s="1166"/>
      <c r="G158" s="1166"/>
      <c r="H158" s="1166"/>
      <c r="I158" s="1166"/>
      <c r="J158" s="1166"/>
      <c r="K158" s="1166"/>
      <c r="L158" s="1166"/>
      <c r="M158" s="1166"/>
      <c r="N158" s="1166"/>
    </row>
    <row r="159" spans="1:17" s="65" customFormat="1" x14ac:dyDescent="0.2">
      <c r="B159" s="88" t="s">
        <v>904</v>
      </c>
      <c r="C159" s="89"/>
      <c r="D159" s="89"/>
      <c r="E159" s="89"/>
      <c r="F159" s="89"/>
      <c r="G159" s="89"/>
      <c r="H159" s="89"/>
      <c r="I159" s="89"/>
      <c r="J159" s="1186"/>
      <c r="K159" s="1186"/>
      <c r="L159" s="1186"/>
      <c r="M159" s="1186"/>
      <c r="N159" s="1186"/>
      <c r="Q159" s="129"/>
    </row>
    <row r="160" spans="1:17" s="65" customFormat="1" ht="12.75" customHeight="1" x14ac:dyDescent="0.2">
      <c r="B160" s="1152" t="s">
        <v>958</v>
      </c>
      <c r="C160" s="1152"/>
      <c r="D160" s="1152"/>
      <c r="E160" s="1152"/>
      <c r="F160" s="1152"/>
      <c r="G160" s="1152"/>
      <c r="H160" s="1152"/>
      <c r="I160" s="1152"/>
      <c r="J160" s="1152"/>
      <c r="K160" s="1152"/>
      <c r="L160" s="1152"/>
      <c r="M160" s="1152"/>
      <c r="N160" s="1152"/>
    </row>
    <row r="161" spans="2:17" s="65" customFormat="1" ht="13.5" thickBot="1" x14ac:dyDescent="0.25"/>
    <row r="162" spans="2:17" s="65" customFormat="1" ht="12.75" customHeight="1" x14ac:dyDescent="0.2">
      <c r="B162" s="1143" t="s">
        <v>905</v>
      </c>
      <c r="C162" s="1144"/>
      <c r="D162" s="1145"/>
      <c r="E162" s="90" t="s">
        <v>906</v>
      </c>
      <c r="F162" s="91"/>
      <c r="G162" s="91"/>
      <c r="H162" s="91"/>
      <c r="I162" s="91"/>
      <c r="J162" s="91"/>
      <c r="K162" s="91"/>
      <c r="L162" s="91"/>
      <c r="M162" s="91"/>
      <c r="N162" s="92"/>
      <c r="O162" s="93"/>
    </row>
    <row r="163" spans="2:17" s="65" customFormat="1" x14ac:dyDescent="0.2">
      <c r="B163" s="1149"/>
      <c r="C163" s="1150"/>
      <c r="D163" s="1151"/>
      <c r="E163" s="94"/>
      <c r="F163" s="82"/>
      <c r="G163" s="82"/>
      <c r="H163" s="82"/>
      <c r="I163" s="82"/>
      <c r="J163" s="82"/>
      <c r="K163" s="82"/>
      <c r="L163" s="82"/>
      <c r="M163" s="82"/>
      <c r="N163" s="95"/>
      <c r="O163" s="93"/>
    </row>
    <row r="164" spans="2:17" s="65" customFormat="1" x14ac:dyDescent="0.2">
      <c r="B164" s="1149"/>
      <c r="C164" s="1150"/>
      <c r="D164" s="1151"/>
      <c r="E164" s="96" t="s">
        <v>907</v>
      </c>
      <c r="F164" s="82"/>
      <c r="G164" s="82"/>
      <c r="H164" s="82"/>
      <c r="I164" s="82"/>
      <c r="J164" s="82"/>
      <c r="K164" s="97" t="s">
        <v>908</v>
      </c>
      <c r="L164" s="82"/>
      <c r="M164" s="82"/>
      <c r="N164" s="95"/>
      <c r="O164" s="93"/>
    </row>
    <row r="165" spans="2:17" s="65" customFormat="1" ht="21" customHeight="1" thickBot="1" x14ac:dyDescent="0.25">
      <c r="B165" s="1146"/>
      <c r="C165" s="1147"/>
      <c r="D165" s="1148"/>
      <c r="E165" s="98"/>
      <c r="F165" s="99"/>
      <c r="G165" s="99"/>
      <c r="H165" s="99"/>
      <c r="I165" s="99"/>
      <c r="J165" s="99"/>
      <c r="K165" s="99"/>
      <c r="L165" s="99"/>
      <c r="M165" s="99"/>
      <c r="N165" s="100"/>
    </row>
    <row r="166" spans="2:17" s="65" customFormat="1" ht="12.75" customHeight="1" x14ac:dyDescent="0.2">
      <c r="B166" s="1143" t="s">
        <v>909</v>
      </c>
      <c r="C166" s="1144"/>
      <c r="D166" s="1145"/>
      <c r="E166" s="90" t="s">
        <v>910</v>
      </c>
      <c r="F166" s="101"/>
      <c r="G166" s="101"/>
      <c r="H166" s="101"/>
      <c r="I166" s="101"/>
      <c r="J166" s="101"/>
      <c r="K166" s="101"/>
      <c r="L166" s="101"/>
      <c r="M166" s="101"/>
      <c r="N166" s="102"/>
      <c r="Q166" s="69"/>
    </row>
    <row r="167" spans="2:17" s="65" customFormat="1" ht="27" customHeight="1" thickBot="1" x14ac:dyDescent="0.25">
      <c r="B167" s="1146"/>
      <c r="C167" s="1147"/>
      <c r="D167" s="1148"/>
      <c r="E167" s="103" t="s">
        <v>911</v>
      </c>
      <c r="F167" s="104"/>
      <c r="G167" s="104"/>
      <c r="H167" s="104"/>
      <c r="I167" s="104"/>
      <c r="J167" s="104"/>
      <c r="K167" s="104"/>
      <c r="L167" s="104"/>
      <c r="M167" s="104"/>
      <c r="N167" s="105"/>
    </row>
    <row r="168" spans="2:17" s="65" customFormat="1" ht="12.75" customHeight="1" x14ac:dyDescent="0.2">
      <c r="B168" s="1143" t="s">
        <v>912</v>
      </c>
      <c r="C168" s="1144"/>
      <c r="D168" s="1145"/>
      <c r="E168" s="1168" t="s">
        <v>913</v>
      </c>
      <c r="F168" s="1169"/>
      <c r="G168" s="1169"/>
      <c r="H168" s="1169"/>
      <c r="I168" s="1169"/>
      <c r="J168" s="1169"/>
      <c r="K168" s="1169"/>
      <c r="L168" s="1169"/>
      <c r="M168" s="1169"/>
      <c r="N168" s="1170"/>
    </row>
    <row r="169" spans="2:17" s="65" customFormat="1" ht="29.25" customHeight="1" thickBot="1" x14ac:dyDescent="0.25">
      <c r="B169" s="1146"/>
      <c r="C169" s="1147"/>
      <c r="D169" s="1148"/>
      <c r="E169" s="1174"/>
      <c r="F169" s="1175"/>
      <c r="G169" s="1175"/>
      <c r="H169" s="1175"/>
      <c r="I169" s="1175"/>
      <c r="J169" s="1175"/>
      <c r="K169" s="1175"/>
      <c r="L169" s="1175"/>
      <c r="M169" s="1175"/>
      <c r="N169" s="1176"/>
    </row>
    <row r="170" spans="2:17" s="65" customFormat="1" ht="12.75" customHeight="1" x14ac:dyDescent="0.2">
      <c r="B170" s="1177" t="s">
        <v>914</v>
      </c>
      <c r="C170" s="1144"/>
      <c r="D170" s="1145"/>
      <c r="E170" s="1168" t="s">
        <v>915</v>
      </c>
      <c r="F170" s="1169"/>
      <c r="G170" s="1169"/>
      <c r="H170" s="1169"/>
      <c r="I170" s="1169"/>
      <c r="J170" s="1169"/>
      <c r="K170" s="1169"/>
      <c r="L170" s="1169"/>
      <c r="M170" s="1169"/>
      <c r="N170" s="1170"/>
    </row>
    <row r="171" spans="2:17" s="65" customFormat="1" x14ac:dyDescent="0.2">
      <c r="B171" s="1178"/>
      <c r="C171" s="1150"/>
      <c r="D171" s="1151"/>
      <c r="E171" s="1171"/>
      <c r="F171" s="1172"/>
      <c r="G171" s="1172"/>
      <c r="H171" s="1172"/>
      <c r="I171" s="1172"/>
      <c r="J171" s="1172"/>
      <c r="K171" s="1172"/>
      <c r="L171" s="1172"/>
      <c r="M171" s="1172"/>
      <c r="N171" s="1173"/>
    </row>
    <row r="172" spans="2:17" s="65" customFormat="1" ht="36" customHeight="1" thickBot="1" x14ac:dyDescent="0.25">
      <c r="B172" s="1179"/>
      <c r="C172" s="1147"/>
      <c r="D172" s="1148"/>
      <c r="E172" s="1174"/>
      <c r="F172" s="1175"/>
      <c r="G172" s="1175"/>
      <c r="H172" s="1175"/>
      <c r="I172" s="1175"/>
      <c r="J172" s="1175"/>
      <c r="K172" s="1175"/>
      <c r="L172" s="1175"/>
      <c r="M172" s="1175"/>
      <c r="N172" s="1176"/>
    </row>
    <row r="173" spans="2:17" s="65" customFormat="1" ht="89.25" customHeight="1" thickBot="1" x14ac:dyDescent="0.25">
      <c r="B173" s="1180" t="s">
        <v>916</v>
      </c>
      <c r="C173" s="1181"/>
      <c r="D173" s="1182"/>
      <c r="E173" s="1183" t="s">
        <v>917</v>
      </c>
      <c r="F173" s="1184"/>
      <c r="G173" s="1184"/>
      <c r="H173" s="1184"/>
      <c r="I173" s="1184"/>
      <c r="J173" s="1184"/>
      <c r="K173" s="1184"/>
      <c r="L173" s="1184"/>
      <c r="M173" s="1184"/>
      <c r="N173" s="1185"/>
    </row>
    <row r="174" spans="2:17" s="65" customFormat="1" ht="89.25" customHeight="1" thickBot="1" x14ac:dyDescent="0.25">
      <c r="B174" s="1180" t="s">
        <v>918</v>
      </c>
      <c r="C174" s="1181"/>
      <c r="D174" s="1182"/>
      <c r="E174" s="1183" t="s">
        <v>919</v>
      </c>
      <c r="F174" s="1184"/>
      <c r="G174" s="1184"/>
      <c r="H174" s="1184"/>
      <c r="I174" s="1184"/>
      <c r="J174" s="1184"/>
      <c r="K174" s="1184"/>
      <c r="L174" s="1184"/>
      <c r="M174" s="1184"/>
      <c r="N174" s="1185"/>
    </row>
    <row r="175" spans="2:17" s="65" customFormat="1" ht="12.75" customHeight="1" x14ac:dyDescent="0.2">
      <c r="B175" s="1143" t="s">
        <v>920</v>
      </c>
      <c r="C175" s="1144"/>
      <c r="D175" s="1145"/>
      <c r="E175" s="1168" t="s">
        <v>921</v>
      </c>
      <c r="F175" s="1169"/>
      <c r="G175" s="1169"/>
      <c r="H175" s="1169"/>
      <c r="I175" s="1169"/>
      <c r="J175" s="1169"/>
      <c r="K175" s="1169"/>
      <c r="L175" s="1169"/>
      <c r="M175" s="1169"/>
      <c r="N175" s="1170"/>
    </row>
    <row r="176" spans="2:17" s="65" customFormat="1" ht="28.5" customHeight="1" thickBot="1" x14ac:dyDescent="0.25">
      <c r="B176" s="1146"/>
      <c r="C176" s="1147"/>
      <c r="D176" s="1148"/>
      <c r="E176" s="1174"/>
      <c r="F176" s="1175"/>
      <c r="G176" s="1175"/>
      <c r="H176" s="1175"/>
      <c r="I176" s="1175"/>
      <c r="J176" s="1175"/>
      <c r="K176" s="1175"/>
      <c r="L176" s="1175"/>
      <c r="M176" s="1175"/>
      <c r="N176" s="1176"/>
    </row>
    <row r="177" spans="2:14" s="65" customFormat="1" ht="12.75" customHeight="1" x14ac:dyDescent="0.2">
      <c r="B177" s="1143" t="s">
        <v>922</v>
      </c>
      <c r="C177" s="1144"/>
      <c r="D177" s="1145"/>
      <c r="E177" s="1168" t="s">
        <v>923</v>
      </c>
      <c r="F177" s="1169"/>
      <c r="G177" s="1169"/>
      <c r="H177" s="1169"/>
      <c r="I177" s="1169"/>
      <c r="J177" s="1169"/>
      <c r="K177" s="1169"/>
      <c r="L177" s="1169"/>
      <c r="M177" s="1169"/>
      <c r="N177" s="1170"/>
    </row>
    <row r="178" spans="2:14" s="65" customFormat="1" x14ac:dyDescent="0.2">
      <c r="B178" s="1149"/>
      <c r="C178" s="1150"/>
      <c r="D178" s="1151"/>
      <c r="E178" s="1171"/>
      <c r="F178" s="1172"/>
      <c r="G178" s="1172"/>
      <c r="H178" s="1172"/>
      <c r="I178" s="1172"/>
      <c r="J178" s="1172"/>
      <c r="K178" s="1172"/>
      <c r="L178" s="1172"/>
      <c r="M178" s="1172"/>
      <c r="N178" s="1173"/>
    </row>
    <row r="179" spans="2:14" s="65" customFormat="1" x14ac:dyDescent="0.2">
      <c r="B179" s="1149"/>
      <c r="C179" s="1150"/>
      <c r="D179" s="1151"/>
      <c r="E179" s="1171"/>
      <c r="F179" s="1172"/>
      <c r="G179" s="1172"/>
      <c r="H179" s="1172"/>
      <c r="I179" s="1172"/>
      <c r="J179" s="1172"/>
      <c r="K179" s="1172"/>
      <c r="L179" s="1172"/>
      <c r="M179" s="1172"/>
      <c r="N179" s="1173"/>
    </row>
    <row r="180" spans="2:14" s="65" customFormat="1" x14ac:dyDescent="0.2">
      <c r="B180" s="1149"/>
      <c r="C180" s="1150"/>
      <c r="D180" s="1151"/>
      <c r="E180" s="1171"/>
      <c r="F180" s="1172"/>
      <c r="G180" s="1172"/>
      <c r="H180" s="1172"/>
      <c r="I180" s="1172"/>
      <c r="J180" s="1172"/>
      <c r="K180" s="1172"/>
      <c r="L180" s="1172"/>
      <c r="M180" s="1172"/>
      <c r="N180" s="1173"/>
    </row>
    <row r="181" spans="2:14" s="65" customFormat="1" ht="28.5" customHeight="1" thickBot="1" x14ac:dyDescent="0.25">
      <c r="B181" s="1146"/>
      <c r="C181" s="1147"/>
      <c r="D181" s="1148"/>
      <c r="E181" s="106" t="s">
        <v>924</v>
      </c>
      <c r="F181" s="107"/>
      <c r="G181" s="107"/>
      <c r="H181" s="107"/>
      <c r="I181" s="107"/>
      <c r="J181" s="107"/>
      <c r="K181" s="107"/>
      <c r="L181" s="107"/>
      <c r="M181" s="107"/>
      <c r="N181" s="108"/>
    </row>
    <row r="182" spans="2:14" s="65" customFormat="1" x14ac:dyDescent="0.2"/>
    <row r="183" spans="2:14" s="65" customFormat="1" x14ac:dyDescent="0.2"/>
    <row r="184" spans="2:14" s="65" customFormat="1" x14ac:dyDescent="0.2"/>
    <row r="185" spans="2:14" s="65" customFormat="1" x14ac:dyDescent="0.2"/>
    <row r="186" spans="2:14" s="65" customFormat="1" x14ac:dyDescent="0.2"/>
    <row r="187" spans="2:14" s="65" customFormat="1" x14ac:dyDescent="0.2"/>
    <row r="188" spans="2:14" s="65" customFormat="1" x14ac:dyDescent="0.2"/>
    <row r="189" spans="2:14" s="65" customFormat="1" x14ac:dyDescent="0.2"/>
    <row r="190" spans="2:14" s="65" customFormat="1" x14ac:dyDescent="0.2"/>
    <row r="191" spans="2:14" s="65" customFormat="1" x14ac:dyDescent="0.2"/>
    <row r="192" spans="2:14" s="65" customFormat="1" x14ac:dyDescent="0.2"/>
    <row r="193" s="65" customFormat="1" x14ac:dyDescent="0.2"/>
    <row r="194" s="65" customFormat="1" x14ac:dyDescent="0.2"/>
    <row r="195" s="65" customFormat="1" x14ac:dyDescent="0.2"/>
    <row r="196" s="65" customFormat="1" x14ac:dyDescent="0.2"/>
    <row r="197" s="65" customFormat="1" x14ac:dyDescent="0.2"/>
    <row r="198" s="65" customFormat="1" x14ac:dyDescent="0.2"/>
    <row r="199" s="65" customFormat="1" x14ac:dyDescent="0.2"/>
    <row r="200" s="65" customFormat="1" x14ac:dyDescent="0.2"/>
    <row r="201" s="65" customFormat="1" x14ac:dyDescent="0.2"/>
    <row r="202" s="65" customFormat="1" x14ac:dyDescent="0.2"/>
    <row r="203" s="65" customFormat="1" x14ac:dyDescent="0.2"/>
    <row r="204" s="65" customFormat="1" x14ac:dyDescent="0.2"/>
    <row r="205" s="65" customFormat="1" x14ac:dyDescent="0.2"/>
    <row r="206" s="65" customFormat="1" x14ac:dyDescent="0.2"/>
    <row r="207" s="65" customFormat="1" x14ac:dyDescent="0.2"/>
    <row r="208" s="65" customFormat="1" x14ac:dyDescent="0.2"/>
    <row r="209" spans="2:14" s="65" customFormat="1" x14ac:dyDescent="0.2"/>
    <row r="210" spans="2:14" s="65" customFormat="1" x14ac:dyDescent="0.2"/>
    <row r="211" spans="2:14" s="65" customFormat="1" x14ac:dyDescent="0.2"/>
    <row r="212" spans="2:14" s="65" customFormat="1" x14ac:dyDescent="0.2"/>
    <row r="213" spans="2:14" s="65" customFormat="1" x14ac:dyDescent="0.2"/>
    <row r="214" spans="2:14" s="65" customFormat="1" x14ac:dyDescent="0.2">
      <c r="B214" s="937"/>
      <c r="C214" s="937"/>
      <c r="D214" s="937"/>
      <c r="E214" s="937"/>
      <c r="F214" s="937"/>
      <c r="G214" s="937"/>
      <c r="H214" s="937"/>
      <c r="I214" s="937"/>
      <c r="J214" s="937"/>
      <c r="K214" s="937"/>
      <c r="L214" s="937"/>
      <c r="M214" s="937"/>
      <c r="N214" s="937"/>
    </row>
    <row r="215" spans="2:14" s="65" customFormat="1" x14ac:dyDescent="0.2"/>
    <row r="216" spans="2:14" s="65" customFormat="1" x14ac:dyDescent="0.2"/>
    <row r="217" spans="2:14" s="65" customFormat="1" x14ac:dyDescent="0.2"/>
    <row r="218" spans="2:14" s="65" customFormat="1" x14ac:dyDescent="0.2"/>
    <row r="219" spans="2:14" s="65" customFormat="1" x14ac:dyDescent="0.2"/>
    <row r="220" spans="2:14" s="65" customFormat="1" x14ac:dyDescent="0.2"/>
    <row r="221" spans="2:14" s="65" customFormat="1" x14ac:dyDescent="0.2"/>
    <row r="222" spans="2:14" s="65" customFormat="1" x14ac:dyDescent="0.2"/>
    <row r="223" spans="2:14" s="65" customFormat="1" x14ac:dyDescent="0.2"/>
    <row r="224" spans="2:14" s="65" customFormat="1" x14ac:dyDescent="0.2"/>
    <row r="225" s="65" customFormat="1" x14ac:dyDescent="0.2"/>
    <row r="226" s="65" customFormat="1" x14ac:dyDescent="0.2"/>
    <row r="227" s="65" customFormat="1" x14ac:dyDescent="0.2"/>
    <row r="228" s="65" customFormat="1" x14ac:dyDescent="0.2"/>
    <row r="229" s="65" customFormat="1" x14ac:dyDescent="0.2"/>
    <row r="230" s="65" customFormat="1" x14ac:dyDescent="0.2"/>
    <row r="231" s="65" customFormat="1" x14ac:dyDescent="0.2"/>
    <row r="232" s="65" customFormat="1" x14ac:dyDescent="0.2"/>
    <row r="233" s="65" customFormat="1" x14ac:dyDescent="0.2"/>
    <row r="234" s="65" customFormat="1" x14ac:dyDescent="0.2"/>
    <row r="235" s="65" customFormat="1" x14ac:dyDescent="0.2"/>
    <row r="236" s="65" customFormat="1" x14ac:dyDescent="0.2"/>
    <row r="237" s="65" customFormat="1" x14ac:dyDescent="0.2"/>
    <row r="238" s="65" customFormat="1" x14ac:dyDescent="0.2"/>
    <row r="239" s="65" customFormat="1" x14ac:dyDescent="0.2"/>
    <row r="240" s="65" customFormat="1" x14ac:dyDescent="0.2"/>
    <row r="241" s="65" customFormat="1" x14ac:dyDescent="0.2"/>
    <row r="242" s="65" customFormat="1" x14ac:dyDescent="0.2"/>
    <row r="243" s="65" customFormat="1" x14ac:dyDescent="0.2"/>
    <row r="244" s="65" customFormat="1" x14ac:dyDescent="0.2"/>
    <row r="245" s="65" customFormat="1" x14ac:dyDescent="0.2"/>
    <row r="246" s="65" customFormat="1" x14ac:dyDescent="0.2"/>
    <row r="247" s="65" customFormat="1" x14ac:dyDescent="0.2"/>
    <row r="248" s="65" customFormat="1" x14ac:dyDescent="0.2"/>
    <row r="249" s="65" customFormat="1" x14ac:dyDescent="0.2"/>
    <row r="250" s="65" customFormat="1" x14ac:dyDescent="0.2"/>
    <row r="251" s="65" customFormat="1" x14ac:dyDescent="0.2"/>
    <row r="252" s="65" customFormat="1" x14ac:dyDescent="0.2"/>
    <row r="253" s="65" customFormat="1" x14ac:dyDescent="0.2"/>
    <row r="254" s="65" customFormat="1" x14ac:dyDescent="0.2"/>
    <row r="255" s="65" customFormat="1" x14ac:dyDescent="0.2"/>
    <row r="256" s="65" customFormat="1" x14ac:dyDescent="0.2"/>
    <row r="257" s="65" customFormat="1" x14ac:dyDescent="0.2"/>
    <row r="258" s="65" customFormat="1" x14ac:dyDescent="0.2"/>
    <row r="259" s="65" customFormat="1" x14ac:dyDescent="0.2"/>
    <row r="260" s="65" customFormat="1" x14ac:dyDescent="0.2"/>
    <row r="261" s="65" customFormat="1" x14ac:dyDescent="0.2"/>
    <row r="262" s="65" customFormat="1" x14ac:dyDescent="0.2"/>
    <row r="263" s="65" customFormat="1" x14ac:dyDescent="0.2"/>
    <row r="264" s="65" customFormat="1" x14ac:dyDescent="0.2"/>
    <row r="265" s="65" customFormat="1" x14ac:dyDescent="0.2"/>
    <row r="266" s="65" customFormat="1" x14ac:dyDescent="0.2"/>
    <row r="267" s="65" customFormat="1" x14ac:dyDescent="0.2"/>
    <row r="268" s="65" customFormat="1" x14ac:dyDescent="0.2"/>
    <row r="269" s="65" customFormat="1" x14ac:dyDescent="0.2"/>
    <row r="270" s="65" customFormat="1" x14ac:dyDescent="0.2"/>
    <row r="271" s="65" customFormat="1" x14ac:dyDescent="0.2"/>
    <row r="272" s="65" customFormat="1" x14ac:dyDescent="0.2"/>
    <row r="273" s="65" customFormat="1" x14ac:dyDescent="0.2"/>
    <row r="274" s="65" customFormat="1" x14ac:dyDescent="0.2"/>
    <row r="275" s="65" customFormat="1" x14ac:dyDescent="0.2"/>
    <row r="276" s="65" customFormat="1" x14ac:dyDescent="0.2"/>
    <row r="277" s="65" customFormat="1" x14ac:dyDescent="0.2"/>
    <row r="278" s="65" customFormat="1" x14ac:dyDescent="0.2"/>
    <row r="279" s="65" customFormat="1" x14ac:dyDescent="0.2"/>
    <row r="280" s="65" customFormat="1" x14ac:dyDescent="0.2"/>
    <row r="281" s="65" customFormat="1" x14ac:dyDescent="0.2"/>
    <row r="282" s="65" customFormat="1" x14ac:dyDescent="0.2"/>
    <row r="283" s="65" customFormat="1" x14ac:dyDescent="0.2"/>
    <row r="284" s="65" customFormat="1" x14ac:dyDescent="0.2"/>
    <row r="285" s="65" customFormat="1" x14ac:dyDescent="0.2"/>
    <row r="286" s="65" customFormat="1" x14ac:dyDescent="0.2"/>
    <row r="287" s="65" customFormat="1" x14ac:dyDescent="0.2"/>
    <row r="288" s="65" customFormat="1" x14ac:dyDescent="0.2"/>
    <row r="289" s="65" customFormat="1" x14ac:dyDescent="0.2"/>
    <row r="290" s="65" customFormat="1" x14ac:dyDescent="0.2"/>
    <row r="291" s="65" customFormat="1" x14ac:dyDescent="0.2"/>
    <row r="292" s="65" customFormat="1" x14ac:dyDescent="0.2"/>
    <row r="293" s="65" customFormat="1" x14ac:dyDescent="0.2"/>
    <row r="294" s="65" customFormat="1" x14ac:dyDescent="0.2"/>
    <row r="295" s="65" customFormat="1" x14ac:dyDescent="0.2"/>
    <row r="296" s="65" customFormat="1" x14ac:dyDescent="0.2"/>
    <row r="297" s="65" customFormat="1" x14ac:dyDescent="0.2"/>
    <row r="298" s="65" customFormat="1" x14ac:dyDescent="0.2"/>
    <row r="299" s="65" customFormat="1" x14ac:dyDescent="0.2"/>
    <row r="300" s="65" customFormat="1" x14ac:dyDescent="0.2"/>
    <row r="301" s="65" customFormat="1" x14ac:dyDescent="0.2"/>
    <row r="302" s="65" customFormat="1" x14ac:dyDescent="0.2"/>
    <row r="303" s="65" customFormat="1" x14ac:dyDescent="0.2"/>
    <row r="304" s="65" customFormat="1" x14ac:dyDescent="0.2"/>
    <row r="305" s="65" customFormat="1" x14ac:dyDescent="0.2"/>
    <row r="306" s="65" customFormat="1" x14ac:dyDescent="0.2"/>
    <row r="307" s="65" customFormat="1" x14ac:dyDescent="0.2"/>
    <row r="308" s="65" customFormat="1" x14ac:dyDescent="0.2"/>
    <row r="309" s="65" customFormat="1" x14ac:dyDescent="0.2"/>
    <row r="310" s="65" customFormat="1" x14ac:dyDescent="0.2"/>
    <row r="311" s="65" customFormat="1" x14ac:dyDescent="0.2"/>
    <row r="312" s="65" customFormat="1" x14ac:dyDescent="0.2"/>
    <row r="313" s="65" customFormat="1" x14ac:dyDescent="0.2"/>
    <row r="314" s="65" customFormat="1" x14ac:dyDescent="0.2"/>
    <row r="315" s="65" customFormat="1" x14ac:dyDescent="0.2"/>
    <row r="316" s="65" customFormat="1" x14ac:dyDescent="0.2"/>
    <row r="317" s="65" customFormat="1" x14ac:dyDescent="0.2"/>
    <row r="318" s="65" customFormat="1" x14ac:dyDescent="0.2"/>
    <row r="319" s="65" customFormat="1" x14ac:dyDescent="0.2"/>
    <row r="320" s="65" customFormat="1" x14ac:dyDescent="0.2"/>
    <row r="321" s="65" customFormat="1" x14ac:dyDescent="0.2"/>
    <row r="322" s="65" customFormat="1" x14ac:dyDescent="0.2"/>
    <row r="323" s="65" customFormat="1" x14ac:dyDescent="0.2"/>
    <row r="324" s="65" customFormat="1" x14ac:dyDescent="0.2"/>
    <row r="325" s="65" customFormat="1" x14ac:dyDescent="0.2"/>
    <row r="326" s="65" customFormat="1" x14ac:dyDescent="0.2"/>
    <row r="327" s="65" customFormat="1" x14ac:dyDescent="0.2"/>
    <row r="328" s="65" customFormat="1" x14ac:dyDescent="0.2"/>
    <row r="329" s="65" customFormat="1" x14ac:dyDescent="0.2"/>
    <row r="330" s="65" customFormat="1" x14ac:dyDescent="0.2"/>
    <row r="331" s="65" customFormat="1" x14ac:dyDescent="0.2"/>
    <row r="332" s="65" customFormat="1" x14ac:dyDescent="0.2"/>
    <row r="333" s="65" customFormat="1" x14ac:dyDescent="0.2"/>
    <row r="334" s="65" customFormat="1" x14ac:dyDescent="0.2"/>
    <row r="335" s="65" customFormat="1" x14ac:dyDescent="0.2"/>
    <row r="336" s="65" customFormat="1" x14ac:dyDescent="0.2"/>
    <row r="337" s="65" customFormat="1" x14ac:dyDescent="0.2"/>
    <row r="338" s="65" customFormat="1" x14ac:dyDescent="0.2"/>
    <row r="339" s="65" customFormat="1" x14ac:dyDescent="0.2"/>
    <row r="340" s="65" customFormat="1" x14ac:dyDescent="0.2"/>
    <row r="341" s="65" customFormat="1" x14ac:dyDescent="0.2"/>
    <row r="342" s="65" customFormat="1" x14ac:dyDescent="0.2"/>
    <row r="343" s="65" customFormat="1" x14ac:dyDescent="0.2"/>
    <row r="344" s="65" customFormat="1" x14ac:dyDescent="0.2"/>
    <row r="345" s="65" customFormat="1" x14ac:dyDescent="0.2"/>
    <row r="346" s="65" customFormat="1" x14ac:dyDescent="0.2"/>
    <row r="347" s="65" customFormat="1" x14ac:dyDescent="0.2"/>
    <row r="348" s="65" customFormat="1" x14ac:dyDescent="0.2"/>
    <row r="349" s="65" customFormat="1" x14ac:dyDescent="0.2"/>
    <row r="350" s="65" customFormat="1" x14ac:dyDescent="0.2"/>
    <row r="351" s="65" customFormat="1" x14ac:dyDescent="0.2"/>
    <row r="352" s="65" customFormat="1" x14ac:dyDescent="0.2"/>
    <row r="353" s="65" customFormat="1" x14ac:dyDescent="0.2"/>
    <row r="354" s="65" customFormat="1" x14ac:dyDescent="0.2"/>
    <row r="355" s="65" customFormat="1" x14ac:dyDescent="0.2"/>
    <row r="356" s="65" customFormat="1" x14ac:dyDescent="0.2"/>
    <row r="357" s="65" customFormat="1" x14ac:dyDescent="0.2"/>
    <row r="358" s="65" customFormat="1" x14ac:dyDescent="0.2"/>
    <row r="359" s="65" customFormat="1" x14ac:dyDescent="0.2"/>
    <row r="360" s="65" customFormat="1" x14ac:dyDescent="0.2"/>
    <row r="361" s="65" customFormat="1" x14ac:dyDescent="0.2"/>
    <row r="362" s="65" customFormat="1" x14ac:dyDescent="0.2"/>
    <row r="363" s="65" customFormat="1" x14ac:dyDescent="0.2"/>
    <row r="364" s="65" customFormat="1" x14ac:dyDescent="0.2"/>
    <row r="365" s="65" customFormat="1" x14ac:dyDescent="0.2"/>
    <row r="366" s="65" customFormat="1" x14ac:dyDescent="0.2"/>
    <row r="367" s="65" customFormat="1" x14ac:dyDescent="0.2"/>
    <row r="368" s="65" customFormat="1" x14ac:dyDescent="0.2"/>
    <row r="369" s="65" customFormat="1" x14ac:dyDescent="0.2"/>
    <row r="370" s="65" customFormat="1" x14ac:dyDescent="0.2"/>
    <row r="371" s="65" customFormat="1" x14ac:dyDescent="0.2"/>
    <row r="372" s="65" customFormat="1" x14ac:dyDescent="0.2"/>
    <row r="373" s="65" customFormat="1" x14ac:dyDescent="0.2"/>
    <row r="374" s="65" customFormat="1" x14ac:dyDescent="0.2"/>
    <row r="375" s="65" customFormat="1" x14ac:dyDescent="0.2"/>
    <row r="376" s="65" customFormat="1" x14ac:dyDescent="0.2"/>
    <row r="377" s="65" customFormat="1" x14ac:dyDescent="0.2"/>
    <row r="378" s="65" customFormat="1" x14ac:dyDescent="0.2"/>
    <row r="379" s="65" customFormat="1" x14ac:dyDescent="0.2"/>
    <row r="380" s="65" customFormat="1" x14ac:dyDescent="0.2"/>
    <row r="381" s="65" customFormat="1" x14ac:dyDescent="0.2"/>
    <row r="382" s="65" customFormat="1" x14ac:dyDescent="0.2"/>
    <row r="383" s="65" customFormat="1" x14ac:dyDescent="0.2"/>
    <row r="384" s="65" customFormat="1" x14ac:dyDescent="0.2"/>
    <row r="385" s="65" customFormat="1" x14ac:dyDescent="0.2"/>
    <row r="386" s="65" customFormat="1" x14ac:dyDescent="0.2"/>
    <row r="387" s="65" customFormat="1" x14ac:dyDescent="0.2"/>
    <row r="388" s="65" customFormat="1" x14ac:dyDescent="0.2"/>
    <row r="389" s="65" customFormat="1" x14ac:dyDescent="0.2"/>
    <row r="390" s="65" customFormat="1" x14ac:dyDescent="0.2"/>
    <row r="391" s="65" customFormat="1" x14ac:dyDescent="0.2"/>
    <row r="392" s="65" customFormat="1" x14ac:dyDescent="0.2"/>
    <row r="393" s="65" customFormat="1" x14ac:dyDescent="0.2"/>
    <row r="394" s="65" customFormat="1" x14ac:dyDescent="0.2"/>
    <row r="395" s="65" customFormat="1" x14ac:dyDescent="0.2"/>
    <row r="396" s="65" customFormat="1" x14ac:dyDescent="0.2"/>
    <row r="397" s="65" customFormat="1" x14ac:dyDescent="0.2"/>
    <row r="398" s="65" customFormat="1" x14ac:dyDescent="0.2"/>
    <row r="399" s="65" customFormat="1" x14ac:dyDescent="0.2"/>
    <row r="400" s="65" customFormat="1" x14ac:dyDescent="0.2"/>
    <row r="401" s="65" customFormat="1" x14ac:dyDescent="0.2"/>
    <row r="402" s="65" customFormat="1" x14ac:dyDescent="0.2"/>
    <row r="403" s="65" customFormat="1" x14ac:dyDescent="0.2"/>
    <row r="404" s="65" customFormat="1" x14ac:dyDescent="0.2"/>
    <row r="405" s="65" customFormat="1" x14ac:dyDescent="0.2"/>
    <row r="406" s="65" customFormat="1" x14ac:dyDescent="0.2"/>
    <row r="407" s="65" customFormat="1" x14ac:dyDescent="0.2"/>
    <row r="408" s="65" customFormat="1" x14ac:dyDescent="0.2"/>
    <row r="409" s="65" customFormat="1" x14ac:dyDescent="0.2"/>
    <row r="410" s="65" customFormat="1" x14ac:dyDescent="0.2"/>
    <row r="411" s="65" customFormat="1" x14ac:dyDescent="0.2"/>
    <row r="412" s="65" customFormat="1" x14ac:dyDescent="0.2"/>
    <row r="413" s="65" customFormat="1" x14ac:dyDescent="0.2"/>
    <row r="414" s="65" customFormat="1" x14ac:dyDescent="0.2"/>
    <row r="415" s="65" customFormat="1" x14ac:dyDescent="0.2"/>
    <row r="416" s="65" customFormat="1" x14ac:dyDescent="0.2"/>
    <row r="417" s="65" customFormat="1" x14ac:dyDescent="0.2"/>
    <row r="418" s="65" customFormat="1" x14ac:dyDescent="0.2"/>
    <row r="419" s="65" customFormat="1" x14ac:dyDescent="0.2"/>
    <row r="420" s="65" customFormat="1" x14ac:dyDescent="0.2"/>
    <row r="421" s="65" customFormat="1" x14ac:dyDescent="0.2"/>
    <row r="422" s="65" customFormat="1" x14ac:dyDescent="0.2"/>
    <row r="423" s="65" customFormat="1" x14ac:dyDescent="0.2"/>
    <row r="424" s="65" customFormat="1" x14ac:dyDescent="0.2"/>
    <row r="425" s="65" customFormat="1" x14ac:dyDescent="0.2"/>
    <row r="426" s="65" customFormat="1" x14ac:dyDescent="0.2"/>
    <row r="427" s="65" customFormat="1" x14ac:dyDescent="0.2"/>
    <row r="428" s="65" customFormat="1" x14ac:dyDescent="0.2"/>
    <row r="429" s="65" customFormat="1" x14ac:dyDescent="0.2"/>
    <row r="430" s="65" customFormat="1" x14ac:dyDescent="0.2"/>
    <row r="431" s="65" customFormat="1" x14ac:dyDescent="0.2"/>
    <row r="432" s="65" customFormat="1" x14ac:dyDescent="0.2"/>
    <row r="433" s="65" customFormat="1" x14ac:dyDescent="0.2"/>
    <row r="434" s="65" customFormat="1" x14ac:dyDescent="0.2"/>
    <row r="435" s="65" customFormat="1" x14ac:dyDescent="0.2"/>
    <row r="436" s="65" customFormat="1" x14ac:dyDescent="0.2"/>
    <row r="437" s="65" customFormat="1" x14ac:dyDescent="0.2"/>
    <row r="438" s="65" customFormat="1" x14ac:dyDescent="0.2"/>
    <row r="439" s="65" customFormat="1" x14ac:dyDescent="0.2"/>
    <row r="440" s="65" customFormat="1" x14ac:dyDescent="0.2"/>
    <row r="441" s="65" customFormat="1" x14ac:dyDescent="0.2"/>
    <row r="442" s="65" customFormat="1" x14ac:dyDescent="0.2"/>
    <row r="443" s="65" customFormat="1" x14ac:dyDescent="0.2"/>
    <row r="444" s="65" customFormat="1" x14ac:dyDescent="0.2"/>
    <row r="445" s="65" customFormat="1" x14ac:dyDescent="0.2"/>
    <row r="446" s="65" customFormat="1" x14ac:dyDescent="0.2"/>
    <row r="447" s="65" customFormat="1" x14ac:dyDescent="0.2"/>
    <row r="448" s="65" customFormat="1" x14ac:dyDescent="0.2"/>
    <row r="449" s="65" customFormat="1" x14ac:dyDescent="0.2"/>
    <row r="450" s="65" customFormat="1" x14ac:dyDescent="0.2"/>
    <row r="451" s="65" customFormat="1" x14ac:dyDescent="0.2"/>
    <row r="452" s="65" customFormat="1" x14ac:dyDescent="0.2"/>
    <row r="453" s="65" customFormat="1" x14ac:dyDescent="0.2"/>
    <row r="454" s="65" customFormat="1" x14ac:dyDescent="0.2"/>
    <row r="455" s="65" customFormat="1" x14ac:dyDescent="0.2"/>
    <row r="456" s="65" customFormat="1" x14ac:dyDescent="0.2"/>
    <row r="457" s="65" customFormat="1" x14ac:dyDescent="0.2"/>
    <row r="458" s="65" customFormat="1" x14ac:dyDescent="0.2"/>
    <row r="459" s="65" customFormat="1" x14ac:dyDescent="0.2"/>
    <row r="460" s="65" customFormat="1" x14ac:dyDescent="0.2"/>
    <row r="461" s="65" customFormat="1" x14ac:dyDescent="0.2"/>
    <row r="462" s="65" customFormat="1" x14ac:dyDescent="0.2"/>
    <row r="463" s="65" customFormat="1" x14ac:dyDescent="0.2"/>
    <row r="464" s="65" customFormat="1" x14ac:dyDescent="0.2"/>
    <row r="465" s="65" customFormat="1" x14ac:dyDescent="0.2"/>
    <row r="466" s="65" customFormat="1" x14ac:dyDescent="0.2"/>
    <row r="467" s="65" customFormat="1" x14ac:dyDescent="0.2"/>
    <row r="468" s="65" customFormat="1" x14ac:dyDescent="0.2"/>
    <row r="469" s="65" customFormat="1" x14ac:dyDescent="0.2"/>
    <row r="470" s="65" customFormat="1" x14ac:dyDescent="0.2"/>
    <row r="471" s="65" customFormat="1" x14ac:dyDescent="0.2"/>
    <row r="472" s="65" customFormat="1" x14ac:dyDescent="0.2"/>
    <row r="473" s="65" customFormat="1" x14ac:dyDescent="0.2"/>
    <row r="474" s="65" customFormat="1" x14ac:dyDescent="0.2"/>
    <row r="475" s="65" customFormat="1" x14ac:dyDescent="0.2"/>
    <row r="476" s="65" customFormat="1" x14ac:dyDescent="0.2"/>
    <row r="477" s="65" customFormat="1" x14ac:dyDescent="0.2"/>
    <row r="478" s="65" customFormat="1" x14ac:dyDescent="0.2"/>
    <row r="479" s="65" customFormat="1" x14ac:dyDescent="0.2"/>
    <row r="480" s="65" customFormat="1" x14ac:dyDescent="0.2"/>
    <row r="481" s="65" customFormat="1" x14ac:dyDescent="0.2"/>
    <row r="482" s="65" customFormat="1" x14ac:dyDescent="0.2"/>
    <row r="483" s="65" customFormat="1" x14ac:dyDescent="0.2"/>
    <row r="484" s="65" customFormat="1" x14ac:dyDescent="0.2"/>
    <row r="485" s="65" customFormat="1" x14ac:dyDescent="0.2"/>
    <row r="486" s="65" customFormat="1" x14ac:dyDescent="0.2"/>
    <row r="487" s="65" customFormat="1" x14ac:dyDescent="0.2"/>
    <row r="488" s="65" customFormat="1" x14ac:dyDescent="0.2"/>
    <row r="489" s="65" customFormat="1" x14ac:dyDescent="0.2"/>
    <row r="490" s="65" customFormat="1" x14ac:dyDescent="0.2"/>
    <row r="491" s="65" customFormat="1" x14ac:dyDescent="0.2"/>
    <row r="492" s="65" customFormat="1" x14ac:dyDescent="0.2"/>
    <row r="493" s="65" customFormat="1" x14ac:dyDescent="0.2"/>
    <row r="494" s="65" customFormat="1" x14ac:dyDescent="0.2"/>
    <row r="495" s="65" customFormat="1" x14ac:dyDescent="0.2"/>
    <row r="496" s="65" customFormat="1" x14ac:dyDescent="0.2"/>
    <row r="497" s="65" customFormat="1" x14ac:dyDescent="0.2"/>
    <row r="498" s="65" customFormat="1" x14ac:dyDescent="0.2"/>
    <row r="499" s="65" customFormat="1" x14ac:dyDescent="0.2"/>
    <row r="500" s="65" customFormat="1" x14ac:dyDescent="0.2"/>
    <row r="501" s="65" customFormat="1" x14ac:dyDescent="0.2"/>
    <row r="502" s="65" customFormat="1" x14ac:dyDescent="0.2"/>
    <row r="503" s="65" customFormat="1" x14ac:dyDescent="0.2"/>
    <row r="504" s="65" customFormat="1" x14ac:dyDescent="0.2"/>
    <row r="505" s="65" customFormat="1" x14ac:dyDescent="0.2"/>
    <row r="506" s="65" customFormat="1" x14ac:dyDescent="0.2"/>
    <row r="507" s="65" customFormat="1" x14ac:dyDescent="0.2"/>
    <row r="508" s="65" customFormat="1" x14ac:dyDescent="0.2"/>
    <row r="509" s="65" customFormat="1" x14ac:dyDescent="0.2"/>
    <row r="510" s="65" customFormat="1" x14ac:dyDescent="0.2"/>
    <row r="511" s="65" customFormat="1" x14ac:dyDescent="0.2"/>
    <row r="512" s="65" customFormat="1" x14ac:dyDescent="0.2"/>
    <row r="513" s="65" customFormat="1" x14ac:dyDescent="0.2"/>
    <row r="514" s="65" customFormat="1" x14ac:dyDescent="0.2"/>
    <row r="515" s="65" customFormat="1" x14ac:dyDescent="0.2"/>
    <row r="516" s="65" customFormat="1" x14ac:dyDescent="0.2"/>
    <row r="517" s="65" customFormat="1" x14ac:dyDescent="0.2"/>
    <row r="518" s="65" customFormat="1" x14ac:dyDescent="0.2"/>
    <row r="519" s="65" customFormat="1" x14ac:dyDescent="0.2"/>
    <row r="520" s="65" customFormat="1" x14ac:dyDescent="0.2"/>
    <row r="521" s="65" customFormat="1" x14ac:dyDescent="0.2"/>
    <row r="522" s="65" customFormat="1" x14ac:dyDescent="0.2"/>
    <row r="523" s="65" customFormat="1" x14ac:dyDescent="0.2"/>
    <row r="524" s="65" customFormat="1" x14ac:dyDescent="0.2"/>
    <row r="525" s="65" customFormat="1" x14ac:dyDescent="0.2"/>
    <row r="526" s="65" customFormat="1" x14ac:dyDescent="0.2"/>
    <row r="527" s="65" customFormat="1" x14ac:dyDescent="0.2"/>
    <row r="528" s="65" customFormat="1" x14ac:dyDescent="0.2"/>
    <row r="529" s="65" customFormat="1" x14ac:dyDescent="0.2"/>
    <row r="530" s="65" customFormat="1" x14ac:dyDescent="0.2"/>
    <row r="531" s="65" customFormat="1" x14ac:dyDescent="0.2"/>
    <row r="532" s="65" customFormat="1" x14ac:dyDescent="0.2"/>
    <row r="533" s="65" customFormat="1" x14ac:dyDescent="0.2"/>
    <row r="534" s="65" customFormat="1" x14ac:dyDescent="0.2"/>
    <row r="535" s="65" customFormat="1" x14ac:dyDescent="0.2"/>
    <row r="536" s="65" customFormat="1" x14ac:dyDescent="0.2"/>
    <row r="537" s="65" customFormat="1" x14ac:dyDescent="0.2"/>
    <row r="538" s="65" customFormat="1" x14ac:dyDescent="0.2"/>
    <row r="539" s="65" customFormat="1" x14ac:dyDescent="0.2"/>
    <row r="540" s="65" customFormat="1" x14ac:dyDescent="0.2"/>
    <row r="541" s="65" customFormat="1" x14ac:dyDescent="0.2"/>
    <row r="542" s="65" customFormat="1" x14ac:dyDescent="0.2"/>
    <row r="543" s="65" customFormat="1" x14ac:dyDescent="0.2"/>
    <row r="544" s="65" customFormat="1" x14ac:dyDescent="0.2"/>
    <row r="545" s="65" customFormat="1" x14ac:dyDescent="0.2"/>
    <row r="546" s="65" customFormat="1" x14ac:dyDescent="0.2"/>
  </sheetData>
  <sheetProtection algorithmName="SHA-512" hashValue="K1Z5ws21T8ovp7HP9Oy6sciQnft4blHlP9DUyCmC83jYReecky6t3MP84Ud6y64oZhfMv15nRnCJy/UzTNFQrQ==" saltValue="lFdY2JKyReFceFZqA6n8YQ==" spinCount="100000" sheet="1" selectLockedCells="1"/>
  <mergeCells count="97">
    <mergeCell ref="C47:N49"/>
    <mergeCell ref="C51:N52"/>
    <mergeCell ref="C54:N56"/>
    <mergeCell ref="C58:N59"/>
    <mergeCell ref="C96:N97"/>
    <mergeCell ref="C70:N71"/>
    <mergeCell ref="C93:N94"/>
    <mergeCell ref="C84:N85"/>
    <mergeCell ref="C80:N80"/>
    <mergeCell ref="C78:N78"/>
    <mergeCell ref="C87:N87"/>
    <mergeCell ref="C63:N64"/>
    <mergeCell ref="C69:N69"/>
    <mergeCell ref="C76:N76"/>
    <mergeCell ref="B132:N132"/>
    <mergeCell ref="C99:N99"/>
    <mergeCell ref="B103:N105"/>
    <mergeCell ref="B107:N108"/>
    <mergeCell ref="C82:N82"/>
    <mergeCell ref="C89:N89"/>
    <mergeCell ref="C91:N91"/>
    <mergeCell ref="B113:N114"/>
    <mergeCell ref="B116:N118"/>
    <mergeCell ref="B124:N127"/>
    <mergeCell ref="C101:N101"/>
    <mergeCell ref="C95:N95"/>
    <mergeCell ref="B17:C17"/>
    <mergeCell ref="E17:F17"/>
    <mergeCell ref="M17:N17"/>
    <mergeCell ref="C43:N45"/>
    <mergeCell ref="L25:N25"/>
    <mergeCell ref="L26:N26"/>
    <mergeCell ref="L27:N27"/>
    <mergeCell ref="L28:N28"/>
    <mergeCell ref="L29:N29"/>
    <mergeCell ref="L30:N30"/>
    <mergeCell ref="L31:N31"/>
    <mergeCell ref="L32:N32"/>
    <mergeCell ref="C39:N41"/>
    <mergeCell ref="C29:K29"/>
    <mergeCell ref="B34:N34"/>
    <mergeCell ref="B23:N23"/>
    <mergeCell ref="H16:I16"/>
    <mergeCell ref="C7:D7"/>
    <mergeCell ref="F7:H7"/>
    <mergeCell ref="K7:N7"/>
    <mergeCell ref="B10:J10"/>
    <mergeCell ref="L10:N10"/>
    <mergeCell ref="L15:N15"/>
    <mergeCell ref="E11:G11"/>
    <mergeCell ref="I11:N11"/>
    <mergeCell ref="C12:D12"/>
    <mergeCell ref="F12:H12"/>
    <mergeCell ref="K12:N12"/>
    <mergeCell ref="I7:J7"/>
    <mergeCell ref="C14:N14"/>
    <mergeCell ref="B9:K9"/>
    <mergeCell ref="B2:N2"/>
    <mergeCell ref="B3:N3"/>
    <mergeCell ref="D5:J5"/>
    <mergeCell ref="L5:N5"/>
    <mergeCell ref="E6:G6"/>
    <mergeCell ref="I6:N6"/>
    <mergeCell ref="B6:D6"/>
    <mergeCell ref="B5:C5"/>
    <mergeCell ref="B36:N37"/>
    <mergeCell ref="B177:D181"/>
    <mergeCell ref="E177:N180"/>
    <mergeCell ref="B168:D169"/>
    <mergeCell ref="E168:N169"/>
    <mergeCell ref="B170:D172"/>
    <mergeCell ref="E170:N172"/>
    <mergeCell ref="B173:D173"/>
    <mergeCell ref="E173:N173"/>
    <mergeCell ref="B174:D174"/>
    <mergeCell ref="E174:N174"/>
    <mergeCell ref="B175:D176"/>
    <mergeCell ref="E175:N176"/>
    <mergeCell ref="J159:N159"/>
    <mergeCell ref="H130:N130"/>
    <mergeCell ref="C66:N67"/>
    <mergeCell ref="B166:D167"/>
    <mergeCell ref="B162:D165"/>
    <mergeCell ref="B160:N160"/>
    <mergeCell ref="L9:N9"/>
    <mergeCell ref="B11:D11"/>
    <mergeCell ref="I12:J12"/>
    <mergeCell ref="J15:K15"/>
    <mergeCell ref="B15:I15"/>
    <mergeCell ref="G17:I17"/>
    <mergeCell ref="J16:N16"/>
    <mergeCell ref="B16:G16"/>
    <mergeCell ref="C73:N74"/>
    <mergeCell ref="B120:N122"/>
    <mergeCell ref="D130:F130"/>
    <mergeCell ref="L141:N141"/>
    <mergeCell ref="B155:N158"/>
  </mergeCells>
  <dataValidations count="1">
    <dataValidation type="list" allowBlank="1" showInputMessage="1" showErrorMessage="1" promptTitle="OBLIGATORIO" prompt="Seleccionar modalidad" sqref="H16:I16">
      <formula1>"A.1,A.2,B.1,B.2,C,"</formula1>
    </dataValidation>
  </dataValidations>
  <hyperlinks>
    <hyperlink ref="B159" r:id="rId1"/>
    <hyperlink ref="K164" r:id="rId2"/>
    <hyperlink ref="E181" r:id="rId3"/>
    <hyperlink ref="E167" r:id="rId4"/>
  </hyperlinks>
  <printOptions horizontalCentered="1"/>
  <pageMargins left="0.59055118110236227" right="0" top="0.74803149606299213" bottom="0.39370078740157483" header="0.31496062992125984" footer="0.31496062992125984"/>
  <pageSetup paperSize="9" scale="72" fitToHeight="0" orientation="portrait" r:id="rId5"/>
  <headerFooter alignWithMargins="0">
    <oddFooter>&amp;R&amp;"Verdana,Cursiva"&amp;8&amp;K00-034Dirección General de Cultura-Institución Príncipe de Viana</oddFooter>
  </headerFooter>
  <rowBreaks count="2" manualBreakCount="2">
    <brk id="68" max="14" man="1"/>
    <brk id="150" max="14" man="1"/>
  </rowBreaks>
  <drawing r:id="rId6"/>
  <legacyDrawing r:id="rId7"/>
  <mc:AlternateContent xmlns:mc="http://schemas.openxmlformats.org/markup-compatibility/2006">
    <mc:Choice Requires="x14">
      <controls>
        <mc:AlternateContent xmlns:mc="http://schemas.openxmlformats.org/markup-compatibility/2006">
          <mc:Choice Requires="x14">
            <control shapeId="51202" r:id="rId8" name="Check Box 2">
              <controlPr defaultSize="0" autoFill="0" autoLine="0" autoPict="0">
                <anchor moveWithCells="1">
                  <from>
                    <xdr:col>0</xdr:col>
                    <xdr:colOff>323850</xdr:colOff>
                    <xdr:row>8</xdr:row>
                    <xdr:rowOff>0</xdr:rowOff>
                  </from>
                  <to>
                    <xdr:col>1</xdr:col>
                    <xdr:colOff>228600</xdr:colOff>
                    <xdr:row>9</xdr:row>
                    <xdr:rowOff>0</xdr:rowOff>
                  </to>
                </anchor>
              </controlPr>
            </control>
          </mc:Choice>
        </mc:AlternateContent>
        <mc:AlternateContent xmlns:mc="http://schemas.openxmlformats.org/markup-compatibility/2006">
          <mc:Choice Requires="x14">
            <control shapeId="51203" r:id="rId9" name="Check Box 3">
              <controlPr defaultSize="0" autoFill="0" autoLine="0" autoPict="0">
                <anchor moveWithCells="1">
                  <from>
                    <xdr:col>4</xdr:col>
                    <xdr:colOff>133350</xdr:colOff>
                    <xdr:row>7</xdr:row>
                    <xdr:rowOff>95250</xdr:rowOff>
                  </from>
                  <to>
                    <xdr:col>4</xdr:col>
                    <xdr:colOff>371475</xdr:colOff>
                    <xdr:row>8</xdr:row>
                    <xdr:rowOff>190500</xdr:rowOff>
                  </to>
                </anchor>
              </controlPr>
            </control>
          </mc:Choice>
        </mc:AlternateContent>
        <mc:AlternateContent xmlns:mc="http://schemas.openxmlformats.org/markup-compatibility/2006">
          <mc:Choice Requires="x14">
            <control shapeId="51207" r:id="rId10" name="Check Box 7">
              <controlPr defaultSize="0" autoFill="0" autoLine="0" autoPict="0">
                <anchor moveWithCells="1">
                  <from>
                    <xdr:col>2</xdr:col>
                    <xdr:colOff>419100</xdr:colOff>
                    <xdr:row>58</xdr:row>
                    <xdr:rowOff>133350</xdr:rowOff>
                  </from>
                  <to>
                    <xdr:col>2</xdr:col>
                    <xdr:colOff>657225</xdr:colOff>
                    <xdr:row>60</xdr:row>
                    <xdr:rowOff>9525</xdr:rowOff>
                  </to>
                </anchor>
              </controlPr>
            </control>
          </mc:Choice>
        </mc:AlternateContent>
        <mc:AlternateContent xmlns:mc="http://schemas.openxmlformats.org/markup-compatibility/2006">
          <mc:Choice Requires="x14">
            <control shapeId="51208" r:id="rId11" name="Check Box 8">
              <controlPr defaultSize="0" autoFill="0" autoLine="0" autoPict="0">
                <anchor moveWithCells="1">
                  <from>
                    <xdr:col>2</xdr:col>
                    <xdr:colOff>428625</xdr:colOff>
                    <xdr:row>60</xdr:row>
                    <xdr:rowOff>38100</xdr:rowOff>
                  </from>
                  <to>
                    <xdr:col>2</xdr:col>
                    <xdr:colOff>666750</xdr:colOff>
                    <xdr:row>61</xdr:row>
                    <xdr:rowOff>0</xdr:rowOff>
                  </to>
                </anchor>
              </controlPr>
            </control>
          </mc:Choice>
        </mc:AlternateContent>
        <mc:AlternateContent xmlns:mc="http://schemas.openxmlformats.org/markup-compatibility/2006">
          <mc:Choice Requires="x14">
            <control shapeId="51209" r:id="rId12" name="Check Box 9">
              <controlPr defaultSize="0" autoFill="0" autoLine="0" autoPict="0">
                <anchor moveWithCells="1">
                  <from>
                    <xdr:col>1</xdr:col>
                    <xdr:colOff>95250</xdr:colOff>
                    <xdr:row>108</xdr:row>
                    <xdr:rowOff>142875</xdr:rowOff>
                  </from>
                  <to>
                    <xdr:col>2</xdr:col>
                    <xdr:colOff>47625</xdr:colOff>
                    <xdr:row>109</xdr:row>
                    <xdr:rowOff>171450</xdr:rowOff>
                  </to>
                </anchor>
              </controlPr>
            </control>
          </mc:Choice>
        </mc:AlternateContent>
        <mc:AlternateContent xmlns:mc="http://schemas.openxmlformats.org/markup-compatibility/2006">
          <mc:Choice Requires="x14">
            <control shapeId="51210" r:id="rId13" name="Check Box 10">
              <controlPr defaultSize="0" autoFill="0" autoLine="0" autoPict="0">
                <anchor moveWithCells="1">
                  <from>
                    <xdr:col>1</xdr:col>
                    <xdr:colOff>95250</xdr:colOff>
                    <xdr:row>109</xdr:row>
                    <xdr:rowOff>190500</xdr:rowOff>
                  </from>
                  <to>
                    <xdr:col>2</xdr:col>
                    <xdr:colOff>47625</xdr:colOff>
                    <xdr:row>111</xdr:row>
                    <xdr:rowOff>0</xdr:rowOff>
                  </to>
                </anchor>
              </controlPr>
            </control>
          </mc:Choice>
        </mc:AlternateContent>
        <mc:AlternateContent xmlns:mc="http://schemas.openxmlformats.org/markup-compatibility/2006">
          <mc:Choice Requires="x14">
            <control shapeId="51211" r:id="rId14" name="Check Box 11">
              <controlPr defaultSize="0" autoFill="0" autoLine="0" autoPict="0">
                <anchor moveWithCells="1">
                  <from>
                    <xdr:col>1</xdr:col>
                    <xdr:colOff>85725</xdr:colOff>
                    <xdr:row>13</xdr:row>
                    <xdr:rowOff>104775</xdr:rowOff>
                  </from>
                  <to>
                    <xdr:col>2</xdr:col>
                    <xdr:colOff>47625</xdr:colOff>
                    <xdr:row>13</xdr:row>
                    <xdr:rowOff>314325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tabColor rgb="FF002060"/>
  </sheetPr>
  <dimension ref="A1:K42"/>
  <sheetViews>
    <sheetView zoomScaleNormal="100" workbookViewId="0">
      <selection activeCell="E10" sqref="E10:H10"/>
    </sheetView>
  </sheetViews>
  <sheetFormatPr baseColWidth="10" defaultColWidth="11.42578125" defaultRowHeight="12.75" x14ac:dyDescent="0.2"/>
  <cols>
    <col min="1" max="1" width="2" style="30" customWidth="1"/>
    <col min="2" max="2" width="5.85546875" style="30" customWidth="1"/>
    <col min="3" max="3" width="3" style="30" customWidth="1"/>
    <col min="4" max="4" width="11.5703125" style="30" customWidth="1"/>
    <col min="5" max="5" width="14.28515625" style="30" customWidth="1"/>
    <col min="6" max="6" width="3.140625" style="30" customWidth="1"/>
    <col min="7" max="7" width="12.5703125" style="30" customWidth="1"/>
    <col min="8" max="8" width="12" style="30" customWidth="1"/>
    <col min="9" max="9" width="11.28515625" style="30" customWidth="1"/>
    <col min="10" max="10" width="24.28515625" style="30" customWidth="1"/>
    <col min="11" max="11" width="8.140625" style="30" customWidth="1"/>
    <col min="12" max="16384" width="11.42578125" style="30"/>
  </cols>
  <sheetData>
    <row r="1" spans="1:11" ht="15" x14ac:dyDescent="0.25">
      <c r="A1" s="32"/>
      <c r="B1" s="32"/>
      <c r="C1" s="32"/>
      <c r="D1" s="32"/>
      <c r="E1" s="32"/>
      <c r="F1" s="32"/>
      <c r="G1" s="32"/>
      <c r="H1" s="32"/>
      <c r="I1" s="32"/>
      <c r="J1" s="32"/>
      <c r="K1" s="32"/>
    </row>
    <row r="2" spans="1:11" ht="15" x14ac:dyDescent="0.25">
      <c r="A2" s="32"/>
      <c r="B2" s="33"/>
      <c r="C2" s="34"/>
      <c r="D2" s="34"/>
      <c r="E2" s="34"/>
      <c r="F2" s="34"/>
      <c r="G2" s="34"/>
      <c r="H2" s="34"/>
      <c r="I2" s="34"/>
      <c r="J2" s="34"/>
      <c r="K2" s="35"/>
    </row>
    <row r="3" spans="1:11" ht="51" customHeight="1" x14ac:dyDescent="0.25">
      <c r="A3" s="32"/>
      <c r="B3" s="36"/>
      <c r="C3" s="32"/>
      <c r="D3" s="1220" t="s">
        <v>1015</v>
      </c>
      <c r="E3" s="1220"/>
      <c r="F3" s="1220"/>
      <c r="G3" s="1220"/>
      <c r="H3" s="1220"/>
      <c r="I3" s="1220"/>
      <c r="J3" s="1220"/>
      <c r="K3" s="37"/>
    </row>
    <row r="4" spans="1:11" ht="15" x14ac:dyDescent="0.25">
      <c r="A4" s="32"/>
      <c r="B4" s="36"/>
      <c r="C4" s="32"/>
      <c r="D4" s="32"/>
      <c r="E4" s="32"/>
      <c r="F4" s="32"/>
      <c r="G4" s="32"/>
      <c r="H4" s="32"/>
      <c r="I4" s="32"/>
      <c r="J4" s="32"/>
      <c r="K4" s="37"/>
    </row>
    <row r="5" spans="1:11" ht="12.75" customHeight="1" x14ac:dyDescent="0.25">
      <c r="A5" s="32"/>
      <c r="B5" s="36"/>
      <c r="C5" s="32"/>
      <c r="D5" s="32"/>
      <c r="E5" s="32"/>
      <c r="F5" s="32"/>
      <c r="G5" s="32"/>
      <c r="H5" s="32"/>
      <c r="I5" s="32"/>
      <c r="J5" s="32"/>
      <c r="K5" s="37"/>
    </row>
    <row r="6" spans="1:11" ht="39" customHeight="1" x14ac:dyDescent="0.25">
      <c r="A6" s="32"/>
      <c r="B6" s="36"/>
      <c r="C6" s="32"/>
      <c r="D6" s="1221" t="s">
        <v>944</v>
      </c>
      <c r="E6" s="1221"/>
      <c r="F6" s="1221"/>
      <c r="G6" s="1221"/>
      <c r="H6" s="1221"/>
      <c r="I6" s="1221"/>
      <c r="J6" s="1221"/>
      <c r="K6" s="37"/>
    </row>
    <row r="7" spans="1:11" ht="12.75" customHeight="1" x14ac:dyDescent="0.25">
      <c r="A7" s="32"/>
      <c r="B7" s="36"/>
      <c r="C7" s="32"/>
      <c r="D7" s="32"/>
      <c r="E7" s="32"/>
      <c r="F7" s="32"/>
      <c r="G7" s="32"/>
      <c r="H7" s="32"/>
      <c r="I7" s="32"/>
      <c r="J7" s="32"/>
      <c r="K7" s="37"/>
    </row>
    <row r="8" spans="1:11" ht="16.5" customHeight="1" x14ac:dyDescent="0.25">
      <c r="A8" s="32"/>
      <c r="B8" s="36"/>
      <c r="C8" s="32"/>
      <c r="D8" s="1222"/>
      <c r="E8" s="1222"/>
      <c r="F8" s="1222"/>
      <c r="G8" s="1222"/>
      <c r="H8" s="1222"/>
      <c r="I8" s="1222"/>
      <c r="J8" s="1222"/>
      <c r="K8" s="37"/>
    </row>
    <row r="9" spans="1:11" ht="12.75" customHeight="1" x14ac:dyDescent="0.25">
      <c r="A9" s="32"/>
      <c r="B9" s="36"/>
      <c r="C9" s="32"/>
      <c r="D9" s="32"/>
      <c r="E9" s="32"/>
      <c r="F9" s="32"/>
      <c r="G9" s="32"/>
      <c r="H9" s="32"/>
      <c r="I9" s="32"/>
      <c r="J9" s="32"/>
      <c r="K9" s="37"/>
    </row>
    <row r="10" spans="1:11" ht="20.100000000000001" customHeight="1" x14ac:dyDescent="0.25">
      <c r="A10" s="32"/>
      <c r="B10" s="36"/>
      <c r="C10" s="32"/>
      <c r="D10" s="38" t="s">
        <v>810</v>
      </c>
      <c r="E10" s="1223" t="str">
        <f>IF('Anexo I.A. Solicitud'!D5&lt;&gt;"",'Anexo I.A. Solicitud'!D5,"")</f>
        <v/>
      </c>
      <c r="F10" s="1223"/>
      <c r="G10" s="1223"/>
      <c r="H10" s="1223"/>
      <c r="I10" s="39" t="s">
        <v>811</v>
      </c>
      <c r="J10" s="114" t="str">
        <f>IF('Anexo I.A. Solicitud'!L5&gt;"",'Anexo I.A. Solicitud'!L5,"")</f>
        <v/>
      </c>
      <c r="K10" s="37"/>
    </row>
    <row r="11" spans="1:11" ht="20.100000000000001" customHeight="1" x14ac:dyDescent="0.25">
      <c r="A11" s="32"/>
      <c r="B11" s="36"/>
      <c r="C11" s="32"/>
      <c r="D11" s="1224" t="s">
        <v>812</v>
      </c>
      <c r="E11" s="1224"/>
      <c r="F11" s="1223" t="str">
        <f>IF('Anexo I.A. Solicitud'!E6&lt;&gt;"",'Anexo I.A. Solicitud'!E6,"")</f>
        <v/>
      </c>
      <c r="G11" s="1223"/>
      <c r="H11" s="1223"/>
      <c r="I11" s="1223"/>
      <c r="J11" s="1223"/>
      <c r="K11" s="37"/>
    </row>
    <row r="12" spans="1:11" ht="20.100000000000001" customHeight="1" x14ac:dyDescent="0.25">
      <c r="A12" s="32"/>
      <c r="B12" s="36"/>
      <c r="C12" s="32"/>
      <c r="D12" s="38" t="s">
        <v>813</v>
      </c>
      <c r="E12" s="1223" t="str">
        <f>IF('Anexo I.A. Solicitud'!I6&lt;&gt;"",'Anexo I.A. Solicitud'!I6,"")</f>
        <v/>
      </c>
      <c r="F12" s="1223"/>
      <c r="G12" s="1223"/>
      <c r="H12" s="1223"/>
      <c r="I12" s="39" t="s">
        <v>814</v>
      </c>
      <c r="J12" s="114" t="str">
        <f>IF('Anexo I.A. Solicitud'!C7&lt;&gt;"",'Anexo I.A. Solicitud'!C7,"")</f>
        <v/>
      </c>
      <c r="K12" s="37"/>
    </row>
    <row r="13" spans="1:11" ht="20.100000000000001" customHeight="1" x14ac:dyDescent="0.25">
      <c r="A13" s="32"/>
      <c r="B13" s="36"/>
      <c r="C13" s="32"/>
      <c r="D13" s="38"/>
      <c r="E13" s="40"/>
      <c r="F13" s="40"/>
      <c r="G13" s="40"/>
      <c r="H13" s="40"/>
      <c r="I13" s="39"/>
      <c r="J13" s="32"/>
      <c r="K13" s="37"/>
    </row>
    <row r="14" spans="1:11" ht="20.100000000000001" customHeight="1" x14ac:dyDescent="0.25">
      <c r="A14" s="32"/>
      <c r="B14" s="36"/>
      <c r="C14" s="32"/>
      <c r="D14" s="41" t="s">
        <v>932</v>
      </c>
      <c r="E14" s="41"/>
      <c r="F14" s="187"/>
      <c r="G14" s="41" t="s">
        <v>815</v>
      </c>
      <c r="H14" s="41"/>
      <c r="I14" s="41"/>
      <c r="J14" s="41"/>
      <c r="K14" s="37"/>
    </row>
    <row r="15" spans="1:11" ht="20.100000000000001" customHeight="1" x14ac:dyDescent="0.25">
      <c r="A15" s="32"/>
      <c r="B15" s="36"/>
      <c r="C15" s="32"/>
      <c r="D15" s="1223" t="str">
        <f>IF('Anexo I.A. Solicitud'!B10&lt;&gt;"",'Anexo I.A. Solicitud'!B10,"")</f>
        <v/>
      </c>
      <c r="E15" s="1223">
        <f>IF('[1]A. I. Solicitud'!D10&lt;&gt;"",'[1]A. I. Solicitud'!D10,"")</f>
        <v>0</v>
      </c>
      <c r="F15" s="1223">
        <f>IF('[1]A. I. Solicitud'!E10&lt;&gt;"",'[1]A. I. Solicitud'!E10,"")</f>
        <v>0</v>
      </c>
      <c r="G15" s="1223">
        <f>IF('[1]A. I. Solicitud'!F10&lt;&gt;"",'[1]A. I. Solicitud'!F10,"")</f>
        <v>0</v>
      </c>
      <c r="H15" s="1223">
        <f>IF('[1]A. I. Solicitud'!G10&lt;&gt;"",'[1]A. I. Solicitud'!G10,"")</f>
        <v>0</v>
      </c>
      <c r="I15" s="1223">
        <f>IF('[1]A. I. Solicitud'!H10&lt;&gt;"",'[1]A. I. Solicitud'!H10,"")</f>
        <v>0</v>
      </c>
      <c r="J15" s="1223">
        <f>IF('[1]A. I. Solicitud'!I10&lt;&gt;"",'[1]A. I. Solicitud'!I10,"")</f>
        <v>0</v>
      </c>
      <c r="K15" s="37"/>
    </row>
    <row r="16" spans="1:11" ht="20.100000000000001" customHeight="1" x14ac:dyDescent="0.25">
      <c r="A16" s="32"/>
      <c r="B16" s="36"/>
      <c r="C16" s="32"/>
      <c r="D16" s="1224" t="s">
        <v>812</v>
      </c>
      <c r="E16" s="1224"/>
      <c r="F16" s="1223" t="str">
        <f>IF('Anexo I.A. Solicitud'!E11&lt;&gt;"",'Anexo I.A. Solicitud'!E11,"")</f>
        <v/>
      </c>
      <c r="G16" s="1223">
        <f>IF('[1]A. I. Solicitud'!F11&lt;&gt;"",'[1]A. I. Solicitud'!F11,"")</f>
        <v>0</v>
      </c>
      <c r="H16" s="1223">
        <f>IF('[1]A. I. Solicitud'!G11&lt;&gt;"",'[1]A. I. Solicitud'!G11,"")</f>
        <v>0</v>
      </c>
      <c r="I16" s="1223" t="str">
        <f>IF('[1]A. I. Solicitud'!H11&lt;&gt;"",'[1]A. I. Solicitud'!H11,"")</f>
        <v>calle</v>
      </c>
      <c r="J16" s="1223">
        <f>IF('[1]A. I. Solicitud'!I11&lt;&gt;"",'[1]A. I. Solicitud'!I11,"")</f>
        <v>0</v>
      </c>
      <c r="K16" s="37"/>
    </row>
    <row r="17" spans="1:11" ht="20.100000000000001" customHeight="1" x14ac:dyDescent="0.25">
      <c r="A17" s="32"/>
      <c r="B17" s="36"/>
      <c r="C17" s="32"/>
      <c r="D17" s="38" t="s">
        <v>813</v>
      </c>
      <c r="E17" s="1223" t="str">
        <f>IF('Anexo I.A. Solicitud'!I11&lt;&gt;"",'Anexo I.A. Solicitud'!I11,"")</f>
        <v/>
      </c>
      <c r="F17" s="1223"/>
      <c r="G17" s="1223"/>
      <c r="H17" s="1223"/>
      <c r="I17" s="39" t="s">
        <v>814</v>
      </c>
      <c r="J17" s="114" t="str">
        <f>IF('Anexo I.A. Solicitud'!C12&lt;&gt;"",'Anexo I.A. Solicitud'!C12,"")</f>
        <v/>
      </c>
      <c r="K17" s="37"/>
    </row>
    <row r="18" spans="1:11" ht="15" x14ac:dyDescent="0.25">
      <c r="A18" s="32"/>
      <c r="B18" s="36"/>
      <c r="C18" s="32"/>
      <c r="D18" s="32"/>
      <c r="E18" s="32"/>
      <c r="F18" s="32"/>
      <c r="G18" s="32"/>
      <c r="H18" s="32"/>
      <c r="I18" s="32"/>
      <c r="J18" s="32"/>
      <c r="K18" s="37"/>
    </row>
    <row r="19" spans="1:11" ht="15" x14ac:dyDescent="0.25">
      <c r="A19" s="32"/>
      <c r="B19" s="36"/>
      <c r="C19" s="32"/>
      <c r="D19" s="32"/>
      <c r="E19" s="32"/>
      <c r="F19" s="32"/>
      <c r="G19" s="32"/>
      <c r="H19" s="32"/>
      <c r="I19" s="32"/>
      <c r="J19" s="32"/>
      <c r="K19" s="37"/>
    </row>
    <row r="20" spans="1:11" ht="15" x14ac:dyDescent="0.25">
      <c r="A20" s="32"/>
      <c r="B20" s="36"/>
      <c r="C20" s="32"/>
      <c r="D20" s="32"/>
      <c r="E20" s="32"/>
      <c r="F20" s="32"/>
      <c r="G20" s="32"/>
      <c r="H20" s="32"/>
      <c r="I20" s="32"/>
      <c r="J20" s="32"/>
      <c r="K20" s="37"/>
    </row>
    <row r="21" spans="1:11" ht="15" x14ac:dyDescent="0.25">
      <c r="A21" s="32"/>
      <c r="B21" s="36"/>
      <c r="C21" s="32"/>
      <c r="D21" s="1219" t="s">
        <v>816</v>
      </c>
      <c r="E21" s="1219"/>
      <c r="F21" s="32"/>
      <c r="G21" s="32"/>
      <c r="H21" s="32"/>
      <c r="I21" s="32"/>
      <c r="J21" s="32"/>
      <c r="K21" s="37"/>
    </row>
    <row r="22" spans="1:11" ht="15" x14ac:dyDescent="0.25">
      <c r="A22" s="32"/>
      <c r="B22" s="36"/>
      <c r="C22" s="32"/>
      <c r="D22" s="32"/>
      <c r="E22" s="32"/>
      <c r="F22" s="32"/>
      <c r="G22" s="32"/>
      <c r="H22" s="32"/>
      <c r="I22" s="32"/>
      <c r="J22" s="32"/>
      <c r="K22" s="37"/>
    </row>
    <row r="23" spans="1:11" ht="32.25" customHeight="1" thickBot="1" x14ac:dyDescent="0.3">
      <c r="A23" s="32"/>
      <c r="B23" s="36"/>
      <c r="C23" s="32"/>
      <c r="D23" s="1225" t="s">
        <v>946</v>
      </c>
      <c r="E23" s="1225"/>
      <c r="F23" s="1225"/>
      <c r="G23" s="1225"/>
      <c r="H23" s="1225"/>
      <c r="I23" s="1225"/>
      <c r="J23" s="1225"/>
      <c r="K23" s="37"/>
    </row>
    <row r="24" spans="1:11" ht="18" thickBot="1" x14ac:dyDescent="0.3">
      <c r="A24" s="32"/>
      <c r="B24" s="36"/>
      <c r="C24" s="32"/>
      <c r="D24" s="124" t="str">
        <f>IF(PRESENTACIÓN!C11="","",PRESENTACIÓN!C11)</f>
        <v/>
      </c>
      <c r="E24" s="123" t="s">
        <v>945</v>
      </c>
      <c r="F24" s="32"/>
      <c r="G24" s="72" t="str">
        <f>'PRESUPUESTO ACEPTADO'!H29</f>
        <v/>
      </c>
      <c r="H24" s="40" t="s">
        <v>817</v>
      </c>
      <c r="I24" s="32"/>
      <c r="J24" s="32"/>
      <c r="K24" s="37"/>
    </row>
    <row r="25" spans="1:11" ht="15" x14ac:dyDescent="0.25">
      <c r="A25" s="32"/>
      <c r="B25" s="36"/>
      <c r="C25" s="32"/>
      <c r="D25" s="32"/>
      <c r="E25" s="32"/>
      <c r="F25" s="32"/>
      <c r="G25" s="32"/>
      <c r="H25" s="32"/>
      <c r="I25" s="32"/>
      <c r="J25" s="32"/>
      <c r="K25" s="37"/>
    </row>
    <row r="26" spans="1:11" ht="15" x14ac:dyDescent="0.25">
      <c r="A26" s="32"/>
      <c r="B26" s="36"/>
      <c r="C26" s="32"/>
      <c r="D26" s="32"/>
      <c r="E26" s="32"/>
      <c r="F26" s="32"/>
      <c r="G26" s="32"/>
      <c r="H26" s="32"/>
      <c r="I26" s="32"/>
      <c r="J26" s="32"/>
      <c r="K26" s="37"/>
    </row>
    <row r="27" spans="1:11" ht="15" x14ac:dyDescent="0.25">
      <c r="A27" s="32"/>
      <c r="B27" s="36"/>
      <c r="C27" s="115" t="s">
        <v>899</v>
      </c>
      <c r="D27" s="1229"/>
      <c r="E27" s="1229"/>
      <c r="F27" s="32" t="s">
        <v>900</v>
      </c>
      <c r="G27" s="1230"/>
      <c r="H27" s="1230"/>
      <c r="I27" s="1230"/>
      <c r="J27" s="1230"/>
      <c r="K27" s="37"/>
    </row>
    <row r="28" spans="1:11" ht="19.5" customHeight="1" x14ac:dyDescent="0.25">
      <c r="A28" s="32"/>
      <c r="B28" s="36"/>
      <c r="C28" s="32"/>
      <c r="D28" s="1226" t="s">
        <v>1010</v>
      </c>
      <c r="E28" s="1226"/>
      <c r="F28" s="1226"/>
      <c r="G28" s="1226"/>
      <c r="H28" s="1226"/>
      <c r="I28" s="1226"/>
      <c r="J28" s="1226"/>
      <c r="K28" s="37"/>
    </row>
    <row r="29" spans="1:11" ht="15" x14ac:dyDescent="0.25">
      <c r="A29" s="32"/>
      <c r="B29" s="36"/>
      <c r="C29" s="1270"/>
      <c r="D29" s="1271"/>
      <c r="E29" s="1272"/>
      <c r="F29" s="1272"/>
      <c r="G29" s="1272"/>
      <c r="H29" s="1272"/>
      <c r="I29" s="1272"/>
      <c r="J29" s="1272"/>
      <c r="K29" s="37"/>
    </row>
    <row r="30" spans="1:11" ht="15" x14ac:dyDescent="0.25">
      <c r="A30" s="32"/>
      <c r="B30" s="36"/>
      <c r="C30" s="1270"/>
      <c r="D30" s="1270"/>
      <c r="E30" s="1270"/>
      <c r="F30" s="1270"/>
      <c r="G30" s="1270"/>
      <c r="H30" s="1270"/>
      <c r="I30" s="1270"/>
      <c r="J30" s="1270"/>
      <c r="K30" s="37"/>
    </row>
    <row r="31" spans="1:11" ht="15" x14ac:dyDescent="0.25">
      <c r="A31" s="32"/>
      <c r="B31" s="36"/>
      <c r="C31" s="1270"/>
      <c r="D31" s="1270"/>
      <c r="E31" s="1270"/>
      <c r="F31" s="1270"/>
      <c r="G31" s="1270"/>
      <c r="H31" s="1270"/>
      <c r="I31" s="1270"/>
      <c r="J31" s="1270"/>
      <c r="K31" s="37"/>
    </row>
    <row r="32" spans="1:11" ht="15" x14ac:dyDescent="0.25">
      <c r="A32" s="32"/>
      <c r="B32" s="36"/>
      <c r="C32" s="1270"/>
      <c r="D32" s="1270"/>
      <c r="E32" s="1270"/>
      <c r="F32" s="1270"/>
      <c r="G32" s="1270"/>
      <c r="H32" s="1270"/>
      <c r="I32" s="1270"/>
      <c r="J32" s="1270"/>
      <c r="K32" s="37"/>
    </row>
    <row r="33" spans="1:11" ht="15" x14ac:dyDescent="0.25">
      <c r="A33" s="32"/>
      <c r="B33" s="36"/>
      <c r="C33" s="1270"/>
      <c r="D33" s="1270"/>
      <c r="E33" s="1270"/>
      <c r="F33" s="1270"/>
      <c r="G33" s="1270"/>
      <c r="H33" s="1270"/>
      <c r="I33" s="1270"/>
      <c r="J33" s="1270"/>
      <c r="K33" s="37"/>
    </row>
    <row r="34" spans="1:11" ht="15" x14ac:dyDescent="0.25">
      <c r="A34" s="32"/>
      <c r="B34" s="36"/>
      <c r="C34" s="1270"/>
      <c r="D34" s="1270"/>
      <c r="E34" s="1270"/>
      <c r="F34" s="1270"/>
      <c r="G34" s="1270"/>
      <c r="H34" s="1270"/>
      <c r="I34" s="1270"/>
      <c r="J34" s="1270"/>
      <c r="K34" s="37"/>
    </row>
    <row r="35" spans="1:11" ht="15" x14ac:dyDescent="0.25">
      <c r="A35" s="32"/>
      <c r="B35" s="36"/>
      <c r="C35" s="32"/>
      <c r="D35" s="32"/>
      <c r="E35" s="32"/>
      <c r="F35" s="32"/>
      <c r="G35" s="125" t="s">
        <v>901</v>
      </c>
      <c r="H35" s="32"/>
      <c r="I35" s="1231" t="str">
        <f>IF('Anexo I.A. Solicitud'!D5&lt;&gt;"",'Anexo I.A. Solicitud'!D5,"")</f>
        <v/>
      </c>
      <c r="J35" s="1231"/>
      <c r="K35" s="37"/>
    </row>
    <row r="36" spans="1:11" ht="15" x14ac:dyDescent="0.25">
      <c r="A36" s="32"/>
      <c r="B36" s="36"/>
      <c r="C36" s="32"/>
      <c r="D36" s="32"/>
      <c r="E36" s="32"/>
      <c r="F36" s="32"/>
      <c r="K36" s="37"/>
    </row>
    <row r="37" spans="1:11" ht="102" customHeight="1" x14ac:dyDescent="0.25">
      <c r="A37" s="32"/>
      <c r="B37" s="36"/>
      <c r="C37" s="32"/>
      <c r="D37" s="1227" t="s">
        <v>1023</v>
      </c>
      <c r="E37" s="1227"/>
      <c r="F37" s="1227"/>
      <c r="G37" s="1227"/>
      <c r="H37" s="1227"/>
      <c r="I37" s="1227"/>
      <c r="J37" s="1227"/>
      <c r="K37" s="37"/>
    </row>
    <row r="38" spans="1:11" ht="11.25" customHeight="1" x14ac:dyDescent="0.25">
      <c r="A38" s="32"/>
      <c r="B38" s="36"/>
      <c r="C38" s="32"/>
      <c r="D38" s="32"/>
      <c r="E38" s="32"/>
      <c r="F38" s="32"/>
      <c r="G38" s="32"/>
      <c r="H38" s="32"/>
      <c r="I38" s="32"/>
      <c r="J38" s="32"/>
      <c r="K38" s="37"/>
    </row>
    <row r="39" spans="1:11" ht="35.25" customHeight="1" x14ac:dyDescent="0.25">
      <c r="A39" s="32"/>
      <c r="B39" s="36"/>
      <c r="C39" s="32"/>
      <c r="D39" s="1228" t="s">
        <v>818</v>
      </c>
      <c r="E39" s="1228"/>
      <c r="F39" s="1228"/>
      <c r="G39" s="1228"/>
      <c r="H39" s="1228"/>
      <c r="I39" s="1228"/>
      <c r="J39" s="1228"/>
      <c r="K39" s="37"/>
    </row>
    <row r="40" spans="1:11" ht="15" x14ac:dyDescent="0.25">
      <c r="A40" s="32"/>
      <c r="B40" s="36"/>
      <c r="C40" s="32"/>
      <c r="D40" s="32"/>
      <c r="E40" s="32"/>
      <c r="F40" s="32"/>
      <c r="G40" s="32"/>
      <c r="H40" s="32"/>
      <c r="I40" s="32"/>
      <c r="J40" s="32"/>
      <c r="K40" s="37"/>
    </row>
    <row r="41" spans="1:11" ht="15" x14ac:dyDescent="0.25">
      <c r="A41" s="32"/>
      <c r="B41" s="43"/>
      <c r="C41" s="42"/>
      <c r="D41" s="42"/>
      <c r="E41" s="42"/>
      <c r="F41" s="42"/>
      <c r="G41" s="42"/>
      <c r="H41" s="42"/>
      <c r="I41" s="42"/>
      <c r="J41" s="42"/>
      <c r="K41" s="44"/>
    </row>
    <row r="42" spans="1:11" x14ac:dyDescent="0.2">
      <c r="D42" s="1218" t="s">
        <v>1003</v>
      </c>
      <c r="E42" s="1218"/>
      <c r="F42" s="1218"/>
      <c r="G42" s="1218"/>
      <c r="H42" s="1218"/>
      <c r="I42" s="1218"/>
      <c r="J42" s="1218"/>
      <c r="K42" s="1218"/>
    </row>
  </sheetData>
  <mergeCells count="21">
    <mergeCell ref="D37:J37"/>
    <mergeCell ref="D39:J39"/>
    <mergeCell ref="D27:E27"/>
    <mergeCell ref="G27:J27"/>
    <mergeCell ref="I35:J35"/>
    <mergeCell ref="D42:K42"/>
    <mergeCell ref="D21:E21"/>
    <mergeCell ref="D3:J3"/>
    <mergeCell ref="D6:J6"/>
    <mergeCell ref="D8:J8"/>
    <mergeCell ref="E10:H10"/>
    <mergeCell ref="D11:E11"/>
    <mergeCell ref="F11:J11"/>
    <mergeCell ref="E12:H12"/>
    <mergeCell ref="D15:J15"/>
    <mergeCell ref="D16:E16"/>
    <mergeCell ref="F16:J16"/>
    <mergeCell ref="E17:H17"/>
    <mergeCell ref="D23:J23"/>
    <mergeCell ref="D28:J28"/>
    <mergeCell ref="D29:J29"/>
  </mergeCells>
  <pageMargins left="0.70866141732283472" right="0.23622047244094491" top="0.94488188976377963" bottom="0.74803149606299213"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nchor moveWithCells="1">
                  <from>
                    <xdr:col>2</xdr:col>
                    <xdr:colOff>57150</xdr:colOff>
                    <xdr:row>13</xdr:row>
                    <xdr:rowOff>66675</xdr:rowOff>
                  </from>
                  <to>
                    <xdr:col>3</xdr:col>
                    <xdr:colOff>47625</xdr:colOff>
                    <xdr:row>14</xdr:row>
                    <xdr:rowOff>0</xdr:rowOff>
                  </to>
                </anchor>
              </controlPr>
            </control>
          </mc:Choice>
        </mc:AlternateContent>
        <mc:AlternateContent xmlns:mc="http://schemas.openxmlformats.org/markup-compatibility/2006">
          <mc:Choice Requires="x14">
            <control shapeId="50179" r:id="rId5" name="Check Box 3">
              <controlPr defaultSize="0" autoFill="0" autoLine="0" autoPict="0">
                <anchor moveWithCells="1">
                  <from>
                    <xdr:col>5</xdr:col>
                    <xdr:colOff>19050</xdr:colOff>
                    <xdr:row>13</xdr:row>
                    <xdr:rowOff>57150</xdr:rowOff>
                  </from>
                  <to>
                    <xdr:col>6</xdr:col>
                    <xdr:colOff>0</xdr:colOff>
                    <xdr:row>13</xdr:row>
                    <xdr:rowOff>238125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M566"/>
  <sheetViews>
    <sheetView showGridLines="0" topLeftCell="A123" zoomScale="90" zoomScaleNormal="90" workbookViewId="0">
      <selection activeCell="D212" sqref="D212:F212"/>
    </sheetView>
  </sheetViews>
  <sheetFormatPr baseColWidth="10" defaultColWidth="11.42578125" defaultRowHeight="12.75" x14ac:dyDescent="0.2"/>
  <cols>
    <col min="1" max="1" width="5.85546875" style="784" customWidth="1"/>
    <col min="2" max="2" width="63.5703125" style="784" bestFit="1" customWidth="1"/>
    <col min="3" max="3" width="18.85546875" style="784" customWidth="1"/>
    <col min="4" max="4" width="17" style="784" customWidth="1"/>
    <col min="5" max="7" width="18.7109375" style="784" customWidth="1"/>
    <col min="8" max="8" width="16.7109375" style="784" bestFit="1" customWidth="1"/>
    <col min="9" max="9" width="15.85546875" style="784" bestFit="1" customWidth="1"/>
    <col min="10" max="10" width="16.7109375" style="784" bestFit="1" customWidth="1"/>
    <col min="11" max="11" width="3" style="784" customWidth="1"/>
    <col min="12" max="12" width="68" style="784" customWidth="1"/>
    <col min="13" max="13" width="15.42578125" style="784" customWidth="1"/>
    <col min="14" max="14" width="11.42578125" style="784"/>
    <col min="15" max="15" width="21.28515625" style="784" customWidth="1"/>
    <col min="16" max="16384" width="11.42578125" style="784"/>
  </cols>
  <sheetData>
    <row r="1" spans="2:13" ht="18.75" thickBot="1" x14ac:dyDescent="0.25">
      <c r="B1" s="1262" t="s">
        <v>989</v>
      </c>
      <c r="C1" s="1261"/>
      <c r="D1" s="1261"/>
      <c r="E1" s="1261"/>
      <c r="F1" s="1261"/>
      <c r="G1" s="1261"/>
      <c r="H1" s="1261"/>
      <c r="I1" s="1261"/>
      <c r="J1" s="1261"/>
    </row>
    <row r="2" spans="2:13" x14ac:dyDescent="0.2">
      <c r="B2" s="147"/>
    </row>
    <row r="3" spans="2:13" ht="15.75" x14ac:dyDescent="0.2">
      <c r="B3" s="785" t="s">
        <v>959</v>
      </c>
      <c r="C3" s="785" t="s">
        <v>960</v>
      </c>
      <c r="D3" s="785" t="s">
        <v>961</v>
      </c>
      <c r="E3" s="785" t="s">
        <v>962</v>
      </c>
      <c r="F3" s="1263" t="s">
        <v>963</v>
      </c>
      <c r="G3" s="1263"/>
      <c r="H3" s="785" t="s">
        <v>964</v>
      </c>
      <c r="I3" s="1263" t="s">
        <v>965</v>
      </c>
      <c r="J3" s="1263"/>
    </row>
    <row r="4" spans="2:13" x14ac:dyDescent="0.2">
      <c r="B4" s="786" t="str">
        <f>IF('Anexo I.A. Solicitud'!D5&lt;&gt;"",'Anexo I.A. Solicitud'!D5,"")</f>
        <v/>
      </c>
      <c r="C4" s="787" t="str">
        <f>IF('Anexo I.A. Solicitud'!L5&lt;&gt;"",'Anexo I.A. Solicitud'!L5,"")</f>
        <v/>
      </c>
      <c r="D4" s="787" t="str">
        <f>IF('Anexo I.A. Solicitud'!E6&lt;&gt;"",'Anexo I.A. Solicitud'!E6,"")</f>
        <v/>
      </c>
      <c r="E4" s="788" t="str">
        <f>IF('Anexo I.A. Solicitud'!C7&lt;&gt;"",'Anexo I.A. Solicitud'!C7,"")</f>
        <v/>
      </c>
      <c r="F4" s="1264" t="str">
        <f>IF('Anexo I.A. Solicitud'!I6&lt;&gt;"",'Anexo I.A. Solicitud'!I6,"")</f>
        <v/>
      </c>
      <c r="G4" s="1265"/>
      <c r="H4" s="787" t="str">
        <f>IF('Anexo I.A. Solicitud'!F7&lt;&gt;"",'Anexo I.A. Solicitud'!F7,"")</f>
        <v/>
      </c>
      <c r="I4" s="1258" t="str">
        <f>IF('Anexo I.A. Solicitud'!K7&lt;&gt;"",'Anexo I.A. Solicitud'!K7,"")</f>
        <v/>
      </c>
      <c r="J4" s="1258"/>
    </row>
    <row r="5" spans="2:13" x14ac:dyDescent="0.2">
      <c r="B5" s="789"/>
      <c r="C5" s="790"/>
      <c r="D5" s="790"/>
      <c r="H5" s="790"/>
      <c r="I5" s="790"/>
      <c r="J5" s="791"/>
    </row>
    <row r="6" spans="2:13" ht="15.75" x14ac:dyDescent="0.2">
      <c r="B6" s="785" t="s">
        <v>966</v>
      </c>
      <c r="C6" s="785" t="s">
        <v>868</v>
      </c>
      <c r="D6" s="785" t="s">
        <v>961</v>
      </c>
      <c r="E6" s="785" t="s">
        <v>962</v>
      </c>
      <c r="F6" s="1263" t="s">
        <v>963</v>
      </c>
      <c r="G6" s="1263"/>
      <c r="H6" s="785" t="s">
        <v>964</v>
      </c>
      <c r="I6" s="1263" t="s">
        <v>965</v>
      </c>
      <c r="J6" s="1263"/>
    </row>
    <row r="7" spans="2:13" x14ac:dyDescent="0.2">
      <c r="B7" s="786" t="str">
        <f>IF('Anexo I.A. Solicitud'!B10&lt;&gt;"",'Anexo I.A. Solicitud'!B10,"")</f>
        <v/>
      </c>
      <c r="C7" s="788" t="str">
        <f>IF('Anexo I.A. Solicitud'!L10&lt;&gt;"",'Anexo I.A. Solicitud'!L10,"")</f>
        <v/>
      </c>
      <c r="D7" s="788" t="str">
        <f>IF('Anexo I.A. Solicitud'!E11&lt;&gt;"",'Anexo I.A. Solicitud'!E11,"")</f>
        <v/>
      </c>
      <c r="E7" s="788" t="str">
        <f>IF('Anexo I.A. Solicitud'!C12&lt;&gt;"",'Anexo I.A. Solicitud'!C12,"")</f>
        <v/>
      </c>
      <c r="F7" s="1258" t="str">
        <f>IF('Anexo I.A. Solicitud'!I11&lt;&gt;"",'Anexo I.A. Solicitud'!I11,"")</f>
        <v/>
      </c>
      <c r="G7" s="1258"/>
      <c r="H7" s="788" t="str">
        <f>IF('Anexo I.A. Solicitud'!F12&lt;&gt;"",'Anexo I.A. Solicitud'!F12,"")</f>
        <v/>
      </c>
      <c r="I7" s="1258" t="str">
        <f>IF('Anexo I.A. Solicitud'!K12&lt;&gt;"",'Anexo I.A. Solicitud'!K12,"")</f>
        <v/>
      </c>
      <c r="J7" s="1258"/>
    </row>
    <row r="8" spans="2:13" ht="15.75" x14ac:dyDescent="0.2">
      <c r="B8" s="792" t="s">
        <v>995</v>
      </c>
      <c r="C8" s="792" t="s">
        <v>996</v>
      </c>
      <c r="D8" s="792" t="s">
        <v>997</v>
      </c>
      <c r="E8" s="793" t="s">
        <v>998</v>
      </c>
      <c r="F8" s="793" t="s">
        <v>999</v>
      </c>
      <c r="G8" s="793" t="s">
        <v>1000</v>
      </c>
      <c r="H8" s="793" t="s">
        <v>1001</v>
      </c>
      <c r="I8" s="794"/>
      <c r="J8" s="795"/>
      <c r="K8" s="796"/>
      <c r="L8" s="797"/>
      <c r="M8" s="797"/>
    </row>
    <row r="9" spans="2:13" ht="31.5" x14ac:dyDescent="0.2">
      <c r="B9" s="785" t="s">
        <v>967</v>
      </c>
      <c r="C9" s="785" t="s">
        <v>1242</v>
      </c>
      <c r="D9" s="785" t="s">
        <v>984</v>
      </c>
      <c r="E9" s="785" t="s">
        <v>985</v>
      </c>
      <c r="F9" s="1266" t="s">
        <v>986</v>
      </c>
      <c r="G9" s="1267"/>
      <c r="H9" s="798" t="s">
        <v>987</v>
      </c>
      <c r="I9" s="799" t="s">
        <v>988</v>
      </c>
      <c r="J9" s="800" t="s">
        <v>968</v>
      </c>
    </row>
    <row r="10" spans="2:13" x14ac:dyDescent="0.2">
      <c r="B10" s="801">
        <f>IF('Anexo I.A. Solicitud'!B23&lt;&gt;"",'Anexo I.A. Solicitud'!B23,"")</f>
        <v>0</v>
      </c>
      <c r="C10" s="788" t="str">
        <f>PRESENTACIÓN!C15</f>
        <v>Animación</v>
      </c>
      <c r="D10" s="788">
        <f>PRESENTACIÓN!C17</f>
        <v>0</v>
      </c>
      <c r="E10" s="788">
        <f>PRESENTACIÓN!C19</f>
        <v>0</v>
      </c>
      <c r="F10" s="1258">
        <f>PRESENTACIÓN!E29</f>
        <v>0</v>
      </c>
      <c r="G10" s="1258"/>
      <c r="H10" s="788">
        <f>PRESENTACIÓN!H32</f>
        <v>0</v>
      </c>
      <c r="I10" s="788" t="str">
        <f>C66</f>
        <v>100%</v>
      </c>
      <c r="J10" s="788" t="str">
        <f>IF('Anexo I.A. Solicitud'!L15&lt;&gt;"",'Anexo I.A. Solicitud'!L15,"")</f>
        <v/>
      </c>
    </row>
    <row r="11" spans="2:13" ht="23.25" customHeight="1" x14ac:dyDescent="0.2">
      <c r="B11" s="880" t="s">
        <v>1226</v>
      </c>
      <c r="C11" s="1266" t="s">
        <v>1243</v>
      </c>
      <c r="D11" s="1267"/>
      <c r="E11" s="1268" t="s">
        <v>990</v>
      </c>
      <c r="F11" s="802" t="s">
        <v>991</v>
      </c>
      <c r="G11" s="788"/>
      <c r="H11" s="803" t="s">
        <v>992</v>
      </c>
      <c r="I11" s="788"/>
    </row>
    <row r="12" spans="2:13" ht="15.75" x14ac:dyDescent="0.25">
      <c r="B12" s="915">
        <f>PRESENTACIÓN!C21</f>
        <v>0</v>
      </c>
      <c r="C12" s="1246">
        <f>PRESENTACIÓN!D27</f>
        <v>0</v>
      </c>
      <c r="D12" s="1247"/>
      <c r="E12" s="1268"/>
      <c r="F12" s="802" t="s">
        <v>993</v>
      </c>
      <c r="G12" s="788"/>
      <c r="H12" s="804" t="s">
        <v>994</v>
      </c>
    </row>
    <row r="13" spans="2:13" ht="18.75" thickBot="1" x14ac:dyDescent="0.25">
      <c r="B13" s="1259" t="s">
        <v>936</v>
      </c>
      <c r="C13" s="1260"/>
      <c r="D13" s="1260"/>
      <c r="E13" s="1261"/>
      <c r="F13" s="1261"/>
      <c r="G13" s="1261"/>
      <c r="H13" s="1261"/>
      <c r="I13" s="1261"/>
      <c r="J13" s="1261"/>
    </row>
    <row r="14" spans="2:13" ht="13.5" thickBot="1" x14ac:dyDescent="0.25">
      <c r="B14" s="203"/>
      <c r="C14" s="203"/>
      <c r="D14" s="201"/>
      <c r="E14" s="201"/>
      <c r="F14" s="201"/>
      <c r="G14" s="201"/>
    </row>
    <row r="15" spans="2:13" ht="54.75" thickBot="1" x14ac:dyDescent="0.25">
      <c r="B15" s="805" t="str">
        <f>'PRESUPUESTO TOTAL'!B4</f>
        <v xml:space="preserve">PRESUPUESTO TOTAL DE LA OBRA AUDIOVISUAL </v>
      </c>
      <c r="C15" s="806" t="s">
        <v>1231</v>
      </c>
      <c r="D15" s="806" t="s">
        <v>1229</v>
      </c>
      <c r="E15" s="206" t="s">
        <v>1230</v>
      </c>
      <c r="F15" s="807" t="s">
        <v>1233</v>
      </c>
      <c r="G15" s="208" t="s">
        <v>938</v>
      </c>
    </row>
    <row r="16" spans="2:13" ht="5.25" customHeight="1" thickBot="1" x14ac:dyDescent="0.25">
      <c r="B16" s="201"/>
      <c r="C16" s="808"/>
      <c r="D16" s="809"/>
      <c r="E16" s="810"/>
      <c r="F16" s="811"/>
      <c r="G16" s="812"/>
    </row>
    <row r="17" spans="2:7" ht="17.25" thickBot="1" x14ac:dyDescent="0.25">
      <c r="B17" s="813" t="str">
        <f>'PRESUPUESTO TOTAL'!B6</f>
        <v>CAP. 01.- DESARROLLO…………………..............................................</v>
      </c>
      <c r="C17" s="152">
        <f>'PRESUPUESTO TOTAL'!C6</f>
        <v>0</v>
      </c>
      <c r="D17" s="153" t="str">
        <f>'PRESUPUESTO TOTAL'!D6</f>
        <v/>
      </c>
      <c r="E17" s="135">
        <f>'PRESUPUESTO TOTAL'!E6</f>
        <v>0</v>
      </c>
      <c r="F17" s="814" t="str">
        <f>'PRESUPUESTO TOTAL'!F6</f>
        <v/>
      </c>
      <c r="G17" s="153">
        <f>'PRESUPUESTO TOTAL'!G6</f>
        <v>0</v>
      </c>
    </row>
    <row r="18" spans="2:7" ht="17.25" customHeight="1" thickBot="1" x14ac:dyDescent="0.25">
      <c r="B18" s="815" t="str">
        <f>'PRESUPUESTO TOTAL'!B7</f>
        <v>01.01  Personal de desarrollo</v>
      </c>
      <c r="C18" s="154">
        <f>'PRESUPUESTO TOTAL'!C7</f>
        <v>0</v>
      </c>
      <c r="D18" s="816">
        <f>'PRESUPUESTO TOTAL'!D7</f>
        <v>0</v>
      </c>
      <c r="E18" s="155">
        <f>'PRESUPUESTO TOTAL'!E7</f>
        <v>0</v>
      </c>
      <c r="F18" s="817">
        <f>'PRESUPUESTO TOTAL'!F7</f>
        <v>0</v>
      </c>
      <c r="G18" s="156">
        <f>'PRESUPUESTO TOTAL'!G7</f>
        <v>0</v>
      </c>
    </row>
    <row r="19" spans="2:7" ht="17.25" thickBot="1" x14ac:dyDescent="0.25">
      <c r="B19" s="815" t="str">
        <f>'PRESUPUESTO TOTAL'!B8</f>
        <v>01.02. Trabajos de desarrollo</v>
      </c>
      <c r="C19" s="154">
        <f>'PRESUPUESTO TOTAL'!C8</f>
        <v>0</v>
      </c>
      <c r="D19" s="816">
        <f>'PRESUPUESTO TOTAL'!D8</f>
        <v>0</v>
      </c>
      <c r="E19" s="155">
        <f>'PRESUPUESTO TOTAL'!E8</f>
        <v>0</v>
      </c>
      <c r="F19" s="817">
        <f>'PRESUPUESTO TOTAL'!F8</f>
        <v>0</v>
      </c>
      <c r="G19" s="156">
        <f>'PRESUPUESTO TOTAL'!G8</f>
        <v>0</v>
      </c>
    </row>
    <row r="20" spans="2:7" ht="17.25" customHeight="1" thickBot="1" x14ac:dyDescent="0.25">
      <c r="B20" s="815" t="str">
        <f>'PRESUPUESTO TOTAL'!B9</f>
        <v>01.03. Otros</v>
      </c>
      <c r="C20" s="154">
        <f>'PRESUPUESTO TOTAL'!C9</f>
        <v>0</v>
      </c>
      <c r="D20" s="816">
        <f>'PRESUPUESTO TOTAL'!D9</f>
        <v>0</v>
      </c>
      <c r="E20" s="155">
        <f>'PRESUPUESTO TOTAL'!E9</f>
        <v>0</v>
      </c>
      <c r="F20" s="817">
        <f>'PRESUPUESTO TOTAL'!F9</f>
        <v>0</v>
      </c>
      <c r="G20" s="156">
        <f>'PRESUPUESTO TOTAL'!G9</f>
        <v>0</v>
      </c>
    </row>
    <row r="21" spans="2:7" ht="17.25" thickBot="1" x14ac:dyDescent="0.25">
      <c r="B21" s="813" t="str">
        <f>'PRESUPUESTO TOTAL'!B10</f>
        <v>CAP. 02.- GUION Y MUSICA…………………………..………...………...…</v>
      </c>
      <c r="C21" s="152">
        <f>'PRESUPUESTO TOTAL'!C10</f>
        <v>0</v>
      </c>
      <c r="D21" s="153" t="str">
        <f>'PRESUPUESTO TOTAL'!D10</f>
        <v/>
      </c>
      <c r="E21" s="152">
        <f>'PRESUPUESTO TOTAL'!E10</f>
        <v>0</v>
      </c>
      <c r="F21" s="814" t="str">
        <f>'PRESUPUESTO TOTAL'!F10</f>
        <v/>
      </c>
      <c r="G21" s="153">
        <f>'PRESUPUESTO TOTAL'!G10</f>
        <v>0</v>
      </c>
    </row>
    <row r="22" spans="2:7" ht="17.25" thickBot="1" x14ac:dyDescent="0.25">
      <c r="B22" s="815" t="str">
        <f>'PRESUPUESTO TOTAL'!B11</f>
        <v>02.01 Guion</v>
      </c>
      <c r="C22" s="154">
        <f>'PRESUPUESTO TOTAL'!C11</f>
        <v>0</v>
      </c>
      <c r="D22" s="816">
        <f>'PRESUPUESTO TOTAL'!D11</f>
        <v>0</v>
      </c>
      <c r="E22" s="155">
        <f>'PRESUPUESTO TOTAL'!E11</f>
        <v>0</v>
      </c>
      <c r="F22" s="817">
        <f>'PRESUPUESTO TOTAL'!F11</f>
        <v>0</v>
      </c>
      <c r="G22" s="156">
        <f>'PRESUPUESTO TOTAL'!G11</f>
        <v>0</v>
      </c>
    </row>
    <row r="23" spans="2:7" ht="17.25" thickBot="1" x14ac:dyDescent="0.25">
      <c r="B23" s="815" t="str">
        <f>'PRESUPUESTO TOTAL'!B12</f>
        <v>02.02 Música</v>
      </c>
      <c r="C23" s="154">
        <f>'PRESUPUESTO TOTAL'!C12</f>
        <v>0</v>
      </c>
      <c r="D23" s="816">
        <f>'PRESUPUESTO TOTAL'!D12</f>
        <v>0</v>
      </c>
      <c r="E23" s="155">
        <f>'PRESUPUESTO TOTAL'!E12</f>
        <v>0</v>
      </c>
      <c r="F23" s="817">
        <f>'PRESUPUESTO TOTAL'!F12</f>
        <v>0</v>
      </c>
      <c r="G23" s="156">
        <f>'PRESUPUESTO TOTAL'!G12</f>
        <v>0</v>
      </c>
    </row>
    <row r="24" spans="2:7" ht="17.25" thickBot="1" x14ac:dyDescent="0.25">
      <c r="B24" s="813" t="str">
        <f>'PRESUPUESTO TOTAL'!B13</f>
        <v>CAP. 03.- EQUIPO DE PRODUCCION…………………….…………………</v>
      </c>
      <c r="C24" s="152">
        <f>'PRESUPUESTO TOTAL'!C13</f>
        <v>0</v>
      </c>
      <c r="D24" s="153" t="str">
        <f>'PRESUPUESTO TOTAL'!D13</f>
        <v/>
      </c>
      <c r="E24" s="152">
        <f>'PRESUPUESTO TOTAL'!E13</f>
        <v>0</v>
      </c>
      <c r="F24" s="814" t="str">
        <f>'PRESUPUESTO TOTAL'!F13</f>
        <v/>
      </c>
      <c r="G24" s="153">
        <f>'PRESUPUESTO TOTAL'!G13</f>
        <v>0</v>
      </c>
    </row>
    <row r="25" spans="2:7" ht="17.25" customHeight="1" thickBot="1" x14ac:dyDescent="0.25">
      <c r="B25" s="815" t="str">
        <f>'PRESUPUESTO TOTAL'!B14</f>
        <v>03.01 Dirección</v>
      </c>
      <c r="C25" s="154">
        <f>'PRESUPUESTO TOTAL'!C14</f>
        <v>0</v>
      </c>
      <c r="D25" s="816">
        <f>'PRESUPUESTO TOTAL'!D14</f>
        <v>0</v>
      </c>
      <c r="E25" s="155">
        <f>'PRESUPUESTO TOTAL'!E14</f>
        <v>0</v>
      </c>
      <c r="F25" s="817">
        <f>'PRESUPUESTO TOTAL'!F14</f>
        <v>0</v>
      </c>
      <c r="G25" s="156">
        <f>'PRESUPUESTO TOTAL'!G14</f>
        <v>0</v>
      </c>
    </row>
    <row r="26" spans="2:7" ht="17.25" customHeight="1" thickBot="1" x14ac:dyDescent="0.25">
      <c r="B26" s="815" t="str">
        <f>'PRESUPUESTO TOTAL'!B15</f>
        <v>03.02 Producción (SIN PRODUCTOR EJECUTIVO)</v>
      </c>
      <c r="C26" s="154">
        <f>'PRESUPUESTO TOTAL'!C15</f>
        <v>0</v>
      </c>
      <c r="D26" s="816">
        <f>'PRESUPUESTO TOTAL'!D15</f>
        <v>0</v>
      </c>
      <c r="E26" s="155">
        <f>'PRESUPUESTO TOTAL'!E15</f>
        <v>0</v>
      </c>
      <c r="F26" s="817">
        <f>'PRESUPUESTO TOTAL'!F15</f>
        <v>0</v>
      </c>
      <c r="G26" s="156">
        <f>'PRESUPUESTO TOTAL'!G15</f>
        <v>0</v>
      </c>
    </row>
    <row r="27" spans="2:7" ht="17.25" customHeight="1" thickBot="1" x14ac:dyDescent="0.25">
      <c r="B27" s="815" t="str">
        <f>'PRESUPUESTO TOTAL'!B16</f>
        <v>03.02.01 Productor ejecutivo (SIN LIMITACIONES)</v>
      </c>
      <c r="C27" s="154">
        <f>'PRESUPUESTO TOTAL'!C16</f>
        <v>0</v>
      </c>
      <c r="D27" s="816">
        <f>'PRESUPUESTO TOTAL'!D16</f>
        <v>0</v>
      </c>
      <c r="E27" s="155">
        <f>'PRESUPUESTO TOTAL'!E16</f>
        <v>0</v>
      </c>
      <c r="F27" s="817">
        <f>'PRESUPUESTO TOTAL'!F16</f>
        <v>0</v>
      </c>
      <c r="G27" s="156"/>
    </row>
    <row r="28" spans="2:7" ht="17.25" customHeight="1" thickBot="1" x14ac:dyDescent="0.25">
      <c r="B28" s="813" t="str">
        <f>'PRESUPUESTO TOTAL'!B17</f>
        <v>CAP. 04.- PREPRODUCCION………………..……………………………......</v>
      </c>
      <c r="C28" s="152">
        <f>'PRESUPUESTO TOTAL'!C17</f>
        <v>0</v>
      </c>
      <c r="D28" s="153" t="str">
        <f>'PRESUPUESTO TOTAL'!D17</f>
        <v/>
      </c>
      <c r="E28" s="152">
        <f>'PRESUPUESTO TOTAL'!E17</f>
        <v>0</v>
      </c>
      <c r="F28" s="814" t="str">
        <f>'PRESUPUESTO TOTAL'!F17</f>
        <v/>
      </c>
      <c r="G28" s="153">
        <f>'PRESUPUESTO TOTAL'!G17</f>
        <v>0</v>
      </c>
    </row>
    <row r="29" spans="2:7" ht="17.25" thickBot="1" x14ac:dyDescent="0.25">
      <c r="B29" s="815" t="str">
        <f>'PRESUPUESTO TOTAL'!B18</f>
        <v>04.01 Planificación</v>
      </c>
      <c r="C29" s="154">
        <f>'PRESUPUESTO TOTAL'!C18</f>
        <v>0</v>
      </c>
      <c r="D29" s="816">
        <f>'PRESUPUESTO TOTAL'!D18</f>
        <v>0</v>
      </c>
      <c r="E29" s="155">
        <f>'PRESUPUESTO TOTAL'!E18</f>
        <v>0</v>
      </c>
      <c r="F29" s="817">
        <f>'PRESUPUESTO TOTAL'!F18</f>
        <v>0</v>
      </c>
      <c r="G29" s="156">
        <f>'PRESUPUESTO TOTAL'!G18</f>
        <v>0</v>
      </c>
    </row>
    <row r="30" spans="2:7" ht="17.25" thickBot="1" x14ac:dyDescent="0.25">
      <c r="B30" s="815" t="str">
        <f>'PRESUPUESTO TOTAL'!B19</f>
        <v>04.02 Departamento de arte</v>
      </c>
      <c r="C30" s="154">
        <f>'PRESUPUESTO TOTAL'!C19</f>
        <v>0</v>
      </c>
      <c r="D30" s="816">
        <f>'PRESUPUESTO TOTAL'!D19</f>
        <v>0</v>
      </c>
      <c r="E30" s="155">
        <f>'PRESUPUESTO TOTAL'!E19</f>
        <v>0</v>
      </c>
      <c r="F30" s="817">
        <f>'PRESUPUESTO TOTAL'!F19</f>
        <v>0</v>
      </c>
      <c r="G30" s="156">
        <f>'PRESUPUESTO TOTAL'!G19</f>
        <v>0</v>
      </c>
    </row>
    <row r="31" spans="2:7" ht="20.25" customHeight="1" thickBot="1" x14ac:dyDescent="0.25">
      <c r="B31" s="815" t="str">
        <f>'PRESUPUESTO TOTAL'!B20</f>
        <v>04.03 Construcción (personajes, escenarios, complementos, vehículos)</v>
      </c>
      <c r="C31" s="154">
        <f>'PRESUPUESTO TOTAL'!C20</f>
        <v>0</v>
      </c>
      <c r="D31" s="816">
        <f>'PRESUPUESTO TOTAL'!D20</f>
        <v>0</v>
      </c>
      <c r="E31" s="155">
        <f>'PRESUPUESTO TOTAL'!E20</f>
        <v>0</v>
      </c>
      <c r="F31" s="817">
        <f>'PRESUPUESTO TOTAL'!F20</f>
        <v>0</v>
      </c>
      <c r="G31" s="156">
        <f>'PRESUPUESTO TOTAL'!G20</f>
        <v>0</v>
      </c>
    </row>
    <row r="32" spans="2:7" ht="17.25" thickBot="1" x14ac:dyDescent="0.25">
      <c r="B32" s="815" t="str">
        <f>'PRESUPUESTO TOTAL'!B21</f>
        <v>04.04 Otros costos preproducción</v>
      </c>
      <c r="C32" s="154">
        <f>'PRESUPUESTO TOTAL'!C21</f>
        <v>0</v>
      </c>
      <c r="D32" s="816">
        <f>'PRESUPUESTO TOTAL'!D21</f>
        <v>0</v>
      </c>
      <c r="E32" s="155">
        <f>'PRESUPUESTO TOTAL'!E21</f>
        <v>0</v>
      </c>
      <c r="F32" s="817">
        <f>'PRESUPUESTO TOTAL'!F21</f>
        <v>0</v>
      </c>
      <c r="G32" s="156">
        <f>'PRESUPUESTO TOTAL'!G21</f>
        <v>0</v>
      </c>
    </row>
    <row r="33" spans="2:7" ht="17.25" thickBot="1" x14ac:dyDescent="0.25">
      <c r="B33" s="813" t="str">
        <f>'PRESUPUESTO TOTAL'!B22</f>
        <v>CAP. 05.- REALIZACION………………………………………..……………..</v>
      </c>
      <c r="C33" s="152">
        <f>'PRESUPUESTO TOTAL'!C22</f>
        <v>0</v>
      </c>
      <c r="D33" s="153" t="str">
        <f>'PRESUPUESTO TOTAL'!D22</f>
        <v/>
      </c>
      <c r="E33" s="152">
        <f>'PRESUPUESTO TOTAL'!E22</f>
        <v>0</v>
      </c>
      <c r="F33" s="814" t="str">
        <f>'PRESUPUESTO TOTAL'!F22</f>
        <v/>
      </c>
      <c r="G33" s="153">
        <f>'PRESUPUESTO TOTAL'!G22</f>
        <v>0</v>
      </c>
    </row>
    <row r="34" spans="2:7" ht="17.25" customHeight="1" thickBot="1" x14ac:dyDescent="0.25">
      <c r="B34" s="815" t="str">
        <f>'PRESUPUESTO TOTAL'!B23</f>
        <v>05.01 Animación (tradicional, digital, fotograma a fotograma y captura)</v>
      </c>
      <c r="C34" s="154">
        <f>'PRESUPUESTO TOTAL'!C23</f>
        <v>0</v>
      </c>
      <c r="D34" s="816">
        <f>'PRESUPUESTO TOTAL'!D23</f>
        <v>0</v>
      </c>
      <c r="E34" s="155">
        <f>'PRESUPUESTO TOTAL'!E23</f>
        <v>0</v>
      </c>
      <c r="F34" s="817">
        <f>'PRESUPUESTO TOTAL'!F23</f>
        <v>0</v>
      </c>
      <c r="G34" s="156">
        <f>'PRESUPUESTO TOTAL'!G23</f>
        <v>0</v>
      </c>
    </row>
    <row r="35" spans="2:7" ht="17.25" customHeight="1" thickBot="1" x14ac:dyDescent="0.25">
      <c r="B35" s="815" t="str">
        <f>'PRESUPUESTO TOTAL'!B24</f>
        <v>05.02 Escáner y color</v>
      </c>
      <c r="C35" s="154">
        <f>'PRESUPUESTO TOTAL'!C24</f>
        <v>0</v>
      </c>
      <c r="D35" s="816">
        <f>'PRESUPUESTO TOTAL'!D24</f>
        <v>0</v>
      </c>
      <c r="E35" s="155">
        <f>'PRESUPUESTO TOTAL'!E24</f>
        <v>0</v>
      </c>
      <c r="F35" s="817">
        <f>'PRESUPUESTO TOTAL'!F24</f>
        <v>0</v>
      </c>
      <c r="G35" s="156">
        <f>'PRESUPUESTO TOTAL'!G24</f>
        <v>0</v>
      </c>
    </row>
    <row r="36" spans="2:7" ht="17.25" customHeight="1" thickBot="1" x14ac:dyDescent="0.25">
      <c r="B36" s="815" t="str">
        <f>'PRESUPUESTO TOTAL'!B25</f>
        <v>05.03 Render</v>
      </c>
      <c r="C36" s="154">
        <f>'PRESUPUESTO TOTAL'!C25</f>
        <v>0</v>
      </c>
      <c r="D36" s="816">
        <f>'PRESUPUESTO TOTAL'!D25</f>
        <v>0</v>
      </c>
      <c r="E36" s="155">
        <f>'PRESUPUESTO TOTAL'!E25</f>
        <v>0</v>
      </c>
      <c r="F36" s="817">
        <f>'PRESUPUESTO TOTAL'!F25</f>
        <v>0</v>
      </c>
      <c r="G36" s="156">
        <f>'PRESUPUESTO TOTAL'!G25</f>
        <v>0</v>
      </c>
    </row>
    <row r="37" spans="2:7" ht="17.25" customHeight="1" thickBot="1" x14ac:dyDescent="0.25">
      <c r="B37" s="815" t="str">
        <f>'PRESUPUESTO TOTAL'!B26</f>
        <v>05.04 Composición multicapa</v>
      </c>
      <c r="C37" s="154">
        <f>'PRESUPUESTO TOTAL'!C26</f>
        <v>0</v>
      </c>
      <c r="D37" s="816">
        <f>'PRESUPUESTO TOTAL'!D26</f>
        <v>0</v>
      </c>
      <c r="E37" s="155">
        <f>'PRESUPUESTO TOTAL'!E26</f>
        <v>0</v>
      </c>
      <c r="F37" s="817">
        <f>'PRESUPUESTO TOTAL'!F26</f>
        <v>0</v>
      </c>
      <c r="G37" s="156">
        <f>'PRESUPUESTO TOTAL'!G26</f>
        <v>0</v>
      </c>
    </row>
    <row r="38" spans="2:7" ht="17.25" thickBot="1" x14ac:dyDescent="0.25">
      <c r="B38" s="815" t="str">
        <f>'PRESUPUESTO TOTAL'!B27</f>
        <v>05.05 Otros</v>
      </c>
      <c r="C38" s="154">
        <f>'PRESUPUESTO TOTAL'!C27</f>
        <v>0</v>
      </c>
      <c r="D38" s="816">
        <f>'PRESUPUESTO TOTAL'!D27</f>
        <v>0</v>
      </c>
      <c r="E38" s="155">
        <f>'PRESUPUESTO TOTAL'!E27</f>
        <v>0</v>
      </c>
      <c r="F38" s="817">
        <f>'PRESUPUESTO TOTAL'!F27</f>
        <v>0</v>
      </c>
      <c r="G38" s="156">
        <f>'PRESUPUESTO TOTAL'!G27</f>
        <v>0</v>
      </c>
    </row>
    <row r="39" spans="2:7" ht="17.25" thickBot="1" x14ac:dyDescent="0.25">
      <c r="B39" s="813" t="str">
        <f>'PRESUPUESTO TOTAL'!B28</f>
        <v>CAP. 06.- POSTPRODUCCION………………...………..…………...………</v>
      </c>
      <c r="C39" s="152">
        <f>'PRESUPUESTO TOTAL'!C28</f>
        <v>0</v>
      </c>
      <c r="D39" s="153" t="str">
        <f>'PRESUPUESTO TOTAL'!D28</f>
        <v/>
      </c>
      <c r="E39" s="152">
        <f>'PRESUPUESTO TOTAL'!E28</f>
        <v>0</v>
      </c>
      <c r="F39" s="814" t="str">
        <f>'PRESUPUESTO TOTAL'!F28</f>
        <v/>
      </c>
      <c r="G39" s="153">
        <f>'PRESUPUESTO TOTAL'!G28</f>
        <v>0</v>
      </c>
    </row>
    <row r="40" spans="2:7" ht="17.25" thickBot="1" x14ac:dyDescent="0.25">
      <c r="B40" s="815" t="str">
        <f>'PRESUPUESTO TOTAL'!B29</f>
        <v>06.01 Edición, montaje</v>
      </c>
      <c r="C40" s="154">
        <f>'PRESUPUESTO TOTAL'!C29</f>
        <v>0</v>
      </c>
      <c r="D40" s="816">
        <f>'PRESUPUESTO TOTAL'!D29</f>
        <v>0</v>
      </c>
      <c r="E40" s="155">
        <f>'PRESUPUESTO TOTAL'!E29</f>
        <v>0</v>
      </c>
      <c r="F40" s="817">
        <f>'PRESUPUESTO TOTAL'!F29</f>
        <v>0</v>
      </c>
      <c r="G40" s="156">
        <f>'PRESUPUESTO TOTAL'!G29</f>
        <v>0</v>
      </c>
    </row>
    <row r="41" spans="2:7" ht="17.25" thickBot="1" x14ac:dyDescent="0.25">
      <c r="B41" s="815" t="str">
        <f>'PRESUPUESTO TOTAL'!B30</f>
        <v>06.02 Créditos y otros trabajos</v>
      </c>
      <c r="C41" s="154">
        <f>'PRESUPUESTO TOTAL'!C30</f>
        <v>0</v>
      </c>
      <c r="D41" s="816">
        <f>'PRESUPUESTO TOTAL'!D30</f>
        <v>0</v>
      </c>
      <c r="E41" s="155">
        <f>'PRESUPUESTO TOTAL'!E30</f>
        <v>0</v>
      </c>
      <c r="F41" s="817">
        <f>'PRESUPUESTO TOTAL'!F30</f>
        <v>0</v>
      </c>
      <c r="G41" s="156">
        <f>'PRESUPUESTO TOTAL'!G30</f>
        <v>0</v>
      </c>
    </row>
    <row r="42" spans="2:7" ht="17.25" thickBot="1" x14ac:dyDescent="0.25">
      <c r="B42" s="813" t="str">
        <f>'PRESUPUESTO TOTAL'!B31</f>
        <v>CAP. 07.- DOBLAJE………………………...…………………………………..</v>
      </c>
      <c r="C42" s="152">
        <f>'PRESUPUESTO TOTAL'!C31</f>
        <v>0</v>
      </c>
      <c r="D42" s="153" t="str">
        <f>'PRESUPUESTO TOTAL'!D31</f>
        <v/>
      </c>
      <c r="E42" s="152">
        <f>'PRESUPUESTO TOTAL'!E31</f>
        <v>0</v>
      </c>
      <c r="F42" s="814" t="str">
        <f>'PRESUPUESTO TOTAL'!F31</f>
        <v/>
      </c>
      <c r="G42" s="153">
        <f>'PRESUPUESTO TOTAL'!G31</f>
        <v>0</v>
      </c>
    </row>
    <row r="43" spans="2:7" ht="17.25" thickBot="1" x14ac:dyDescent="0.25">
      <c r="B43" s="815" t="str">
        <f>'PRESUPUESTO TOTAL'!B32</f>
        <v>07.01 Doblaje</v>
      </c>
      <c r="C43" s="154">
        <f>'PRESUPUESTO TOTAL'!C32</f>
        <v>0</v>
      </c>
      <c r="D43" s="816">
        <f>'PRESUPUESTO TOTAL'!D32</f>
        <v>0</v>
      </c>
      <c r="E43" s="155">
        <f>'PRESUPUESTO TOTAL'!E32</f>
        <v>0</v>
      </c>
      <c r="F43" s="817">
        <f>'PRESUPUESTO TOTAL'!F32</f>
        <v>0</v>
      </c>
      <c r="G43" s="156">
        <f>'PRESUPUESTO TOTAL'!G32</f>
        <v>0</v>
      </c>
    </row>
    <row r="44" spans="2:7" ht="17.25" thickBot="1" x14ac:dyDescent="0.25">
      <c r="B44" s="815" t="str">
        <f>'PRESUPUESTO TOTAL'!B33</f>
        <v xml:space="preserve">07.02 Otros trabajos </v>
      </c>
      <c r="C44" s="154">
        <f>'PRESUPUESTO TOTAL'!C33</f>
        <v>0</v>
      </c>
      <c r="D44" s="816">
        <f>'PRESUPUESTO TOTAL'!D33</f>
        <v>0</v>
      </c>
      <c r="E44" s="155">
        <f>'PRESUPUESTO TOTAL'!E33</f>
        <v>0</v>
      </c>
      <c r="F44" s="817">
        <f>'PRESUPUESTO TOTAL'!F33</f>
        <v>0</v>
      </c>
      <c r="G44" s="156">
        <f>'PRESUPUESTO TOTAL'!G33</f>
        <v>0</v>
      </c>
    </row>
    <row r="45" spans="2:7" ht="17.25" thickBot="1" x14ac:dyDescent="0.25">
      <c r="B45" s="813" t="str">
        <f>'PRESUPUESTO TOTAL'!B34</f>
        <v>CAP. 08.- EFECTOS DE SONIDO Y MEZCLA…………….…...……………</v>
      </c>
      <c r="C45" s="152">
        <f>'PRESUPUESTO TOTAL'!C34</f>
        <v>0</v>
      </c>
      <c r="D45" s="153" t="str">
        <f>'PRESUPUESTO TOTAL'!D34</f>
        <v/>
      </c>
      <c r="E45" s="152">
        <f>'PRESUPUESTO TOTAL'!E34</f>
        <v>0</v>
      </c>
      <c r="F45" s="814" t="str">
        <f>'PRESUPUESTO TOTAL'!F34</f>
        <v/>
      </c>
      <c r="G45" s="153">
        <f>'PRESUPUESTO TOTAL'!G34</f>
        <v>0</v>
      </c>
    </row>
    <row r="46" spans="2:7" ht="17.25" thickBot="1" x14ac:dyDescent="0.25">
      <c r="B46" s="815" t="str">
        <f>'PRESUPUESTO TOTAL'!B35</f>
        <v>08.01 Efectos de sonido</v>
      </c>
      <c r="C46" s="154">
        <f>'PRESUPUESTO TOTAL'!C35</f>
        <v>0</v>
      </c>
      <c r="D46" s="816">
        <f>'PRESUPUESTO TOTAL'!D35</f>
        <v>0</v>
      </c>
      <c r="E46" s="155">
        <f>'PRESUPUESTO TOTAL'!E35</f>
        <v>0</v>
      </c>
      <c r="F46" s="817">
        <f>'PRESUPUESTO TOTAL'!F35</f>
        <v>0</v>
      </c>
      <c r="G46" s="156">
        <f>'PRESUPUESTO TOTAL'!G35</f>
        <v>0</v>
      </c>
    </row>
    <row r="47" spans="2:7" ht="17.25" thickBot="1" x14ac:dyDescent="0.25">
      <c r="B47" s="815" t="str">
        <f>'PRESUPUESTO TOTAL'!B36</f>
        <v>08.02 Mezcla y otros trabajos</v>
      </c>
      <c r="C47" s="154">
        <f>'PRESUPUESTO TOTAL'!C36</f>
        <v>0</v>
      </c>
      <c r="D47" s="816">
        <f>'PRESUPUESTO TOTAL'!D36</f>
        <v>0</v>
      </c>
      <c r="E47" s="155">
        <f>'PRESUPUESTO TOTAL'!E36</f>
        <v>0</v>
      </c>
      <c r="F47" s="817">
        <f>'PRESUPUESTO TOTAL'!F36</f>
        <v>0</v>
      </c>
      <c r="G47" s="156">
        <f>'PRESUPUESTO TOTAL'!G36</f>
        <v>0</v>
      </c>
    </row>
    <row r="48" spans="2:7" ht="17.25" thickBot="1" x14ac:dyDescent="0.25">
      <c r="B48" s="813" t="str">
        <f>'PRESUPUESTO TOTAL'!B37</f>
        <v>CAP. 09.- MASTER Y MATERIALES……………………...………………….</v>
      </c>
      <c r="C48" s="152">
        <f>'PRESUPUESTO TOTAL'!C37</f>
        <v>0</v>
      </c>
      <c r="D48" s="153" t="str">
        <f>'PRESUPUESTO TOTAL'!D37</f>
        <v/>
      </c>
      <c r="E48" s="152">
        <f>'PRESUPUESTO TOTAL'!E37</f>
        <v>0</v>
      </c>
      <c r="F48" s="814" t="str">
        <f>'PRESUPUESTO TOTAL'!F37</f>
        <v/>
      </c>
      <c r="G48" s="153">
        <f>'PRESUPUESTO TOTAL'!G37</f>
        <v>0</v>
      </c>
    </row>
    <row r="49" spans="2:7" ht="17.25" thickBot="1" x14ac:dyDescent="0.25">
      <c r="B49" s="815" t="str">
        <f>'PRESUPUESTO TOTAL'!B38</f>
        <v>09.01 Máster</v>
      </c>
      <c r="C49" s="154">
        <f>'PRESUPUESTO TOTAL'!C38</f>
        <v>0</v>
      </c>
      <c r="D49" s="816">
        <f>'PRESUPUESTO TOTAL'!D38</f>
        <v>0</v>
      </c>
      <c r="E49" s="155">
        <f>'PRESUPUESTO TOTAL'!E38</f>
        <v>0</v>
      </c>
      <c r="F49" s="817">
        <f>'PRESUPUESTO TOTAL'!F38</f>
        <v>0</v>
      </c>
      <c r="G49" s="156">
        <f>'PRESUPUESTO TOTAL'!G38</f>
        <v>0</v>
      </c>
    </row>
    <row r="50" spans="2:7" ht="17.25" thickBot="1" x14ac:dyDescent="0.25">
      <c r="B50" s="815" t="str">
        <f>'PRESUPUESTO TOTAL'!B39</f>
        <v>09.02 Otros trabajos</v>
      </c>
      <c r="C50" s="154">
        <f>'PRESUPUESTO TOTAL'!C39</f>
        <v>0</v>
      </c>
      <c r="D50" s="816">
        <f>'PRESUPUESTO TOTAL'!D39</f>
        <v>0</v>
      </c>
      <c r="E50" s="155">
        <f>'PRESUPUESTO TOTAL'!E39</f>
        <v>0</v>
      </c>
      <c r="F50" s="817">
        <f>'PRESUPUESTO TOTAL'!F39</f>
        <v>0</v>
      </c>
      <c r="G50" s="156">
        <f>'PRESUPUESTO TOTAL'!G39</f>
        <v>0</v>
      </c>
    </row>
    <row r="51" spans="2:7" ht="33.75" thickBot="1" x14ac:dyDescent="0.25">
      <c r="B51" s="813" t="str">
        <f>'PRESUPUESTO TOTAL'!B40</f>
        <v>CAP. 10.- SEGUROS, VIAJES, ALOJAMIENTOS Y COMIDAS, GASTOS FINANCIEROS E INFORME DE AUDITORÍA……………………………………</v>
      </c>
      <c r="C51" s="152">
        <f>'PRESUPUESTO TOTAL'!C40</f>
        <v>0</v>
      </c>
      <c r="D51" s="153" t="str">
        <f>'PRESUPUESTO TOTAL'!D40</f>
        <v/>
      </c>
      <c r="E51" s="152">
        <f>'PRESUPUESTO TOTAL'!E40</f>
        <v>0</v>
      </c>
      <c r="F51" s="814" t="str">
        <f>'PRESUPUESTO TOTAL'!F40</f>
        <v/>
      </c>
      <c r="G51" s="153">
        <f>'PRESUPUESTO TOTAL'!G40</f>
        <v>0</v>
      </c>
    </row>
    <row r="52" spans="2:7" ht="17.25" thickBot="1" x14ac:dyDescent="0.25">
      <c r="B52" s="815" t="str">
        <f>'PRESUPUESTO TOTAL'!B41</f>
        <v>10.01 Seguros</v>
      </c>
      <c r="C52" s="154">
        <f>'PRESUPUESTO TOTAL'!C41</f>
        <v>0</v>
      </c>
      <c r="D52" s="816">
        <f>'PRESUPUESTO TOTAL'!D41</f>
        <v>0</v>
      </c>
      <c r="E52" s="155">
        <f>'PRESUPUESTO TOTAL'!E41</f>
        <v>0</v>
      </c>
      <c r="F52" s="817">
        <f>'PRESUPUESTO TOTAL'!F41</f>
        <v>0</v>
      </c>
      <c r="G52" s="156">
        <f>'PRESUPUESTO TOTAL'!G41</f>
        <v>0</v>
      </c>
    </row>
    <row r="53" spans="2:7" ht="33.75" thickBot="1" x14ac:dyDescent="0.25">
      <c r="B53" s="815" t="str">
        <f>'PRESUPUESTO TOTAL'!B42</f>
        <v>10.02 Viajes, alojamientos y comidas, gastos financieros e informe auditoría
(SIN INCLUIR INFORME DE AUDITORIA)</v>
      </c>
      <c r="C53" s="154">
        <f>'PRESUPUESTO TOTAL'!C42</f>
        <v>0</v>
      </c>
      <c r="D53" s="816">
        <f>'PRESUPUESTO TOTAL'!D42</f>
        <v>0</v>
      </c>
      <c r="E53" s="155">
        <f>'PRESUPUESTO TOTAL'!E42</f>
        <v>0</v>
      </c>
      <c r="F53" s="817">
        <f>'PRESUPUESTO TOTAL'!F42</f>
        <v>0</v>
      </c>
      <c r="G53" s="156">
        <f>'PRESUPUESTO TOTAL'!G42</f>
        <v>0</v>
      </c>
    </row>
    <row r="54" spans="2:7" ht="17.25" thickBot="1" x14ac:dyDescent="0.25">
      <c r="B54" s="813" t="str">
        <f>'PRESUPUESTO TOTAL'!B43</f>
        <v>CAP. 11.- GASTOS GENERALES…………………………………………….</v>
      </c>
      <c r="C54" s="152">
        <f>'PRESUPUESTO TOTAL'!C43</f>
        <v>0</v>
      </c>
      <c r="D54" s="153" t="str">
        <f>'PRESUPUESTO TOTAL'!D43</f>
        <v/>
      </c>
      <c r="E54" s="152">
        <f>'PRESUPUESTO TOTAL'!E43</f>
        <v>0</v>
      </c>
      <c r="F54" s="814" t="str">
        <f>'PRESUPUESTO TOTAL'!F43</f>
        <v/>
      </c>
      <c r="G54" s="153">
        <f>'PRESUPUESTO TOTAL'!G43</f>
        <v>0</v>
      </c>
    </row>
    <row r="55" spans="2:7" ht="17.25" thickBot="1" x14ac:dyDescent="0.25">
      <c r="B55" s="818" t="str">
        <f>'PRESUPUESTO TOTAL'!B44</f>
        <v>11.01 Gastos generales (SIN LIMITACIONES)</v>
      </c>
      <c r="C55" s="159">
        <f>'PRESUPUESTO TOTAL'!C44</f>
        <v>0</v>
      </c>
      <c r="D55" s="819">
        <f>'PRESUPUESTO TOTAL'!D44</f>
        <v>0</v>
      </c>
      <c r="E55" s="160">
        <f>'PRESUPUESTO TOTAL'!E44</f>
        <v>0</v>
      </c>
      <c r="F55" s="820">
        <f>'PRESUPUESTO TOTAL'!F44</f>
        <v>0</v>
      </c>
      <c r="G55" s="161">
        <f>'PRESUPUESTO TOTAL'!G44</f>
        <v>0</v>
      </c>
    </row>
    <row r="57" spans="2:7" ht="18.75" thickBot="1" x14ac:dyDescent="0.25">
      <c r="B57" s="258" t="str">
        <f>'PRESUPUESTO TOTAL'!B46</f>
        <v>COSTE DE PRODUCCIÓN………………………</v>
      </c>
      <c r="C57" s="157">
        <f>'PRESUPUESTO TOTAL'!C46</f>
        <v>0</v>
      </c>
      <c r="D57" s="157" t="str">
        <f>'PRESUPUESTO TOTAL'!D46</f>
        <v/>
      </c>
      <c r="E57" s="157">
        <f>'PRESUPUESTO TOTAL'!E46</f>
        <v>0</v>
      </c>
      <c r="F57" s="821" t="str">
        <f>'PRESUPUESTO TOTAL'!F46</f>
        <v/>
      </c>
      <c r="G57" s="157">
        <f>'PRESUPUESTO TOTAL'!G46</f>
        <v>0</v>
      </c>
    </row>
    <row r="58" spans="2:7" ht="17.25" thickBot="1" x14ac:dyDescent="0.25">
      <c r="B58" s="813" t="str">
        <f>'PRESUPUESTO TOTAL'!B47</f>
        <v>CAP. 12.- GASTOS DE COPIAS, PROMOCIÓN Y PUBLICIDAD</v>
      </c>
      <c r="C58" s="134">
        <f>'PRESUPUESTO TOTAL'!C47</f>
        <v>0</v>
      </c>
      <c r="D58" s="134" t="str">
        <f>'PRESUPUESTO TOTAL'!D47</f>
        <v/>
      </c>
      <c r="E58" s="135">
        <f>'PRESUPUESTO TOTAL'!E47</f>
        <v>0</v>
      </c>
      <c r="F58" s="814" t="str">
        <f>'PRESUPUESTO TOTAL'!F47</f>
        <v/>
      </c>
      <c r="G58" s="134">
        <f>'PRESUPUESTO TOTAL'!G47</f>
        <v>0</v>
      </c>
    </row>
    <row r="59" spans="2:7" ht="17.25" thickBot="1" x14ac:dyDescent="0.25">
      <c r="B59" s="815" t="str">
        <f>'PRESUPUESTO TOTAL'!B48</f>
        <v>12.01 Cri y copias</v>
      </c>
      <c r="C59" s="154">
        <f>'PRESUPUESTO TOTAL'!C48</f>
        <v>0</v>
      </c>
      <c r="D59" s="816">
        <f>'PRESUPUESTO TOTAL'!D48</f>
        <v>0</v>
      </c>
      <c r="E59" s="155">
        <f>'PRESUPUESTO TOTAL'!E48</f>
        <v>0</v>
      </c>
      <c r="F59" s="817">
        <f>'PRESUPUESTO TOTAL'!F48</f>
        <v>0</v>
      </c>
      <c r="G59" s="154">
        <f>'PRESUPUESTO TOTAL'!G48</f>
        <v>0</v>
      </c>
    </row>
    <row r="60" spans="2:7" ht="17.25" thickBot="1" x14ac:dyDescent="0.25">
      <c r="B60" s="815" t="str">
        <f>'PRESUPUESTO TOTAL'!B49</f>
        <v>12.02 Publicidad, promoción y comunicación (SIN LIMITACIONES)</v>
      </c>
      <c r="C60" s="154">
        <f>'PRESUPUESTO TOTAL'!C49</f>
        <v>0</v>
      </c>
      <c r="D60" s="816">
        <f>'PRESUPUESTO TOTAL'!D49</f>
        <v>0</v>
      </c>
      <c r="E60" s="155">
        <f>'PRESUPUESTO TOTAL'!E49</f>
        <v>0</v>
      </c>
      <c r="F60" s="817">
        <f>'PRESUPUESTO TOTAL'!F49</f>
        <v>0</v>
      </c>
      <c r="G60" s="154">
        <f>'PRESUPUESTO TOTAL'!G49</f>
        <v>0</v>
      </c>
    </row>
    <row r="61" spans="2:7" ht="17.25" thickBot="1" x14ac:dyDescent="0.25">
      <c r="B61" s="815" t="str">
        <f>'PRESUPUESTO TOTAL'!B50</f>
        <v>Gasto informe de auditoría……………………………………………………</v>
      </c>
      <c r="C61" s="154">
        <f>'PRESUPUESTO TOTAL'!C50</f>
        <v>0</v>
      </c>
      <c r="D61" s="816" t="str">
        <f>'PRESUPUESTO TOTAL'!D50</f>
        <v/>
      </c>
      <c r="E61" s="155">
        <f>'PRESUPUESTO TOTAL'!E50</f>
        <v>0</v>
      </c>
      <c r="F61" s="817" t="str">
        <f>'PRESUPUESTO TOTAL'!F50</f>
        <v/>
      </c>
      <c r="G61" s="154">
        <f>'PRESUPUESTO TOTAL'!G50</f>
        <v>0</v>
      </c>
    </row>
    <row r="62" spans="2:7" ht="4.5" customHeight="1" x14ac:dyDescent="0.2">
      <c r="B62" s="815"/>
      <c r="C62" s="158"/>
      <c r="D62" s="158"/>
      <c r="E62" s="158"/>
      <c r="F62" s="822"/>
      <c r="G62" s="158"/>
    </row>
    <row r="63" spans="2:7" ht="18" customHeight="1" x14ac:dyDescent="0.2">
      <c r="B63" s="258" t="str">
        <f>'PRESUPUESTO TOTAL'!B52</f>
        <v>PRESUPUESTO TOTAL DE LA OBRA AUDIOVISUAL……</v>
      </c>
      <c r="C63" s="157">
        <f>'PRESUPUESTO TOTAL'!C52</f>
        <v>0</v>
      </c>
      <c r="D63" s="157">
        <f>'PRESUPUESTO TOTAL'!D52</f>
        <v>0</v>
      </c>
      <c r="E63" s="157">
        <f>'PRESUPUESTO TOTAL'!E52</f>
        <v>0</v>
      </c>
      <c r="F63" s="821">
        <f>'PRESUPUESTO TOTAL'!F52</f>
        <v>0</v>
      </c>
      <c r="G63" s="157">
        <f>'PRESUPUESTO TOTAL'!G52</f>
        <v>0</v>
      </c>
    </row>
    <row r="64" spans="2:7" ht="12.75" customHeight="1" x14ac:dyDescent="0.2">
      <c r="D64" s="1248"/>
    </row>
    <row r="65" spans="2:10" ht="13.5" customHeight="1" thickBot="1" x14ac:dyDescent="0.25">
      <c r="D65" s="1248"/>
    </row>
    <row r="66" spans="2:10" ht="28.35" customHeight="1" thickBot="1" x14ac:dyDescent="0.25">
      <c r="B66" s="823" t="str">
        <f>'PRESUPUESTO TOTAL'!C56</f>
        <v>% DE EJECUCIÓN DE GASTO DEL SOLICITANTE</v>
      </c>
      <c r="C66" s="824" t="str">
        <f>'PRESUPUESTO TOTAL'!E56</f>
        <v>100%</v>
      </c>
      <c r="D66" s="788"/>
      <c r="E66" s="1249"/>
      <c r="F66" s="1250"/>
      <c r="G66" s="825"/>
    </row>
    <row r="69" spans="2:10" ht="18" x14ac:dyDescent="0.2">
      <c r="B69" s="1251" t="s">
        <v>969</v>
      </c>
      <c r="C69" s="1252"/>
      <c r="D69" s="1252"/>
      <c r="E69" s="1252"/>
      <c r="F69" s="1252"/>
      <c r="G69" s="1252"/>
      <c r="H69" s="1252"/>
      <c r="I69" s="1252"/>
      <c r="J69" s="1252"/>
    </row>
    <row r="70" spans="2:10" ht="13.5" thickBot="1" x14ac:dyDescent="0.25"/>
    <row r="71" spans="2:10" ht="63.75" thickBot="1" x14ac:dyDescent="0.3">
      <c r="B71" s="826" t="str">
        <f>'PTO. PERIODO SUBVENCIONABLE'!B2</f>
        <v xml:space="preserve">
RESUMEN DE GASTOS DEL PERIODO SUBVENCIONABLE</v>
      </c>
      <c r="C71" s="205" t="str">
        <f>'PTO. PERIODO SUBVENCIONABLE'!C2</f>
        <v>GASTO PRODUCTORA SOLICITANTE</v>
      </c>
      <c r="D71" s="205" t="str">
        <f>'PTO. PERIODO SUBVENCIONABLE'!D2</f>
        <v>% GASTO PRODUCTORA SOLICITANTE</v>
      </c>
      <c r="E71" s="205" t="str">
        <f>'PTO. PERIODO SUBVENCIONABLE'!E2</f>
        <v>GASTO EN NAVARRA
PRODUCTORA SOLICITANTE</v>
      </c>
      <c r="F71" s="205" t="str">
        <f>'PTO. PERIODO SUBVENCIONABLE'!F2</f>
        <v>% NAVARRA
(por concepto)</v>
      </c>
      <c r="G71" s="205" t="str">
        <f>'PTO. PERIODO SUBVENCIONABLE'!G2</f>
        <v>% NAVARRA
(sobre total de gasto solicitante)</v>
      </c>
    </row>
    <row r="72" spans="2:10" ht="15.75" x14ac:dyDescent="0.2">
      <c r="B72" s="827" t="str">
        <f>'PTO. PERIODO SUBVENCIONABLE'!B5</f>
        <v>CAP. 01.- DESARROLLO…………………..............................................</v>
      </c>
      <c r="C72" s="136">
        <f>'PTO. PERIODO SUBVENCIONABLE'!C5</f>
        <v>0</v>
      </c>
      <c r="D72" s="828" t="str">
        <f>'PTO. PERIODO SUBVENCIONABLE'!D5</f>
        <v/>
      </c>
      <c r="E72" s="137">
        <f>'PTO. PERIODO SUBVENCIONABLE'!E5</f>
        <v>0</v>
      </c>
      <c r="F72" s="137" t="str">
        <f>'PTO. PERIODO SUBVENCIONABLE'!F5</f>
        <v/>
      </c>
      <c r="G72" s="829" t="str">
        <f>'PTO. PERIODO SUBVENCIONABLE'!G5</f>
        <v/>
      </c>
    </row>
    <row r="73" spans="2:10" ht="15.75" x14ac:dyDescent="0.2">
      <c r="B73" s="830" t="str">
        <f>'PTO. PERIODO SUBVENCIONABLE'!B6</f>
        <v>01.01  Personal de desarrollo</v>
      </c>
      <c r="C73" s="138">
        <f>'PTO. PERIODO SUBVENCIONABLE'!C6</f>
        <v>0</v>
      </c>
      <c r="D73" s="831">
        <f>'PTO. PERIODO SUBVENCIONABLE'!D6</f>
        <v>0</v>
      </c>
      <c r="E73" s="139">
        <f>'PTO. PERIODO SUBVENCIONABLE'!E6</f>
        <v>0</v>
      </c>
      <c r="F73" s="832" t="str">
        <f>'PTO. PERIODO SUBVENCIONABLE'!F6</f>
        <v/>
      </c>
      <c r="G73" s="832">
        <f>'PTO. PERIODO SUBVENCIONABLE'!G6</f>
        <v>0</v>
      </c>
    </row>
    <row r="74" spans="2:10" ht="15.75" x14ac:dyDescent="0.2">
      <c r="B74" s="830" t="str">
        <f>'PTO. PERIODO SUBVENCIONABLE'!B7</f>
        <v>01.02. Trabajos de desarrollo</v>
      </c>
      <c r="C74" s="138">
        <f>'PTO. PERIODO SUBVENCIONABLE'!C7</f>
        <v>0</v>
      </c>
      <c r="D74" s="831">
        <f>'PTO. PERIODO SUBVENCIONABLE'!D7</f>
        <v>0</v>
      </c>
      <c r="E74" s="139">
        <f>'PTO. PERIODO SUBVENCIONABLE'!E7</f>
        <v>0</v>
      </c>
      <c r="F74" s="832" t="str">
        <f>'PTO. PERIODO SUBVENCIONABLE'!F7</f>
        <v/>
      </c>
      <c r="G74" s="832">
        <f>'PTO. PERIODO SUBVENCIONABLE'!G7</f>
        <v>0</v>
      </c>
    </row>
    <row r="75" spans="2:10" ht="15.75" x14ac:dyDescent="0.2">
      <c r="B75" s="830" t="str">
        <f>'PTO. PERIODO SUBVENCIONABLE'!B8</f>
        <v>01.03. Otros</v>
      </c>
      <c r="C75" s="138">
        <f>'PTO. PERIODO SUBVENCIONABLE'!C8</f>
        <v>0</v>
      </c>
      <c r="D75" s="831">
        <f>'PTO. PERIODO SUBVENCIONABLE'!D8</f>
        <v>0</v>
      </c>
      <c r="E75" s="139">
        <f>'PTO. PERIODO SUBVENCIONABLE'!E8</f>
        <v>0</v>
      </c>
      <c r="F75" s="832" t="str">
        <f>'PTO. PERIODO SUBVENCIONABLE'!F8</f>
        <v/>
      </c>
      <c r="G75" s="832">
        <f>'PTO. PERIODO SUBVENCIONABLE'!G8</f>
        <v>0</v>
      </c>
    </row>
    <row r="76" spans="2:10" ht="15.75" x14ac:dyDescent="0.2">
      <c r="B76" s="827" t="str">
        <f>'PTO. PERIODO SUBVENCIONABLE'!B9</f>
        <v>CAP. 02.- GUION Y MUSICA…………………………..………...………...…</v>
      </c>
      <c r="C76" s="140">
        <f>'PTO. PERIODO SUBVENCIONABLE'!C9</f>
        <v>0</v>
      </c>
      <c r="D76" s="833" t="str">
        <f>'PTO. PERIODO SUBVENCIONABLE'!D9</f>
        <v/>
      </c>
      <c r="E76" s="141">
        <f>'PTO. PERIODO SUBVENCIONABLE'!E9</f>
        <v>0</v>
      </c>
      <c r="F76" s="141" t="str">
        <f>'PTO. PERIODO SUBVENCIONABLE'!F9</f>
        <v/>
      </c>
      <c r="G76" s="834" t="str">
        <f>'PTO. PERIODO SUBVENCIONABLE'!G9</f>
        <v/>
      </c>
    </row>
    <row r="77" spans="2:10" ht="15.75" x14ac:dyDescent="0.2">
      <c r="B77" s="830" t="str">
        <f>'PTO. PERIODO SUBVENCIONABLE'!B10</f>
        <v>02.01 Guion</v>
      </c>
      <c r="C77" s="138">
        <f>'PTO. PERIODO SUBVENCIONABLE'!C10</f>
        <v>0</v>
      </c>
      <c r="D77" s="831">
        <f>'PTO. PERIODO SUBVENCIONABLE'!D10</f>
        <v>0</v>
      </c>
      <c r="E77" s="139">
        <f>'PTO. PERIODO SUBVENCIONABLE'!E10</f>
        <v>0</v>
      </c>
      <c r="F77" s="832" t="str">
        <f>'PTO. PERIODO SUBVENCIONABLE'!F10</f>
        <v/>
      </c>
      <c r="G77" s="832">
        <f>'PTO. PERIODO SUBVENCIONABLE'!G10</f>
        <v>0</v>
      </c>
    </row>
    <row r="78" spans="2:10" ht="15.75" x14ac:dyDescent="0.2">
      <c r="B78" s="830" t="str">
        <f>'PTO. PERIODO SUBVENCIONABLE'!B11</f>
        <v>02.02 Música</v>
      </c>
      <c r="C78" s="138">
        <f>'PTO. PERIODO SUBVENCIONABLE'!C11</f>
        <v>0</v>
      </c>
      <c r="D78" s="831">
        <f>'PTO. PERIODO SUBVENCIONABLE'!D11</f>
        <v>0</v>
      </c>
      <c r="E78" s="139">
        <f>'PTO. PERIODO SUBVENCIONABLE'!E11</f>
        <v>0</v>
      </c>
      <c r="F78" s="832" t="str">
        <f>'PTO. PERIODO SUBVENCIONABLE'!F11</f>
        <v/>
      </c>
      <c r="G78" s="832">
        <f>'PTO. PERIODO SUBVENCIONABLE'!G11</f>
        <v>0</v>
      </c>
    </row>
    <row r="79" spans="2:10" ht="15.75" x14ac:dyDescent="0.2">
      <c r="B79" s="827" t="str">
        <f>'PTO. PERIODO SUBVENCIONABLE'!B12</f>
        <v>CAP. 03.- EQUIPO DE PRODUCCION…………………….…………………</v>
      </c>
      <c r="C79" s="140">
        <f>'PTO. PERIODO SUBVENCIONABLE'!C12</f>
        <v>0</v>
      </c>
      <c r="D79" s="833" t="str">
        <f>'PTO. PERIODO SUBVENCIONABLE'!D12</f>
        <v/>
      </c>
      <c r="E79" s="141">
        <f>'PTO. PERIODO SUBVENCIONABLE'!E12</f>
        <v>0</v>
      </c>
      <c r="F79" s="141" t="str">
        <f>'PTO. PERIODO SUBVENCIONABLE'!F12</f>
        <v/>
      </c>
      <c r="G79" s="834" t="str">
        <f>'PTO. PERIODO SUBVENCIONABLE'!G12</f>
        <v/>
      </c>
    </row>
    <row r="80" spans="2:10" ht="15.75" x14ac:dyDescent="0.2">
      <c r="B80" s="830" t="str">
        <f>'PTO. PERIODO SUBVENCIONABLE'!B13</f>
        <v>03.01 Dirección</v>
      </c>
      <c r="C80" s="138">
        <f>'PTO. PERIODO SUBVENCIONABLE'!C13</f>
        <v>0</v>
      </c>
      <c r="D80" s="831">
        <f>'PTO. PERIODO SUBVENCIONABLE'!D13</f>
        <v>0</v>
      </c>
      <c r="E80" s="139">
        <f>'PTO. PERIODO SUBVENCIONABLE'!E13</f>
        <v>0</v>
      </c>
      <c r="F80" s="832" t="str">
        <f>'PTO. PERIODO SUBVENCIONABLE'!F13</f>
        <v/>
      </c>
      <c r="G80" s="832">
        <f>'PTO. PERIODO SUBVENCIONABLE'!G13</f>
        <v>0</v>
      </c>
    </row>
    <row r="81" spans="2:7" ht="15.75" x14ac:dyDescent="0.2">
      <c r="B81" s="830" t="str">
        <f>'PTO. PERIODO SUBVENCIONABLE'!B14</f>
        <v>03.02 Producción (SIN PRODUCCIÓN EJECUTIVA)</v>
      </c>
      <c r="C81" s="138">
        <f>'PTO. PERIODO SUBVENCIONABLE'!C14</f>
        <v>0</v>
      </c>
      <c r="D81" s="831">
        <f>'PTO. PERIODO SUBVENCIONABLE'!D14</f>
        <v>0</v>
      </c>
      <c r="E81" s="139">
        <f>'PTO. PERIODO SUBVENCIONABLE'!E14</f>
        <v>0</v>
      </c>
      <c r="F81" s="832" t="str">
        <f>'PTO. PERIODO SUBVENCIONABLE'!F14</f>
        <v/>
      </c>
      <c r="G81" s="832">
        <f>'PTO. PERIODO SUBVENCIONABLE'!G14</f>
        <v>0</v>
      </c>
    </row>
    <row r="82" spans="2:7" ht="15.75" x14ac:dyDescent="0.2">
      <c r="B82" s="830" t="str">
        <f>'PTO. PERIODO SUBVENCIONABLE'!B15</f>
        <v>03.02.01 Producción ejecutiva (*)</v>
      </c>
      <c r="C82" s="138">
        <f>'PTO. PERIODO SUBVENCIONABLE'!C15</f>
        <v>0</v>
      </c>
      <c r="D82" s="831">
        <f>'PTO. PERIODO SUBVENCIONABLE'!D15</f>
        <v>0</v>
      </c>
      <c r="E82" s="139">
        <f>'PTO. PERIODO SUBVENCIONABLE'!E15</f>
        <v>0</v>
      </c>
      <c r="F82" s="832" t="str">
        <f>'PTO. PERIODO SUBVENCIONABLE'!F15</f>
        <v/>
      </c>
      <c r="G82" s="832">
        <f>'PTO. PERIODO SUBVENCIONABLE'!G15</f>
        <v>0</v>
      </c>
    </row>
    <row r="83" spans="2:7" ht="15.75" x14ac:dyDescent="0.2">
      <c r="B83" s="827" t="str">
        <f>'PTO. PERIODO SUBVENCIONABLE'!B16</f>
        <v>CAP. 04.- PREPRODUCCION………………..……………………………......</v>
      </c>
      <c r="C83" s="140">
        <f>'PTO. PERIODO SUBVENCIONABLE'!C16</f>
        <v>0</v>
      </c>
      <c r="D83" s="833" t="str">
        <f>'PTO. PERIODO SUBVENCIONABLE'!D16</f>
        <v/>
      </c>
      <c r="E83" s="141">
        <f>'PTO. PERIODO SUBVENCIONABLE'!E16</f>
        <v>0</v>
      </c>
      <c r="F83" s="141" t="str">
        <f>'PTO. PERIODO SUBVENCIONABLE'!F16</f>
        <v/>
      </c>
      <c r="G83" s="834" t="str">
        <f>'PTO. PERIODO SUBVENCIONABLE'!G16</f>
        <v/>
      </c>
    </row>
    <row r="84" spans="2:7" ht="15.75" x14ac:dyDescent="0.2">
      <c r="B84" s="830" t="str">
        <f>'PTO. PERIODO SUBVENCIONABLE'!B17</f>
        <v>04.01 Planificación</v>
      </c>
      <c r="C84" s="138">
        <f>'PTO. PERIODO SUBVENCIONABLE'!C17</f>
        <v>0</v>
      </c>
      <c r="D84" s="831">
        <f>'PTO. PERIODO SUBVENCIONABLE'!D17</f>
        <v>0</v>
      </c>
      <c r="E84" s="139">
        <f>'PTO. PERIODO SUBVENCIONABLE'!E17</f>
        <v>0</v>
      </c>
      <c r="F84" s="832" t="str">
        <f>'PTO. PERIODO SUBVENCIONABLE'!F17</f>
        <v/>
      </c>
      <c r="G84" s="832">
        <f>'PTO. PERIODO SUBVENCIONABLE'!G17</f>
        <v>0</v>
      </c>
    </row>
    <row r="85" spans="2:7" ht="15.75" x14ac:dyDescent="0.2">
      <c r="B85" s="830" t="str">
        <f>'PTO. PERIODO SUBVENCIONABLE'!B18</f>
        <v>04.02 Departamento de arte</v>
      </c>
      <c r="C85" s="138">
        <f>'PTO. PERIODO SUBVENCIONABLE'!C18</f>
        <v>0</v>
      </c>
      <c r="D85" s="831">
        <f>'PTO. PERIODO SUBVENCIONABLE'!D18</f>
        <v>0</v>
      </c>
      <c r="E85" s="139">
        <f>'PTO. PERIODO SUBVENCIONABLE'!E18</f>
        <v>0</v>
      </c>
      <c r="F85" s="832" t="str">
        <f>'PTO. PERIODO SUBVENCIONABLE'!F18</f>
        <v/>
      </c>
      <c r="G85" s="832">
        <f>'PTO. PERIODO SUBVENCIONABLE'!G18</f>
        <v>0</v>
      </c>
    </row>
    <row r="86" spans="2:7" ht="15.75" x14ac:dyDescent="0.2">
      <c r="B86" s="830" t="str">
        <f>'PTO. PERIODO SUBVENCIONABLE'!B19</f>
        <v>04.03 Construcción (personajes, escenarios, complementos, vehículos)</v>
      </c>
      <c r="C86" s="138">
        <f>'PTO. PERIODO SUBVENCIONABLE'!C19</f>
        <v>0</v>
      </c>
      <c r="D86" s="831">
        <f>'PTO. PERIODO SUBVENCIONABLE'!D19</f>
        <v>0</v>
      </c>
      <c r="E86" s="139">
        <f>'PTO. PERIODO SUBVENCIONABLE'!E19</f>
        <v>0</v>
      </c>
      <c r="F86" s="832" t="str">
        <f>'PTO. PERIODO SUBVENCIONABLE'!F19</f>
        <v/>
      </c>
      <c r="G86" s="832">
        <f>'PTO. PERIODO SUBVENCIONABLE'!G19</f>
        <v>0</v>
      </c>
    </row>
    <row r="87" spans="2:7" ht="15.75" x14ac:dyDescent="0.2">
      <c r="B87" s="830" t="str">
        <f>'PTO. PERIODO SUBVENCIONABLE'!B20</f>
        <v>04.04 Otros costos preproducción</v>
      </c>
      <c r="C87" s="138">
        <f>'PTO. PERIODO SUBVENCIONABLE'!C20</f>
        <v>0</v>
      </c>
      <c r="D87" s="831">
        <f>'PTO. PERIODO SUBVENCIONABLE'!D20</f>
        <v>0</v>
      </c>
      <c r="E87" s="139">
        <f>'PTO. PERIODO SUBVENCIONABLE'!E20</f>
        <v>0</v>
      </c>
      <c r="F87" s="832" t="str">
        <f>'PTO. PERIODO SUBVENCIONABLE'!F20</f>
        <v/>
      </c>
      <c r="G87" s="832">
        <f>'PTO. PERIODO SUBVENCIONABLE'!G20</f>
        <v>0</v>
      </c>
    </row>
    <row r="88" spans="2:7" ht="15.75" x14ac:dyDescent="0.2">
      <c r="B88" s="827" t="str">
        <f>'PTO. PERIODO SUBVENCIONABLE'!B21</f>
        <v>CAP. 05.- REALIZACION………………………………………..……………..</v>
      </c>
      <c r="C88" s="140">
        <f>'PTO. PERIODO SUBVENCIONABLE'!C21</f>
        <v>0</v>
      </c>
      <c r="D88" s="833" t="str">
        <f>'PTO. PERIODO SUBVENCIONABLE'!D21</f>
        <v/>
      </c>
      <c r="E88" s="141">
        <f>'PTO. PERIODO SUBVENCIONABLE'!E21</f>
        <v>0</v>
      </c>
      <c r="F88" s="141" t="str">
        <f>'PTO. PERIODO SUBVENCIONABLE'!F21</f>
        <v/>
      </c>
      <c r="G88" s="834" t="str">
        <f>'PTO. PERIODO SUBVENCIONABLE'!G21</f>
        <v/>
      </c>
    </row>
    <row r="89" spans="2:7" ht="15.75" x14ac:dyDescent="0.2">
      <c r="B89" s="830" t="str">
        <f>'PTO. PERIODO SUBVENCIONABLE'!B22</f>
        <v>05.01 Animación (tradicional, digital, fotograma a fotograma y captura)</v>
      </c>
      <c r="C89" s="138">
        <f>'PTO. PERIODO SUBVENCIONABLE'!C22</f>
        <v>0</v>
      </c>
      <c r="D89" s="831">
        <f>'PTO. PERIODO SUBVENCIONABLE'!D22</f>
        <v>0</v>
      </c>
      <c r="E89" s="139">
        <f>'PTO. PERIODO SUBVENCIONABLE'!E22</f>
        <v>0</v>
      </c>
      <c r="F89" s="832" t="str">
        <f>'PTO. PERIODO SUBVENCIONABLE'!F22</f>
        <v/>
      </c>
      <c r="G89" s="832">
        <f>'PTO. PERIODO SUBVENCIONABLE'!G22</f>
        <v>0</v>
      </c>
    </row>
    <row r="90" spans="2:7" ht="15.75" x14ac:dyDescent="0.2">
      <c r="B90" s="830" t="str">
        <f>'PTO. PERIODO SUBVENCIONABLE'!B23</f>
        <v>05.02 Escáner y color</v>
      </c>
      <c r="C90" s="138">
        <f>'PTO. PERIODO SUBVENCIONABLE'!C23</f>
        <v>0</v>
      </c>
      <c r="D90" s="831">
        <f>'PTO. PERIODO SUBVENCIONABLE'!D23</f>
        <v>0</v>
      </c>
      <c r="E90" s="139">
        <f>'PTO. PERIODO SUBVENCIONABLE'!E23</f>
        <v>0</v>
      </c>
      <c r="F90" s="832" t="str">
        <f>'PTO. PERIODO SUBVENCIONABLE'!F23</f>
        <v/>
      </c>
      <c r="G90" s="832">
        <f>'PTO. PERIODO SUBVENCIONABLE'!G23</f>
        <v>0</v>
      </c>
    </row>
    <row r="91" spans="2:7" ht="15.75" x14ac:dyDescent="0.2">
      <c r="B91" s="830" t="str">
        <f>'PTO. PERIODO SUBVENCIONABLE'!B24</f>
        <v>05.03 Render</v>
      </c>
      <c r="C91" s="138">
        <f>'PTO. PERIODO SUBVENCIONABLE'!C24</f>
        <v>0</v>
      </c>
      <c r="D91" s="831">
        <f>'PTO. PERIODO SUBVENCIONABLE'!D24</f>
        <v>0</v>
      </c>
      <c r="E91" s="139">
        <f>'PTO. PERIODO SUBVENCIONABLE'!E24</f>
        <v>0</v>
      </c>
      <c r="F91" s="832" t="str">
        <f>'PTO. PERIODO SUBVENCIONABLE'!F24</f>
        <v/>
      </c>
      <c r="G91" s="832">
        <f>'PTO. PERIODO SUBVENCIONABLE'!G24</f>
        <v>0</v>
      </c>
    </row>
    <row r="92" spans="2:7" ht="15.75" x14ac:dyDescent="0.2">
      <c r="B92" s="830" t="str">
        <f>'PTO. PERIODO SUBVENCIONABLE'!B25</f>
        <v>05.04 Composición multicapa</v>
      </c>
      <c r="C92" s="138">
        <f>'PTO. PERIODO SUBVENCIONABLE'!C25</f>
        <v>0</v>
      </c>
      <c r="D92" s="831">
        <f>'PTO. PERIODO SUBVENCIONABLE'!D25</f>
        <v>0</v>
      </c>
      <c r="E92" s="139">
        <f>'PTO. PERIODO SUBVENCIONABLE'!E25</f>
        <v>0</v>
      </c>
      <c r="F92" s="832" t="str">
        <f>'PTO. PERIODO SUBVENCIONABLE'!F25</f>
        <v/>
      </c>
      <c r="G92" s="832">
        <f>'PTO. PERIODO SUBVENCIONABLE'!G25</f>
        <v>0</v>
      </c>
    </row>
    <row r="93" spans="2:7" ht="15.75" x14ac:dyDescent="0.2">
      <c r="B93" s="830" t="str">
        <f>'PTO. PERIODO SUBVENCIONABLE'!B26</f>
        <v>05.05 Otros</v>
      </c>
      <c r="C93" s="138">
        <f>'PTO. PERIODO SUBVENCIONABLE'!C26</f>
        <v>0</v>
      </c>
      <c r="D93" s="831">
        <f>'PTO. PERIODO SUBVENCIONABLE'!D26</f>
        <v>0</v>
      </c>
      <c r="E93" s="139">
        <f>'PTO. PERIODO SUBVENCIONABLE'!E26</f>
        <v>0</v>
      </c>
      <c r="F93" s="832" t="str">
        <f>'PTO. PERIODO SUBVENCIONABLE'!F26</f>
        <v/>
      </c>
      <c r="G93" s="832">
        <f>'PTO. PERIODO SUBVENCIONABLE'!G26</f>
        <v>0</v>
      </c>
    </row>
    <row r="94" spans="2:7" ht="15.75" x14ac:dyDescent="0.2">
      <c r="B94" s="827" t="str">
        <f>'PTO. PERIODO SUBVENCIONABLE'!B27</f>
        <v>CAP. 06.- POSTPRODUCCION………………...………..…………...………</v>
      </c>
      <c r="C94" s="140">
        <f>'PTO. PERIODO SUBVENCIONABLE'!C27</f>
        <v>0</v>
      </c>
      <c r="D94" s="833" t="str">
        <f>'PTO. PERIODO SUBVENCIONABLE'!D27</f>
        <v/>
      </c>
      <c r="E94" s="141">
        <f>'PTO. PERIODO SUBVENCIONABLE'!E27</f>
        <v>0</v>
      </c>
      <c r="F94" s="141" t="str">
        <f>'PTO. PERIODO SUBVENCIONABLE'!F27</f>
        <v/>
      </c>
      <c r="G94" s="834" t="str">
        <f>'PTO. PERIODO SUBVENCIONABLE'!G27</f>
        <v/>
      </c>
    </row>
    <row r="95" spans="2:7" ht="15.75" x14ac:dyDescent="0.2">
      <c r="B95" s="830" t="str">
        <f>'PTO. PERIODO SUBVENCIONABLE'!B28</f>
        <v>06.01 Edición, montaje</v>
      </c>
      <c r="C95" s="138">
        <f>'PTO. PERIODO SUBVENCIONABLE'!C28</f>
        <v>0</v>
      </c>
      <c r="D95" s="831">
        <f>'PTO. PERIODO SUBVENCIONABLE'!D28</f>
        <v>0</v>
      </c>
      <c r="E95" s="139">
        <f>'PTO. PERIODO SUBVENCIONABLE'!E28</f>
        <v>0</v>
      </c>
      <c r="F95" s="832" t="str">
        <f>'PTO. PERIODO SUBVENCIONABLE'!F28</f>
        <v/>
      </c>
      <c r="G95" s="832">
        <f>'PTO. PERIODO SUBVENCIONABLE'!G28</f>
        <v>0</v>
      </c>
    </row>
    <row r="96" spans="2:7" ht="15.75" x14ac:dyDescent="0.2">
      <c r="B96" s="830" t="str">
        <f>'PTO. PERIODO SUBVENCIONABLE'!B29</f>
        <v>06.02 Créditos y otros trabajos</v>
      </c>
      <c r="C96" s="138">
        <f>'PTO. PERIODO SUBVENCIONABLE'!C29</f>
        <v>0</v>
      </c>
      <c r="D96" s="831">
        <f>'PTO. PERIODO SUBVENCIONABLE'!D29</f>
        <v>0</v>
      </c>
      <c r="E96" s="139">
        <f>'PTO. PERIODO SUBVENCIONABLE'!E29</f>
        <v>0</v>
      </c>
      <c r="F96" s="832" t="str">
        <f>'PTO. PERIODO SUBVENCIONABLE'!F29</f>
        <v/>
      </c>
      <c r="G96" s="832">
        <f>'PTO. PERIODO SUBVENCIONABLE'!G29</f>
        <v>0</v>
      </c>
    </row>
    <row r="97" spans="2:7" ht="15.75" x14ac:dyDescent="0.2">
      <c r="B97" s="827" t="str">
        <f>'PTO. PERIODO SUBVENCIONABLE'!B30</f>
        <v>CAP. 07.- DOBLAJE………………………...…………………………………..</v>
      </c>
      <c r="C97" s="140">
        <f>'PTO. PERIODO SUBVENCIONABLE'!C30</f>
        <v>0</v>
      </c>
      <c r="D97" s="833" t="str">
        <f>'PTO. PERIODO SUBVENCIONABLE'!D30</f>
        <v/>
      </c>
      <c r="E97" s="141">
        <f>'PTO. PERIODO SUBVENCIONABLE'!E30</f>
        <v>0</v>
      </c>
      <c r="F97" s="141" t="str">
        <f>'PTO. PERIODO SUBVENCIONABLE'!F30</f>
        <v/>
      </c>
      <c r="G97" s="834" t="str">
        <f>'PTO. PERIODO SUBVENCIONABLE'!G30</f>
        <v/>
      </c>
    </row>
    <row r="98" spans="2:7" ht="15.75" x14ac:dyDescent="0.2">
      <c r="B98" s="830" t="str">
        <f>'PTO. PERIODO SUBVENCIONABLE'!B31</f>
        <v>07.01 Doblaje</v>
      </c>
      <c r="C98" s="138">
        <f>'PTO. PERIODO SUBVENCIONABLE'!C31</f>
        <v>0</v>
      </c>
      <c r="D98" s="831">
        <f>'PTO. PERIODO SUBVENCIONABLE'!D31</f>
        <v>0</v>
      </c>
      <c r="E98" s="139">
        <f>'PTO. PERIODO SUBVENCIONABLE'!E31</f>
        <v>0</v>
      </c>
      <c r="F98" s="832" t="str">
        <f>'PTO. PERIODO SUBVENCIONABLE'!F31</f>
        <v/>
      </c>
      <c r="G98" s="832">
        <f>'PTO. PERIODO SUBVENCIONABLE'!G31</f>
        <v>0</v>
      </c>
    </row>
    <row r="99" spans="2:7" ht="15.75" x14ac:dyDescent="0.2">
      <c r="B99" s="830" t="str">
        <f>'PTO. PERIODO SUBVENCIONABLE'!B32</f>
        <v xml:space="preserve">07.02 Otros trabajos </v>
      </c>
      <c r="C99" s="138">
        <f>'PTO. PERIODO SUBVENCIONABLE'!C32</f>
        <v>0</v>
      </c>
      <c r="D99" s="831">
        <f>'PTO. PERIODO SUBVENCIONABLE'!D32</f>
        <v>0</v>
      </c>
      <c r="E99" s="139">
        <f>'PTO. PERIODO SUBVENCIONABLE'!E32</f>
        <v>0</v>
      </c>
      <c r="F99" s="832" t="str">
        <f>'PTO. PERIODO SUBVENCIONABLE'!F32</f>
        <v/>
      </c>
      <c r="G99" s="832">
        <f>'PTO. PERIODO SUBVENCIONABLE'!G32</f>
        <v>0</v>
      </c>
    </row>
    <row r="100" spans="2:7" ht="15.75" x14ac:dyDescent="0.2">
      <c r="B100" s="827" t="str">
        <f>'PTO. PERIODO SUBVENCIONABLE'!B33</f>
        <v>CAP. 08.- EFECTOS DE SONIDO Y MEZCLA…………….…...……………</v>
      </c>
      <c r="C100" s="140">
        <f>'PTO. PERIODO SUBVENCIONABLE'!C33</f>
        <v>0</v>
      </c>
      <c r="D100" s="833" t="str">
        <f>'PTO. PERIODO SUBVENCIONABLE'!D33</f>
        <v/>
      </c>
      <c r="E100" s="141">
        <f>'PTO. PERIODO SUBVENCIONABLE'!E33</f>
        <v>0</v>
      </c>
      <c r="F100" s="141" t="str">
        <f>'PTO. PERIODO SUBVENCIONABLE'!F33</f>
        <v/>
      </c>
      <c r="G100" s="834" t="str">
        <f>'PTO. PERIODO SUBVENCIONABLE'!G33</f>
        <v/>
      </c>
    </row>
    <row r="101" spans="2:7" ht="15.75" x14ac:dyDescent="0.2">
      <c r="B101" s="830" t="str">
        <f>'PTO. PERIODO SUBVENCIONABLE'!B34</f>
        <v>08.01 Efectos de sonido</v>
      </c>
      <c r="C101" s="138">
        <f>'PTO. PERIODO SUBVENCIONABLE'!C34</f>
        <v>0</v>
      </c>
      <c r="D101" s="831">
        <f>'PTO. PERIODO SUBVENCIONABLE'!D34</f>
        <v>0</v>
      </c>
      <c r="E101" s="139">
        <f>'PTO. PERIODO SUBVENCIONABLE'!E34</f>
        <v>0</v>
      </c>
      <c r="F101" s="832" t="str">
        <f>'PTO. PERIODO SUBVENCIONABLE'!F34</f>
        <v/>
      </c>
      <c r="G101" s="832">
        <f>'PTO. PERIODO SUBVENCIONABLE'!G34</f>
        <v>0</v>
      </c>
    </row>
    <row r="102" spans="2:7" ht="15.75" x14ac:dyDescent="0.2">
      <c r="B102" s="830" t="str">
        <f>'PTO. PERIODO SUBVENCIONABLE'!B35</f>
        <v>08.02 Mezcla y otros trabajos</v>
      </c>
      <c r="C102" s="138">
        <f>'PTO. PERIODO SUBVENCIONABLE'!C35</f>
        <v>0</v>
      </c>
      <c r="D102" s="831">
        <f>'PTO. PERIODO SUBVENCIONABLE'!D35</f>
        <v>0</v>
      </c>
      <c r="E102" s="139">
        <f>'PTO. PERIODO SUBVENCIONABLE'!E35</f>
        <v>0</v>
      </c>
      <c r="F102" s="832" t="str">
        <f>'PTO. PERIODO SUBVENCIONABLE'!F35</f>
        <v/>
      </c>
      <c r="G102" s="832">
        <f>'PTO. PERIODO SUBVENCIONABLE'!G35</f>
        <v>0</v>
      </c>
    </row>
    <row r="103" spans="2:7" ht="15.75" x14ac:dyDescent="0.2">
      <c r="B103" s="827" t="str">
        <f>'PTO. PERIODO SUBVENCIONABLE'!B36</f>
        <v>CAP. 09.- MASTER Y MATERIALES……………………...………………….</v>
      </c>
      <c r="C103" s="140">
        <f>'PTO. PERIODO SUBVENCIONABLE'!C36</f>
        <v>0</v>
      </c>
      <c r="D103" s="833" t="str">
        <f>'PTO. PERIODO SUBVENCIONABLE'!D36</f>
        <v/>
      </c>
      <c r="E103" s="141">
        <f>'PTO. PERIODO SUBVENCIONABLE'!E36</f>
        <v>0</v>
      </c>
      <c r="F103" s="141" t="str">
        <f>'PTO. PERIODO SUBVENCIONABLE'!F36</f>
        <v/>
      </c>
      <c r="G103" s="834" t="str">
        <f>'PTO. PERIODO SUBVENCIONABLE'!G36</f>
        <v/>
      </c>
    </row>
    <row r="104" spans="2:7" ht="15.75" x14ac:dyDescent="0.2">
      <c r="B104" s="830" t="str">
        <f>'PTO. PERIODO SUBVENCIONABLE'!B37</f>
        <v>09.01 Máster</v>
      </c>
      <c r="C104" s="138">
        <f>'PTO. PERIODO SUBVENCIONABLE'!C37</f>
        <v>0</v>
      </c>
      <c r="D104" s="831">
        <f>'PTO. PERIODO SUBVENCIONABLE'!D37</f>
        <v>0</v>
      </c>
      <c r="E104" s="139">
        <f>'PTO. PERIODO SUBVENCIONABLE'!E37</f>
        <v>0</v>
      </c>
      <c r="F104" s="832" t="str">
        <f>'PTO. PERIODO SUBVENCIONABLE'!F37</f>
        <v/>
      </c>
      <c r="G104" s="832">
        <f>'PTO. PERIODO SUBVENCIONABLE'!G37</f>
        <v>0</v>
      </c>
    </row>
    <row r="105" spans="2:7" ht="15.75" x14ac:dyDescent="0.2">
      <c r="B105" s="830" t="str">
        <f>'PTO. PERIODO SUBVENCIONABLE'!B38</f>
        <v>09.02 Otros trabajos</v>
      </c>
      <c r="C105" s="138">
        <f>'PTO. PERIODO SUBVENCIONABLE'!C38</f>
        <v>0</v>
      </c>
      <c r="D105" s="831">
        <f>'PTO. PERIODO SUBVENCIONABLE'!D38</f>
        <v>0</v>
      </c>
      <c r="E105" s="139">
        <f>'PTO. PERIODO SUBVENCIONABLE'!E38</f>
        <v>0</v>
      </c>
      <c r="F105" s="832" t="str">
        <f>'PTO. PERIODO SUBVENCIONABLE'!F38</f>
        <v/>
      </c>
      <c r="G105" s="832">
        <f>'PTO. PERIODO SUBVENCIONABLE'!G38</f>
        <v>0</v>
      </c>
    </row>
    <row r="106" spans="2:7" ht="31.5" x14ac:dyDescent="0.2">
      <c r="B106" s="835" t="str">
        <f>'PTO. PERIODO SUBVENCIONABLE'!B39</f>
        <v>CAP. 10.- SEGUROS, VIAJES, ALOJAMIENTOS Y COMIDAS,
 GASTOS FINANCIEROS E INFORME DE AUDITORIA…</v>
      </c>
      <c r="C106" s="142">
        <f>'PTO. PERIODO SUBVENCIONABLE'!C39</f>
        <v>0</v>
      </c>
      <c r="D106" s="836" t="str">
        <f>'PTO. PERIODO SUBVENCIONABLE'!D39</f>
        <v/>
      </c>
      <c r="E106" s="143">
        <f>'PTO. PERIODO SUBVENCIONABLE'!E39</f>
        <v>0</v>
      </c>
      <c r="F106" s="141" t="str">
        <f>'PTO. PERIODO SUBVENCIONABLE'!F39</f>
        <v/>
      </c>
      <c r="G106" s="837" t="str">
        <f>'PTO. PERIODO SUBVENCIONABLE'!G39</f>
        <v/>
      </c>
    </row>
    <row r="107" spans="2:7" ht="15.75" x14ac:dyDescent="0.2">
      <c r="B107" s="830" t="str">
        <f>'PTO. PERIODO SUBVENCIONABLE'!B40</f>
        <v>10.01 Seguros</v>
      </c>
      <c r="C107" s="138">
        <f>'PTO. PERIODO SUBVENCIONABLE'!C40</f>
        <v>0</v>
      </c>
      <c r="D107" s="831">
        <f>'PTO. PERIODO SUBVENCIONABLE'!D40</f>
        <v>0</v>
      </c>
      <c r="E107" s="139">
        <f>'PTO. PERIODO SUBVENCIONABLE'!E40</f>
        <v>0</v>
      </c>
      <c r="F107" s="832" t="str">
        <f>'PTO. PERIODO SUBVENCIONABLE'!F40</f>
        <v/>
      </c>
      <c r="G107" s="832">
        <f>'PTO. PERIODO SUBVENCIONABLE'!G40</f>
        <v>0</v>
      </c>
    </row>
    <row r="108" spans="2:7" ht="15.75" x14ac:dyDescent="0.2">
      <c r="B108" s="830" t="str">
        <f>'PTO. PERIODO SUBVENCIONABLE'!B41</f>
        <v>10.02 Viajes, alojamientos y comidas (durante rodaje), 
gastos financieros e informe de auditoría. (SIN INCLUIR INTERESES)</v>
      </c>
      <c r="C108" s="138">
        <f>'PTO. PERIODO SUBVENCIONABLE'!C41</f>
        <v>0</v>
      </c>
      <c r="D108" s="831">
        <f>'PTO. PERIODO SUBVENCIONABLE'!D41</f>
        <v>0</v>
      </c>
      <c r="E108" s="139">
        <f>'PTO. PERIODO SUBVENCIONABLE'!E41</f>
        <v>0</v>
      </c>
      <c r="F108" s="832" t="str">
        <f>'PTO. PERIODO SUBVENCIONABLE'!F41</f>
        <v/>
      </c>
      <c r="G108" s="832">
        <f>'PTO. PERIODO SUBVENCIONABLE'!G41</f>
        <v>0</v>
      </c>
    </row>
    <row r="109" spans="2:7" ht="15.75" x14ac:dyDescent="0.2">
      <c r="B109" s="830" t="str">
        <f>'PTO. PERIODO SUBVENCIONABLE'!B42</f>
        <v>10.02.10 Intereses y gastos de financieros (*)</v>
      </c>
      <c r="C109" s="138">
        <f>'PTO. PERIODO SUBVENCIONABLE'!C42</f>
        <v>0</v>
      </c>
      <c r="D109" s="831">
        <f>'PTO. PERIODO SUBVENCIONABLE'!D42</f>
        <v>0</v>
      </c>
      <c r="E109" s="139">
        <f>'PTO. PERIODO SUBVENCIONABLE'!E42</f>
        <v>0</v>
      </c>
      <c r="F109" s="832">
        <f>'PTO. PERIODO SUBVENCIONABLE'!F42</f>
        <v>0</v>
      </c>
      <c r="G109" s="832">
        <f>'PTO. PERIODO SUBVENCIONABLE'!G42</f>
        <v>0</v>
      </c>
    </row>
    <row r="110" spans="2:7" ht="15.75" x14ac:dyDescent="0.2">
      <c r="B110" s="827" t="str">
        <f>'PTO. PERIODO SUBVENCIONABLE'!B43</f>
        <v>CAP. 11.- GASTOS GENERALES (*)…………………………………………….</v>
      </c>
      <c r="C110" s="140">
        <f>'PTO. PERIODO SUBVENCIONABLE'!C43</f>
        <v>0</v>
      </c>
      <c r="D110" s="833" t="str">
        <f>'PTO. PERIODO SUBVENCIONABLE'!D43</f>
        <v/>
      </c>
      <c r="E110" s="141">
        <f>'PTO. PERIODO SUBVENCIONABLE'!E43</f>
        <v>0</v>
      </c>
      <c r="F110" s="141" t="str">
        <f>'PTO. PERIODO SUBVENCIONABLE'!F43</f>
        <v/>
      </c>
      <c r="G110" s="837" t="str">
        <f>'PTO. PERIODO SUBVENCIONABLE'!G43</f>
        <v/>
      </c>
    </row>
    <row r="111" spans="2:7" ht="15.75" x14ac:dyDescent="0.2">
      <c r="B111" s="830" t="str">
        <f>'PTO. PERIODO SUBVENCIONABLE'!B44</f>
        <v>11.01 Gastos generales (*)</v>
      </c>
      <c r="C111" s="138">
        <f>'PTO. PERIODO SUBVENCIONABLE'!C44</f>
        <v>0</v>
      </c>
      <c r="D111" s="831">
        <f>'PTO. PERIODO SUBVENCIONABLE'!D44</f>
        <v>0</v>
      </c>
      <c r="E111" s="139">
        <f>'PTO. PERIODO SUBVENCIONABLE'!E44</f>
        <v>0</v>
      </c>
      <c r="F111" s="832" t="str">
        <f>'PTO. PERIODO SUBVENCIONABLE'!F44</f>
        <v/>
      </c>
      <c r="G111" s="832">
        <f>'PTO. PERIODO SUBVENCIONABLE'!G44</f>
        <v>0</v>
      </c>
    </row>
    <row r="112" spans="2:7" ht="15.75" x14ac:dyDescent="0.2">
      <c r="B112" s="827" t="str">
        <f>'PTO. PERIODO SUBVENCIONABLE'!B45</f>
        <v>CAP. 12.- GASTOS DE COPIAS, PROMOCIÓN Y PUBLICIDAD</v>
      </c>
      <c r="C112" s="140">
        <f>'PTO. PERIODO SUBVENCIONABLE'!C45</f>
        <v>0</v>
      </c>
      <c r="D112" s="833" t="str">
        <f>'PTO. PERIODO SUBVENCIONABLE'!D45</f>
        <v/>
      </c>
      <c r="E112" s="141">
        <f>'PTO. PERIODO SUBVENCIONABLE'!E45</f>
        <v>0</v>
      </c>
      <c r="F112" s="141" t="str">
        <f>'PTO. PERIODO SUBVENCIONABLE'!F45</f>
        <v/>
      </c>
      <c r="G112" s="837" t="str">
        <f>'PTO. PERIODO SUBVENCIONABLE'!G45</f>
        <v/>
      </c>
    </row>
    <row r="113" spans="2:10" ht="15.75" x14ac:dyDescent="0.2">
      <c r="B113" s="830" t="str">
        <f>'PTO. PERIODO SUBVENCIONABLE'!B46</f>
        <v>12.01 Cri y copias</v>
      </c>
      <c r="C113" s="138">
        <f>'PTO. PERIODO SUBVENCIONABLE'!C46</f>
        <v>0</v>
      </c>
      <c r="D113" s="831">
        <f>'PTO. PERIODO SUBVENCIONABLE'!D46</f>
        <v>0</v>
      </c>
      <c r="E113" s="139">
        <f>'PTO. PERIODO SUBVENCIONABLE'!E46</f>
        <v>0</v>
      </c>
      <c r="F113" s="832" t="str">
        <f>'PTO. PERIODO SUBVENCIONABLE'!F46</f>
        <v/>
      </c>
      <c r="G113" s="832">
        <f>'PTO. PERIODO SUBVENCIONABLE'!G46</f>
        <v>0</v>
      </c>
    </row>
    <row r="114" spans="2:10" ht="16.5" thickBot="1" x14ac:dyDescent="0.25">
      <c r="B114" s="838" t="str">
        <f>'PTO. PERIODO SUBVENCIONABLE'!B47</f>
        <v>12.02 Publicidad, promoción y comunicación (*)</v>
      </c>
      <c r="C114" s="144">
        <f>'PTO. PERIODO SUBVENCIONABLE'!C47</f>
        <v>0</v>
      </c>
      <c r="D114" s="839">
        <f>'PTO. PERIODO SUBVENCIONABLE'!D47</f>
        <v>0</v>
      </c>
      <c r="E114" s="145">
        <f>'PTO. PERIODO SUBVENCIONABLE'!E47</f>
        <v>0</v>
      </c>
      <c r="F114" s="840" t="str">
        <f>'PTO. PERIODO SUBVENCIONABLE'!F47</f>
        <v/>
      </c>
      <c r="G114" s="840">
        <f>'PTO. PERIODO SUBVENCIONABLE'!G47</f>
        <v>0</v>
      </c>
    </row>
    <row r="115" spans="2:10" ht="13.5" thickBot="1" x14ac:dyDescent="0.25">
      <c r="C115" s="147"/>
      <c r="D115" s="147"/>
      <c r="E115" s="147"/>
      <c r="F115" s="147"/>
      <c r="G115" s="147"/>
    </row>
    <row r="116" spans="2:10" ht="39" thickBot="1" x14ac:dyDescent="0.25">
      <c r="B116" s="841" t="str">
        <f>'PTO. PERIODO SUBVENCIONABLE'!B49</f>
        <v>PRESUPUESTO TOTAL DEL PERIODO SUBVENCIONABLE</v>
      </c>
      <c r="C116" s="146">
        <f>'PTO. PERIODO SUBVENCIONABLE'!C49</f>
        <v>0</v>
      </c>
      <c r="D116" s="842">
        <f>'PTO. PERIODO SUBVENCIONABLE'!D49</f>
        <v>0</v>
      </c>
      <c r="E116" s="151">
        <f>'PTO. PERIODO SUBVENCIONABLE'!E49</f>
        <v>0</v>
      </c>
      <c r="F116" s="843" t="str">
        <f>'PTO. PERIODO SUBVENCIONABLE'!F49</f>
        <v>% GASTO EN NAVARRA
DECLARADO</v>
      </c>
      <c r="G116" s="844">
        <f>'PTO. PERIODO SUBVENCIONABLE'!G49</f>
        <v>0</v>
      </c>
    </row>
    <row r="117" spans="2:10" x14ac:dyDescent="0.2">
      <c r="B117" s="784" t="str">
        <f>'PTO. PERIODO SUBVENCIONABLE'!B50</f>
        <v>(*) Gastos limitados en la convocatoria</v>
      </c>
      <c r="C117" s="147"/>
      <c r="D117" s="147"/>
      <c r="E117" s="147"/>
      <c r="F117" s="147"/>
      <c r="G117" s="147"/>
    </row>
    <row r="118" spans="2:10" x14ac:dyDescent="0.2">
      <c r="C118" s="147"/>
      <c r="D118" s="147"/>
      <c r="E118" s="147"/>
      <c r="F118" s="147"/>
      <c r="G118" s="147"/>
    </row>
    <row r="119" spans="2:10" x14ac:dyDescent="0.2">
      <c r="C119" s="147"/>
      <c r="D119" s="147"/>
      <c r="E119" s="147"/>
      <c r="F119" s="147"/>
      <c r="G119" s="147"/>
    </row>
    <row r="120" spans="2:10" x14ac:dyDescent="0.2">
      <c r="B120" s="147"/>
      <c r="C120" s="147"/>
      <c r="D120" s="147"/>
      <c r="E120" s="147"/>
      <c r="F120" s="147"/>
      <c r="G120" s="147"/>
      <c r="H120" s="147"/>
      <c r="I120" s="147"/>
      <c r="J120" s="147"/>
    </row>
    <row r="121" spans="2:10" ht="18" x14ac:dyDescent="0.2">
      <c r="B121" s="1251" t="s">
        <v>980</v>
      </c>
      <c r="C121" s="1252"/>
      <c r="D121" s="1252"/>
      <c r="E121" s="1252"/>
      <c r="F121" s="1252"/>
      <c r="G121" s="1252"/>
      <c r="H121" s="1252"/>
      <c r="I121" s="1252"/>
      <c r="J121" s="1252"/>
    </row>
    <row r="122" spans="2:10" ht="13.5" thickBot="1" x14ac:dyDescent="0.25"/>
    <row r="123" spans="2:10" ht="51.75" thickBot="1" x14ac:dyDescent="0.25">
      <c r="B123" s="203"/>
      <c r="C123" s="203"/>
      <c r="D123" s="203"/>
      <c r="E123" s="203"/>
      <c r="F123" s="203"/>
      <c r="G123" s="203"/>
      <c r="H123" s="845" t="str">
        <f>'PRESUPUESTO ACEPTADO'!H4</f>
        <v>GASTO PRODUCTORA SOLICITANTE</v>
      </c>
      <c r="I123" s="846" t="str">
        <f>'PRESUPUESTO ACEPTADO'!I4</f>
        <v>GASTO EN NAVARRA
PRODUCTORA SOLICITANTE</v>
      </c>
    </row>
    <row r="124" spans="2:10" ht="16.5" thickBot="1" x14ac:dyDescent="0.25">
      <c r="B124" s="847" t="s">
        <v>970</v>
      </c>
      <c r="C124" s="848"/>
      <c r="D124" s="849"/>
      <c r="E124" s="849"/>
      <c r="F124" s="849"/>
      <c r="G124" s="850"/>
      <c r="H124" s="148">
        <f>'PRESUPUESTO ACEPTADO'!H5</f>
        <v>0</v>
      </c>
      <c r="I124" s="148">
        <f>'PRESUPUESTO ACEPTADO'!I5</f>
        <v>0</v>
      </c>
    </row>
    <row r="125" spans="2:10" ht="16.5" thickBot="1" x14ac:dyDescent="0.25">
      <c r="B125" s="851" t="s">
        <v>971</v>
      </c>
      <c r="C125" s="852"/>
      <c r="D125" s="853"/>
      <c r="E125" s="853"/>
      <c r="F125" s="853"/>
      <c r="G125" s="854"/>
      <c r="H125" s="148">
        <f>'PRESUPUESTO ACEPTADO'!H6</f>
        <v>0</v>
      </c>
      <c r="I125" s="148">
        <f>'PRESUPUESTO ACEPTADO'!I6</f>
        <v>0</v>
      </c>
    </row>
    <row r="126" spans="2:10" ht="16.5" thickBot="1" x14ac:dyDescent="0.25">
      <c r="B126" s="851" t="s">
        <v>972</v>
      </c>
      <c r="C126" s="852"/>
      <c r="D126" s="853"/>
      <c r="E126" s="853" t="str">
        <f>'PRESUPUESTO ACEPTADO'!E7</f>
        <v xml:space="preserve">    Sin incluir producción ejecutiva</v>
      </c>
      <c r="F126" s="853"/>
      <c r="G126" s="854"/>
      <c r="H126" s="148">
        <f>'PRESUPUESTO ACEPTADO'!H7</f>
        <v>0</v>
      </c>
      <c r="I126" s="148">
        <f>'PRESUPUESTO ACEPTADO'!I7</f>
        <v>0</v>
      </c>
    </row>
    <row r="127" spans="2:10" ht="16.5" thickBot="1" x14ac:dyDescent="0.25">
      <c r="B127" s="851" t="s">
        <v>973</v>
      </c>
      <c r="C127" s="852"/>
      <c r="D127" s="853"/>
      <c r="E127" s="853"/>
      <c r="F127" s="853"/>
      <c r="G127" s="854"/>
      <c r="H127" s="148">
        <f>'PRESUPUESTO ACEPTADO'!H8</f>
        <v>0</v>
      </c>
      <c r="I127" s="148">
        <f>'PRESUPUESTO ACEPTADO'!I8</f>
        <v>0</v>
      </c>
    </row>
    <row r="128" spans="2:10" ht="16.5" thickBot="1" x14ac:dyDescent="0.25">
      <c r="B128" s="851" t="s">
        <v>974</v>
      </c>
      <c r="C128" s="852"/>
      <c r="D128" s="853"/>
      <c r="E128" s="853"/>
      <c r="F128" s="853"/>
      <c r="G128" s="854"/>
      <c r="H128" s="148">
        <f>'PRESUPUESTO ACEPTADO'!H9</f>
        <v>0</v>
      </c>
      <c r="I128" s="148">
        <f>'PRESUPUESTO ACEPTADO'!I9</f>
        <v>0</v>
      </c>
    </row>
    <row r="129" spans="2:9" ht="16.5" thickBot="1" x14ac:dyDescent="0.25">
      <c r="B129" s="851" t="s">
        <v>975</v>
      </c>
      <c r="C129" s="852"/>
      <c r="D129" s="853"/>
      <c r="E129" s="853"/>
      <c r="F129" s="853"/>
      <c r="G129" s="854"/>
      <c r="H129" s="148">
        <f>'PRESUPUESTO ACEPTADO'!H10</f>
        <v>0</v>
      </c>
      <c r="I129" s="148">
        <f>'PRESUPUESTO ACEPTADO'!I10</f>
        <v>0</v>
      </c>
    </row>
    <row r="130" spans="2:9" ht="16.5" thickBot="1" x14ac:dyDescent="0.25">
      <c r="B130" s="851" t="s">
        <v>976</v>
      </c>
      <c r="C130" s="852"/>
      <c r="D130" s="853"/>
      <c r="E130" s="853"/>
      <c r="F130" s="853"/>
      <c r="G130" s="854"/>
      <c r="H130" s="148">
        <f>'PRESUPUESTO ACEPTADO'!H11</f>
        <v>0</v>
      </c>
      <c r="I130" s="148">
        <f>'PRESUPUESTO ACEPTADO'!I11</f>
        <v>0</v>
      </c>
    </row>
    <row r="131" spans="2:9" ht="16.5" thickBot="1" x14ac:dyDescent="0.25">
      <c r="B131" s="851" t="s">
        <v>977</v>
      </c>
      <c r="C131" s="852"/>
      <c r="D131" s="853"/>
      <c r="E131" s="853"/>
      <c r="F131" s="853"/>
      <c r="G131" s="854"/>
      <c r="H131" s="148">
        <f>'PRESUPUESTO ACEPTADO'!H12</f>
        <v>0</v>
      </c>
      <c r="I131" s="148">
        <f>'PRESUPUESTO ACEPTADO'!I12</f>
        <v>0</v>
      </c>
    </row>
    <row r="132" spans="2:9" ht="16.5" thickBot="1" x14ac:dyDescent="0.25">
      <c r="B132" s="851" t="s">
        <v>978</v>
      </c>
      <c r="C132" s="852"/>
      <c r="D132" s="853"/>
      <c r="E132" s="853"/>
      <c r="F132" s="853"/>
      <c r="G132" s="854"/>
      <c r="H132" s="148">
        <f>'PRESUPUESTO ACEPTADO'!H13</f>
        <v>0</v>
      </c>
      <c r="I132" s="148">
        <f>'PRESUPUESTO ACEPTADO'!I13</f>
        <v>0</v>
      </c>
    </row>
    <row r="133" spans="2:9" ht="26.25" thickBot="1" x14ac:dyDescent="0.25">
      <c r="B133" s="855" t="s">
        <v>979</v>
      </c>
      <c r="C133" s="856"/>
      <c r="D133" s="857"/>
      <c r="E133" s="857" t="str">
        <f>'PRESUPUESTO ACEPTADO'!E14</f>
        <v xml:space="preserve">    Sin incluir inter. y gastos finan.</v>
      </c>
      <c r="F133" s="857"/>
      <c r="G133" s="858"/>
      <c r="H133" s="148">
        <f>'PRESUPUESTO ACEPTADO'!H14</f>
        <v>0</v>
      </c>
      <c r="I133" s="148">
        <f>'PRESUPUESTO ACEPTADO'!I14</f>
        <v>0</v>
      </c>
    </row>
    <row r="134" spans="2:9" ht="13.5" thickBot="1" x14ac:dyDescent="0.25">
      <c r="B134" s="1256" t="str">
        <f>'PRESUPUESTO ACEPTADO'!B15</f>
        <v>Coste de  Realización</v>
      </c>
      <c r="C134" s="1102"/>
      <c r="D134" s="1102"/>
      <c r="E134" s="1102"/>
      <c r="F134" s="1102"/>
      <c r="G134" s="1257"/>
      <c r="H134" s="149">
        <f>'PRESUPUESTO ACEPTADO'!H15</f>
        <v>0</v>
      </c>
      <c r="I134" s="149">
        <f>'PRESUPUESTO ACEPTADO'!I15</f>
        <v>0</v>
      </c>
    </row>
    <row r="135" spans="2:9" ht="16.5" thickBot="1" x14ac:dyDescent="0.25">
      <c r="B135" s="859" t="str">
        <f>'PRESUPUESTO ACEPTADO'!B16</f>
        <v>Producción ejecutiva</v>
      </c>
      <c r="C135" s="853" t="str">
        <f>'PRESUPUESTO ACEPTADO'!D16</f>
        <v>Limitado al mayor de: 100.000€ o al 10% del coste de realización</v>
      </c>
      <c r="D135" s="853"/>
      <c r="E135" s="860" t="str">
        <f>'PRESUPUESTO ACEPTADO'!E16</f>
        <v/>
      </c>
      <c r="F135" s="861">
        <f>'PRESUPUESTO ACEPTADO'!F16</f>
        <v>0</v>
      </c>
      <c r="G135" s="862">
        <f>'PRESUPUESTO ACEPTADO'!G16</f>
        <v>0</v>
      </c>
      <c r="H135" s="149">
        <f>'PRESUPUESTO ACEPTADO'!H16</f>
        <v>0</v>
      </c>
      <c r="I135" s="149">
        <f>'PRESUPUESTO ACEPTADO'!I16</f>
        <v>0</v>
      </c>
    </row>
    <row r="136" spans="2:9" ht="16.5" thickBot="1" x14ac:dyDescent="0.25">
      <c r="B136" s="863" t="str">
        <f>'PRESUPUESTO ACEPTADO'!B17</f>
        <v>Gastos generales (cap. 11)</v>
      </c>
      <c r="C136" s="853" t="str">
        <f>'PRESUPUESTO ACEPTADO'!D17</f>
        <v>Limitado al 25% del coste de realización</v>
      </c>
      <c r="D136" s="853"/>
      <c r="E136" s="860" t="str">
        <f>'PRESUPUESTO ACEPTADO'!E17</f>
        <v/>
      </c>
      <c r="F136" s="861">
        <f>'PRESUPUESTO ACEPTADO'!F17</f>
        <v>0</v>
      </c>
      <c r="G136" s="862">
        <f>'PRESUPUESTO ACEPTADO'!G17</f>
        <v>0</v>
      </c>
      <c r="H136" s="149">
        <f>'PRESUPUESTO ACEPTADO'!H17</f>
        <v>0</v>
      </c>
      <c r="I136" s="149">
        <f>'PRESUPUESTO ACEPTADO'!I17</f>
        <v>0</v>
      </c>
    </row>
    <row r="137" spans="2:9" ht="16.5" thickBot="1" x14ac:dyDescent="0.25">
      <c r="B137" s="863" t="str">
        <f>'PRESUPUESTO ACEPTADO'!B18</f>
        <v>Publicidad (cap. 12.02)</v>
      </c>
      <c r="C137" s="853" t="str">
        <f>'PRESUPUESTO ACEPTADO'!D18</f>
        <v>Limitado al 40% del coste de realización</v>
      </c>
      <c r="D137" s="853"/>
      <c r="E137" s="860" t="str">
        <f>'PRESUPUESTO ACEPTADO'!E18</f>
        <v/>
      </c>
      <c r="F137" s="861">
        <f>'PRESUPUESTO ACEPTADO'!F18</f>
        <v>0</v>
      </c>
      <c r="G137" s="862">
        <f>'PRESUPUESTO ACEPTADO'!G18</f>
        <v>0</v>
      </c>
      <c r="H137" s="149">
        <f>'PRESUPUESTO ACEPTADO'!H18</f>
        <v>0</v>
      </c>
      <c r="I137" s="149">
        <f>'PRESUPUESTO ACEPTADO'!I18</f>
        <v>0</v>
      </c>
    </row>
    <row r="138" spans="2:9" ht="16.5" thickBot="1" x14ac:dyDescent="0.25">
      <c r="B138" s="863" t="str">
        <f>'PRESUPUESTO ACEPTADO'!B19</f>
        <v>Inter. y gastos finan. (cap. 10.02.10)</v>
      </c>
      <c r="C138" s="853" t="str">
        <f>'PRESUPUESTO ACEPTADO'!D19</f>
        <v>Limitado al 20% del coste de realización</v>
      </c>
      <c r="D138" s="853"/>
      <c r="E138" s="860" t="str">
        <f>'PRESUPUESTO ACEPTADO'!E19</f>
        <v/>
      </c>
      <c r="F138" s="861">
        <f>'PRESUPUESTO ACEPTADO'!F19</f>
        <v>0</v>
      </c>
      <c r="G138" s="862">
        <f>'PRESUPUESTO ACEPTADO'!G19</f>
        <v>0</v>
      </c>
      <c r="H138" s="149">
        <f>'PRESUPUESTO ACEPTADO'!H19</f>
        <v>0</v>
      </c>
      <c r="I138" s="149">
        <f>'PRESUPUESTO ACEPTADO'!I19</f>
        <v>0</v>
      </c>
    </row>
    <row r="139" spans="2:9" ht="16.5" thickBot="1" x14ac:dyDescent="0.25">
      <c r="B139" s="863" t="str">
        <f>'PRESUPUESTO ACEPTADO'!B20</f>
        <v>Copias (cap. 12.01)</v>
      </c>
      <c r="C139" s="853" t="str">
        <f>'PRESUPUESTO ACEPTADO'!D20</f>
        <v>No forma parte del coste de realización</v>
      </c>
      <c r="D139" s="853"/>
      <c r="E139" s="853"/>
      <c r="F139" s="852"/>
      <c r="G139" s="864"/>
      <c r="H139" s="149">
        <f>'PRESUPUESTO ACEPTADO'!H20</f>
        <v>0</v>
      </c>
      <c r="I139" s="149">
        <f>'PRESUPUESTO ACEPTADO'!I20</f>
        <v>0</v>
      </c>
    </row>
    <row r="140" spans="2:9" ht="13.5" thickBot="1" x14ac:dyDescent="0.25">
      <c r="B140" s="865"/>
      <c r="C140" s="857"/>
      <c r="D140" s="857"/>
      <c r="E140" s="857"/>
      <c r="F140" s="857"/>
      <c r="G140" s="857"/>
    </row>
    <row r="141" spans="2:9" ht="16.5" thickBot="1" x14ac:dyDescent="0.3">
      <c r="B141" s="1253" t="str">
        <f>'PRESUPUESTO ACEPTADO'!B22</f>
        <v>CORRECCIÓN COSTES LIMITADOS:</v>
      </c>
      <c r="C141" s="1254">
        <f>'PRESUPUESTO ACEPTADO'!C22</f>
        <v>0</v>
      </c>
      <c r="D141" s="1254">
        <f>'PRESUPUESTO ACEPTADO'!D22</f>
        <v>0</v>
      </c>
      <c r="E141" s="1254">
        <f>'PRESUPUESTO ACEPTADO'!E22</f>
        <v>0</v>
      </c>
      <c r="F141" s="1254">
        <f>'PRESUPUESTO ACEPTADO'!F22</f>
        <v>0</v>
      </c>
      <c r="G141" s="1254">
        <f>'PRESUPUESTO ACEPTADO'!G22</f>
        <v>0</v>
      </c>
      <c r="H141" s="1254">
        <f>'PRESUPUESTO ACEPTADO'!H22</f>
        <v>0</v>
      </c>
      <c r="I141" s="1255">
        <f>'PRESUPUESTO ACEPTADO'!I22</f>
        <v>0</v>
      </c>
    </row>
    <row r="142" spans="2:9" ht="16.5" thickBot="1" x14ac:dyDescent="0.25">
      <c r="B142" s="863" t="str">
        <f>'PRESUPUESTO ACEPTADO'!B23</f>
        <v>Producción ejecutiva</v>
      </c>
      <c r="C142" s="866"/>
      <c r="D142" s="867" t="str">
        <f>'PRESUPUESTO ACEPTADO'!D23</f>
        <v/>
      </c>
      <c r="E142" s="866"/>
      <c r="F142" s="866"/>
      <c r="G142" s="866"/>
      <c r="H142" s="150" t="str">
        <f>'PRESUPUESTO ACEPTADO'!H23</f>
        <v/>
      </c>
      <c r="I142" s="150" t="str">
        <f>'PRESUPUESTO ACEPTADO'!I23</f>
        <v/>
      </c>
    </row>
    <row r="143" spans="2:9" ht="16.5" thickBot="1" x14ac:dyDescent="0.25">
      <c r="B143" s="863" t="str">
        <f>'PRESUPUESTO ACEPTADO'!B24</f>
        <v>Gastos generales (cap. 11)</v>
      </c>
      <c r="C143" s="866"/>
      <c r="D143" s="867" t="str">
        <f>'PRESUPUESTO ACEPTADO'!D24</f>
        <v/>
      </c>
      <c r="E143" s="866"/>
      <c r="F143" s="866"/>
      <c r="G143" s="866"/>
      <c r="H143" s="150" t="str">
        <f>'PRESUPUESTO ACEPTADO'!H24</f>
        <v/>
      </c>
      <c r="I143" s="150" t="str">
        <f>'PRESUPUESTO ACEPTADO'!I24</f>
        <v/>
      </c>
    </row>
    <row r="144" spans="2:9" ht="16.5" thickBot="1" x14ac:dyDescent="0.25">
      <c r="B144" s="863" t="str">
        <f>'PRESUPUESTO ACEPTADO'!B25</f>
        <v>Publicidad (cap. 12.02)</v>
      </c>
      <c r="C144" s="866"/>
      <c r="D144" s="867" t="str">
        <f>'PRESUPUESTO ACEPTADO'!D25</f>
        <v/>
      </c>
      <c r="E144" s="866"/>
      <c r="F144" s="866"/>
      <c r="G144" s="866"/>
      <c r="H144" s="150" t="str">
        <f>'PRESUPUESTO ACEPTADO'!H25</f>
        <v/>
      </c>
      <c r="I144" s="150" t="str">
        <f>'PRESUPUESTO ACEPTADO'!I25</f>
        <v/>
      </c>
    </row>
    <row r="145" spans="2:9" ht="16.5" thickBot="1" x14ac:dyDescent="0.25">
      <c r="B145" s="868" t="str">
        <f>'PRESUPUESTO ACEPTADO'!B26</f>
        <v>Inter. y gastos finan. (cap. 10.02.10)</v>
      </c>
      <c r="C145" s="866"/>
      <c r="D145" s="867" t="str">
        <f>'PRESUPUESTO ACEPTADO'!D26</f>
        <v/>
      </c>
      <c r="E145" s="866"/>
      <c r="F145" s="866"/>
      <c r="G145" s="866"/>
      <c r="H145" s="150" t="str">
        <f>'PRESUPUESTO ACEPTADO'!H26</f>
        <v/>
      </c>
      <c r="I145" s="150" t="str">
        <f>'PRESUPUESTO ACEPTADO'!I26</f>
        <v/>
      </c>
    </row>
    <row r="146" spans="2:9" ht="16.5" thickBot="1" x14ac:dyDescent="0.3">
      <c r="B146" s="1094" t="str">
        <f>'PRESUPUESTO ACEPTADO'!A27</f>
        <v>PRESUPUESTO ACEPTADO</v>
      </c>
      <c r="C146" s="1095"/>
      <c r="D146" s="1095"/>
      <c r="E146" s="1095"/>
      <c r="F146" s="1095"/>
      <c r="G146" s="1095"/>
      <c r="H146" s="55">
        <f>'PRESUPUESTO ACEPTADO'!H27</f>
        <v>0</v>
      </c>
      <c r="I146" s="55">
        <f>'PRESUPUESTO ACEPTADO'!I27</f>
        <v>0</v>
      </c>
    </row>
    <row r="147" spans="2:9" ht="13.5" thickBot="1" x14ac:dyDescent="0.25">
      <c r="B147" s="203"/>
      <c r="C147" s="203"/>
      <c r="D147" s="203"/>
      <c r="E147" s="203"/>
      <c r="F147" s="203"/>
      <c r="G147" s="203"/>
      <c r="H147" s="203"/>
      <c r="I147" s="203"/>
    </row>
    <row r="148" spans="2:9" ht="13.5" thickBot="1" x14ac:dyDescent="0.25">
      <c r="B148" s="1094" t="str">
        <f>'PRESUPUESTO ACEPTADO'!A29</f>
        <v>% GASTO EN NAVARRA ACEPTADO</v>
      </c>
      <c r="C148" s="1095"/>
      <c r="D148" s="1095"/>
      <c r="E148" s="1095"/>
      <c r="F148" s="1095"/>
      <c r="G148" s="1095" t="str">
        <f>'PRESUPUESTO ACEPTADO'!A29</f>
        <v>% GASTO EN NAVARRA ACEPTADO</v>
      </c>
      <c r="H148" s="742" t="str">
        <f>'PRESUPUESTO ACEPTADO'!H29</f>
        <v/>
      </c>
      <c r="I148" s="203"/>
    </row>
    <row r="149" spans="2:9" x14ac:dyDescent="0.2">
      <c r="B149" s="203"/>
      <c r="C149" s="203"/>
      <c r="D149" s="203"/>
      <c r="E149" s="203"/>
      <c r="F149" s="203"/>
      <c r="G149" s="203"/>
      <c r="H149" s="203"/>
      <c r="I149" s="203"/>
    </row>
    <row r="151" spans="2:9" x14ac:dyDescent="0.2">
      <c r="B151" s="744"/>
      <c r="C151" s="745"/>
      <c r="D151" s="745"/>
      <c r="E151" s="745"/>
      <c r="F151" s="745"/>
      <c r="G151" s="746"/>
    </row>
    <row r="152" spans="2:9" ht="18" x14ac:dyDescent="0.2">
      <c r="B152" s="748"/>
      <c r="C152" s="1129" t="s">
        <v>1218</v>
      </c>
      <c r="D152" s="1130"/>
      <c r="E152" s="1130"/>
      <c r="F152" s="1130"/>
      <c r="G152" s="749"/>
    </row>
    <row r="153" spans="2:9" x14ac:dyDescent="0.2">
      <c r="B153" s="748"/>
      <c r="C153" s="64"/>
      <c r="D153" s="64"/>
      <c r="E153" s="64"/>
      <c r="F153" s="64"/>
      <c r="G153" s="749"/>
    </row>
    <row r="154" spans="2:9" x14ac:dyDescent="0.2">
      <c r="B154" s="748"/>
      <c r="C154" s="1134" t="s">
        <v>1007</v>
      </c>
      <c r="D154" s="1135"/>
      <c r="E154" s="1135"/>
      <c r="F154" s="1136"/>
      <c r="G154" s="749"/>
    </row>
    <row r="155" spans="2:9" x14ac:dyDescent="0.2">
      <c r="B155" s="748"/>
      <c r="C155" s="1131" t="s">
        <v>858</v>
      </c>
      <c r="D155" s="1132"/>
      <c r="E155" s="1133"/>
      <c r="F155" s="750" t="s">
        <v>859</v>
      </c>
      <c r="G155" s="749"/>
    </row>
    <row r="156" spans="2:9" x14ac:dyDescent="0.2">
      <c r="B156" s="748"/>
      <c r="C156" s="1232">
        <f>'PLAN DE FINANCIACIÓN'!C7:E7</f>
        <v>0</v>
      </c>
      <c r="D156" s="1233"/>
      <c r="E156" s="1234"/>
      <c r="F156" s="914">
        <f>'PLAN DE FINANCIACIÓN'!F7</f>
        <v>0</v>
      </c>
      <c r="G156" s="749"/>
    </row>
    <row r="157" spans="2:9" x14ac:dyDescent="0.2">
      <c r="B157" s="748"/>
      <c r="C157" s="1232">
        <f>'PLAN DE FINANCIACIÓN'!C8:E8</f>
        <v>0</v>
      </c>
      <c r="D157" s="1233"/>
      <c r="E157" s="1234"/>
      <c r="F157" s="914">
        <f>'PLAN DE FINANCIACIÓN'!F8</f>
        <v>0</v>
      </c>
      <c r="G157" s="749"/>
    </row>
    <row r="158" spans="2:9" x14ac:dyDescent="0.2">
      <c r="B158" s="748"/>
      <c r="C158" s="1232">
        <f>'PLAN DE FINANCIACIÓN'!C9:E9</f>
        <v>0</v>
      </c>
      <c r="D158" s="1233"/>
      <c r="E158" s="1234"/>
      <c r="F158" s="914">
        <f>'PLAN DE FINANCIACIÓN'!F9</f>
        <v>0</v>
      </c>
      <c r="G158" s="749"/>
    </row>
    <row r="159" spans="2:9" ht="15.75" x14ac:dyDescent="0.25">
      <c r="B159" s="748"/>
      <c r="C159" s="1113" t="s">
        <v>807</v>
      </c>
      <c r="D159" s="1114"/>
      <c r="E159" s="1115"/>
      <c r="F159" s="61">
        <f>'PLAN DE FINANCIACIÓN'!F10</f>
        <v>0</v>
      </c>
      <c r="G159" s="749"/>
    </row>
    <row r="160" spans="2:9" ht="15.75" x14ac:dyDescent="0.25">
      <c r="B160" s="748"/>
      <c r="C160" s="754"/>
      <c r="D160" s="754"/>
      <c r="E160" s="754"/>
      <c r="F160" s="64"/>
      <c r="G160" s="749"/>
    </row>
    <row r="161" spans="2:7" x14ac:dyDescent="0.2">
      <c r="B161" s="748"/>
      <c r="C161" s="1134" t="s">
        <v>860</v>
      </c>
      <c r="D161" s="1135"/>
      <c r="E161" s="1135"/>
      <c r="F161" s="1136"/>
      <c r="G161" s="749"/>
    </row>
    <row r="162" spans="2:7" x14ac:dyDescent="0.2">
      <c r="B162" s="748"/>
      <c r="C162" s="1122" t="s">
        <v>861</v>
      </c>
      <c r="D162" s="1123"/>
      <c r="E162" s="1124"/>
      <c r="F162" s="750" t="s">
        <v>859</v>
      </c>
      <c r="G162" s="749"/>
    </row>
    <row r="163" spans="2:7" x14ac:dyDescent="0.2">
      <c r="B163" s="748"/>
      <c r="C163" s="1235">
        <f>'PLAN DE FINANCIACIÓN'!C14:E14</f>
        <v>0</v>
      </c>
      <c r="D163" s="1236"/>
      <c r="E163" s="1237"/>
      <c r="F163" s="914">
        <f>'PLAN DE FINANCIACIÓN'!F14</f>
        <v>0</v>
      </c>
      <c r="G163" s="749"/>
    </row>
    <row r="164" spans="2:7" x14ac:dyDescent="0.2">
      <c r="B164" s="748"/>
      <c r="C164" s="1235">
        <f>'PLAN DE FINANCIACIÓN'!C15:E15</f>
        <v>0</v>
      </c>
      <c r="D164" s="1236"/>
      <c r="E164" s="1237"/>
      <c r="F164" s="914">
        <f>'PLAN DE FINANCIACIÓN'!F15</f>
        <v>0</v>
      </c>
      <c r="G164" s="749"/>
    </row>
    <row r="165" spans="2:7" x14ac:dyDescent="0.2">
      <c r="B165" s="748"/>
      <c r="C165" s="1235">
        <f>'PLAN DE FINANCIACIÓN'!C16:E16</f>
        <v>0</v>
      </c>
      <c r="D165" s="1236"/>
      <c r="E165" s="1237"/>
      <c r="F165" s="914">
        <f>'PLAN DE FINANCIACIÓN'!F16</f>
        <v>0</v>
      </c>
      <c r="G165" s="749"/>
    </row>
    <row r="166" spans="2:7" x14ac:dyDescent="0.2">
      <c r="B166" s="748"/>
      <c r="C166" s="1235">
        <f>'PLAN DE FINANCIACIÓN'!C17:E17</f>
        <v>0</v>
      </c>
      <c r="D166" s="1236"/>
      <c r="E166" s="1237"/>
      <c r="F166" s="914">
        <f>'PLAN DE FINANCIACIÓN'!F17</f>
        <v>0</v>
      </c>
      <c r="G166" s="749"/>
    </row>
    <row r="167" spans="2:7" x14ac:dyDescent="0.2">
      <c r="B167" s="748"/>
      <c r="C167" s="1235">
        <f>'PLAN DE FINANCIACIÓN'!C18:E18</f>
        <v>0</v>
      </c>
      <c r="D167" s="1236"/>
      <c r="E167" s="1237"/>
      <c r="F167" s="914">
        <f>'PLAN DE FINANCIACIÓN'!F18</f>
        <v>0</v>
      </c>
      <c r="G167" s="749"/>
    </row>
    <row r="168" spans="2:7" ht="15.75" x14ac:dyDescent="0.25">
      <c r="B168" s="748"/>
      <c r="C168" s="1113" t="s">
        <v>807</v>
      </c>
      <c r="D168" s="1114"/>
      <c r="E168" s="1115"/>
      <c r="F168" s="61">
        <f>'PLAN DE FINANCIACIÓN'!F19</f>
        <v>0</v>
      </c>
      <c r="G168" s="749"/>
    </row>
    <row r="169" spans="2:7" ht="15.75" x14ac:dyDescent="0.25">
      <c r="B169" s="748"/>
      <c r="C169" s="754"/>
      <c r="D169" s="754"/>
      <c r="E169" s="754"/>
      <c r="F169" s="64"/>
      <c r="G169" s="749"/>
    </row>
    <row r="170" spans="2:7" x14ac:dyDescent="0.2">
      <c r="B170" s="748"/>
      <c r="C170" s="1134" t="s">
        <v>1019</v>
      </c>
      <c r="D170" s="1135"/>
      <c r="E170" s="1135"/>
      <c r="F170" s="1136"/>
      <c r="G170" s="749"/>
    </row>
    <row r="171" spans="2:7" x14ac:dyDescent="0.2">
      <c r="B171" s="748"/>
      <c r="C171" s="1140" t="s">
        <v>803</v>
      </c>
      <c r="D171" s="1141"/>
      <c r="E171" s="1142"/>
      <c r="F171" s="919">
        <f>'PLAN DE FINANCIACIÓN'!F22</f>
        <v>0</v>
      </c>
      <c r="G171" s="749"/>
    </row>
    <row r="172" spans="2:7" ht="25.5" x14ac:dyDescent="0.2">
      <c r="B172" s="748"/>
      <c r="C172" s="757" t="s">
        <v>804</v>
      </c>
      <c r="D172" s="758"/>
      <c r="E172" s="759" t="s">
        <v>805</v>
      </c>
      <c r="F172" s="759" t="s">
        <v>806</v>
      </c>
      <c r="G172" s="749"/>
    </row>
    <row r="173" spans="2:7" x14ac:dyDescent="0.2">
      <c r="B173" s="748"/>
      <c r="C173" s="1244">
        <f>'PLAN DE FINANCIACIÓN'!C24:D24</f>
        <v>0</v>
      </c>
      <c r="D173" s="1245"/>
      <c r="E173" s="914">
        <f>'PLAN DE FINANCIACIÓN'!E24</f>
        <v>0</v>
      </c>
      <c r="F173" s="914">
        <f>'PLAN DE FINANCIACIÓN'!F24</f>
        <v>0</v>
      </c>
      <c r="G173" s="760" t="str">
        <f>IF(F173&gt;E173,"ERROR","")</f>
        <v/>
      </c>
    </row>
    <row r="174" spans="2:7" x14ac:dyDescent="0.2">
      <c r="B174" s="748"/>
      <c r="C174" s="1244">
        <f>'PLAN DE FINANCIACIÓN'!C25:D25</f>
        <v>0</v>
      </c>
      <c r="D174" s="1245"/>
      <c r="E174" s="914">
        <f>'PLAN DE FINANCIACIÓN'!E25</f>
        <v>0</v>
      </c>
      <c r="F174" s="914">
        <f>'PLAN DE FINANCIACIÓN'!F25</f>
        <v>0</v>
      </c>
      <c r="G174" s="760" t="str">
        <f t="shared" ref="G174:G182" si="0">IF(F174&gt;E174,"ERROR","")</f>
        <v/>
      </c>
    </row>
    <row r="175" spans="2:7" x14ac:dyDescent="0.2">
      <c r="B175" s="748"/>
      <c r="C175" s="1244">
        <f>'PLAN DE FINANCIACIÓN'!C26:D26</f>
        <v>0</v>
      </c>
      <c r="D175" s="1245"/>
      <c r="E175" s="914">
        <f>'PLAN DE FINANCIACIÓN'!E26</f>
        <v>0</v>
      </c>
      <c r="F175" s="914">
        <f>'PLAN DE FINANCIACIÓN'!F26</f>
        <v>0</v>
      </c>
      <c r="G175" s="760" t="str">
        <f t="shared" si="0"/>
        <v/>
      </c>
    </row>
    <row r="176" spans="2:7" x14ac:dyDescent="0.2">
      <c r="B176" s="748"/>
      <c r="C176" s="1244">
        <f>'PLAN DE FINANCIACIÓN'!C27:D27</f>
        <v>0</v>
      </c>
      <c r="D176" s="1245"/>
      <c r="E176" s="914">
        <f>'PLAN DE FINANCIACIÓN'!E27</f>
        <v>0</v>
      </c>
      <c r="F176" s="914">
        <f>'PLAN DE FINANCIACIÓN'!F27</f>
        <v>0</v>
      </c>
      <c r="G176" s="760" t="str">
        <f t="shared" si="0"/>
        <v/>
      </c>
    </row>
    <row r="177" spans="2:7" x14ac:dyDescent="0.2">
      <c r="B177" s="748"/>
      <c r="C177" s="1244">
        <f>'PLAN DE FINANCIACIÓN'!C28:D28</f>
        <v>0</v>
      </c>
      <c r="D177" s="1245"/>
      <c r="E177" s="914">
        <f>'PLAN DE FINANCIACIÓN'!E28</f>
        <v>0</v>
      </c>
      <c r="F177" s="914">
        <f>'PLAN DE FINANCIACIÓN'!F28</f>
        <v>0</v>
      </c>
      <c r="G177" s="760" t="str">
        <f t="shared" si="0"/>
        <v/>
      </c>
    </row>
    <row r="178" spans="2:7" x14ac:dyDescent="0.2">
      <c r="B178" s="748"/>
      <c r="C178" s="1244">
        <f>'PLAN DE FINANCIACIÓN'!C29:D29</f>
        <v>0</v>
      </c>
      <c r="D178" s="1245"/>
      <c r="E178" s="914">
        <f>'PLAN DE FINANCIACIÓN'!E29</f>
        <v>0</v>
      </c>
      <c r="F178" s="914">
        <f>'PLAN DE FINANCIACIÓN'!F29</f>
        <v>0</v>
      </c>
      <c r="G178" s="760" t="str">
        <f t="shared" si="0"/>
        <v/>
      </c>
    </row>
    <row r="179" spans="2:7" x14ac:dyDescent="0.2">
      <c r="B179" s="748"/>
      <c r="C179" s="1244">
        <f>'PLAN DE FINANCIACIÓN'!C30:D30</f>
        <v>0</v>
      </c>
      <c r="D179" s="1245"/>
      <c r="E179" s="914">
        <f>'PLAN DE FINANCIACIÓN'!E30</f>
        <v>0</v>
      </c>
      <c r="F179" s="914">
        <f>'PLAN DE FINANCIACIÓN'!F30</f>
        <v>0</v>
      </c>
      <c r="G179" s="760" t="str">
        <f t="shared" si="0"/>
        <v/>
      </c>
    </row>
    <row r="180" spans="2:7" x14ac:dyDescent="0.2">
      <c r="B180" s="748"/>
      <c r="C180" s="1244">
        <f>'PLAN DE FINANCIACIÓN'!C31:D31</f>
        <v>0</v>
      </c>
      <c r="D180" s="1245"/>
      <c r="E180" s="914">
        <f>'PLAN DE FINANCIACIÓN'!E31</f>
        <v>0</v>
      </c>
      <c r="F180" s="914">
        <f>'PLAN DE FINANCIACIÓN'!F31</f>
        <v>0</v>
      </c>
      <c r="G180" s="760" t="str">
        <f t="shared" si="0"/>
        <v/>
      </c>
    </row>
    <row r="181" spans="2:7" x14ac:dyDescent="0.2">
      <c r="B181" s="748"/>
      <c r="C181" s="1244">
        <f>'PLAN DE FINANCIACIÓN'!C32:D32</f>
        <v>0</v>
      </c>
      <c r="D181" s="1245"/>
      <c r="E181" s="914">
        <f>'PLAN DE FINANCIACIÓN'!E32</f>
        <v>0</v>
      </c>
      <c r="F181" s="914">
        <f>'PLAN DE FINANCIACIÓN'!F32</f>
        <v>0</v>
      </c>
      <c r="G181" s="760" t="str">
        <f t="shared" si="0"/>
        <v/>
      </c>
    </row>
    <row r="182" spans="2:7" x14ac:dyDescent="0.2">
      <c r="B182" s="748"/>
      <c r="C182" s="1244">
        <f>'PLAN DE FINANCIACIÓN'!C33:D33</f>
        <v>0</v>
      </c>
      <c r="D182" s="1245"/>
      <c r="E182" s="914">
        <f>'PLAN DE FINANCIACIÓN'!E33</f>
        <v>0</v>
      </c>
      <c r="F182" s="914">
        <f>'PLAN DE FINANCIACIÓN'!F33</f>
        <v>0</v>
      </c>
      <c r="G182" s="760" t="str">
        <f t="shared" si="0"/>
        <v/>
      </c>
    </row>
    <row r="183" spans="2:7" ht="18" x14ac:dyDescent="0.25">
      <c r="B183" s="748"/>
      <c r="C183" s="1127" t="s">
        <v>807</v>
      </c>
      <c r="D183" s="1128"/>
      <c r="E183" s="61">
        <f>'PLAN DE FINANCIACIÓN'!E34</f>
        <v>0</v>
      </c>
      <c r="F183" s="61">
        <f>'PLAN DE FINANCIACIÓN'!F34</f>
        <v>0</v>
      </c>
      <c r="G183" s="749"/>
    </row>
    <row r="184" spans="2:7" ht="18" x14ac:dyDescent="0.25">
      <c r="B184" s="748"/>
      <c r="C184" s="762"/>
      <c r="D184" s="763"/>
      <c r="E184" s="764"/>
      <c r="F184" s="764"/>
      <c r="G184" s="749"/>
    </row>
    <row r="185" spans="2:7" ht="25.5" x14ac:dyDescent="0.2">
      <c r="B185" s="748"/>
      <c r="C185" s="916" t="s">
        <v>808</v>
      </c>
      <c r="D185" s="766" t="s">
        <v>862</v>
      </c>
      <c r="E185" s="767" t="s">
        <v>805</v>
      </c>
      <c r="F185" s="767" t="s">
        <v>809</v>
      </c>
      <c r="G185" s="749"/>
    </row>
    <row r="186" spans="2:7" ht="22.5" x14ac:dyDescent="0.2">
      <c r="B186" s="748"/>
      <c r="C186" s="917" t="s">
        <v>1018</v>
      </c>
      <c r="D186" s="769" t="s">
        <v>981</v>
      </c>
      <c r="E186" s="914">
        <f>'PLAN DE FINANCIACIÓN'!E37</f>
        <v>0</v>
      </c>
      <c r="F186" s="914">
        <f>'PLAN DE FINANCIACIÓN'!F37</f>
        <v>0</v>
      </c>
      <c r="G186" s="760" t="str">
        <f>IF(F186&gt;E186,"ERROR","")</f>
        <v/>
      </c>
    </row>
    <row r="187" spans="2:7" x14ac:dyDescent="0.2">
      <c r="B187" s="748"/>
      <c r="C187" s="920">
        <f>'PLAN DE FINANCIACIÓN'!C38</f>
        <v>0</v>
      </c>
      <c r="D187" s="921">
        <f>'PLAN DE FINANCIACIÓN'!D38</f>
        <v>0</v>
      </c>
      <c r="E187" s="914">
        <f>'PLAN DE FINANCIACIÓN'!E38</f>
        <v>0</v>
      </c>
      <c r="F187" s="914">
        <f>'PLAN DE FINANCIACIÓN'!F38</f>
        <v>0</v>
      </c>
      <c r="G187" s="760" t="str">
        <f t="shared" ref="G187:G195" si="1">IF(F187&gt;E187,"ERROR","")</f>
        <v/>
      </c>
    </row>
    <row r="188" spans="2:7" x14ac:dyDescent="0.2">
      <c r="B188" s="748"/>
      <c r="C188" s="920">
        <f>'PLAN DE FINANCIACIÓN'!C39</f>
        <v>0</v>
      </c>
      <c r="D188" s="921">
        <f>'PLAN DE FINANCIACIÓN'!D39</f>
        <v>0</v>
      </c>
      <c r="E188" s="914">
        <f>'PLAN DE FINANCIACIÓN'!E39</f>
        <v>0</v>
      </c>
      <c r="F188" s="914">
        <f>'PLAN DE FINANCIACIÓN'!F39</f>
        <v>0</v>
      </c>
      <c r="G188" s="760" t="str">
        <f t="shared" si="1"/>
        <v/>
      </c>
    </row>
    <row r="189" spans="2:7" x14ac:dyDescent="0.2">
      <c r="B189" s="748"/>
      <c r="C189" s="920">
        <f>'PLAN DE FINANCIACIÓN'!C40</f>
        <v>0</v>
      </c>
      <c r="D189" s="921">
        <f>'PLAN DE FINANCIACIÓN'!D40</f>
        <v>0</v>
      </c>
      <c r="E189" s="914">
        <f>'PLAN DE FINANCIACIÓN'!E40</f>
        <v>0</v>
      </c>
      <c r="F189" s="914">
        <f>'PLAN DE FINANCIACIÓN'!F40</f>
        <v>0</v>
      </c>
      <c r="G189" s="760" t="str">
        <f t="shared" si="1"/>
        <v/>
      </c>
    </row>
    <row r="190" spans="2:7" x14ac:dyDescent="0.2">
      <c r="B190" s="748"/>
      <c r="C190" s="920">
        <f>'PLAN DE FINANCIACIÓN'!C41</f>
        <v>0</v>
      </c>
      <c r="D190" s="921">
        <f>'PLAN DE FINANCIACIÓN'!D41</f>
        <v>0</v>
      </c>
      <c r="E190" s="914">
        <f>'PLAN DE FINANCIACIÓN'!E41</f>
        <v>0</v>
      </c>
      <c r="F190" s="914">
        <f>'PLAN DE FINANCIACIÓN'!F41</f>
        <v>0</v>
      </c>
      <c r="G190" s="760" t="str">
        <f t="shared" si="1"/>
        <v/>
      </c>
    </row>
    <row r="191" spans="2:7" x14ac:dyDescent="0.2">
      <c r="B191" s="748"/>
      <c r="C191" s="920">
        <f>'PLAN DE FINANCIACIÓN'!C42</f>
        <v>0</v>
      </c>
      <c r="D191" s="921">
        <f>'PLAN DE FINANCIACIÓN'!D42</f>
        <v>0</v>
      </c>
      <c r="E191" s="914">
        <f>'PLAN DE FINANCIACIÓN'!E42</f>
        <v>0</v>
      </c>
      <c r="F191" s="914">
        <f>'PLAN DE FINANCIACIÓN'!F42</f>
        <v>0</v>
      </c>
      <c r="G191" s="760" t="str">
        <f t="shared" si="1"/>
        <v/>
      </c>
    </row>
    <row r="192" spans="2:7" x14ac:dyDescent="0.2">
      <c r="B192" s="748"/>
      <c r="C192" s="920">
        <f>'PLAN DE FINANCIACIÓN'!C43</f>
        <v>0</v>
      </c>
      <c r="D192" s="921">
        <f>'PLAN DE FINANCIACIÓN'!D43</f>
        <v>0</v>
      </c>
      <c r="E192" s="914">
        <f>'PLAN DE FINANCIACIÓN'!E43</f>
        <v>0</v>
      </c>
      <c r="F192" s="914">
        <f>'PLAN DE FINANCIACIÓN'!F43</f>
        <v>0</v>
      </c>
      <c r="G192" s="760" t="str">
        <f t="shared" si="1"/>
        <v/>
      </c>
    </row>
    <row r="193" spans="2:7" x14ac:dyDescent="0.2">
      <c r="B193" s="748"/>
      <c r="C193" s="920">
        <f>'PLAN DE FINANCIACIÓN'!C44</f>
        <v>0</v>
      </c>
      <c r="D193" s="921">
        <f>'PLAN DE FINANCIACIÓN'!D44</f>
        <v>0</v>
      </c>
      <c r="E193" s="914">
        <f>'PLAN DE FINANCIACIÓN'!E44</f>
        <v>0</v>
      </c>
      <c r="F193" s="914">
        <f>'PLAN DE FINANCIACIÓN'!F44</f>
        <v>0</v>
      </c>
      <c r="G193" s="760" t="str">
        <f t="shared" si="1"/>
        <v/>
      </c>
    </row>
    <row r="194" spans="2:7" x14ac:dyDescent="0.2">
      <c r="B194" s="748"/>
      <c r="C194" s="920">
        <f>'PLAN DE FINANCIACIÓN'!C45</f>
        <v>0</v>
      </c>
      <c r="D194" s="921">
        <f>'PLAN DE FINANCIACIÓN'!D45</f>
        <v>0</v>
      </c>
      <c r="E194" s="914">
        <f>'PLAN DE FINANCIACIÓN'!E45</f>
        <v>0</v>
      </c>
      <c r="F194" s="914">
        <f>'PLAN DE FINANCIACIÓN'!F45</f>
        <v>0</v>
      </c>
      <c r="G194" s="760" t="str">
        <f t="shared" si="1"/>
        <v/>
      </c>
    </row>
    <row r="195" spans="2:7" x14ac:dyDescent="0.2">
      <c r="B195" s="748"/>
      <c r="C195" s="920">
        <f>'PLAN DE FINANCIACIÓN'!C46</f>
        <v>0</v>
      </c>
      <c r="D195" s="921">
        <f>'PLAN DE FINANCIACIÓN'!D46</f>
        <v>0</v>
      </c>
      <c r="E195" s="914">
        <f>'PLAN DE FINANCIACIÓN'!E46</f>
        <v>0</v>
      </c>
      <c r="F195" s="914">
        <f>'PLAN DE FINANCIACIÓN'!F46</f>
        <v>0</v>
      </c>
      <c r="G195" s="760" t="str">
        <f t="shared" si="1"/>
        <v/>
      </c>
    </row>
    <row r="196" spans="2:7" ht="18" x14ac:dyDescent="0.25">
      <c r="B196" s="748"/>
      <c r="C196" s="1127" t="s">
        <v>807</v>
      </c>
      <c r="D196" s="1128"/>
      <c r="E196" s="61">
        <f>'PLAN DE FINANCIACIÓN'!E47</f>
        <v>0</v>
      </c>
      <c r="F196" s="61">
        <f>'PLAN DE FINANCIACIÓN'!F47</f>
        <v>0</v>
      </c>
      <c r="G196" s="772">
        <f>COUNTIF(G173:G195,"ERROR")</f>
        <v>0</v>
      </c>
    </row>
    <row r="197" spans="2:7" ht="18" x14ac:dyDescent="0.2">
      <c r="B197" s="748"/>
      <c r="C197" s="1117" t="s">
        <v>1251</v>
      </c>
      <c r="D197" s="1118"/>
      <c r="E197" s="61">
        <f>'PLAN DE FINANCIACIÓN'!E48</f>
        <v>0</v>
      </c>
      <c r="F197" s="61">
        <f>'PLAN DE FINANCIACIÓN'!F48</f>
        <v>0</v>
      </c>
      <c r="G197" s="749"/>
    </row>
    <row r="198" spans="2:7" x14ac:dyDescent="0.2">
      <c r="B198" s="748"/>
      <c r="C198" s="773" t="str">
        <f>IF(G196&gt;0,"ERROR: EL IMPORTE DE AYUDAS CONCEDIDAS NO PUEDE SUPERAR EL DE AYUDAS SOLICITADAS","")</f>
        <v/>
      </c>
      <c r="D198" s="747"/>
      <c r="E198" s="747"/>
      <c r="F198" s="747"/>
      <c r="G198" s="749"/>
    </row>
    <row r="199" spans="2:7" ht="12.75" customHeight="1" x14ac:dyDescent="0.2">
      <c r="B199" s="748"/>
      <c r="C199" s="1241" t="s">
        <v>863</v>
      </c>
      <c r="D199" s="1242"/>
      <c r="E199" s="1242"/>
      <c r="F199" s="1243"/>
      <c r="G199" s="749"/>
    </row>
    <row r="200" spans="2:7" x14ac:dyDescent="0.2">
      <c r="B200" s="748"/>
      <c r="C200" s="1122" t="s">
        <v>861</v>
      </c>
      <c r="D200" s="1123"/>
      <c r="E200" s="1124"/>
      <c r="F200" s="750" t="s">
        <v>859</v>
      </c>
      <c r="G200" s="749"/>
    </row>
    <row r="201" spans="2:7" x14ac:dyDescent="0.2">
      <c r="B201" s="748"/>
      <c r="C201" s="1235">
        <f>'PLAN DE FINANCIACIÓN'!C52:E52</f>
        <v>0</v>
      </c>
      <c r="D201" s="1236"/>
      <c r="E201" s="1237"/>
      <c r="F201" s="913">
        <f>'PLAN DE FINANCIACIÓN'!F52</f>
        <v>0</v>
      </c>
      <c r="G201" s="749"/>
    </row>
    <row r="202" spans="2:7" x14ac:dyDescent="0.2">
      <c r="B202" s="748"/>
      <c r="C202" s="1235">
        <f>'PLAN DE FINANCIACIÓN'!C53:E53</f>
        <v>0</v>
      </c>
      <c r="D202" s="1236"/>
      <c r="E202" s="1237"/>
      <c r="F202" s="913">
        <f>'PLAN DE FINANCIACIÓN'!F53</f>
        <v>0</v>
      </c>
      <c r="G202" s="749"/>
    </row>
    <row r="203" spans="2:7" x14ac:dyDescent="0.2">
      <c r="B203" s="748"/>
      <c r="C203" s="1235">
        <f>'PLAN DE FINANCIACIÓN'!C54:E54</f>
        <v>0</v>
      </c>
      <c r="D203" s="1236"/>
      <c r="E203" s="1237"/>
      <c r="F203" s="913">
        <f>'PLAN DE FINANCIACIÓN'!F54</f>
        <v>0</v>
      </c>
      <c r="G203" s="749"/>
    </row>
    <row r="204" spans="2:7" x14ac:dyDescent="0.2">
      <c r="B204" s="748"/>
      <c r="C204" s="1235">
        <f>'PLAN DE FINANCIACIÓN'!C55:E55</f>
        <v>0</v>
      </c>
      <c r="D204" s="1236"/>
      <c r="E204" s="1237"/>
      <c r="F204" s="913">
        <f>'PLAN DE FINANCIACIÓN'!F55</f>
        <v>0</v>
      </c>
      <c r="G204" s="749"/>
    </row>
    <row r="205" spans="2:7" x14ac:dyDescent="0.2">
      <c r="B205" s="748"/>
      <c r="C205" s="1235">
        <f>'PLAN DE FINANCIACIÓN'!C56:E56</f>
        <v>0</v>
      </c>
      <c r="D205" s="1236"/>
      <c r="E205" s="1237"/>
      <c r="F205" s="913">
        <f>'PLAN DE FINANCIACIÓN'!F56</f>
        <v>0</v>
      </c>
      <c r="G205" s="749"/>
    </row>
    <row r="206" spans="2:7" x14ac:dyDescent="0.2">
      <c r="B206" s="748"/>
      <c r="C206" s="1235">
        <f>'PLAN DE FINANCIACIÓN'!C57:E57</f>
        <v>0</v>
      </c>
      <c r="D206" s="1236"/>
      <c r="E206" s="1237"/>
      <c r="F206" s="913">
        <f>'PLAN DE FINANCIACIÓN'!F57</f>
        <v>0</v>
      </c>
      <c r="G206" s="749"/>
    </row>
    <row r="207" spans="2:7" x14ac:dyDescent="0.2">
      <c r="B207" s="748"/>
      <c r="C207" s="1235">
        <f>'PLAN DE FINANCIACIÓN'!C58:E58</f>
        <v>0</v>
      </c>
      <c r="D207" s="1236"/>
      <c r="E207" s="1237"/>
      <c r="F207" s="913">
        <f>'PLAN DE FINANCIACIÓN'!F58</f>
        <v>0</v>
      </c>
      <c r="G207" s="749"/>
    </row>
    <row r="208" spans="2:7" ht="15.75" x14ac:dyDescent="0.25">
      <c r="B208" s="748"/>
      <c r="C208" s="1113" t="s">
        <v>807</v>
      </c>
      <c r="D208" s="1114"/>
      <c r="E208" s="1115"/>
      <c r="F208" s="922">
        <f>'PLAN DE FINANCIACIÓN'!F59</f>
        <v>0</v>
      </c>
      <c r="G208" s="749"/>
    </row>
    <row r="209" spans="2:7" ht="15.75" x14ac:dyDescent="0.25">
      <c r="B209" s="748"/>
      <c r="C209" s="1116" t="s">
        <v>1250</v>
      </c>
      <c r="D209" s="1116"/>
      <c r="E209" s="1116"/>
      <c r="F209" s="922">
        <f>F208+E197+F168+F159</f>
        <v>0</v>
      </c>
      <c r="G209" s="749"/>
    </row>
    <row r="210" spans="2:7" x14ac:dyDescent="0.2">
      <c r="B210" s="748"/>
      <c r="C210" s="64"/>
      <c r="D210" s="64"/>
      <c r="E210" s="64"/>
      <c r="F210" s="64"/>
      <c r="G210" s="749"/>
    </row>
    <row r="211" spans="2:7" ht="45.75" customHeight="1" x14ac:dyDescent="0.2">
      <c r="B211" s="748"/>
      <c r="C211" s="918" t="s">
        <v>1239</v>
      </c>
      <c r="D211" s="1238">
        <f>'PLAN DE FINANCIACIÓN'!D62:F62</f>
        <v>0</v>
      </c>
      <c r="E211" s="1239"/>
      <c r="F211" s="1240"/>
      <c r="G211" s="749"/>
    </row>
    <row r="212" spans="2:7" ht="33.75" x14ac:dyDescent="0.2">
      <c r="B212" s="748"/>
      <c r="C212" s="918" t="s">
        <v>864</v>
      </c>
      <c r="D212" s="1107" t="str">
        <f>'PLAN DE FINANCIACIÓN'!D63:F63</f>
        <v/>
      </c>
      <c r="E212" s="1108"/>
      <c r="F212" s="1109"/>
      <c r="G212" s="749"/>
    </row>
    <row r="213" spans="2:7" x14ac:dyDescent="0.2">
      <c r="B213" s="748"/>
      <c r="C213" s="779"/>
      <c r="D213" s="780"/>
      <c r="E213" s="780"/>
      <c r="F213" s="780"/>
      <c r="G213" s="749"/>
    </row>
    <row r="214" spans="2:7" x14ac:dyDescent="0.2">
      <c r="B214" s="781"/>
      <c r="C214" s="782"/>
      <c r="D214" s="782"/>
      <c r="E214" s="782"/>
      <c r="F214" s="782"/>
      <c r="G214" s="783"/>
    </row>
    <row r="215" spans="2:7" x14ac:dyDescent="0.2">
      <c r="C215" s="147"/>
      <c r="D215" s="147"/>
      <c r="E215" s="147"/>
      <c r="F215" s="147"/>
      <c r="G215" s="147"/>
    </row>
    <row r="216" spans="2:7" x14ac:dyDescent="0.2">
      <c r="C216" s="147"/>
      <c r="D216" s="147"/>
      <c r="E216" s="147"/>
      <c r="F216" s="147"/>
      <c r="G216" s="147"/>
    </row>
    <row r="217" spans="2:7" x14ac:dyDescent="0.2">
      <c r="C217" s="147"/>
      <c r="D217" s="147"/>
      <c r="E217" s="147"/>
      <c r="F217" s="147"/>
      <c r="G217" s="147"/>
    </row>
    <row r="218" spans="2:7" x14ac:dyDescent="0.2">
      <c r="C218" s="147"/>
      <c r="D218" s="147"/>
      <c r="E218" s="147"/>
      <c r="F218" s="147"/>
      <c r="G218" s="147"/>
    </row>
    <row r="219" spans="2:7" x14ac:dyDescent="0.2">
      <c r="C219" s="147"/>
      <c r="D219" s="147"/>
      <c r="E219" s="147"/>
      <c r="F219" s="147"/>
      <c r="G219" s="147"/>
    </row>
    <row r="220" spans="2:7" x14ac:dyDescent="0.2">
      <c r="C220" s="147"/>
      <c r="D220" s="147"/>
      <c r="E220" s="147"/>
      <c r="F220" s="147"/>
      <c r="G220" s="147"/>
    </row>
    <row r="221" spans="2:7" x14ac:dyDescent="0.2">
      <c r="C221" s="147"/>
      <c r="D221" s="147"/>
      <c r="E221" s="147"/>
      <c r="F221" s="147"/>
      <c r="G221" s="147"/>
    </row>
    <row r="222" spans="2:7" x14ac:dyDescent="0.2">
      <c r="C222" s="147"/>
      <c r="D222" s="147"/>
      <c r="E222" s="147"/>
      <c r="F222" s="147"/>
      <c r="G222" s="147"/>
    </row>
    <row r="223" spans="2:7" x14ac:dyDescent="0.2">
      <c r="C223" s="147"/>
      <c r="D223" s="147"/>
      <c r="E223" s="147"/>
      <c r="F223" s="147"/>
      <c r="G223" s="147"/>
    </row>
    <row r="224" spans="2:7" x14ac:dyDescent="0.2">
      <c r="C224" s="147"/>
      <c r="D224" s="147"/>
      <c r="E224" s="147"/>
      <c r="F224" s="147"/>
      <c r="G224" s="147"/>
    </row>
    <row r="225" spans="3:7" x14ac:dyDescent="0.2">
      <c r="C225" s="147"/>
      <c r="D225" s="147"/>
      <c r="E225" s="147"/>
      <c r="F225" s="147"/>
      <c r="G225" s="147"/>
    </row>
    <row r="226" spans="3:7" x14ac:dyDescent="0.2">
      <c r="C226" s="147"/>
      <c r="D226" s="147"/>
      <c r="E226" s="147"/>
      <c r="F226" s="147"/>
      <c r="G226" s="147"/>
    </row>
    <row r="227" spans="3:7" x14ac:dyDescent="0.2">
      <c r="C227" s="147"/>
      <c r="D227" s="147"/>
      <c r="E227" s="147"/>
      <c r="F227" s="147"/>
      <c r="G227" s="147"/>
    </row>
    <row r="228" spans="3:7" x14ac:dyDescent="0.2">
      <c r="C228" s="147"/>
      <c r="D228" s="147"/>
      <c r="E228" s="147"/>
      <c r="F228" s="147"/>
      <c r="G228" s="147"/>
    </row>
    <row r="229" spans="3:7" x14ac:dyDescent="0.2">
      <c r="C229" s="147"/>
      <c r="D229" s="147"/>
      <c r="E229" s="147"/>
      <c r="F229" s="147"/>
      <c r="G229" s="147"/>
    </row>
    <row r="230" spans="3:7" x14ac:dyDescent="0.2">
      <c r="C230" s="147"/>
      <c r="D230" s="147"/>
      <c r="E230" s="147"/>
      <c r="F230" s="147"/>
      <c r="G230" s="147"/>
    </row>
    <row r="231" spans="3:7" x14ac:dyDescent="0.2">
      <c r="C231" s="147"/>
      <c r="D231" s="147"/>
      <c r="E231" s="147"/>
      <c r="F231" s="147"/>
      <c r="G231" s="147"/>
    </row>
    <row r="232" spans="3:7" x14ac:dyDescent="0.2">
      <c r="C232" s="147"/>
      <c r="D232" s="147"/>
      <c r="E232" s="147"/>
      <c r="F232" s="147"/>
      <c r="G232" s="147"/>
    </row>
    <row r="233" spans="3:7" x14ac:dyDescent="0.2">
      <c r="C233" s="147"/>
      <c r="D233" s="147"/>
      <c r="E233" s="147"/>
      <c r="F233" s="147"/>
      <c r="G233" s="147"/>
    </row>
    <row r="234" spans="3:7" x14ac:dyDescent="0.2">
      <c r="C234" s="147"/>
      <c r="D234" s="147"/>
      <c r="E234" s="147"/>
      <c r="F234" s="147"/>
      <c r="G234" s="147"/>
    </row>
    <row r="235" spans="3:7" x14ac:dyDescent="0.2">
      <c r="C235" s="147"/>
      <c r="D235" s="147"/>
      <c r="E235" s="147"/>
      <c r="F235" s="147"/>
      <c r="G235" s="147"/>
    </row>
    <row r="236" spans="3:7" x14ac:dyDescent="0.2">
      <c r="C236" s="147"/>
      <c r="D236" s="147"/>
      <c r="E236" s="147"/>
      <c r="F236" s="147"/>
      <c r="G236" s="147"/>
    </row>
    <row r="237" spans="3:7" x14ac:dyDescent="0.2">
      <c r="C237" s="147"/>
      <c r="D237" s="147"/>
      <c r="E237" s="147"/>
      <c r="F237" s="147"/>
      <c r="G237" s="147"/>
    </row>
    <row r="238" spans="3:7" x14ac:dyDescent="0.2">
      <c r="C238" s="147"/>
      <c r="D238" s="147"/>
      <c r="E238" s="147"/>
      <c r="F238" s="147"/>
      <c r="G238" s="147"/>
    </row>
    <row r="239" spans="3:7" x14ac:dyDescent="0.2">
      <c r="C239" s="147"/>
      <c r="D239" s="147"/>
      <c r="E239" s="147"/>
      <c r="F239" s="147"/>
      <c r="G239" s="147"/>
    </row>
    <row r="240" spans="3:7" x14ac:dyDescent="0.2">
      <c r="C240" s="147"/>
      <c r="D240" s="147"/>
      <c r="E240" s="147"/>
      <c r="F240" s="147"/>
      <c r="G240" s="147"/>
    </row>
    <row r="241" spans="3:7" x14ac:dyDescent="0.2">
      <c r="C241" s="147"/>
      <c r="D241" s="147"/>
      <c r="E241" s="147"/>
      <c r="F241" s="147"/>
      <c r="G241" s="147"/>
    </row>
    <row r="242" spans="3:7" x14ac:dyDescent="0.2">
      <c r="C242" s="147"/>
      <c r="D242" s="147"/>
      <c r="E242" s="147"/>
      <c r="F242" s="147"/>
      <c r="G242" s="147"/>
    </row>
    <row r="243" spans="3:7" x14ac:dyDescent="0.2">
      <c r="C243" s="147"/>
      <c r="D243" s="147"/>
      <c r="E243" s="147"/>
      <c r="F243" s="147"/>
      <c r="G243" s="147"/>
    </row>
    <row r="244" spans="3:7" x14ac:dyDescent="0.2">
      <c r="C244" s="147"/>
      <c r="D244" s="147"/>
      <c r="E244" s="147"/>
      <c r="F244" s="147"/>
      <c r="G244" s="147"/>
    </row>
    <row r="245" spans="3:7" x14ac:dyDescent="0.2">
      <c r="C245" s="147"/>
      <c r="D245" s="147"/>
      <c r="E245" s="147"/>
      <c r="F245" s="147"/>
      <c r="G245" s="147"/>
    </row>
    <row r="246" spans="3:7" x14ac:dyDescent="0.2">
      <c r="C246" s="147"/>
      <c r="D246" s="147"/>
      <c r="E246" s="147"/>
      <c r="F246" s="147"/>
      <c r="G246" s="147"/>
    </row>
    <row r="247" spans="3:7" x14ac:dyDescent="0.2">
      <c r="C247" s="147"/>
      <c r="D247" s="147"/>
      <c r="E247" s="147"/>
      <c r="F247" s="147"/>
      <c r="G247" s="147"/>
    </row>
    <row r="248" spans="3:7" x14ac:dyDescent="0.2">
      <c r="C248" s="147"/>
      <c r="D248" s="147"/>
      <c r="E248" s="147"/>
      <c r="F248" s="147"/>
      <c r="G248" s="147"/>
    </row>
    <row r="249" spans="3:7" x14ac:dyDescent="0.2">
      <c r="C249" s="147"/>
      <c r="D249" s="147"/>
      <c r="E249" s="147"/>
      <c r="F249" s="147"/>
      <c r="G249" s="147"/>
    </row>
    <row r="250" spans="3:7" x14ac:dyDescent="0.2">
      <c r="C250" s="147"/>
      <c r="D250" s="147"/>
      <c r="E250" s="147"/>
      <c r="F250" s="147"/>
      <c r="G250" s="147"/>
    </row>
    <row r="251" spans="3:7" x14ac:dyDescent="0.2">
      <c r="C251" s="147"/>
      <c r="D251" s="147"/>
      <c r="E251" s="147"/>
      <c r="F251" s="147"/>
      <c r="G251" s="147"/>
    </row>
    <row r="252" spans="3:7" x14ac:dyDescent="0.2">
      <c r="C252" s="147"/>
      <c r="D252" s="147"/>
      <c r="E252" s="147"/>
      <c r="F252" s="147"/>
      <c r="G252" s="147"/>
    </row>
    <row r="253" spans="3:7" x14ac:dyDescent="0.2">
      <c r="C253" s="147"/>
      <c r="D253" s="147"/>
      <c r="E253" s="147"/>
      <c r="F253" s="147"/>
      <c r="G253" s="147"/>
    </row>
    <row r="254" spans="3:7" x14ac:dyDescent="0.2">
      <c r="C254" s="147"/>
      <c r="D254" s="147"/>
      <c r="E254" s="147"/>
      <c r="F254" s="147"/>
      <c r="G254" s="147"/>
    </row>
    <row r="255" spans="3:7" x14ac:dyDescent="0.2">
      <c r="C255" s="147"/>
      <c r="D255" s="147"/>
      <c r="E255" s="147"/>
      <c r="F255" s="147"/>
      <c r="G255" s="147"/>
    </row>
    <row r="256" spans="3:7" x14ac:dyDescent="0.2">
      <c r="C256" s="147"/>
      <c r="D256" s="147"/>
      <c r="E256" s="147"/>
      <c r="F256" s="147"/>
      <c r="G256" s="147"/>
    </row>
    <row r="257" spans="3:7" x14ac:dyDescent="0.2">
      <c r="C257" s="147"/>
      <c r="D257" s="147"/>
      <c r="E257" s="147"/>
      <c r="F257" s="147"/>
      <c r="G257" s="147"/>
    </row>
    <row r="258" spans="3:7" x14ac:dyDescent="0.2">
      <c r="C258" s="147"/>
      <c r="D258" s="147"/>
      <c r="E258" s="147"/>
      <c r="F258" s="147"/>
      <c r="G258" s="147"/>
    </row>
    <row r="259" spans="3:7" x14ac:dyDescent="0.2">
      <c r="C259" s="147"/>
      <c r="D259" s="147"/>
      <c r="E259" s="147"/>
      <c r="F259" s="147"/>
      <c r="G259" s="147"/>
    </row>
    <row r="260" spans="3:7" x14ac:dyDescent="0.2">
      <c r="C260" s="147"/>
      <c r="D260" s="147"/>
      <c r="E260" s="147"/>
      <c r="F260" s="147"/>
      <c r="G260" s="147"/>
    </row>
    <row r="261" spans="3:7" x14ac:dyDescent="0.2">
      <c r="C261" s="147"/>
      <c r="D261" s="147"/>
      <c r="E261" s="147"/>
      <c r="F261" s="147"/>
      <c r="G261" s="147"/>
    </row>
    <row r="262" spans="3:7" x14ac:dyDescent="0.2">
      <c r="C262" s="147"/>
      <c r="D262" s="147"/>
      <c r="E262" s="147"/>
      <c r="F262" s="147"/>
      <c r="G262" s="147"/>
    </row>
    <row r="263" spans="3:7" x14ac:dyDescent="0.2">
      <c r="C263" s="147"/>
      <c r="D263" s="147"/>
      <c r="E263" s="147"/>
      <c r="F263" s="147"/>
      <c r="G263" s="147"/>
    </row>
    <row r="264" spans="3:7" x14ac:dyDescent="0.2">
      <c r="C264" s="147"/>
      <c r="D264" s="147"/>
      <c r="E264" s="147"/>
      <c r="F264" s="147"/>
      <c r="G264" s="147"/>
    </row>
    <row r="265" spans="3:7" x14ac:dyDescent="0.2">
      <c r="C265" s="147"/>
      <c r="D265" s="147"/>
      <c r="E265" s="147"/>
      <c r="F265" s="147"/>
      <c r="G265" s="147"/>
    </row>
    <row r="266" spans="3:7" x14ac:dyDescent="0.2">
      <c r="C266" s="147"/>
      <c r="D266" s="147"/>
      <c r="E266" s="147"/>
      <c r="F266" s="147"/>
      <c r="G266" s="147"/>
    </row>
    <row r="267" spans="3:7" x14ac:dyDescent="0.2">
      <c r="C267" s="147"/>
      <c r="D267" s="147"/>
      <c r="E267" s="147"/>
      <c r="F267" s="147"/>
      <c r="G267" s="147"/>
    </row>
    <row r="268" spans="3:7" x14ac:dyDescent="0.2">
      <c r="C268" s="147"/>
      <c r="D268" s="147"/>
      <c r="E268" s="147"/>
      <c r="F268" s="147"/>
      <c r="G268" s="147"/>
    </row>
    <row r="269" spans="3:7" x14ac:dyDescent="0.2">
      <c r="C269" s="147"/>
      <c r="D269" s="147"/>
      <c r="E269" s="147"/>
      <c r="F269" s="147"/>
      <c r="G269" s="147"/>
    </row>
    <row r="270" spans="3:7" x14ac:dyDescent="0.2">
      <c r="C270" s="147"/>
      <c r="D270" s="147"/>
      <c r="E270" s="147"/>
      <c r="F270" s="147"/>
      <c r="G270" s="147"/>
    </row>
    <row r="271" spans="3:7" x14ac:dyDescent="0.2">
      <c r="C271" s="147"/>
      <c r="D271" s="147"/>
      <c r="E271" s="147"/>
      <c r="F271" s="147"/>
      <c r="G271" s="147"/>
    </row>
    <row r="272" spans="3:7" x14ac:dyDescent="0.2">
      <c r="C272" s="147"/>
      <c r="D272" s="147"/>
      <c r="E272" s="147"/>
      <c r="F272" s="147"/>
      <c r="G272" s="147"/>
    </row>
    <row r="273" spans="3:7" x14ac:dyDescent="0.2">
      <c r="C273" s="147"/>
      <c r="D273" s="147"/>
      <c r="E273" s="147"/>
      <c r="F273" s="147"/>
      <c r="G273" s="147"/>
    </row>
    <row r="274" spans="3:7" x14ac:dyDescent="0.2">
      <c r="C274" s="147"/>
      <c r="D274" s="147"/>
      <c r="E274" s="147"/>
      <c r="F274" s="147"/>
      <c r="G274" s="147"/>
    </row>
    <row r="275" spans="3:7" x14ac:dyDescent="0.2">
      <c r="C275" s="147"/>
      <c r="D275" s="147"/>
      <c r="E275" s="147"/>
      <c r="F275" s="147"/>
      <c r="G275" s="147"/>
    </row>
    <row r="276" spans="3:7" x14ac:dyDescent="0.2">
      <c r="C276" s="147"/>
      <c r="D276" s="147"/>
      <c r="E276" s="147"/>
      <c r="F276" s="147"/>
      <c r="G276" s="147"/>
    </row>
    <row r="277" spans="3:7" x14ac:dyDescent="0.2">
      <c r="C277" s="147"/>
      <c r="D277" s="147"/>
      <c r="E277" s="147"/>
      <c r="F277" s="147"/>
      <c r="G277" s="147"/>
    </row>
    <row r="278" spans="3:7" x14ac:dyDescent="0.2">
      <c r="C278" s="147"/>
      <c r="D278" s="147"/>
      <c r="E278" s="147"/>
      <c r="F278" s="147"/>
      <c r="G278" s="147"/>
    </row>
    <row r="279" spans="3:7" x14ac:dyDescent="0.2">
      <c r="C279" s="147"/>
      <c r="D279" s="147"/>
      <c r="E279" s="147"/>
      <c r="F279" s="147"/>
      <c r="G279" s="147"/>
    </row>
    <row r="280" spans="3:7" x14ac:dyDescent="0.2">
      <c r="C280" s="147"/>
      <c r="D280" s="147"/>
      <c r="E280" s="147"/>
      <c r="F280" s="147"/>
      <c r="G280" s="147"/>
    </row>
    <row r="281" spans="3:7" x14ac:dyDescent="0.2">
      <c r="C281" s="147"/>
      <c r="D281" s="147"/>
      <c r="E281" s="147"/>
      <c r="F281" s="147"/>
      <c r="G281" s="147"/>
    </row>
    <row r="282" spans="3:7" x14ac:dyDescent="0.2">
      <c r="C282" s="147"/>
      <c r="D282" s="147"/>
      <c r="E282" s="147"/>
      <c r="F282" s="147"/>
      <c r="G282" s="147"/>
    </row>
    <row r="283" spans="3:7" x14ac:dyDescent="0.2">
      <c r="C283" s="147"/>
      <c r="D283" s="147"/>
      <c r="E283" s="147"/>
      <c r="F283" s="147"/>
      <c r="G283" s="147"/>
    </row>
    <row r="284" spans="3:7" x14ac:dyDescent="0.2">
      <c r="C284" s="147"/>
      <c r="D284" s="147"/>
      <c r="E284" s="147"/>
      <c r="F284" s="147"/>
      <c r="G284" s="147"/>
    </row>
    <row r="285" spans="3:7" x14ac:dyDescent="0.2">
      <c r="C285" s="147"/>
      <c r="D285" s="147"/>
      <c r="E285" s="147"/>
      <c r="F285" s="147"/>
      <c r="G285" s="147"/>
    </row>
    <row r="286" spans="3:7" x14ac:dyDescent="0.2">
      <c r="C286" s="147"/>
      <c r="D286" s="147"/>
      <c r="E286" s="147"/>
      <c r="F286" s="147"/>
      <c r="G286" s="147"/>
    </row>
    <row r="287" spans="3:7" x14ac:dyDescent="0.2">
      <c r="C287" s="147"/>
      <c r="D287" s="147"/>
      <c r="E287" s="147"/>
      <c r="F287" s="147"/>
      <c r="G287" s="147"/>
    </row>
    <row r="288" spans="3:7" x14ac:dyDescent="0.2">
      <c r="C288" s="147"/>
      <c r="D288" s="147"/>
      <c r="E288" s="147"/>
      <c r="F288" s="147"/>
      <c r="G288" s="147"/>
    </row>
    <row r="289" spans="3:7" x14ac:dyDescent="0.2">
      <c r="C289" s="147"/>
      <c r="D289" s="147"/>
      <c r="E289" s="147"/>
      <c r="F289" s="147"/>
      <c r="G289" s="147"/>
    </row>
    <row r="290" spans="3:7" x14ac:dyDescent="0.2">
      <c r="C290" s="147"/>
      <c r="D290" s="147"/>
      <c r="E290" s="147"/>
      <c r="F290" s="147"/>
      <c r="G290" s="147"/>
    </row>
    <row r="291" spans="3:7" x14ac:dyDescent="0.2">
      <c r="C291" s="147"/>
      <c r="D291" s="147"/>
      <c r="E291" s="147"/>
      <c r="F291" s="147"/>
      <c r="G291" s="147"/>
    </row>
    <row r="292" spans="3:7" x14ac:dyDescent="0.2">
      <c r="C292" s="147"/>
      <c r="D292" s="147"/>
      <c r="E292" s="147"/>
      <c r="F292" s="147"/>
      <c r="G292" s="147"/>
    </row>
    <row r="293" spans="3:7" x14ac:dyDescent="0.2">
      <c r="C293" s="147"/>
      <c r="D293" s="147"/>
      <c r="E293" s="147"/>
      <c r="F293" s="147"/>
      <c r="G293" s="147"/>
    </row>
    <row r="294" spans="3:7" x14ac:dyDescent="0.2">
      <c r="C294" s="147"/>
      <c r="D294" s="147"/>
      <c r="E294" s="147"/>
      <c r="F294" s="147"/>
      <c r="G294" s="147"/>
    </row>
    <row r="295" spans="3:7" x14ac:dyDescent="0.2">
      <c r="C295" s="147"/>
      <c r="D295" s="147"/>
      <c r="E295" s="147"/>
      <c r="F295" s="147"/>
      <c r="G295" s="147"/>
    </row>
    <row r="296" spans="3:7" x14ac:dyDescent="0.2">
      <c r="C296" s="147"/>
      <c r="D296" s="147"/>
      <c r="E296" s="147"/>
      <c r="F296" s="147"/>
      <c r="G296" s="147"/>
    </row>
    <row r="297" spans="3:7" x14ac:dyDescent="0.2">
      <c r="C297" s="147"/>
      <c r="D297" s="147"/>
      <c r="E297" s="147"/>
      <c r="F297" s="147"/>
      <c r="G297" s="147"/>
    </row>
    <row r="298" spans="3:7" x14ac:dyDescent="0.2">
      <c r="C298" s="147"/>
      <c r="D298" s="147"/>
      <c r="E298" s="147"/>
      <c r="F298" s="147"/>
      <c r="G298" s="147"/>
    </row>
    <row r="299" spans="3:7" x14ac:dyDescent="0.2">
      <c r="C299" s="147"/>
      <c r="D299" s="147"/>
      <c r="E299" s="147"/>
      <c r="F299" s="147"/>
      <c r="G299" s="147"/>
    </row>
    <row r="300" spans="3:7" x14ac:dyDescent="0.2">
      <c r="C300" s="147"/>
      <c r="D300" s="147"/>
      <c r="E300" s="147"/>
      <c r="F300" s="147"/>
      <c r="G300" s="147"/>
    </row>
    <row r="301" spans="3:7" x14ac:dyDescent="0.2">
      <c r="C301" s="147"/>
      <c r="D301" s="147"/>
      <c r="E301" s="147"/>
      <c r="F301" s="147"/>
      <c r="G301" s="147"/>
    </row>
    <row r="302" spans="3:7" x14ac:dyDescent="0.2">
      <c r="C302" s="147"/>
      <c r="D302" s="147"/>
      <c r="E302" s="147"/>
      <c r="F302" s="147"/>
      <c r="G302" s="147"/>
    </row>
    <row r="303" spans="3:7" x14ac:dyDescent="0.2">
      <c r="C303" s="147"/>
      <c r="D303" s="147"/>
      <c r="E303" s="147"/>
      <c r="F303" s="147"/>
      <c r="G303" s="147"/>
    </row>
    <row r="304" spans="3:7" x14ac:dyDescent="0.2">
      <c r="C304" s="147"/>
      <c r="D304" s="147"/>
      <c r="E304" s="147"/>
      <c r="F304" s="147"/>
      <c r="G304" s="147"/>
    </row>
    <row r="305" spans="3:7" x14ac:dyDescent="0.2">
      <c r="C305" s="147"/>
      <c r="D305" s="147"/>
      <c r="E305" s="147"/>
      <c r="F305" s="147"/>
      <c r="G305" s="147"/>
    </row>
    <row r="306" spans="3:7" x14ac:dyDescent="0.2">
      <c r="C306" s="147"/>
      <c r="D306" s="147"/>
      <c r="E306" s="147"/>
      <c r="F306" s="147"/>
      <c r="G306" s="147"/>
    </row>
    <row r="307" spans="3:7" x14ac:dyDescent="0.2">
      <c r="C307" s="147"/>
      <c r="D307" s="147"/>
      <c r="E307" s="147"/>
      <c r="F307" s="147"/>
      <c r="G307" s="147"/>
    </row>
    <row r="308" spans="3:7" x14ac:dyDescent="0.2">
      <c r="C308" s="147"/>
      <c r="D308" s="147"/>
      <c r="E308" s="147"/>
      <c r="F308" s="147"/>
      <c r="G308" s="147"/>
    </row>
    <row r="309" spans="3:7" x14ac:dyDescent="0.2">
      <c r="C309" s="147"/>
      <c r="D309" s="147"/>
      <c r="E309" s="147"/>
      <c r="F309" s="147"/>
      <c r="G309" s="147"/>
    </row>
    <row r="310" spans="3:7" x14ac:dyDescent="0.2">
      <c r="C310" s="147"/>
      <c r="D310" s="147"/>
      <c r="E310" s="147"/>
      <c r="F310" s="147"/>
      <c r="G310" s="147"/>
    </row>
    <row r="311" spans="3:7" x14ac:dyDescent="0.2">
      <c r="C311" s="147"/>
      <c r="D311" s="147"/>
      <c r="E311" s="147"/>
      <c r="F311" s="147"/>
      <c r="G311" s="147"/>
    </row>
    <row r="312" spans="3:7" x14ac:dyDescent="0.2">
      <c r="C312" s="147"/>
      <c r="D312" s="147"/>
      <c r="E312" s="147"/>
      <c r="F312" s="147"/>
      <c r="G312" s="147"/>
    </row>
    <row r="313" spans="3:7" x14ac:dyDescent="0.2">
      <c r="C313" s="147"/>
      <c r="D313" s="147"/>
      <c r="E313" s="147"/>
      <c r="F313" s="147"/>
      <c r="G313" s="147"/>
    </row>
    <row r="314" spans="3:7" x14ac:dyDescent="0.2">
      <c r="C314" s="147"/>
      <c r="D314" s="147"/>
      <c r="E314" s="147"/>
      <c r="F314" s="147"/>
      <c r="G314" s="147"/>
    </row>
    <row r="315" spans="3:7" x14ac:dyDescent="0.2">
      <c r="C315" s="147"/>
      <c r="D315" s="147"/>
      <c r="E315" s="147"/>
      <c r="F315" s="147"/>
      <c r="G315" s="147"/>
    </row>
    <row r="316" spans="3:7" x14ac:dyDescent="0.2">
      <c r="C316" s="147"/>
      <c r="D316" s="147"/>
      <c r="E316" s="147"/>
      <c r="F316" s="147"/>
      <c r="G316" s="147"/>
    </row>
    <row r="317" spans="3:7" x14ac:dyDescent="0.2">
      <c r="C317" s="147"/>
      <c r="D317" s="147"/>
      <c r="E317" s="147"/>
      <c r="F317" s="147"/>
      <c r="G317" s="147"/>
    </row>
    <row r="318" spans="3:7" x14ac:dyDescent="0.2">
      <c r="C318" s="147"/>
      <c r="D318" s="147"/>
      <c r="E318" s="147"/>
      <c r="F318" s="147"/>
      <c r="G318" s="147"/>
    </row>
    <row r="319" spans="3:7" x14ac:dyDescent="0.2">
      <c r="C319" s="147"/>
      <c r="D319" s="147"/>
      <c r="E319" s="147"/>
      <c r="F319" s="147"/>
      <c r="G319" s="147"/>
    </row>
    <row r="320" spans="3:7" x14ac:dyDescent="0.2">
      <c r="C320" s="147"/>
      <c r="D320" s="147"/>
      <c r="E320" s="147"/>
      <c r="F320" s="147"/>
      <c r="G320" s="147"/>
    </row>
    <row r="321" spans="3:7" x14ac:dyDescent="0.2">
      <c r="C321" s="147"/>
      <c r="D321" s="147"/>
      <c r="E321" s="147"/>
      <c r="F321" s="147"/>
      <c r="G321" s="147"/>
    </row>
    <row r="322" spans="3:7" x14ac:dyDescent="0.2">
      <c r="C322" s="147"/>
      <c r="D322" s="147"/>
      <c r="E322" s="147"/>
      <c r="F322" s="147"/>
      <c r="G322" s="147"/>
    </row>
    <row r="323" spans="3:7" x14ac:dyDescent="0.2">
      <c r="C323" s="147"/>
      <c r="D323" s="147"/>
      <c r="E323" s="147"/>
      <c r="F323" s="147"/>
      <c r="G323" s="147"/>
    </row>
    <row r="324" spans="3:7" x14ac:dyDescent="0.2">
      <c r="C324" s="147"/>
      <c r="D324" s="147"/>
      <c r="E324" s="147"/>
      <c r="F324" s="147"/>
      <c r="G324" s="147"/>
    </row>
    <row r="325" spans="3:7" x14ac:dyDescent="0.2">
      <c r="C325" s="147"/>
      <c r="D325" s="147"/>
      <c r="E325" s="147"/>
      <c r="F325" s="147"/>
      <c r="G325" s="147"/>
    </row>
    <row r="326" spans="3:7" x14ac:dyDescent="0.2">
      <c r="C326" s="147"/>
      <c r="D326" s="147"/>
      <c r="E326" s="147"/>
      <c r="F326" s="147"/>
      <c r="G326" s="147"/>
    </row>
    <row r="327" spans="3:7" x14ac:dyDescent="0.2">
      <c r="C327" s="147"/>
      <c r="D327" s="147"/>
      <c r="E327" s="147"/>
      <c r="F327" s="147"/>
      <c r="G327" s="147"/>
    </row>
    <row r="328" spans="3:7" x14ac:dyDescent="0.2">
      <c r="C328" s="147"/>
      <c r="D328" s="147"/>
      <c r="E328" s="147"/>
      <c r="F328" s="147"/>
      <c r="G328" s="147"/>
    </row>
    <row r="329" spans="3:7" x14ac:dyDescent="0.2">
      <c r="C329" s="147"/>
      <c r="D329" s="147"/>
      <c r="E329" s="147"/>
      <c r="F329" s="147"/>
      <c r="G329" s="147"/>
    </row>
    <row r="330" spans="3:7" x14ac:dyDescent="0.2">
      <c r="C330" s="147"/>
      <c r="D330" s="147"/>
      <c r="E330" s="147"/>
      <c r="F330" s="147"/>
      <c r="G330" s="147"/>
    </row>
    <row r="331" spans="3:7" x14ac:dyDescent="0.2">
      <c r="C331" s="147"/>
      <c r="D331" s="147"/>
      <c r="E331" s="147"/>
      <c r="F331" s="147"/>
      <c r="G331" s="147"/>
    </row>
    <row r="332" spans="3:7" x14ac:dyDescent="0.2">
      <c r="C332" s="147"/>
      <c r="D332" s="147"/>
      <c r="E332" s="147"/>
      <c r="F332" s="147"/>
      <c r="G332" s="147"/>
    </row>
    <row r="333" spans="3:7" x14ac:dyDescent="0.2">
      <c r="C333" s="147"/>
      <c r="D333" s="147"/>
      <c r="E333" s="147"/>
      <c r="F333" s="147"/>
      <c r="G333" s="147"/>
    </row>
    <row r="334" spans="3:7" x14ac:dyDescent="0.2">
      <c r="C334" s="147"/>
      <c r="D334" s="147"/>
      <c r="E334" s="147"/>
      <c r="F334" s="147"/>
      <c r="G334" s="147"/>
    </row>
    <row r="335" spans="3:7" x14ac:dyDescent="0.2">
      <c r="C335" s="147"/>
      <c r="D335" s="147"/>
      <c r="E335" s="147"/>
      <c r="F335" s="147"/>
      <c r="G335" s="147"/>
    </row>
    <row r="336" spans="3:7" x14ac:dyDescent="0.2">
      <c r="C336" s="147"/>
      <c r="D336" s="147"/>
      <c r="E336" s="147"/>
      <c r="F336" s="147"/>
      <c r="G336" s="147"/>
    </row>
    <row r="337" spans="3:7" x14ac:dyDescent="0.2">
      <c r="C337" s="147"/>
      <c r="D337" s="147"/>
      <c r="E337" s="147"/>
      <c r="F337" s="147"/>
      <c r="G337" s="147"/>
    </row>
    <row r="338" spans="3:7" x14ac:dyDescent="0.2">
      <c r="C338" s="147"/>
      <c r="D338" s="147"/>
      <c r="E338" s="147"/>
      <c r="F338" s="147"/>
      <c r="G338" s="147"/>
    </row>
    <row r="339" spans="3:7" x14ac:dyDescent="0.2">
      <c r="C339" s="147"/>
      <c r="D339" s="147"/>
      <c r="E339" s="147"/>
      <c r="F339" s="147"/>
      <c r="G339" s="147"/>
    </row>
    <row r="340" spans="3:7" x14ac:dyDescent="0.2">
      <c r="C340" s="147"/>
      <c r="D340" s="147"/>
      <c r="E340" s="147"/>
      <c r="F340" s="147"/>
      <c r="G340" s="147"/>
    </row>
    <row r="341" spans="3:7" x14ac:dyDescent="0.2">
      <c r="C341" s="147"/>
      <c r="D341" s="147"/>
      <c r="E341" s="147"/>
      <c r="F341" s="147"/>
      <c r="G341" s="147"/>
    </row>
    <row r="342" spans="3:7" x14ac:dyDescent="0.2">
      <c r="C342" s="147"/>
      <c r="D342" s="147"/>
      <c r="E342" s="147"/>
      <c r="F342" s="147"/>
      <c r="G342" s="147"/>
    </row>
    <row r="343" spans="3:7" x14ac:dyDescent="0.2">
      <c r="C343" s="147"/>
      <c r="D343" s="147"/>
      <c r="E343" s="147"/>
      <c r="F343" s="147"/>
      <c r="G343" s="147"/>
    </row>
    <row r="344" spans="3:7" x14ac:dyDescent="0.2">
      <c r="C344" s="147"/>
      <c r="D344" s="147"/>
      <c r="E344" s="147"/>
      <c r="F344" s="147"/>
      <c r="G344" s="147"/>
    </row>
    <row r="345" spans="3:7" x14ac:dyDescent="0.2">
      <c r="C345" s="147"/>
      <c r="D345" s="147"/>
      <c r="E345" s="147"/>
      <c r="F345" s="147"/>
      <c r="G345" s="147"/>
    </row>
    <row r="346" spans="3:7" x14ac:dyDescent="0.2">
      <c r="C346" s="147"/>
      <c r="D346" s="147"/>
      <c r="E346" s="147"/>
      <c r="F346" s="147"/>
      <c r="G346" s="147"/>
    </row>
    <row r="347" spans="3:7" x14ac:dyDescent="0.2">
      <c r="C347" s="147"/>
      <c r="D347" s="147"/>
      <c r="E347" s="147"/>
      <c r="F347" s="147"/>
      <c r="G347" s="147"/>
    </row>
    <row r="348" spans="3:7" x14ac:dyDescent="0.2">
      <c r="C348" s="147"/>
      <c r="D348" s="147"/>
      <c r="E348" s="147"/>
      <c r="F348" s="147"/>
      <c r="G348" s="147"/>
    </row>
    <row r="349" spans="3:7" x14ac:dyDescent="0.2">
      <c r="C349" s="147"/>
      <c r="D349" s="147"/>
      <c r="E349" s="147"/>
      <c r="F349" s="147"/>
      <c r="G349" s="147"/>
    </row>
    <row r="350" spans="3:7" x14ac:dyDescent="0.2">
      <c r="C350" s="147"/>
      <c r="D350" s="147"/>
      <c r="E350" s="147"/>
      <c r="F350" s="147"/>
      <c r="G350" s="147"/>
    </row>
    <row r="351" spans="3:7" x14ac:dyDescent="0.2">
      <c r="C351" s="147"/>
      <c r="D351" s="147"/>
      <c r="E351" s="147"/>
      <c r="F351" s="147"/>
      <c r="G351" s="147"/>
    </row>
    <row r="352" spans="3:7" x14ac:dyDescent="0.2">
      <c r="C352" s="147"/>
      <c r="D352" s="147"/>
      <c r="E352" s="147"/>
      <c r="F352" s="147"/>
      <c r="G352" s="147"/>
    </row>
    <row r="353" spans="3:7" x14ac:dyDescent="0.2">
      <c r="C353" s="147"/>
      <c r="D353" s="147"/>
      <c r="E353" s="147"/>
      <c r="F353" s="147"/>
      <c r="G353" s="147"/>
    </row>
    <row r="354" spans="3:7" x14ac:dyDescent="0.2">
      <c r="C354" s="147"/>
      <c r="D354" s="147"/>
      <c r="E354" s="147"/>
      <c r="F354" s="147"/>
      <c r="G354" s="147"/>
    </row>
    <row r="355" spans="3:7" x14ac:dyDescent="0.2">
      <c r="C355" s="147"/>
      <c r="D355" s="147"/>
      <c r="E355" s="147"/>
      <c r="F355" s="147"/>
      <c r="G355" s="147"/>
    </row>
    <row r="356" spans="3:7" x14ac:dyDescent="0.2">
      <c r="C356" s="147"/>
      <c r="D356" s="147"/>
      <c r="E356" s="147"/>
      <c r="F356" s="147"/>
      <c r="G356" s="147"/>
    </row>
    <row r="357" spans="3:7" x14ac:dyDescent="0.2">
      <c r="C357" s="147"/>
      <c r="D357" s="147"/>
      <c r="E357" s="147"/>
      <c r="F357" s="147"/>
      <c r="G357" s="147"/>
    </row>
    <row r="358" spans="3:7" x14ac:dyDescent="0.2">
      <c r="C358" s="147"/>
      <c r="D358" s="147"/>
      <c r="E358" s="147"/>
      <c r="F358" s="147"/>
      <c r="G358" s="147"/>
    </row>
    <row r="359" spans="3:7" x14ac:dyDescent="0.2">
      <c r="C359" s="147"/>
      <c r="D359" s="147"/>
      <c r="E359" s="147"/>
      <c r="F359" s="147"/>
      <c r="G359" s="147"/>
    </row>
    <row r="360" spans="3:7" x14ac:dyDescent="0.2">
      <c r="C360" s="147"/>
      <c r="D360" s="147"/>
      <c r="E360" s="147"/>
      <c r="F360" s="147"/>
      <c r="G360" s="147"/>
    </row>
    <row r="361" spans="3:7" x14ac:dyDescent="0.2">
      <c r="C361" s="147"/>
      <c r="D361" s="147"/>
      <c r="E361" s="147"/>
      <c r="F361" s="147"/>
      <c r="G361" s="147"/>
    </row>
    <row r="362" spans="3:7" x14ac:dyDescent="0.2">
      <c r="C362" s="147"/>
      <c r="D362" s="147"/>
      <c r="E362" s="147"/>
      <c r="F362" s="147"/>
      <c r="G362" s="147"/>
    </row>
    <row r="363" spans="3:7" x14ac:dyDescent="0.2">
      <c r="C363" s="147"/>
      <c r="D363" s="147"/>
      <c r="E363" s="147"/>
      <c r="F363" s="147"/>
      <c r="G363" s="147"/>
    </row>
    <row r="364" spans="3:7" x14ac:dyDescent="0.2">
      <c r="C364" s="147"/>
      <c r="D364" s="147"/>
      <c r="E364" s="147"/>
      <c r="F364" s="147"/>
      <c r="G364" s="147"/>
    </row>
    <row r="365" spans="3:7" x14ac:dyDescent="0.2">
      <c r="C365" s="147"/>
      <c r="D365" s="147"/>
      <c r="E365" s="147"/>
      <c r="F365" s="147"/>
      <c r="G365" s="147"/>
    </row>
    <row r="366" spans="3:7" x14ac:dyDescent="0.2">
      <c r="C366" s="147"/>
      <c r="D366" s="147"/>
      <c r="E366" s="147"/>
      <c r="F366" s="147"/>
      <c r="G366" s="147"/>
    </row>
    <row r="367" spans="3:7" x14ac:dyDescent="0.2">
      <c r="C367" s="147"/>
      <c r="D367" s="147"/>
      <c r="E367" s="147"/>
      <c r="F367" s="147"/>
      <c r="G367" s="147"/>
    </row>
    <row r="368" spans="3:7" x14ac:dyDescent="0.2">
      <c r="C368" s="147"/>
      <c r="D368" s="147"/>
      <c r="E368" s="147"/>
      <c r="F368" s="147"/>
      <c r="G368" s="147"/>
    </row>
    <row r="369" spans="3:7" x14ac:dyDescent="0.2">
      <c r="C369" s="147"/>
      <c r="D369" s="147"/>
      <c r="E369" s="147"/>
      <c r="F369" s="147"/>
      <c r="G369" s="147"/>
    </row>
    <row r="370" spans="3:7" x14ac:dyDescent="0.2">
      <c r="C370" s="147"/>
      <c r="D370" s="147"/>
      <c r="E370" s="147"/>
      <c r="F370" s="147"/>
      <c r="G370" s="147"/>
    </row>
    <row r="371" spans="3:7" x14ac:dyDescent="0.2">
      <c r="C371" s="147"/>
      <c r="D371" s="147"/>
      <c r="E371" s="147"/>
      <c r="F371" s="147"/>
      <c r="G371" s="147"/>
    </row>
    <row r="372" spans="3:7" x14ac:dyDescent="0.2">
      <c r="C372" s="147"/>
      <c r="D372" s="147"/>
      <c r="E372" s="147"/>
      <c r="F372" s="147"/>
      <c r="G372" s="147"/>
    </row>
    <row r="373" spans="3:7" x14ac:dyDescent="0.2">
      <c r="C373" s="147"/>
      <c r="D373" s="147"/>
      <c r="E373" s="147"/>
      <c r="F373" s="147"/>
      <c r="G373" s="147"/>
    </row>
    <row r="374" spans="3:7" x14ac:dyDescent="0.2">
      <c r="C374" s="147"/>
      <c r="D374" s="147"/>
      <c r="E374" s="147"/>
      <c r="F374" s="147"/>
      <c r="G374" s="147"/>
    </row>
    <row r="375" spans="3:7" x14ac:dyDescent="0.2">
      <c r="C375" s="147"/>
      <c r="D375" s="147"/>
      <c r="E375" s="147"/>
      <c r="F375" s="147"/>
      <c r="G375" s="147"/>
    </row>
    <row r="376" spans="3:7" x14ac:dyDescent="0.2">
      <c r="C376" s="147"/>
      <c r="D376" s="147"/>
      <c r="E376" s="147"/>
      <c r="F376" s="147"/>
      <c r="G376" s="147"/>
    </row>
    <row r="377" spans="3:7" x14ac:dyDescent="0.2">
      <c r="C377" s="147"/>
      <c r="D377" s="147"/>
      <c r="E377" s="147"/>
      <c r="F377" s="147"/>
      <c r="G377" s="147"/>
    </row>
    <row r="378" spans="3:7" x14ac:dyDescent="0.2">
      <c r="C378" s="147"/>
      <c r="D378" s="147"/>
      <c r="E378" s="147"/>
      <c r="F378" s="147"/>
      <c r="G378" s="147"/>
    </row>
    <row r="379" spans="3:7" x14ac:dyDescent="0.2">
      <c r="C379" s="147"/>
      <c r="D379" s="147"/>
      <c r="E379" s="147"/>
      <c r="F379" s="147"/>
      <c r="G379" s="147"/>
    </row>
    <row r="380" spans="3:7" x14ac:dyDescent="0.2">
      <c r="C380" s="147"/>
      <c r="D380" s="147"/>
      <c r="E380" s="147"/>
      <c r="F380" s="147"/>
      <c r="G380" s="147"/>
    </row>
    <row r="381" spans="3:7" x14ac:dyDescent="0.2">
      <c r="C381" s="147"/>
      <c r="D381" s="147"/>
      <c r="E381" s="147"/>
      <c r="F381" s="147"/>
      <c r="G381" s="147"/>
    </row>
    <row r="382" spans="3:7" x14ac:dyDescent="0.2">
      <c r="C382" s="147"/>
      <c r="D382" s="147"/>
      <c r="E382" s="147"/>
      <c r="F382" s="147"/>
      <c r="G382" s="147"/>
    </row>
    <row r="383" spans="3:7" x14ac:dyDescent="0.2">
      <c r="C383" s="147"/>
      <c r="D383" s="147"/>
      <c r="E383" s="147"/>
      <c r="F383" s="147"/>
      <c r="G383" s="147"/>
    </row>
    <row r="384" spans="3:7" x14ac:dyDescent="0.2">
      <c r="C384" s="147"/>
      <c r="D384" s="147"/>
      <c r="E384" s="147"/>
      <c r="F384" s="147"/>
      <c r="G384" s="147"/>
    </row>
    <row r="385" spans="3:7" x14ac:dyDescent="0.2">
      <c r="C385" s="147"/>
      <c r="D385" s="147"/>
      <c r="E385" s="147"/>
      <c r="F385" s="147"/>
      <c r="G385" s="147"/>
    </row>
    <row r="386" spans="3:7" x14ac:dyDescent="0.2">
      <c r="C386" s="147"/>
      <c r="D386" s="147"/>
      <c r="E386" s="147"/>
      <c r="F386" s="147"/>
      <c r="G386" s="147"/>
    </row>
    <row r="387" spans="3:7" x14ac:dyDescent="0.2">
      <c r="C387" s="147"/>
      <c r="D387" s="147"/>
      <c r="E387" s="147"/>
      <c r="F387" s="147"/>
      <c r="G387" s="147"/>
    </row>
    <row r="388" spans="3:7" x14ac:dyDescent="0.2">
      <c r="C388" s="147"/>
      <c r="D388" s="147"/>
      <c r="E388" s="147"/>
      <c r="F388" s="147"/>
      <c r="G388" s="147"/>
    </row>
    <row r="389" spans="3:7" x14ac:dyDescent="0.2">
      <c r="C389" s="147"/>
      <c r="D389" s="147"/>
      <c r="E389" s="147"/>
      <c r="F389" s="147"/>
      <c r="G389" s="147"/>
    </row>
    <row r="390" spans="3:7" x14ac:dyDescent="0.2">
      <c r="C390" s="147"/>
      <c r="D390" s="147"/>
      <c r="E390" s="147"/>
      <c r="F390" s="147"/>
      <c r="G390" s="147"/>
    </row>
    <row r="391" spans="3:7" x14ac:dyDescent="0.2">
      <c r="C391" s="147"/>
      <c r="D391" s="147"/>
      <c r="E391" s="147"/>
      <c r="F391" s="147"/>
      <c r="G391" s="147"/>
    </row>
    <row r="392" spans="3:7" x14ac:dyDescent="0.2">
      <c r="C392" s="147"/>
      <c r="D392" s="147"/>
      <c r="E392" s="147"/>
      <c r="F392" s="147"/>
      <c r="G392" s="147"/>
    </row>
    <row r="393" spans="3:7" x14ac:dyDescent="0.2">
      <c r="C393" s="147"/>
      <c r="D393" s="147"/>
      <c r="E393" s="147"/>
      <c r="F393" s="147"/>
      <c r="G393" s="147"/>
    </row>
    <row r="394" spans="3:7" x14ac:dyDescent="0.2">
      <c r="C394" s="147"/>
      <c r="D394" s="147"/>
      <c r="E394" s="147"/>
      <c r="F394" s="147"/>
      <c r="G394" s="147"/>
    </row>
    <row r="395" spans="3:7" x14ac:dyDescent="0.2">
      <c r="C395" s="147"/>
      <c r="D395" s="147"/>
      <c r="E395" s="147"/>
      <c r="F395" s="147"/>
      <c r="G395" s="147"/>
    </row>
    <row r="396" spans="3:7" x14ac:dyDescent="0.2">
      <c r="C396" s="147"/>
      <c r="D396" s="147"/>
      <c r="E396" s="147"/>
      <c r="F396" s="147"/>
      <c r="G396" s="147"/>
    </row>
    <row r="397" spans="3:7" x14ac:dyDescent="0.2">
      <c r="C397" s="147"/>
      <c r="D397" s="147"/>
      <c r="E397" s="147"/>
      <c r="F397" s="147"/>
      <c r="G397" s="147"/>
    </row>
    <row r="398" spans="3:7" x14ac:dyDescent="0.2">
      <c r="C398" s="147"/>
      <c r="D398" s="147"/>
      <c r="E398" s="147"/>
      <c r="F398" s="147"/>
      <c r="G398" s="147"/>
    </row>
    <row r="399" spans="3:7" x14ac:dyDescent="0.2">
      <c r="C399" s="147"/>
      <c r="D399" s="147"/>
      <c r="E399" s="147"/>
      <c r="F399" s="147"/>
      <c r="G399" s="147"/>
    </row>
    <row r="400" spans="3:7" x14ac:dyDescent="0.2">
      <c r="C400" s="147"/>
      <c r="D400" s="147"/>
      <c r="E400" s="147"/>
      <c r="F400" s="147"/>
      <c r="G400" s="147"/>
    </row>
    <row r="401" spans="3:7" x14ac:dyDescent="0.2">
      <c r="C401" s="147"/>
      <c r="D401" s="147"/>
      <c r="E401" s="147"/>
      <c r="F401" s="147"/>
      <c r="G401" s="147"/>
    </row>
    <row r="402" spans="3:7" x14ac:dyDescent="0.2">
      <c r="C402" s="147"/>
      <c r="D402" s="147"/>
      <c r="E402" s="147"/>
      <c r="F402" s="147"/>
      <c r="G402" s="147"/>
    </row>
    <row r="403" spans="3:7" x14ac:dyDescent="0.2">
      <c r="C403" s="147"/>
      <c r="D403" s="147"/>
      <c r="E403" s="147"/>
      <c r="F403" s="147"/>
      <c r="G403" s="147"/>
    </row>
    <row r="404" spans="3:7" x14ac:dyDescent="0.2">
      <c r="C404" s="147"/>
      <c r="D404" s="147"/>
      <c r="E404" s="147"/>
      <c r="F404" s="147"/>
      <c r="G404" s="147"/>
    </row>
    <row r="405" spans="3:7" x14ac:dyDescent="0.2">
      <c r="C405" s="147"/>
      <c r="D405" s="147"/>
      <c r="E405" s="147"/>
      <c r="F405" s="147"/>
      <c r="G405" s="147"/>
    </row>
    <row r="406" spans="3:7" x14ac:dyDescent="0.2">
      <c r="C406" s="147"/>
      <c r="D406" s="147"/>
      <c r="E406" s="147"/>
      <c r="F406" s="147"/>
      <c r="G406" s="147"/>
    </row>
    <row r="407" spans="3:7" x14ac:dyDescent="0.2">
      <c r="C407" s="147"/>
      <c r="D407" s="147"/>
      <c r="E407" s="147"/>
      <c r="F407" s="147"/>
      <c r="G407" s="147"/>
    </row>
    <row r="408" spans="3:7" x14ac:dyDescent="0.2">
      <c r="C408" s="147"/>
      <c r="D408" s="147"/>
      <c r="E408" s="147"/>
      <c r="F408" s="147"/>
      <c r="G408" s="147"/>
    </row>
    <row r="409" spans="3:7" x14ac:dyDescent="0.2">
      <c r="C409" s="147"/>
      <c r="D409" s="147"/>
      <c r="E409" s="147"/>
      <c r="F409" s="147"/>
      <c r="G409" s="147"/>
    </row>
    <row r="410" spans="3:7" x14ac:dyDescent="0.2">
      <c r="C410" s="147"/>
      <c r="D410" s="147"/>
      <c r="E410" s="147"/>
      <c r="F410" s="147"/>
      <c r="G410" s="147"/>
    </row>
    <row r="411" spans="3:7" x14ac:dyDescent="0.2">
      <c r="C411" s="147"/>
      <c r="D411" s="147"/>
      <c r="E411" s="147"/>
      <c r="F411" s="147"/>
      <c r="G411" s="147"/>
    </row>
    <row r="412" spans="3:7" x14ac:dyDescent="0.2">
      <c r="C412" s="147"/>
      <c r="D412" s="147"/>
      <c r="E412" s="147"/>
      <c r="F412" s="147"/>
      <c r="G412" s="147"/>
    </row>
    <row r="413" spans="3:7" x14ac:dyDescent="0.2">
      <c r="C413" s="147"/>
      <c r="D413" s="147"/>
      <c r="E413" s="147"/>
      <c r="F413" s="147"/>
      <c r="G413" s="147"/>
    </row>
    <row r="414" spans="3:7" x14ac:dyDescent="0.2">
      <c r="C414" s="147"/>
      <c r="D414" s="147"/>
      <c r="E414" s="147"/>
      <c r="F414" s="147"/>
      <c r="G414" s="147"/>
    </row>
    <row r="415" spans="3:7" x14ac:dyDescent="0.2">
      <c r="C415" s="147"/>
      <c r="D415" s="147"/>
      <c r="E415" s="147"/>
      <c r="F415" s="147"/>
      <c r="G415" s="147"/>
    </row>
    <row r="416" spans="3:7" x14ac:dyDescent="0.2">
      <c r="C416" s="147"/>
      <c r="D416" s="147"/>
      <c r="E416" s="147"/>
      <c r="F416" s="147"/>
      <c r="G416" s="147"/>
    </row>
    <row r="417" spans="3:7" x14ac:dyDescent="0.2">
      <c r="C417" s="147"/>
      <c r="D417" s="147"/>
      <c r="E417" s="147"/>
      <c r="F417" s="147"/>
      <c r="G417" s="147"/>
    </row>
    <row r="418" spans="3:7" x14ac:dyDescent="0.2">
      <c r="C418" s="147"/>
      <c r="D418" s="147"/>
      <c r="E418" s="147"/>
      <c r="F418" s="147"/>
      <c r="G418" s="147"/>
    </row>
    <row r="419" spans="3:7" x14ac:dyDescent="0.2">
      <c r="C419" s="147"/>
      <c r="D419" s="147"/>
      <c r="E419" s="147"/>
      <c r="F419" s="147"/>
      <c r="G419" s="147"/>
    </row>
    <row r="420" spans="3:7" x14ac:dyDescent="0.2">
      <c r="C420" s="147"/>
      <c r="D420" s="147"/>
      <c r="E420" s="147"/>
      <c r="F420" s="147"/>
      <c r="G420" s="147"/>
    </row>
    <row r="421" spans="3:7" x14ac:dyDescent="0.2">
      <c r="C421" s="147"/>
      <c r="D421" s="147"/>
      <c r="E421" s="147"/>
      <c r="F421" s="147"/>
      <c r="G421" s="147"/>
    </row>
    <row r="422" spans="3:7" x14ac:dyDescent="0.2">
      <c r="C422" s="147"/>
      <c r="D422" s="147"/>
      <c r="E422" s="147"/>
      <c r="F422" s="147"/>
      <c r="G422" s="147"/>
    </row>
    <row r="423" spans="3:7" x14ac:dyDescent="0.2">
      <c r="C423" s="147"/>
      <c r="D423" s="147"/>
      <c r="E423" s="147"/>
      <c r="F423" s="147"/>
      <c r="G423" s="147"/>
    </row>
    <row r="424" spans="3:7" x14ac:dyDescent="0.2">
      <c r="C424" s="147"/>
      <c r="D424" s="147"/>
      <c r="E424" s="147"/>
      <c r="F424" s="147"/>
      <c r="G424" s="147"/>
    </row>
    <row r="425" spans="3:7" x14ac:dyDescent="0.2">
      <c r="C425" s="147"/>
      <c r="D425" s="147"/>
      <c r="E425" s="147"/>
      <c r="F425" s="147"/>
      <c r="G425" s="147"/>
    </row>
    <row r="426" spans="3:7" x14ac:dyDescent="0.2">
      <c r="C426" s="147"/>
      <c r="D426" s="147"/>
      <c r="E426" s="147"/>
      <c r="F426" s="147"/>
      <c r="G426" s="147"/>
    </row>
    <row r="427" spans="3:7" x14ac:dyDescent="0.2">
      <c r="C427" s="147"/>
      <c r="D427" s="147"/>
      <c r="E427" s="147"/>
      <c r="F427" s="147"/>
      <c r="G427" s="147"/>
    </row>
    <row r="428" spans="3:7" x14ac:dyDescent="0.2">
      <c r="C428" s="147"/>
      <c r="D428" s="147"/>
      <c r="E428" s="147"/>
      <c r="F428" s="147"/>
      <c r="G428" s="147"/>
    </row>
    <row r="429" spans="3:7" x14ac:dyDescent="0.2">
      <c r="C429" s="147"/>
      <c r="D429" s="147"/>
      <c r="E429" s="147"/>
      <c r="F429" s="147"/>
      <c r="G429" s="147"/>
    </row>
    <row r="430" spans="3:7" x14ac:dyDescent="0.2">
      <c r="C430" s="147"/>
      <c r="D430" s="147"/>
      <c r="E430" s="147"/>
      <c r="F430" s="147"/>
      <c r="G430" s="147"/>
    </row>
    <row r="431" spans="3:7" x14ac:dyDescent="0.2">
      <c r="C431" s="147"/>
      <c r="D431" s="147"/>
      <c r="E431" s="147"/>
      <c r="F431" s="147"/>
      <c r="G431" s="147"/>
    </row>
    <row r="432" spans="3:7" x14ac:dyDescent="0.2">
      <c r="C432" s="147"/>
      <c r="D432" s="147"/>
      <c r="E432" s="147"/>
      <c r="F432" s="147"/>
      <c r="G432" s="147"/>
    </row>
    <row r="433" spans="3:7" x14ac:dyDescent="0.2">
      <c r="C433" s="147"/>
      <c r="D433" s="147"/>
      <c r="E433" s="147"/>
      <c r="F433" s="147"/>
      <c r="G433" s="147"/>
    </row>
    <row r="434" spans="3:7" x14ac:dyDescent="0.2">
      <c r="C434" s="147"/>
      <c r="D434" s="147"/>
      <c r="E434" s="147"/>
      <c r="F434" s="147"/>
      <c r="G434" s="147"/>
    </row>
    <row r="435" spans="3:7" x14ac:dyDescent="0.2">
      <c r="C435" s="147"/>
      <c r="D435" s="147"/>
      <c r="E435" s="147"/>
      <c r="F435" s="147"/>
      <c r="G435" s="147"/>
    </row>
    <row r="436" spans="3:7" x14ac:dyDescent="0.2">
      <c r="C436" s="147"/>
      <c r="D436" s="147"/>
      <c r="E436" s="147"/>
      <c r="F436" s="147"/>
      <c r="G436" s="147"/>
    </row>
    <row r="437" spans="3:7" x14ac:dyDescent="0.2">
      <c r="C437" s="147"/>
      <c r="D437" s="147"/>
      <c r="E437" s="147"/>
      <c r="F437" s="147"/>
      <c r="G437" s="147"/>
    </row>
    <row r="438" spans="3:7" x14ac:dyDescent="0.2">
      <c r="C438" s="147"/>
      <c r="D438" s="147"/>
      <c r="E438" s="147"/>
      <c r="F438" s="147"/>
      <c r="G438" s="147"/>
    </row>
    <row r="439" spans="3:7" x14ac:dyDescent="0.2">
      <c r="C439" s="147"/>
      <c r="D439" s="147"/>
      <c r="E439" s="147"/>
      <c r="F439" s="147"/>
      <c r="G439" s="147"/>
    </row>
    <row r="440" spans="3:7" x14ac:dyDescent="0.2">
      <c r="C440" s="147"/>
      <c r="D440" s="147"/>
      <c r="E440" s="147"/>
      <c r="F440" s="147"/>
      <c r="G440" s="147"/>
    </row>
    <row r="441" spans="3:7" x14ac:dyDescent="0.2">
      <c r="C441" s="147"/>
      <c r="D441" s="147"/>
      <c r="E441" s="147"/>
      <c r="F441" s="147"/>
      <c r="G441" s="147"/>
    </row>
    <row r="442" spans="3:7" x14ac:dyDescent="0.2">
      <c r="C442" s="147"/>
      <c r="D442" s="147"/>
      <c r="E442" s="147"/>
      <c r="F442" s="147"/>
      <c r="G442" s="147"/>
    </row>
    <row r="443" spans="3:7" x14ac:dyDescent="0.2">
      <c r="C443" s="147"/>
      <c r="D443" s="147"/>
      <c r="E443" s="147"/>
      <c r="F443" s="147"/>
      <c r="G443" s="147"/>
    </row>
    <row r="444" spans="3:7" x14ac:dyDescent="0.2">
      <c r="C444" s="147"/>
      <c r="D444" s="147"/>
      <c r="E444" s="147"/>
      <c r="F444" s="147"/>
      <c r="G444" s="147"/>
    </row>
    <row r="445" spans="3:7" x14ac:dyDescent="0.2">
      <c r="C445" s="147"/>
      <c r="D445" s="147"/>
      <c r="E445" s="147"/>
      <c r="F445" s="147"/>
      <c r="G445" s="147"/>
    </row>
    <row r="446" spans="3:7" x14ac:dyDescent="0.2">
      <c r="C446" s="147"/>
      <c r="D446" s="147"/>
      <c r="E446" s="147"/>
      <c r="F446" s="147"/>
      <c r="G446" s="147"/>
    </row>
    <row r="447" spans="3:7" x14ac:dyDescent="0.2">
      <c r="C447" s="147"/>
      <c r="D447" s="147"/>
      <c r="E447" s="147"/>
      <c r="F447" s="147"/>
      <c r="G447" s="147"/>
    </row>
    <row r="448" spans="3:7" x14ac:dyDescent="0.2">
      <c r="C448" s="147"/>
      <c r="D448" s="147"/>
      <c r="E448" s="147"/>
      <c r="F448" s="147"/>
      <c r="G448" s="147"/>
    </row>
    <row r="449" spans="3:7" x14ac:dyDescent="0.2">
      <c r="C449" s="147"/>
      <c r="D449" s="147"/>
      <c r="E449" s="147"/>
      <c r="F449" s="147"/>
      <c r="G449" s="147"/>
    </row>
    <row r="450" spans="3:7" x14ac:dyDescent="0.2">
      <c r="C450" s="147"/>
      <c r="D450" s="147"/>
      <c r="E450" s="147"/>
      <c r="F450" s="147"/>
      <c r="G450" s="147"/>
    </row>
    <row r="451" spans="3:7" x14ac:dyDescent="0.2">
      <c r="C451" s="147"/>
      <c r="D451" s="147"/>
      <c r="E451" s="147"/>
      <c r="F451" s="147"/>
      <c r="G451" s="147"/>
    </row>
    <row r="452" spans="3:7" x14ac:dyDescent="0.2">
      <c r="C452" s="147"/>
      <c r="D452" s="147"/>
      <c r="E452" s="147"/>
      <c r="F452" s="147"/>
      <c r="G452" s="147"/>
    </row>
    <row r="453" spans="3:7" x14ac:dyDescent="0.2">
      <c r="C453" s="147"/>
      <c r="D453" s="147"/>
      <c r="E453" s="147"/>
      <c r="F453" s="147"/>
      <c r="G453" s="147"/>
    </row>
    <row r="454" spans="3:7" x14ac:dyDescent="0.2">
      <c r="C454" s="147"/>
      <c r="D454" s="147"/>
      <c r="E454" s="147"/>
      <c r="F454" s="147"/>
      <c r="G454" s="147"/>
    </row>
    <row r="455" spans="3:7" x14ac:dyDescent="0.2">
      <c r="C455" s="147"/>
      <c r="D455" s="147"/>
      <c r="E455" s="147"/>
      <c r="F455" s="147"/>
      <c r="G455" s="147"/>
    </row>
    <row r="456" spans="3:7" x14ac:dyDescent="0.2">
      <c r="C456" s="147"/>
      <c r="D456" s="147"/>
      <c r="E456" s="147"/>
      <c r="F456" s="147"/>
      <c r="G456" s="147"/>
    </row>
    <row r="457" spans="3:7" x14ac:dyDescent="0.2">
      <c r="C457" s="147"/>
      <c r="D457" s="147"/>
      <c r="E457" s="147"/>
      <c r="F457" s="147"/>
      <c r="G457" s="147"/>
    </row>
    <row r="458" spans="3:7" x14ac:dyDescent="0.2">
      <c r="C458" s="147"/>
      <c r="D458" s="147"/>
      <c r="E458" s="147"/>
      <c r="F458" s="147"/>
      <c r="G458" s="147"/>
    </row>
    <row r="459" spans="3:7" x14ac:dyDescent="0.2">
      <c r="C459" s="147"/>
      <c r="D459" s="147"/>
      <c r="E459" s="147"/>
      <c r="F459" s="147"/>
      <c r="G459" s="147"/>
    </row>
    <row r="460" spans="3:7" x14ac:dyDescent="0.2">
      <c r="C460" s="147"/>
      <c r="D460" s="147"/>
      <c r="E460" s="147"/>
      <c r="F460" s="147"/>
      <c r="G460" s="147"/>
    </row>
    <row r="461" spans="3:7" x14ac:dyDescent="0.2">
      <c r="C461" s="147"/>
      <c r="D461" s="147"/>
      <c r="E461" s="147"/>
      <c r="F461" s="147"/>
      <c r="G461" s="147"/>
    </row>
    <row r="462" spans="3:7" x14ac:dyDescent="0.2">
      <c r="C462" s="147"/>
      <c r="D462" s="147"/>
      <c r="E462" s="147"/>
      <c r="F462" s="147"/>
      <c r="G462" s="147"/>
    </row>
    <row r="463" spans="3:7" x14ac:dyDescent="0.2">
      <c r="C463" s="147"/>
      <c r="D463" s="147"/>
      <c r="E463" s="147"/>
      <c r="F463" s="147"/>
      <c r="G463" s="147"/>
    </row>
    <row r="464" spans="3:7" x14ac:dyDescent="0.2">
      <c r="C464" s="147"/>
      <c r="D464" s="147"/>
      <c r="E464" s="147"/>
      <c r="F464" s="147"/>
      <c r="G464" s="147"/>
    </row>
    <row r="465" spans="3:7" x14ac:dyDescent="0.2">
      <c r="C465" s="147"/>
      <c r="D465" s="147"/>
      <c r="E465" s="147"/>
      <c r="F465" s="147"/>
      <c r="G465" s="147"/>
    </row>
    <row r="466" spans="3:7" x14ac:dyDescent="0.2">
      <c r="C466" s="147"/>
      <c r="D466" s="147"/>
      <c r="E466" s="147"/>
      <c r="F466" s="147"/>
      <c r="G466" s="147"/>
    </row>
    <row r="467" spans="3:7" x14ac:dyDescent="0.2">
      <c r="C467" s="147"/>
      <c r="D467" s="147"/>
      <c r="E467" s="147"/>
      <c r="F467" s="147"/>
      <c r="G467" s="147"/>
    </row>
    <row r="468" spans="3:7" x14ac:dyDescent="0.2">
      <c r="C468" s="147"/>
      <c r="D468" s="147"/>
      <c r="E468" s="147"/>
      <c r="F468" s="147"/>
      <c r="G468" s="147"/>
    </row>
    <row r="469" spans="3:7" x14ac:dyDescent="0.2">
      <c r="C469" s="147"/>
      <c r="D469" s="147"/>
      <c r="E469" s="147"/>
      <c r="F469" s="147"/>
      <c r="G469" s="147"/>
    </row>
    <row r="470" spans="3:7" x14ac:dyDescent="0.2">
      <c r="C470" s="147"/>
      <c r="D470" s="147"/>
      <c r="E470" s="147"/>
      <c r="F470" s="147"/>
      <c r="G470" s="147"/>
    </row>
    <row r="471" spans="3:7" x14ac:dyDescent="0.2">
      <c r="C471" s="147"/>
      <c r="D471" s="147"/>
      <c r="E471" s="147"/>
      <c r="F471" s="147"/>
      <c r="G471" s="147"/>
    </row>
    <row r="472" spans="3:7" x14ac:dyDescent="0.2">
      <c r="C472" s="147"/>
      <c r="D472" s="147"/>
      <c r="E472" s="147"/>
      <c r="F472" s="147"/>
      <c r="G472" s="147"/>
    </row>
    <row r="473" spans="3:7" x14ac:dyDescent="0.2">
      <c r="C473" s="147"/>
      <c r="D473" s="147"/>
      <c r="E473" s="147"/>
      <c r="F473" s="147"/>
      <c r="G473" s="147"/>
    </row>
    <row r="474" spans="3:7" x14ac:dyDescent="0.2">
      <c r="C474" s="147"/>
      <c r="D474" s="147"/>
      <c r="E474" s="147"/>
      <c r="F474" s="147"/>
      <c r="G474" s="147"/>
    </row>
    <row r="475" spans="3:7" x14ac:dyDescent="0.2">
      <c r="C475" s="147"/>
      <c r="D475" s="147"/>
      <c r="E475" s="147"/>
      <c r="F475" s="147"/>
      <c r="G475" s="147"/>
    </row>
    <row r="476" spans="3:7" x14ac:dyDescent="0.2">
      <c r="C476" s="147"/>
      <c r="D476" s="147"/>
      <c r="E476" s="147"/>
      <c r="F476" s="147"/>
      <c r="G476" s="147"/>
    </row>
    <row r="477" spans="3:7" x14ac:dyDescent="0.2">
      <c r="C477" s="147"/>
      <c r="D477" s="147"/>
      <c r="E477" s="147"/>
      <c r="F477" s="147"/>
      <c r="G477" s="147"/>
    </row>
    <row r="478" spans="3:7" x14ac:dyDescent="0.2">
      <c r="C478" s="147"/>
      <c r="D478" s="147"/>
      <c r="E478" s="147"/>
      <c r="F478" s="147"/>
      <c r="G478" s="147"/>
    </row>
    <row r="479" spans="3:7" x14ac:dyDescent="0.2">
      <c r="C479" s="147"/>
      <c r="D479" s="147"/>
      <c r="E479" s="147"/>
      <c r="F479" s="147"/>
      <c r="G479" s="147"/>
    </row>
    <row r="480" spans="3:7" x14ac:dyDescent="0.2">
      <c r="C480" s="147"/>
      <c r="D480" s="147"/>
      <c r="E480" s="147"/>
      <c r="F480" s="147"/>
      <c r="G480" s="147"/>
    </row>
    <row r="481" spans="3:7" x14ac:dyDescent="0.2">
      <c r="C481" s="147"/>
      <c r="D481" s="147"/>
      <c r="E481" s="147"/>
      <c r="F481" s="147"/>
      <c r="G481" s="147"/>
    </row>
    <row r="482" spans="3:7" x14ac:dyDescent="0.2">
      <c r="C482" s="147"/>
      <c r="D482" s="147"/>
      <c r="E482" s="147"/>
      <c r="F482" s="147"/>
      <c r="G482" s="147"/>
    </row>
    <row r="483" spans="3:7" x14ac:dyDescent="0.2">
      <c r="C483" s="147"/>
      <c r="D483" s="147"/>
      <c r="E483" s="147"/>
      <c r="F483" s="147"/>
      <c r="G483" s="147"/>
    </row>
    <row r="484" spans="3:7" x14ac:dyDescent="0.2">
      <c r="C484" s="147"/>
      <c r="D484" s="147"/>
      <c r="E484" s="147"/>
      <c r="F484" s="147"/>
      <c r="G484" s="147"/>
    </row>
    <row r="485" spans="3:7" x14ac:dyDescent="0.2">
      <c r="C485" s="147"/>
      <c r="D485" s="147"/>
      <c r="E485" s="147"/>
      <c r="F485" s="147"/>
      <c r="G485" s="147"/>
    </row>
    <row r="486" spans="3:7" x14ac:dyDescent="0.2">
      <c r="C486" s="147"/>
      <c r="D486" s="147"/>
      <c r="E486" s="147"/>
      <c r="F486" s="147"/>
      <c r="G486" s="147"/>
    </row>
    <row r="487" spans="3:7" x14ac:dyDescent="0.2">
      <c r="C487" s="147"/>
      <c r="D487" s="147"/>
      <c r="E487" s="147"/>
      <c r="F487" s="147"/>
      <c r="G487" s="147"/>
    </row>
    <row r="488" spans="3:7" x14ac:dyDescent="0.2">
      <c r="C488" s="147"/>
      <c r="D488" s="147"/>
      <c r="E488" s="147"/>
      <c r="F488" s="147"/>
      <c r="G488" s="147"/>
    </row>
    <row r="489" spans="3:7" x14ac:dyDescent="0.2">
      <c r="C489" s="147"/>
      <c r="D489" s="147"/>
      <c r="E489" s="147"/>
      <c r="F489" s="147"/>
      <c r="G489" s="147"/>
    </row>
    <row r="490" spans="3:7" x14ac:dyDescent="0.2">
      <c r="C490" s="147"/>
      <c r="D490" s="147"/>
      <c r="E490" s="147"/>
      <c r="F490" s="147"/>
      <c r="G490" s="147"/>
    </row>
    <row r="491" spans="3:7" x14ac:dyDescent="0.2">
      <c r="C491" s="147"/>
      <c r="D491" s="147"/>
      <c r="E491" s="147"/>
      <c r="F491" s="147"/>
      <c r="G491" s="147"/>
    </row>
    <row r="492" spans="3:7" x14ac:dyDescent="0.2">
      <c r="C492" s="147"/>
      <c r="D492" s="147"/>
      <c r="E492" s="147"/>
      <c r="F492" s="147"/>
      <c r="G492" s="147"/>
    </row>
    <row r="493" spans="3:7" x14ac:dyDescent="0.2">
      <c r="C493" s="147"/>
      <c r="D493" s="147"/>
      <c r="E493" s="147"/>
      <c r="F493" s="147"/>
      <c r="G493" s="147"/>
    </row>
    <row r="494" spans="3:7" x14ac:dyDescent="0.2">
      <c r="C494" s="147"/>
      <c r="D494" s="147"/>
      <c r="E494" s="147"/>
      <c r="F494" s="147"/>
      <c r="G494" s="147"/>
    </row>
    <row r="495" spans="3:7" x14ac:dyDescent="0.2">
      <c r="C495" s="147"/>
      <c r="D495" s="147"/>
      <c r="E495" s="147"/>
      <c r="F495" s="147"/>
      <c r="G495" s="147"/>
    </row>
    <row r="496" spans="3:7" x14ac:dyDescent="0.2">
      <c r="C496" s="147"/>
      <c r="D496" s="147"/>
      <c r="E496" s="147"/>
      <c r="F496" s="147"/>
      <c r="G496" s="147"/>
    </row>
    <row r="497" spans="3:7" x14ac:dyDescent="0.2">
      <c r="C497" s="147"/>
      <c r="D497" s="147"/>
      <c r="E497" s="147"/>
      <c r="F497" s="147"/>
      <c r="G497" s="147"/>
    </row>
    <row r="498" spans="3:7" x14ac:dyDescent="0.2">
      <c r="C498" s="147"/>
      <c r="D498" s="147"/>
      <c r="E498" s="147"/>
      <c r="F498" s="147"/>
      <c r="G498" s="147"/>
    </row>
    <row r="499" spans="3:7" x14ac:dyDescent="0.2">
      <c r="C499" s="147"/>
      <c r="D499" s="147"/>
      <c r="E499" s="147"/>
      <c r="F499" s="147"/>
      <c r="G499" s="147"/>
    </row>
    <row r="500" spans="3:7" x14ac:dyDescent="0.2">
      <c r="C500" s="147"/>
      <c r="D500" s="147"/>
      <c r="E500" s="147"/>
      <c r="F500" s="147"/>
      <c r="G500" s="147"/>
    </row>
    <row r="501" spans="3:7" x14ac:dyDescent="0.2">
      <c r="C501" s="147"/>
      <c r="D501" s="147"/>
      <c r="E501" s="147"/>
      <c r="F501" s="147"/>
      <c r="G501" s="147"/>
    </row>
    <row r="502" spans="3:7" x14ac:dyDescent="0.2">
      <c r="C502" s="147"/>
      <c r="D502" s="147"/>
      <c r="E502" s="147"/>
      <c r="F502" s="147"/>
      <c r="G502" s="147"/>
    </row>
    <row r="503" spans="3:7" x14ac:dyDescent="0.2">
      <c r="C503" s="147"/>
      <c r="D503" s="147"/>
      <c r="E503" s="147"/>
      <c r="F503" s="147"/>
      <c r="G503" s="147"/>
    </row>
    <row r="504" spans="3:7" x14ac:dyDescent="0.2">
      <c r="C504" s="147"/>
      <c r="D504" s="147"/>
      <c r="E504" s="147"/>
      <c r="F504" s="147"/>
      <c r="G504" s="147"/>
    </row>
    <row r="505" spans="3:7" x14ac:dyDescent="0.2">
      <c r="C505" s="147"/>
      <c r="D505" s="147"/>
      <c r="E505" s="147"/>
      <c r="F505" s="147"/>
      <c r="G505" s="147"/>
    </row>
    <row r="506" spans="3:7" x14ac:dyDescent="0.2">
      <c r="C506" s="147"/>
      <c r="D506" s="147"/>
      <c r="E506" s="147"/>
      <c r="F506" s="147"/>
      <c r="G506" s="147"/>
    </row>
    <row r="507" spans="3:7" x14ac:dyDescent="0.2">
      <c r="C507" s="147"/>
      <c r="D507" s="147"/>
      <c r="E507" s="147"/>
      <c r="F507" s="147"/>
      <c r="G507" s="147"/>
    </row>
    <row r="508" spans="3:7" x14ac:dyDescent="0.2">
      <c r="C508" s="147"/>
      <c r="D508" s="147"/>
      <c r="E508" s="147"/>
      <c r="F508" s="147"/>
      <c r="G508" s="147"/>
    </row>
    <row r="509" spans="3:7" x14ac:dyDescent="0.2">
      <c r="C509" s="147"/>
      <c r="D509" s="147"/>
      <c r="E509" s="147"/>
      <c r="F509" s="147"/>
      <c r="G509" s="147"/>
    </row>
    <row r="510" spans="3:7" x14ac:dyDescent="0.2">
      <c r="C510" s="147"/>
      <c r="D510" s="147"/>
      <c r="E510" s="147"/>
      <c r="F510" s="147"/>
      <c r="G510" s="147"/>
    </row>
    <row r="511" spans="3:7" x14ac:dyDescent="0.2">
      <c r="C511" s="147"/>
      <c r="D511" s="147"/>
      <c r="E511" s="147"/>
      <c r="F511" s="147"/>
      <c r="G511" s="147"/>
    </row>
    <row r="512" spans="3:7" x14ac:dyDescent="0.2">
      <c r="C512" s="147"/>
      <c r="D512" s="147"/>
      <c r="E512" s="147"/>
      <c r="F512" s="147"/>
      <c r="G512" s="147"/>
    </row>
    <row r="513" spans="3:7" x14ac:dyDescent="0.2">
      <c r="C513" s="147"/>
      <c r="D513" s="147"/>
      <c r="E513" s="147"/>
      <c r="F513" s="147"/>
      <c r="G513" s="147"/>
    </row>
    <row r="514" spans="3:7" x14ac:dyDescent="0.2">
      <c r="C514" s="147"/>
      <c r="D514" s="147"/>
      <c r="E514" s="147"/>
      <c r="F514" s="147"/>
      <c r="G514" s="147"/>
    </row>
    <row r="515" spans="3:7" x14ac:dyDescent="0.2">
      <c r="C515" s="147"/>
      <c r="D515" s="147"/>
      <c r="E515" s="147"/>
      <c r="F515" s="147"/>
      <c r="G515" s="147"/>
    </row>
    <row r="516" spans="3:7" x14ac:dyDescent="0.2">
      <c r="C516" s="147"/>
      <c r="D516" s="147"/>
      <c r="E516" s="147"/>
      <c r="F516" s="147"/>
      <c r="G516" s="147"/>
    </row>
    <row r="517" spans="3:7" x14ac:dyDescent="0.2">
      <c r="C517" s="147"/>
      <c r="D517" s="147"/>
      <c r="E517" s="147"/>
      <c r="F517" s="147"/>
      <c r="G517" s="147"/>
    </row>
    <row r="518" spans="3:7" x14ac:dyDescent="0.2">
      <c r="C518" s="147"/>
      <c r="D518" s="147"/>
      <c r="E518" s="147"/>
      <c r="F518" s="147"/>
      <c r="G518" s="147"/>
    </row>
    <row r="519" spans="3:7" x14ac:dyDescent="0.2">
      <c r="C519" s="147"/>
      <c r="D519" s="147"/>
      <c r="E519" s="147"/>
      <c r="F519" s="147"/>
      <c r="G519" s="147"/>
    </row>
    <row r="520" spans="3:7" x14ac:dyDescent="0.2">
      <c r="C520" s="147"/>
      <c r="D520" s="147"/>
      <c r="E520" s="147"/>
      <c r="F520" s="147"/>
      <c r="G520" s="147"/>
    </row>
    <row r="521" spans="3:7" x14ac:dyDescent="0.2">
      <c r="C521" s="147"/>
      <c r="D521" s="147"/>
      <c r="E521" s="147"/>
      <c r="F521" s="147"/>
      <c r="G521" s="147"/>
    </row>
    <row r="522" spans="3:7" x14ac:dyDescent="0.2">
      <c r="C522" s="147"/>
      <c r="D522" s="147"/>
      <c r="E522" s="147"/>
      <c r="F522" s="147"/>
      <c r="G522" s="147"/>
    </row>
    <row r="523" spans="3:7" x14ac:dyDescent="0.2">
      <c r="C523" s="147"/>
      <c r="D523" s="147"/>
      <c r="E523" s="147"/>
      <c r="F523" s="147"/>
      <c r="G523" s="147"/>
    </row>
    <row r="524" spans="3:7" x14ac:dyDescent="0.2">
      <c r="C524" s="147"/>
      <c r="D524" s="147"/>
      <c r="E524" s="147"/>
      <c r="F524" s="147"/>
      <c r="G524" s="147"/>
    </row>
    <row r="525" spans="3:7" x14ac:dyDescent="0.2">
      <c r="C525" s="147"/>
      <c r="D525" s="147"/>
      <c r="E525" s="147"/>
      <c r="F525" s="147"/>
      <c r="G525" s="147"/>
    </row>
    <row r="526" spans="3:7" x14ac:dyDescent="0.2">
      <c r="C526" s="147"/>
      <c r="D526" s="147"/>
      <c r="E526" s="147"/>
      <c r="F526" s="147"/>
      <c r="G526" s="147"/>
    </row>
    <row r="527" spans="3:7" x14ac:dyDescent="0.2">
      <c r="C527" s="147"/>
      <c r="D527" s="147"/>
      <c r="E527" s="147"/>
      <c r="F527" s="147"/>
      <c r="G527" s="147"/>
    </row>
    <row r="528" spans="3:7" x14ac:dyDescent="0.2">
      <c r="C528" s="147"/>
      <c r="D528" s="147"/>
      <c r="E528" s="147"/>
      <c r="F528" s="147"/>
      <c r="G528" s="147"/>
    </row>
    <row r="529" spans="3:7" x14ac:dyDescent="0.2">
      <c r="C529" s="147"/>
      <c r="D529" s="147"/>
      <c r="E529" s="147"/>
      <c r="F529" s="147"/>
      <c r="G529" s="147"/>
    </row>
    <row r="530" spans="3:7" x14ac:dyDescent="0.2">
      <c r="C530" s="147"/>
      <c r="D530" s="147"/>
      <c r="E530" s="147"/>
      <c r="F530" s="147"/>
      <c r="G530" s="147"/>
    </row>
    <row r="531" spans="3:7" x14ac:dyDescent="0.2">
      <c r="C531" s="147"/>
      <c r="D531" s="147"/>
      <c r="E531" s="147"/>
      <c r="F531" s="147"/>
      <c r="G531" s="147"/>
    </row>
    <row r="532" spans="3:7" x14ac:dyDescent="0.2">
      <c r="C532" s="147"/>
      <c r="D532" s="147"/>
      <c r="E532" s="147"/>
      <c r="F532" s="147"/>
      <c r="G532" s="147"/>
    </row>
    <row r="533" spans="3:7" x14ac:dyDescent="0.2">
      <c r="C533" s="147"/>
      <c r="D533" s="147"/>
      <c r="E533" s="147"/>
      <c r="F533" s="147"/>
      <c r="G533" s="147"/>
    </row>
    <row r="534" spans="3:7" x14ac:dyDescent="0.2">
      <c r="C534" s="147"/>
      <c r="D534" s="147"/>
      <c r="E534" s="147"/>
      <c r="F534" s="147"/>
      <c r="G534" s="147"/>
    </row>
    <row r="535" spans="3:7" x14ac:dyDescent="0.2">
      <c r="C535" s="147"/>
      <c r="D535" s="147"/>
      <c r="E535" s="147"/>
      <c r="F535" s="147"/>
      <c r="G535" s="147"/>
    </row>
    <row r="536" spans="3:7" x14ac:dyDescent="0.2">
      <c r="C536" s="147"/>
      <c r="D536" s="147"/>
      <c r="E536" s="147"/>
      <c r="F536" s="147"/>
      <c r="G536" s="147"/>
    </row>
    <row r="537" spans="3:7" x14ac:dyDescent="0.2">
      <c r="C537" s="147"/>
      <c r="D537" s="147"/>
      <c r="E537" s="147"/>
      <c r="F537" s="147"/>
      <c r="G537" s="147"/>
    </row>
    <row r="538" spans="3:7" x14ac:dyDescent="0.2">
      <c r="C538" s="147"/>
      <c r="D538" s="147"/>
      <c r="E538" s="147"/>
      <c r="F538" s="147"/>
      <c r="G538" s="147"/>
    </row>
    <row r="539" spans="3:7" x14ac:dyDescent="0.2">
      <c r="C539" s="147"/>
      <c r="D539" s="147"/>
      <c r="E539" s="147"/>
      <c r="F539" s="147"/>
      <c r="G539" s="147"/>
    </row>
    <row r="540" spans="3:7" x14ac:dyDescent="0.2">
      <c r="C540" s="147"/>
      <c r="D540" s="147"/>
      <c r="E540" s="147"/>
      <c r="F540" s="147"/>
      <c r="G540" s="147"/>
    </row>
    <row r="541" spans="3:7" x14ac:dyDescent="0.2">
      <c r="C541" s="147"/>
      <c r="D541" s="147"/>
      <c r="E541" s="147"/>
      <c r="F541" s="147"/>
      <c r="G541" s="147"/>
    </row>
    <row r="542" spans="3:7" x14ac:dyDescent="0.2">
      <c r="C542" s="147"/>
      <c r="D542" s="147"/>
      <c r="E542" s="147"/>
      <c r="F542" s="147"/>
      <c r="G542" s="147"/>
    </row>
    <row r="543" spans="3:7" x14ac:dyDescent="0.2">
      <c r="C543" s="147"/>
      <c r="D543" s="147"/>
      <c r="E543" s="147"/>
      <c r="F543" s="147"/>
      <c r="G543" s="147"/>
    </row>
    <row r="544" spans="3:7" x14ac:dyDescent="0.2">
      <c r="C544" s="147"/>
      <c r="D544" s="147"/>
      <c r="E544" s="147"/>
      <c r="F544" s="147"/>
      <c r="G544" s="147"/>
    </row>
    <row r="545" spans="3:7" x14ac:dyDescent="0.2">
      <c r="C545" s="147"/>
      <c r="D545" s="147"/>
      <c r="E545" s="147"/>
      <c r="F545" s="147"/>
      <c r="G545" s="147"/>
    </row>
    <row r="546" spans="3:7" x14ac:dyDescent="0.2">
      <c r="C546" s="147"/>
      <c r="D546" s="147"/>
      <c r="E546" s="147"/>
      <c r="F546" s="147"/>
      <c r="G546" s="147"/>
    </row>
    <row r="547" spans="3:7" x14ac:dyDescent="0.2">
      <c r="C547" s="147"/>
      <c r="D547" s="147"/>
      <c r="E547" s="147"/>
      <c r="F547" s="147"/>
      <c r="G547" s="147"/>
    </row>
    <row r="548" spans="3:7" x14ac:dyDescent="0.2">
      <c r="C548" s="147"/>
      <c r="D548" s="147"/>
      <c r="E548" s="147"/>
      <c r="F548" s="147"/>
      <c r="G548" s="147"/>
    </row>
    <row r="549" spans="3:7" x14ac:dyDescent="0.2">
      <c r="C549" s="147"/>
      <c r="D549" s="147"/>
      <c r="E549" s="147"/>
      <c r="F549" s="147"/>
      <c r="G549" s="147"/>
    </row>
    <row r="550" spans="3:7" x14ac:dyDescent="0.2">
      <c r="C550" s="147"/>
      <c r="D550" s="147"/>
      <c r="E550" s="147"/>
      <c r="F550" s="147"/>
      <c r="G550" s="147"/>
    </row>
    <row r="551" spans="3:7" x14ac:dyDescent="0.2">
      <c r="C551" s="147"/>
      <c r="D551" s="147"/>
      <c r="E551" s="147"/>
      <c r="F551" s="147"/>
      <c r="G551" s="147"/>
    </row>
    <row r="552" spans="3:7" x14ac:dyDescent="0.2">
      <c r="C552" s="147"/>
      <c r="D552" s="147"/>
      <c r="E552" s="147"/>
      <c r="F552" s="147"/>
      <c r="G552" s="147"/>
    </row>
    <row r="553" spans="3:7" x14ac:dyDescent="0.2">
      <c r="C553" s="147"/>
      <c r="D553" s="147"/>
      <c r="E553" s="147"/>
      <c r="F553" s="147"/>
      <c r="G553" s="147"/>
    </row>
    <row r="554" spans="3:7" x14ac:dyDescent="0.2">
      <c r="C554" s="147"/>
      <c r="D554" s="147"/>
      <c r="E554" s="147"/>
      <c r="F554" s="147"/>
      <c r="G554" s="147"/>
    </row>
    <row r="555" spans="3:7" x14ac:dyDescent="0.2">
      <c r="C555" s="147"/>
      <c r="D555" s="147"/>
      <c r="E555" s="147"/>
      <c r="F555" s="147"/>
      <c r="G555" s="147"/>
    </row>
    <row r="556" spans="3:7" x14ac:dyDescent="0.2">
      <c r="C556" s="147"/>
      <c r="D556" s="147"/>
      <c r="E556" s="147"/>
      <c r="F556" s="147"/>
      <c r="G556" s="147"/>
    </row>
    <row r="557" spans="3:7" x14ac:dyDescent="0.2">
      <c r="C557" s="147"/>
      <c r="D557" s="147"/>
      <c r="E557" s="147"/>
      <c r="F557" s="147"/>
      <c r="G557" s="147"/>
    </row>
    <row r="558" spans="3:7" x14ac:dyDescent="0.2">
      <c r="C558" s="147"/>
      <c r="D558" s="147"/>
      <c r="E558" s="147"/>
      <c r="F558" s="147"/>
      <c r="G558" s="147"/>
    </row>
    <row r="559" spans="3:7" x14ac:dyDescent="0.2">
      <c r="C559" s="147"/>
      <c r="D559" s="147"/>
      <c r="E559" s="147"/>
      <c r="F559" s="147"/>
      <c r="G559" s="147"/>
    </row>
    <row r="560" spans="3:7" x14ac:dyDescent="0.2">
      <c r="C560" s="147"/>
      <c r="D560" s="147"/>
      <c r="E560" s="147"/>
      <c r="F560" s="147"/>
      <c r="G560" s="147"/>
    </row>
    <row r="561" spans="3:7" x14ac:dyDescent="0.2">
      <c r="C561" s="147"/>
      <c r="D561" s="147"/>
      <c r="E561" s="147"/>
      <c r="F561" s="147"/>
      <c r="G561" s="147"/>
    </row>
    <row r="562" spans="3:7" x14ac:dyDescent="0.2">
      <c r="C562" s="147"/>
      <c r="D562" s="147"/>
      <c r="E562" s="147"/>
      <c r="F562" s="147"/>
      <c r="G562" s="147"/>
    </row>
    <row r="563" spans="3:7" x14ac:dyDescent="0.2">
      <c r="C563" s="147"/>
      <c r="D563" s="147"/>
      <c r="E563" s="147"/>
      <c r="F563" s="147"/>
      <c r="G563" s="147"/>
    </row>
    <row r="564" spans="3:7" x14ac:dyDescent="0.2">
      <c r="C564" s="147"/>
      <c r="D564" s="147"/>
      <c r="E564" s="147"/>
      <c r="F564" s="147"/>
      <c r="G564" s="147"/>
    </row>
    <row r="565" spans="3:7" x14ac:dyDescent="0.2">
      <c r="C565" s="147"/>
      <c r="D565" s="147"/>
      <c r="E565" s="147"/>
      <c r="F565" s="147"/>
      <c r="G565" s="147"/>
    </row>
    <row r="566" spans="3:7" x14ac:dyDescent="0.2">
      <c r="C566" s="147"/>
      <c r="D566" s="147"/>
      <c r="E566" s="147"/>
      <c r="F566" s="147"/>
      <c r="G566" s="147"/>
    </row>
  </sheetData>
  <sheetProtection password="CD7A" sheet="1" objects="1" scenarios="1"/>
  <mergeCells count="66">
    <mergeCell ref="C209:E209"/>
    <mergeCell ref="F7:G7"/>
    <mergeCell ref="I7:J7"/>
    <mergeCell ref="B13:J13"/>
    <mergeCell ref="B1:J1"/>
    <mergeCell ref="F3:G3"/>
    <mergeCell ref="I3:J3"/>
    <mergeCell ref="F4:G4"/>
    <mergeCell ref="I4:J4"/>
    <mergeCell ref="F6:G6"/>
    <mergeCell ref="I6:J6"/>
    <mergeCell ref="F9:G9"/>
    <mergeCell ref="F10:G10"/>
    <mergeCell ref="E11:E12"/>
    <mergeCell ref="C11:D11"/>
    <mergeCell ref="C152:F152"/>
    <mergeCell ref="C154:F154"/>
    <mergeCell ref="C155:E155"/>
    <mergeCell ref="C12:D12"/>
    <mergeCell ref="D64:D65"/>
    <mergeCell ref="E66:F66"/>
    <mergeCell ref="B69:J69"/>
    <mergeCell ref="B146:G146"/>
    <mergeCell ref="B148:G148"/>
    <mergeCell ref="B121:J121"/>
    <mergeCell ref="B141:I141"/>
    <mergeCell ref="B134:G134"/>
    <mergeCell ref="C156:E156"/>
    <mergeCell ref="C157:E157"/>
    <mergeCell ref="C159:E159"/>
    <mergeCell ref="C161:F161"/>
    <mergeCell ref="C162:E162"/>
    <mergeCell ref="C163:E163"/>
    <mergeCell ref="C164:E164"/>
    <mergeCell ref="C165:E165"/>
    <mergeCell ref="C166:E166"/>
    <mergeCell ref="C167:E167"/>
    <mergeCell ref="C168:E168"/>
    <mergeCell ref="C170:F170"/>
    <mergeCell ref="C171:E171"/>
    <mergeCell ref="C173:D173"/>
    <mergeCell ref="C174:D174"/>
    <mergeCell ref="C182:D182"/>
    <mergeCell ref="C183:D183"/>
    <mergeCell ref="C196:D196"/>
    <mergeCell ref="C175:D175"/>
    <mergeCell ref="C176:D176"/>
    <mergeCell ref="C177:D177"/>
    <mergeCell ref="C178:D178"/>
    <mergeCell ref="C179:D179"/>
    <mergeCell ref="D212:F212"/>
    <mergeCell ref="C158:E158"/>
    <mergeCell ref="C202:E202"/>
    <mergeCell ref="C203:E203"/>
    <mergeCell ref="C205:E205"/>
    <mergeCell ref="C206:E206"/>
    <mergeCell ref="C207:E207"/>
    <mergeCell ref="C208:E208"/>
    <mergeCell ref="D211:F211"/>
    <mergeCell ref="C197:D197"/>
    <mergeCell ref="C199:F199"/>
    <mergeCell ref="C200:E200"/>
    <mergeCell ref="C201:E201"/>
    <mergeCell ref="C204:E204"/>
    <mergeCell ref="C180:D180"/>
    <mergeCell ref="C181:D181"/>
  </mergeCells>
  <dataValidations count="1">
    <dataValidation type="list" allowBlank="1" showInputMessage="1" showErrorMessage="1" sqref="I11">
      <formula1>$B$8:$H$8</formula1>
    </dataValidation>
  </dataValidations>
  <pageMargins left="0.7" right="0.7" top="0.75" bottom="0.75" header="0.3" footer="0.3"/>
  <pageSetup orientation="portrait" horizontalDpi="4294967294"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00B050"/>
  </sheetPr>
  <dimension ref="A1:BX364"/>
  <sheetViews>
    <sheetView topLeftCell="A34" zoomScaleNormal="100" workbookViewId="0">
      <selection activeCell="E56" sqref="E56"/>
    </sheetView>
  </sheetViews>
  <sheetFormatPr baseColWidth="10" defaultColWidth="11.42578125" defaultRowHeight="12.75" x14ac:dyDescent="0.2"/>
  <cols>
    <col min="1" max="1" width="2.42578125" style="202" customWidth="1"/>
    <col min="2" max="2" width="68.28515625" style="202" customWidth="1"/>
    <col min="3" max="3" width="19.85546875" style="202" customWidth="1"/>
    <col min="4" max="4" width="19.140625" style="202" customWidth="1"/>
    <col min="5" max="5" width="21.42578125" style="202" customWidth="1"/>
    <col min="6" max="7" width="19.140625" style="202" customWidth="1"/>
    <col min="8" max="8" width="2.7109375" style="202" customWidth="1"/>
    <col min="9" max="9" width="3" style="202" customWidth="1"/>
    <col min="10" max="11" width="16" style="202" customWidth="1"/>
    <col min="12" max="12" width="14.42578125" style="202" customWidth="1"/>
    <col min="13" max="13" width="18.5703125" style="202" customWidth="1"/>
    <col min="14" max="14" width="15.140625" style="202" customWidth="1"/>
    <col min="15" max="15" width="14.85546875" style="202" customWidth="1"/>
    <col min="16" max="16" width="14.7109375" style="202" customWidth="1"/>
    <col min="17" max="17" width="17.7109375" style="202" customWidth="1"/>
    <col min="18" max="18" width="14.28515625" style="202" customWidth="1"/>
    <col min="19" max="19" width="16" style="202" customWidth="1"/>
    <col min="20" max="20" width="14.7109375" style="202" customWidth="1"/>
    <col min="21" max="21" width="14.85546875" style="202" customWidth="1"/>
    <col min="22" max="22" width="14.42578125" style="202" customWidth="1"/>
    <col min="23" max="23" width="16.42578125" style="202" customWidth="1"/>
    <col min="24" max="24" width="17" style="202" customWidth="1"/>
    <col min="25" max="25" width="14.5703125" style="202" customWidth="1"/>
    <col min="26" max="26" width="13.140625" style="202" customWidth="1"/>
    <col min="27" max="27" width="14.85546875" style="202" customWidth="1"/>
    <col min="28" max="28" width="16" style="202" customWidth="1"/>
    <col min="29" max="29" width="16.85546875" style="202" customWidth="1"/>
    <col min="30" max="31" width="3.28515625" style="202" customWidth="1"/>
    <col min="32" max="16384" width="11.42578125" style="202"/>
  </cols>
  <sheetData>
    <row r="1" spans="1:76" s="200" customFormat="1" x14ac:dyDescent="0.2">
      <c r="C1" s="200" t="s">
        <v>939</v>
      </c>
    </row>
    <row r="2" spans="1:76" x14ac:dyDescent="0.2">
      <c r="A2" s="200"/>
      <c r="B2" s="200"/>
      <c r="C2" s="201" t="s">
        <v>940</v>
      </c>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row>
    <row r="3" spans="1:76" s="203" customFormat="1" ht="16.5" customHeight="1" thickBot="1" x14ac:dyDescent="0.3">
      <c r="A3" s="201"/>
      <c r="C3" s="203" t="s">
        <v>941</v>
      </c>
      <c r="D3" s="201"/>
      <c r="E3" s="201"/>
      <c r="F3" s="201"/>
      <c r="G3" s="201"/>
      <c r="H3" s="201"/>
      <c r="I3" s="201"/>
      <c r="J3" s="997"/>
      <c r="K3" s="997"/>
      <c r="L3" s="997"/>
      <c r="M3" s="997"/>
      <c r="N3" s="997"/>
      <c r="O3" s="997"/>
      <c r="P3" s="997"/>
      <c r="Q3" s="997"/>
      <c r="R3" s="997"/>
      <c r="S3" s="997"/>
      <c r="T3" s="997"/>
      <c r="U3" s="997"/>
      <c r="V3" s="997"/>
      <c r="W3" s="997"/>
      <c r="X3" s="997"/>
      <c r="Y3" s="997"/>
      <c r="Z3" s="997"/>
      <c r="AA3" s="997"/>
      <c r="AB3" s="997"/>
      <c r="AC3" s="997"/>
      <c r="AD3" s="185"/>
      <c r="AE3" s="185"/>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row>
    <row r="4" spans="1:76" s="203" customFormat="1" ht="61.5" customHeight="1" thickBot="1" x14ac:dyDescent="0.3">
      <c r="A4" s="201"/>
      <c r="B4" s="204" t="s">
        <v>936</v>
      </c>
      <c r="C4" s="205" t="s">
        <v>1231</v>
      </c>
      <c r="D4" s="806" t="s">
        <v>1229</v>
      </c>
      <c r="E4" s="206" t="s">
        <v>1230</v>
      </c>
      <c r="F4" s="207" t="s">
        <v>1233</v>
      </c>
      <c r="G4" s="208" t="s">
        <v>938</v>
      </c>
      <c r="H4" s="209"/>
      <c r="I4" s="210"/>
      <c r="J4" s="211"/>
      <c r="K4" s="212"/>
      <c r="L4" s="213"/>
      <c r="M4" s="213"/>
      <c r="N4" s="211"/>
      <c r="O4" s="212"/>
      <c r="P4" s="213"/>
      <c r="Q4" s="213"/>
      <c r="R4" s="211"/>
      <c r="S4" s="212"/>
      <c r="T4" s="213"/>
      <c r="U4" s="213"/>
      <c r="V4" s="211"/>
      <c r="W4" s="212"/>
      <c r="X4" s="213"/>
      <c r="Y4" s="213"/>
      <c r="Z4" s="211"/>
      <c r="AA4" s="212"/>
      <c r="AB4" s="213"/>
      <c r="AC4" s="213"/>
      <c r="AD4" s="185"/>
      <c r="AE4" s="185"/>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row>
    <row r="5" spans="1:76" s="203" customFormat="1" ht="21" customHeight="1" thickBot="1" x14ac:dyDescent="0.25">
      <c r="A5" s="201"/>
      <c r="B5" s="201"/>
      <c r="C5" s="4"/>
      <c r="D5" s="4"/>
      <c r="E5" s="214"/>
      <c r="F5" s="214"/>
      <c r="G5" s="215"/>
      <c r="H5" s="216"/>
      <c r="I5" s="217"/>
      <c r="J5" s="182"/>
      <c r="K5" s="182"/>
      <c r="L5" s="185"/>
      <c r="M5" s="218"/>
      <c r="N5" s="182"/>
      <c r="O5" s="182"/>
      <c r="P5" s="185"/>
      <c r="Q5" s="218"/>
      <c r="R5" s="182"/>
      <c r="S5" s="182"/>
      <c r="T5" s="185"/>
      <c r="U5" s="218"/>
      <c r="V5" s="182"/>
      <c r="W5" s="182"/>
      <c r="X5" s="185"/>
      <c r="Y5" s="218"/>
      <c r="Z5" s="182"/>
      <c r="AA5" s="182"/>
      <c r="AB5" s="185"/>
      <c r="AC5" s="218"/>
      <c r="AD5" s="185"/>
      <c r="AE5" s="185"/>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row>
    <row r="6" spans="1:76" s="231" customFormat="1" ht="30" customHeight="1" x14ac:dyDescent="0.2">
      <c r="A6" s="219"/>
      <c r="B6" s="220" t="s">
        <v>735</v>
      </c>
      <c r="C6" s="221">
        <f>SUM(C7:C9)</f>
        <v>0</v>
      </c>
      <c r="D6" s="222" t="str">
        <f>IFERROR(C6/$C$52,"")</f>
        <v/>
      </c>
      <c r="E6" s="223">
        <f>SUM(E7:E9)</f>
        <v>0</v>
      </c>
      <c r="F6" s="224" t="str">
        <f>IFERROR(E6/$C$52,"")</f>
        <v/>
      </c>
      <c r="G6" s="225">
        <f>SUM(G7:G9)</f>
        <v>0</v>
      </c>
      <c r="H6" s="226"/>
      <c r="I6" s="227"/>
      <c r="J6" s="182"/>
      <c r="K6" s="182"/>
      <c r="L6" s="228"/>
      <c r="M6" s="228"/>
      <c r="N6" s="182"/>
      <c r="O6" s="182"/>
      <c r="P6" s="228"/>
      <c r="Q6" s="228"/>
      <c r="R6" s="182"/>
      <c r="S6" s="182"/>
      <c r="T6" s="228"/>
      <c r="U6" s="228"/>
      <c r="V6" s="182"/>
      <c r="W6" s="182"/>
      <c r="X6" s="228"/>
      <c r="Y6" s="228"/>
      <c r="Z6" s="182"/>
      <c r="AA6" s="182"/>
      <c r="AB6" s="228"/>
      <c r="AC6" s="228"/>
      <c r="AD6" s="229"/>
      <c r="AE6" s="229"/>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c r="BQ6" s="230"/>
      <c r="BR6" s="230"/>
      <c r="BS6" s="230"/>
      <c r="BT6" s="230"/>
      <c r="BU6" s="230"/>
      <c r="BV6" s="230"/>
      <c r="BW6" s="230"/>
      <c r="BX6" s="230"/>
    </row>
    <row r="7" spans="1:76" ht="12.95" customHeight="1" x14ac:dyDescent="0.2">
      <c r="A7" s="201"/>
      <c r="B7" s="232" t="s">
        <v>699</v>
      </c>
      <c r="C7" s="233"/>
      <c r="D7" s="234"/>
      <c r="E7" s="235"/>
      <c r="F7" s="214"/>
      <c r="G7" s="236"/>
      <c r="H7" s="237" t="str">
        <f>IF(E7&gt;C7,"E","")</f>
        <v/>
      </c>
      <c r="I7" s="238" t="str">
        <f>IF(G7=0,"",IF(G7&lt;C7,"E´",""))</f>
        <v/>
      </c>
      <c r="J7" s="183"/>
      <c r="K7" s="183"/>
      <c r="L7" s="228"/>
      <c r="M7" s="218"/>
      <c r="N7" s="183"/>
      <c r="O7" s="183"/>
      <c r="P7" s="228"/>
      <c r="Q7" s="218"/>
      <c r="R7" s="183"/>
      <c r="S7" s="183"/>
      <c r="T7" s="228"/>
      <c r="U7" s="218"/>
      <c r="V7" s="183"/>
      <c r="W7" s="183"/>
      <c r="X7" s="228"/>
      <c r="Y7" s="218"/>
      <c r="Z7" s="183"/>
      <c r="AA7" s="183"/>
      <c r="AB7" s="228"/>
      <c r="AC7" s="218"/>
      <c r="AD7" s="239"/>
      <c r="AE7" s="239"/>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row>
    <row r="8" spans="1:76" ht="12.95" customHeight="1" x14ac:dyDescent="0.2">
      <c r="A8" s="201"/>
      <c r="B8" s="232" t="s">
        <v>700</v>
      </c>
      <c r="C8" s="233"/>
      <c r="D8" s="234"/>
      <c r="E8" s="235"/>
      <c r="F8" s="214"/>
      <c r="G8" s="236"/>
      <c r="H8" s="237" t="str">
        <f>IF(E8&gt;C8,"E","")</f>
        <v/>
      </c>
      <c r="I8" s="238" t="str">
        <f t="shared" ref="I8:I9" si="0">IF(G8=0,"",IF(G8&lt;C8,"E´",""))</f>
        <v/>
      </c>
      <c r="J8" s="183"/>
      <c r="K8" s="183"/>
      <c r="L8" s="228"/>
      <c r="M8" s="218"/>
      <c r="N8" s="183"/>
      <c r="O8" s="183"/>
      <c r="P8" s="228"/>
      <c r="Q8" s="218"/>
      <c r="R8" s="183"/>
      <c r="S8" s="183"/>
      <c r="T8" s="228"/>
      <c r="U8" s="218"/>
      <c r="V8" s="183"/>
      <c r="W8" s="183"/>
      <c r="X8" s="228"/>
      <c r="Y8" s="218"/>
      <c r="Z8" s="183"/>
      <c r="AA8" s="183"/>
      <c r="AB8" s="228"/>
      <c r="AC8" s="218"/>
      <c r="AD8" s="239"/>
      <c r="AE8" s="239"/>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row>
    <row r="9" spans="1:76" ht="12.75" customHeight="1" x14ac:dyDescent="0.2">
      <c r="A9" s="201"/>
      <c r="B9" s="240" t="s">
        <v>701</v>
      </c>
      <c r="C9" s="233"/>
      <c r="D9" s="234"/>
      <c r="E9" s="235"/>
      <c r="F9" s="214"/>
      <c r="G9" s="236"/>
      <c r="H9" s="237" t="str">
        <f>IF(E9&gt;C9,"E","")</f>
        <v/>
      </c>
      <c r="I9" s="238" t="str">
        <f t="shared" si="0"/>
        <v/>
      </c>
      <c r="J9" s="183"/>
      <c r="K9" s="183"/>
      <c r="L9" s="228"/>
      <c r="M9" s="218"/>
      <c r="N9" s="183"/>
      <c r="O9" s="183"/>
      <c r="P9" s="228"/>
      <c r="Q9" s="218"/>
      <c r="R9" s="183"/>
      <c r="S9" s="183"/>
      <c r="T9" s="228"/>
      <c r="U9" s="218"/>
      <c r="V9" s="183"/>
      <c r="W9" s="183"/>
      <c r="X9" s="228"/>
      <c r="Y9" s="218"/>
      <c r="Z9" s="183"/>
      <c r="AA9" s="183"/>
      <c r="AB9" s="228"/>
      <c r="AC9" s="218"/>
      <c r="AD9" s="239"/>
      <c r="AE9" s="239"/>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row>
    <row r="10" spans="1:76" s="231" customFormat="1" ht="30" customHeight="1" x14ac:dyDescent="0.2">
      <c r="A10" s="219"/>
      <c r="B10" s="241" t="s">
        <v>736</v>
      </c>
      <c r="C10" s="221">
        <f>SUM(C11:C12)</f>
        <v>0</v>
      </c>
      <c r="D10" s="5" t="str">
        <f>IFERROR(C10/$C$52,"")</f>
        <v/>
      </c>
      <c r="E10" s="223">
        <f>SUM(E11:E12)</f>
        <v>0</v>
      </c>
      <c r="F10" s="224" t="str">
        <f>IFERROR(E10/$C$52,"")</f>
        <v/>
      </c>
      <c r="G10" s="225">
        <f>SUM(G11:G12)</f>
        <v>0</v>
      </c>
      <c r="H10" s="226"/>
      <c r="I10" s="227"/>
      <c r="J10" s="182"/>
      <c r="K10" s="182"/>
      <c r="L10" s="228"/>
      <c r="M10" s="228"/>
      <c r="N10" s="182"/>
      <c r="O10" s="182"/>
      <c r="P10" s="228"/>
      <c r="Q10" s="228"/>
      <c r="R10" s="182"/>
      <c r="S10" s="182"/>
      <c r="T10" s="228"/>
      <c r="U10" s="228"/>
      <c r="V10" s="182"/>
      <c r="W10" s="182"/>
      <c r="X10" s="228"/>
      <c r="Y10" s="228"/>
      <c r="Z10" s="182"/>
      <c r="AA10" s="182"/>
      <c r="AB10" s="228"/>
      <c r="AC10" s="228"/>
      <c r="AD10" s="229"/>
      <c r="AE10" s="229"/>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row>
    <row r="11" spans="1:76" ht="12.95" customHeight="1" x14ac:dyDescent="0.2">
      <c r="A11" s="201"/>
      <c r="B11" s="240" t="s">
        <v>702</v>
      </c>
      <c r="C11" s="233"/>
      <c r="D11" s="234"/>
      <c r="E11" s="235"/>
      <c r="F11" s="214"/>
      <c r="G11" s="236"/>
      <c r="H11" s="237" t="str">
        <f>IF(E11&gt;C11,"E","")</f>
        <v/>
      </c>
      <c r="I11" s="238" t="str">
        <f>IF(G11=0,"",IF(G11&lt;C11,"E´",""))</f>
        <v/>
      </c>
      <c r="J11" s="183"/>
      <c r="K11" s="183"/>
      <c r="L11" s="228"/>
      <c r="M11" s="218"/>
      <c r="N11" s="183"/>
      <c r="O11" s="183"/>
      <c r="P11" s="228"/>
      <c r="Q11" s="218"/>
      <c r="R11" s="183"/>
      <c r="S11" s="183"/>
      <c r="T11" s="228"/>
      <c r="U11" s="218"/>
      <c r="V11" s="183"/>
      <c r="W11" s="183"/>
      <c r="X11" s="228"/>
      <c r="Y11" s="218"/>
      <c r="Z11" s="183"/>
      <c r="AA11" s="183"/>
      <c r="AB11" s="228"/>
      <c r="AC11" s="218"/>
      <c r="AD11" s="239"/>
      <c r="AE11" s="239"/>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row>
    <row r="12" spans="1:76" ht="12.95" customHeight="1" x14ac:dyDescent="0.2">
      <c r="A12" s="201"/>
      <c r="B12" s="240" t="s">
        <v>703</v>
      </c>
      <c r="C12" s="233"/>
      <c r="D12" s="234"/>
      <c r="E12" s="235"/>
      <c r="F12" s="214"/>
      <c r="G12" s="236"/>
      <c r="H12" s="237" t="str">
        <f>IF(E12&gt;C12,"E","")</f>
        <v/>
      </c>
      <c r="I12" s="238" t="str">
        <f>IF(G12=0,"",IF(G12&lt;C12,"E´",""))</f>
        <v/>
      </c>
      <c r="J12" s="183"/>
      <c r="K12" s="183"/>
      <c r="L12" s="228"/>
      <c r="M12" s="218"/>
      <c r="N12" s="183"/>
      <c r="O12" s="183"/>
      <c r="P12" s="228"/>
      <c r="Q12" s="218"/>
      <c r="R12" s="183"/>
      <c r="S12" s="183"/>
      <c r="T12" s="228"/>
      <c r="U12" s="218"/>
      <c r="V12" s="183"/>
      <c r="W12" s="183"/>
      <c r="X12" s="228"/>
      <c r="Y12" s="218"/>
      <c r="Z12" s="183"/>
      <c r="AA12" s="183"/>
      <c r="AB12" s="228"/>
      <c r="AC12" s="218"/>
      <c r="AD12" s="239"/>
      <c r="AE12" s="239"/>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row>
    <row r="13" spans="1:76" s="231" customFormat="1" ht="30" customHeight="1" x14ac:dyDescent="0.2">
      <c r="A13" s="219"/>
      <c r="B13" s="241" t="s">
        <v>737</v>
      </c>
      <c r="C13" s="221">
        <f>SUM(C14:C16)</f>
        <v>0</v>
      </c>
      <c r="D13" s="5" t="str">
        <f>IFERROR(C13/$C$52,"")</f>
        <v/>
      </c>
      <c r="E13" s="223">
        <f>SUM(E14:E16)</f>
        <v>0</v>
      </c>
      <c r="F13" s="224" t="str">
        <f>IFERROR(E13/$C$52,"")</f>
        <v/>
      </c>
      <c r="G13" s="225">
        <f>SUM(G14:G16)</f>
        <v>0</v>
      </c>
      <c r="H13" s="226"/>
      <c r="I13" s="227"/>
      <c r="J13" s="182"/>
      <c r="K13" s="182"/>
      <c r="L13" s="228"/>
      <c r="M13" s="228"/>
      <c r="N13" s="182"/>
      <c r="O13" s="182"/>
      <c r="P13" s="228"/>
      <c r="Q13" s="228"/>
      <c r="R13" s="182"/>
      <c r="S13" s="182"/>
      <c r="T13" s="228"/>
      <c r="U13" s="228"/>
      <c r="V13" s="182"/>
      <c r="W13" s="182"/>
      <c r="X13" s="228"/>
      <c r="Y13" s="228"/>
      <c r="Z13" s="182"/>
      <c r="AA13" s="182"/>
      <c r="AB13" s="228"/>
      <c r="AC13" s="228"/>
      <c r="AD13" s="229"/>
      <c r="AE13" s="229"/>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c r="BU13" s="230"/>
      <c r="BV13" s="230"/>
      <c r="BW13" s="230"/>
      <c r="BX13" s="230"/>
    </row>
    <row r="14" spans="1:76" ht="12.95" customHeight="1" x14ac:dyDescent="0.2">
      <c r="A14" s="201"/>
      <c r="B14" s="240" t="s">
        <v>694</v>
      </c>
      <c r="C14" s="233"/>
      <c r="D14" s="242"/>
      <c r="E14" s="235"/>
      <c r="F14" s="214"/>
      <c r="G14" s="236"/>
      <c r="H14" s="237" t="str">
        <f>IF(E14&gt;C14,"E","")</f>
        <v/>
      </c>
      <c r="I14" s="238" t="str">
        <f>IF(G14=0,"",IF(G14&lt;C14,"E´",""))</f>
        <v/>
      </c>
      <c r="J14" s="183"/>
      <c r="K14" s="183"/>
      <c r="L14" s="228"/>
      <c r="M14" s="218"/>
      <c r="N14" s="183"/>
      <c r="O14" s="183"/>
      <c r="P14" s="228"/>
      <c r="Q14" s="218"/>
      <c r="R14" s="183"/>
      <c r="S14" s="183"/>
      <c r="T14" s="228"/>
      <c r="U14" s="218"/>
      <c r="V14" s="183"/>
      <c r="W14" s="183"/>
      <c r="X14" s="228"/>
      <c r="Y14" s="218"/>
      <c r="Z14" s="183"/>
      <c r="AA14" s="183"/>
      <c r="AB14" s="228"/>
      <c r="AC14" s="218"/>
      <c r="AD14" s="239"/>
      <c r="AE14" s="239"/>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row>
    <row r="15" spans="1:76" s="200" customFormat="1" ht="12.95" customHeight="1" x14ac:dyDescent="0.2">
      <c r="A15" s="201"/>
      <c r="B15" s="243" t="s">
        <v>695</v>
      </c>
      <c r="C15" s="233"/>
      <c r="D15" s="242"/>
      <c r="E15" s="235"/>
      <c r="F15" s="244"/>
      <c r="G15" s="236"/>
      <c r="H15" s="237" t="str">
        <f>IF(E15&gt;C15,"E","")</f>
        <v/>
      </c>
      <c r="I15" s="238" t="str">
        <f t="shared" ref="I15:I16" si="1">IF(G15=0,"",IF(G15&lt;C15,"E´",""))</f>
        <v/>
      </c>
      <c r="J15" s="183"/>
      <c r="K15" s="183"/>
      <c r="L15" s="228"/>
      <c r="M15" s="218"/>
      <c r="N15" s="183"/>
      <c r="O15" s="183"/>
      <c r="P15" s="228"/>
      <c r="Q15" s="218"/>
      <c r="R15" s="183"/>
      <c r="S15" s="183"/>
      <c r="T15" s="228"/>
      <c r="U15" s="218"/>
      <c r="V15" s="183"/>
      <c r="W15" s="183"/>
      <c r="X15" s="228"/>
      <c r="Y15" s="218"/>
      <c r="Z15" s="183"/>
      <c r="AA15" s="183"/>
      <c r="AB15" s="228"/>
      <c r="AC15" s="218"/>
      <c r="AD15" s="239"/>
      <c r="AE15" s="239"/>
    </row>
    <row r="16" spans="1:76" s="200" customFormat="1" ht="12.95" customHeight="1" x14ac:dyDescent="0.2">
      <c r="A16" s="201"/>
      <c r="B16" s="245" t="s">
        <v>773</v>
      </c>
      <c r="C16" s="233"/>
      <c r="D16" s="242"/>
      <c r="E16" s="235"/>
      <c r="F16" s="244"/>
      <c r="G16" s="236"/>
      <c r="H16" s="237" t="str">
        <f>IF(E16&gt;C16,"E","")</f>
        <v/>
      </c>
      <c r="I16" s="238" t="str">
        <f t="shared" si="1"/>
        <v/>
      </c>
      <c r="J16" s="183"/>
      <c r="K16" s="183"/>
      <c r="L16" s="228"/>
      <c r="M16" s="218"/>
      <c r="N16" s="183"/>
      <c r="O16" s="183"/>
      <c r="P16" s="228"/>
      <c r="Q16" s="218"/>
      <c r="R16" s="183"/>
      <c r="S16" s="183"/>
      <c r="T16" s="228"/>
      <c r="U16" s="218"/>
      <c r="V16" s="183"/>
      <c r="W16" s="183"/>
      <c r="X16" s="228"/>
      <c r="Y16" s="218"/>
      <c r="Z16" s="183"/>
      <c r="AA16" s="183"/>
      <c r="AB16" s="228"/>
      <c r="AC16" s="218"/>
      <c r="AD16" s="239"/>
      <c r="AE16" s="239"/>
    </row>
    <row r="17" spans="1:76" s="231" customFormat="1" ht="30" customHeight="1" x14ac:dyDescent="0.2">
      <c r="A17" s="219"/>
      <c r="B17" s="241" t="s">
        <v>738</v>
      </c>
      <c r="C17" s="221">
        <f>SUM(C18:C21)</f>
        <v>0</v>
      </c>
      <c r="D17" s="5" t="str">
        <f>IFERROR(C17/$C$52,"")</f>
        <v/>
      </c>
      <c r="E17" s="223">
        <f>SUM(E18:E21)</f>
        <v>0</v>
      </c>
      <c r="F17" s="224" t="str">
        <f>IFERROR(E17/$C$52,"")</f>
        <v/>
      </c>
      <c r="G17" s="225">
        <f>SUM(G18:G21)</f>
        <v>0</v>
      </c>
      <c r="H17" s="226"/>
      <c r="I17" s="227"/>
      <c r="J17" s="182"/>
      <c r="K17" s="182"/>
      <c r="L17" s="228"/>
      <c r="M17" s="228"/>
      <c r="N17" s="182"/>
      <c r="O17" s="182"/>
      <c r="P17" s="228"/>
      <c r="Q17" s="228"/>
      <c r="R17" s="182"/>
      <c r="S17" s="182"/>
      <c r="T17" s="228"/>
      <c r="U17" s="228"/>
      <c r="V17" s="182"/>
      <c r="W17" s="182"/>
      <c r="X17" s="228"/>
      <c r="Y17" s="228"/>
      <c r="Z17" s="182"/>
      <c r="AA17" s="182"/>
      <c r="AB17" s="228"/>
      <c r="AC17" s="228"/>
      <c r="AD17" s="229"/>
      <c r="AE17" s="229"/>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c r="BQ17" s="230"/>
      <c r="BR17" s="230"/>
      <c r="BS17" s="230"/>
      <c r="BT17" s="230"/>
      <c r="BU17" s="230"/>
      <c r="BV17" s="230"/>
      <c r="BW17" s="230"/>
      <c r="BX17" s="230"/>
    </row>
    <row r="18" spans="1:76" ht="12.95" customHeight="1" x14ac:dyDescent="0.2">
      <c r="A18" s="201"/>
      <c r="B18" s="240" t="s">
        <v>704</v>
      </c>
      <c r="C18" s="233"/>
      <c r="D18" s="242"/>
      <c r="E18" s="235"/>
      <c r="F18" s="214"/>
      <c r="G18" s="236"/>
      <c r="H18" s="237" t="str">
        <f>IF(E18&gt;C18,"E","")</f>
        <v/>
      </c>
      <c r="I18" s="238" t="str">
        <f>IF(G18=0,"",IF(G18&lt;C18,"E´",""))</f>
        <v/>
      </c>
      <c r="J18" s="183"/>
      <c r="K18" s="183"/>
      <c r="L18" s="228"/>
      <c r="M18" s="218"/>
      <c r="N18" s="183"/>
      <c r="O18" s="183"/>
      <c r="P18" s="228"/>
      <c r="Q18" s="218"/>
      <c r="R18" s="183"/>
      <c r="S18" s="183"/>
      <c r="T18" s="228"/>
      <c r="U18" s="218"/>
      <c r="V18" s="183"/>
      <c r="W18" s="183"/>
      <c r="X18" s="228"/>
      <c r="Y18" s="218"/>
      <c r="Z18" s="183"/>
      <c r="AA18" s="183"/>
      <c r="AB18" s="228"/>
      <c r="AC18" s="218"/>
      <c r="AD18" s="239"/>
      <c r="AE18" s="239"/>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row>
    <row r="19" spans="1:76" ht="12.95" customHeight="1" x14ac:dyDescent="0.2">
      <c r="A19" s="201"/>
      <c r="B19" s="240" t="s">
        <v>705</v>
      </c>
      <c r="C19" s="233"/>
      <c r="D19" s="242"/>
      <c r="E19" s="235"/>
      <c r="F19" s="214"/>
      <c r="G19" s="236"/>
      <c r="H19" s="237" t="str">
        <f>IF(E19&gt;C19,"E","")</f>
        <v/>
      </c>
      <c r="I19" s="238" t="str">
        <f t="shared" ref="I19:I20" si="2">IF(G19=0,"",IF(G19&lt;C19,"E´",""))</f>
        <v/>
      </c>
      <c r="J19" s="183"/>
      <c r="K19" s="183"/>
      <c r="L19" s="228"/>
      <c r="M19" s="218"/>
      <c r="N19" s="183"/>
      <c r="O19" s="183"/>
      <c r="P19" s="228"/>
      <c r="Q19" s="218"/>
      <c r="R19" s="183"/>
      <c r="S19" s="183"/>
      <c r="T19" s="228"/>
      <c r="U19" s="218"/>
      <c r="V19" s="183"/>
      <c r="W19" s="183"/>
      <c r="X19" s="228"/>
      <c r="Y19" s="218"/>
      <c r="Z19" s="183"/>
      <c r="AA19" s="183"/>
      <c r="AB19" s="228"/>
      <c r="AC19" s="218"/>
      <c r="AD19" s="239"/>
      <c r="AE19" s="239"/>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row>
    <row r="20" spans="1:76" ht="12.95" customHeight="1" x14ac:dyDescent="0.2">
      <c r="A20" s="201"/>
      <c r="B20" s="240" t="s">
        <v>707</v>
      </c>
      <c r="C20" s="233"/>
      <c r="D20" s="242"/>
      <c r="E20" s="235"/>
      <c r="F20" s="214"/>
      <c r="G20" s="236"/>
      <c r="H20" s="237" t="str">
        <f>IF(E20&gt;C20,"E","")</f>
        <v/>
      </c>
      <c r="I20" s="238" t="str">
        <f t="shared" si="2"/>
        <v/>
      </c>
      <c r="J20" s="183"/>
      <c r="K20" s="183"/>
      <c r="L20" s="228"/>
      <c r="M20" s="218"/>
      <c r="N20" s="183"/>
      <c r="O20" s="183"/>
      <c r="P20" s="228"/>
      <c r="Q20" s="218"/>
      <c r="R20" s="183"/>
      <c r="S20" s="183"/>
      <c r="T20" s="228"/>
      <c r="U20" s="218"/>
      <c r="V20" s="183"/>
      <c r="W20" s="183"/>
      <c r="X20" s="228"/>
      <c r="Y20" s="218"/>
      <c r="Z20" s="183"/>
      <c r="AA20" s="183"/>
      <c r="AB20" s="228"/>
      <c r="AC20" s="218"/>
      <c r="AD20" s="239"/>
      <c r="AE20" s="239"/>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row>
    <row r="21" spans="1:76" ht="12.95" customHeight="1" x14ac:dyDescent="0.2">
      <c r="A21" s="201"/>
      <c r="B21" s="240" t="s">
        <v>720</v>
      </c>
      <c r="C21" s="233"/>
      <c r="D21" s="242"/>
      <c r="E21" s="235"/>
      <c r="F21" s="214"/>
      <c r="G21" s="236"/>
      <c r="H21" s="237" t="str">
        <f>IF(E21&gt;C21,"E","")</f>
        <v/>
      </c>
      <c r="I21" s="238" t="str">
        <f>IF(G21=0,"",IF(G21&lt;C21,"E´",""))</f>
        <v/>
      </c>
      <c r="J21" s="183"/>
      <c r="K21" s="183"/>
      <c r="L21" s="228"/>
      <c r="M21" s="218"/>
      <c r="N21" s="183"/>
      <c r="O21" s="183"/>
      <c r="P21" s="228"/>
      <c r="Q21" s="218"/>
      <c r="R21" s="183"/>
      <c r="S21" s="183"/>
      <c r="T21" s="228"/>
      <c r="U21" s="218"/>
      <c r="V21" s="183"/>
      <c r="W21" s="183"/>
      <c r="X21" s="228"/>
      <c r="Y21" s="218"/>
      <c r="Z21" s="183"/>
      <c r="AA21" s="183"/>
      <c r="AB21" s="228"/>
      <c r="AC21" s="218"/>
      <c r="AD21" s="239"/>
      <c r="AE21" s="239"/>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row>
    <row r="22" spans="1:76" s="231" customFormat="1" ht="30" customHeight="1" x14ac:dyDescent="0.2">
      <c r="A22" s="219"/>
      <c r="B22" s="241" t="s">
        <v>739</v>
      </c>
      <c r="C22" s="221">
        <f>SUM(C23:C27)</f>
        <v>0</v>
      </c>
      <c r="D22" s="5" t="str">
        <f>IFERROR(C22/$C$52,"")</f>
        <v/>
      </c>
      <c r="E22" s="223">
        <f>SUM(E23:E27)</f>
        <v>0</v>
      </c>
      <c r="F22" s="224" t="str">
        <f>IFERROR(E22/$C$52,"")</f>
        <v/>
      </c>
      <c r="G22" s="225">
        <f>SUM(G23:G27)</f>
        <v>0</v>
      </c>
      <c r="H22" s="226"/>
      <c r="I22" s="227"/>
      <c r="J22" s="182"/>
      <c r="K22" s="182"/>
      <c r="L22" s="228"/>
      <c r="M22" s="228"/>
      <c r="N22" s="182"/>
      <c r="O22" s="182"/>
      <c r="P22" s="228"/>
      <c r="Q22" s="228"/>
      <c r="R22" s="182"/>
      <c r="S22" s="182"/>
      <c r="T22" s="228"/>
      <c r="U22" s="228"/>
      <c r="V22" s="182"/>
      <c r="W22" s="182"/>
      <c r="X22" s="228"/>
      <c r="Y22" s="228"/>
      <c r="Z22" s="182"/>
      <c r="AA22" s="182"/>
      <c r="AB22" s="228"/>
      <c r="AC22" s="228"/>
      <c r="AD22" s="229"/>
      <c r="AE22" s="229"/>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c r="BQ22" s="230"/>
      <c r="BR22" s="230"/>
      <c r="BS22" s="230"/>
      <c r="BT22" s="230"/>
      <c r="BU22" s="230"/>
      <c r="BV22" s="230"/>
      <c r="BW22" s="230"/>
      <c r="BX22" s="230"/>
    </row>
    <row r="23" spans="1:76" ht="12.95" customHeight="1" x14ac:dyDescent="0.2">
      <c r="A23" s="201"/>
      <c r="B23" s="240" t="s">
        <v>706</v>
      </c>
      <c r="C23" s="233"/>
      <c r="D23" s="242"/>
      <c r="E23" s="235"/>
      <c r="F23" s="214"/>
      <c r="G23" s="236"/>
      <c r="H23" s="237" t="str">
        <f>IF(E23&gt;C23,"E","")</f>
        <v/>
      </c>
      <c r="I23" s="238" t="str">
        <f>IF(G23=0,"",IF(G23&lt;C23,"E´",""))</f>
        <v/>
      </c>
      <c r="J23" s="183"/>
      <c r="K23" s="183"/>
      <c r="L23" s="228"/>
      <c r="M23" s="218"/>
      <c r="N23" s="183"/>
      <c r="O23" s="183"/>
      <c r="P23" s="228"/>
      <c r="Q23" s="218"/>
      <c r="R23" s="183"/>
      <c r="S23" s="183"/>
      <c r="T23" s="228"/>
      <c r="U23" s="218"/>
      <c r="V23" s="183"/>
      <c r="W23" s="183"/>
      <c r="X23" s="228"/>
      <c r="Y23" s="218"/>
      <c r="Z23" s="183"/>
      <c r="AA23" s="183"/>
      <c r="AB23" s="228"/>
      <c r="AC23" s="218"/>
      <c r="AD23" s="239"/>
      <c r="AE23" s="239"/>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row>
    <row r="24" spans="1:76" ht="12.95" customHeight="1" x14ac:dyDescent="0.2">
      <c r="A24" s="201"/>
      <c r="B24" s="240" t="s">
        <v>721</v>
      </c>
      <c r="C24" s="233"/>
      <c r="D24" s="242"/>
      <c r="E24" s="235"/>
      <c r="F24" s="214"/>
      <c r="G24" s="236"/>
      <c r="H24" s="237" t="str">
        <f>IF(E24&gt;C24,"E","")</f>
        <v/>
      </c>
      <c r="I24" s="238" t="str">
        <f t="shared" ref="I24:I25" si="3">IF(G24=0,"",IF(G24&lt;C24,"E´",""))</f>
        <v/>
      </c>
      <c r="J24" s="183"/>
      <c r="K24" s="183"/>
      <c r="L24" s="228"/>
      <c r="M24" s="218"/>
      <c r="N24" s="183"/>
      <c r="O24" s="183"/>
      <c r="P24" s="228"/>
      <c r="Q24" s="218"/>
      <c r="R24" s="183"/>
      <c r="S24" s="183"/>
      <c r="T24" s="228"/>
      <c r="U24" s="218"/>
      <c r="V24" s="183"/>
      <c r="W24" s="183"/>
      <c r="X24" s="228"/>
      <c r="Y24" s="218"/>
      <c r="Z24" s="183"/>
      <c r="AA24" s="183"/>
      <c r="AB24" s="228"/>
      <c r="AC24" s="218"/>
      <c r="AD24" s="239"/>
      <c r="AE24" s="239"/>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row>
    <row r="25" spans="1:76" ht="12.95" customHeight="1" x14ac:dyDescent="0.2">
      <c r="A25" s="201"/>
      <c r="B25" s="240" t="s">
        <v>708</v>
      </c>
      <c r="C25" s="233"/>
      <c r="D25" s="242"/>
      <c r="E25" s="235"/>
      <c r="F25" s="214"/>
      <c r="G25" s="236"/>
      <c r="H25" s="237" t="str">
        <f>IF(E25&gt;C25,"E","")</f>
        <v/>
      </c>
      <c r="I25" s="238" t="str">
        <f t="shared" si="3"/>
        <v/>
      </c>
      <c r="J25" s="183"/>
      <c r="K25" s="183"/>
      <c r="L25" s="228"/>
      <c r="M25" s="218"/>
      <c r="N25" s="183"/>
      <c r="O25" s="183"/>
      <c r="P25" s="228"/>
      <c r="Q25" s="218"/>
      <c r="R25" s="183"/>
      <c r="S25" s="183"/>
      <c r="T25" s="228"/>
      <c r="U25" s="218"/>
      <c r="V25" s="183"/>
      <c r="W25" s="183"/>
      <c r="X25" s="228"/>
      <c r="Y25" s="218"/>
      <c r="Z25" s="183"/>
      <c r="AA25" s="183"/>
      <c r="AB25" s="228"/>
      <c r="AC25" s="218"/>
      <c r="AD25" s="239"/>
      <c r="AE25" s="239"/>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row>
    <row r="26" spans="1:76" ht="12.95" customHeight="1" x14ac:dyDescent="0.2">
      <c r="A26" s="201"/>
      <c r="B26" s="240" t="s">
        <v>709</v>
      </c>
      <c r="C26" s="233"/>
      <c r="D26" s="242"/>
      <c r="E26" s="235"/>
      <c r="F26" s="214"/>
      <c r="G26" s="236"/>
      <c r="H26" s="237" t="str">
        <f>IF(E26&gt;C26,"E","")</f>
        <v/>
      </c>
      <c r="I26" s="238" t="str">
        <f>IF(G26=0,"",IF(G26&lt;C26,"E´",""))</f>
        <v/>
      </c>
      <c r="J26" s="183"/>
      <c r="K26" s="183"/>
      <c r="L26" s="228"/>
      <c r="M26" s="218"/>
      <c r="N26" s="183"/>
      <c r="O26" s="183"/>
      <c r="P26" s="228"/>
      <c r="Q26" s="218"/>
      <c r="R26" s="183"/>
      <c r="S26" s="183"/>
      <c r="T26" s="228"/>
      <c r="U26" s="218"/>
      <c r="V26" s="183"/>
      <c r="W26" s="183"/>
      <c r="X26" s="228"/>
      <c r="Y26" s="218"/>
      <c r="Z26" s="183"/>
      <c r="AA26" s="183"/>
      <c r="AB26" s="228"/>
      <c r="AC26" s="218"/>
      <c r="AD26" s="239"/>
      <c r="AE26" s="239"/>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row>
    <row r="27" spans="1:76" ht="12.95" customHeight="1" x14ac:dyDescent="0.2">
      <c r="A27" s="201"/>
      <c r="B27" s="240" t="s">
        <v>710</v>
      </c>
      <c r="C27" s="233"/>
      <c r="D27" s="242"/>
      <c r="E27" s="235"/>
      <c r="F27" s="214"/>
      <c r="G27" s="236"/>
      <c r="H27" s="237" t="str">
        <f>IF(E27&gt;C27,"E","")</f>
        <v/>
      </c>
      <c r="I27" s="238" t="str">
        <f>IF(G27=0,"",IF(G27&lt;C27,"E´",""))</f>
        <v/>
      </c>
      <c r="J27" s="183"/>
      <c r="K27" s="183"/>
      <c r="L27" s="228"/>
      <c r="M27" s="218"/>
      <c r="N27" s="183"/>
      <c r="O27" s="183"/>
      <c r="P27" s="228"/>
      <c r="Q27" s="218"/>
      <c r="R27" s="183"/>
      <c r="S27" s="183"/>
      <c r="T27" s="228"/>
      <c r="U27" s="218"/>
      <c r="V27" s="183"/>
      <c r="W27" s="183"/>
      <c r="X27" s="228"/>
      <c r="Y27" s="218"/>
      <c r="Z27" s="183"/>
      <c r="AA27" s="183"/>
      <c r="AB27" s="228"/>
      <c r="AC27" s="218"/>
      <c r="AD27" s="239"/>
      <c r="AE27" s="239"/>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row>
    <row r="28" spans="1:76" s="231" customFormat="1" ht="30" customHeight="1" x14ac:dyDescent="0.2">
      <c r="A28" s="219"/>
      <c r="B28" s="241" t="s">
        <v>740</v>
      </c>
      <c r="C28" s="221">
        <f>SUM(C29:C30)</f>
        <v>0</v>
      </c>
      <c r="D28" s="5" t="str">
        <f>IFERROR(C28/$C$52,"")</f>
        <v/>
      </c>
      <c r="E28" s="223">
        <f>SUM(E29:E30)</f>
        <v>0</v>
      </c>
      <c r="F28" s="224" t="str">
        <f>IFERROR(E28/$C$52,"")</f>
        <v/>
      </c>
      <c r="G28" s="225">
        <f>SUM(G29:G30)</f>
        <v>0</v>
      </c>
      <c r="H28" s="226"/>
      <c r="I28" s="227"/>
      <c r="J28" s="182"/>
      <c r="K28" s="182"/>
      <c r="L28" s="228"/>
      <c r="M28" s="228"/>
      <c r="N28" s="182"/>
      <c r="O28" s="182"/>
      <c r="P28" s="228"/>
      <c r="Q28" s="228"/>
      <c r="R28" s="182"/>
      <c r="S28" s="182"/>
      <c r="T28" s="228"/>
      <c r="U28" s="228"/>
      <c r="V28" s="182"/>
      <c r="W28" s="182"/>
      <c r="X28" s="228"/>
      <c r="Y28" s="228"/>
      <c r="Z28" s="182"/>
      <c r="AA28" s="182"/>
      <c r="AB28" s="228"/>
      <c r="AC28" s="228"/>
      <c r="AD28" s="229"/>
      <c r="AE28" s="229"/>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c r="BQ28" s="230"/>
      <c r="BR28" s="230"/>
      <c r="BS28" s="230"/>
      <c r="BT28" s="230"/>
      <c r="BU28" s="230"/>
      <c r="BV28" s="230"/>
      <c r="BW28" s="230"/>
      <c r="BX28" s="230"/>
    </row>
    <row r="29" spans="1:76" ht="12.95" customHeight="1" x14ac:dyDescent="0.25">
      <c r="A29" s="201"/>
      <c r="B29" s="246" t="s">
        <v>722</v>
      </c>
      <c r="C29" s="233"/>
      <c r="D29" s="242"/>
      <c r="E29" s="247"/>
      <c r="F29" s="214"/>
      <c r="G29" s="248"/>
      <c r="H29" s="237" t="str">
        <f>IF(E29&gt;C29,"E","")</f>
        <v/>
      </c>
      <c r="I29" s="238" t="str">
        <f>IF(G29=0,"",IF(G29&lt;C29,"E´",""))</f>
        <v/>
      </c>
      <c r="J29" s="184"/>
      <c r="K29" s="184"/>
      <c r="L29" s="228"/>
      <c r="M29" s="218"/>
      <c r="N29" s="184"/>
      <c r="O29" s="184"/>
      <c r="P29" s="228"/>
      <c r="Q29" s="218"/>
      <c r="R29" s="184"/>
      <c r="S29" s="184"/>
      <c r="T29" s="228"/>
      <c r="U29" s="218"/>
      <c r="V29" s="184"/>
      <c r="W29" s="184"/>
      <c r="X29" s="228"/>
      <c r="Y29" s="218"/>
      <c r="Z29" s="184"/>
      <c r="AA29" s="184"/>
      <c r="AB29" s="228"/>
      <c r="AC29" s="218"/>
      <c r="AD29" s="239"/>
      <c r="AE29" s="239"/>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row>
    <row r="30" spans="1:76" ht="12.95" customHeight="1" x14ac:dyDescent="0.25">
      <c r="A30" s="201"/>
      <c r="B30" s="246" t="s">
        <v>711</v>
      </c>
      <c r="C30" s="233"/>
      <c r="D30" s="242"/>
      <c r="E30" s="247"/>
      <c r="F30" s="214"/>
      <c r="G30" s="248"/>
      <c r="H30" s="237" t="str">
        <f>IF(E30&gt;C30,"E","")</f>
        <v/>
      </c>
      <c r="I30" s="238" t="str">
        <f>IF(G30=0,"",IF(G30&lt;C30,"E´",""))</f>
        <v/>
      </c>
      <c r="J30" s="183"/>
      <c r="K30" s="183"/>
      <c r="L30" s="228"/>
      <c r="M30" s="218"/>
      <c r="N30" s="183"/>
      <c r="O30" s="183"/>
      <c r="P30" s="228"/>
      <c r="Q30" s="218"/>
      <c r="R30" s="183"/>
      <c r="S30" s="183"/>
      <c r="T30" s="228"/>
      <c r="U30" s="218"/>
      <c r="V30" s="183"/>
      <c r="W30" s="183"/>
      <c r="X30" s="228"/>
      <c r="Y30" s="218"/>
      <c r="Z30" s="183"/>
      <c r="AA30" s="183"/>
      <c r="AB30" s="228"/>
      <c r="AC30" s="218"/>
      <c r="AD30" s="239"/>
      <c r="AE30" s="239"/>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row>
    <row r="31" spans="1:76" s="231" customFormat="1" ht="30" customHeight="1" x14ac:dyDescent="0.2">
      <c r="A31" s="219"/>
      <c r="B31" s="241" t="s">
        <v>712</v>
      </c>
      <c r="C31" s="221">
        <f>SUM(C32:C33)</f>
        <v>0</v>
      </c>
      <c r="D31" s="5" t="str">
        <f>IFERROR(C31/$C$52,"")</f>
        <v/>
      </c>
      <c r="E31" s="223">
        <f>SUM(E32:E33)</f>
        <v>0</v>
      </c>
      <c r="F31" s="224" t="str">
        <f>IFERROR(E31/$C$52,"")</f>
        <v/>
      </c>
      <c r="G31" s="225">
        <f>SUM(G32:G33)</f>
        <v>0</v>
      </c>
      <c r="H31" s="226"/>
      <c r="I31" s="227"/>
      <c r="J31" s="182"/>
      <c r="K31" s="182"/>
      <c r="L31" s="228"/>
      <c r="M31" s="228"/>
      <c r="N31" s="182"/>
      <c r="O31" s="182"/>
      <c r="P31" s="228"/>
      <c r="Q31" s="228"/>
      <c r="R31" s="182"/>
      <c r="S31" s="182"/>
      <c r="T31" s="228"/>
      <c r="U31" s="228"/>
      <c r="V31" s="182"/>
      <c r="W31" s="182"/>
      <c r="X31" s="228"/>
      <c r="Y31" s="228"/>
      <c r="Z31" s="182"/>
      <c r="AA31" s="182"/>
      <c r="AB31" s="228"/>
      <c r="AC31" s="228"/>
      <c r="AD31" s="229"/>
      <c r="AE31" s="229"/>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c r="BQ31" s="230"/>
      <c r="BR31" s="230"/>
      <c r="BS31" s="230"/>
      <c r="BT31" s="230"/>
      <c r="BU31" s="230"/>
      <c r="BV31" s="230"/>
      <c r="BW31" s="230"/>
      <c r="BX31" s="230"/>
    </row>
    <row r="32" spans="1:76" ht="13.5" customHeight="1" x14ac:dyDescent="0.25">
      <c r="A32" s="201"/>
      <c r="B32" s="246" t="s">
        <v>713</v>
      </c>
      <c r="C32" s="233"/>
      <c r="D32" s="242"/>
      <c r="E32" s="235"/>
      <c r="F32" s="214"/>
      <c r="G32" s="236"/>
      <c r="H32" s="237" t="str">
        <f>IF(E32&gt;C32,"E","")</f>
        <v/>
      </c>
      <c r="I32" s="238" t="str">
        <f>IF(G32=0,"",IF(G32&lt;C32,"E´",""))</f>
        <v/>
      </c>
      <c r="J32" s="183"/>
      <c r="K32" s="183"/>
      <c r="L32" s="228"/>
      <c r="M32" s="218"/>
      <c r="N32" s="183"/>
      <c r="O32" s="183"/>
      <c r="P32" s="228"/>
      <c r="Q32" s="218"/>
      <c r="R32" s="183"/>
      <c r="S32" s="183"/>
      <c r="T32" s="228"/>
      <c r="U32" s="218"/>
      <c r="V32" s="183"/>
      <c r="W32" s="183"/>
      <c r="X32" s="228"/>
      <c r="Y32" s="218"/>
      <c r="Z32" s="183"/>
      <c r="AA32" s="183"/>
      <c r="AB32" s="228"/>
      <c r="AC32" s="218"/>
      <c r="AD32" s="239"/>
      <c r="AE32" s="239"/>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row>
    <row r="33" spans="1:76" ht="13.5" customHeight="1" x14ac:dyDescent="0.25">
      <c r="A33" s="201"/>
      <c r="B33" s="246" t="s">
        <v>714</v>
      </c>
      <c r="C33" s="233"/>
      <c r="D33" s="242"/>
      <c r="E33" s="235"/>
      <c r="F33" s="214"/>
      <c r="G33" s="236"/>
      <c r="H33" s="237" t="str">
        <f>IF(E33&gt;C33,"E","")</f>
        <v/>
      </c>
      <c r="I33" s="238" t="str">
        <f>IF(G33=0,"",IF(G33&lt;C33,"E´",""))</f>
        <v/>
      </c>
      <c r="J33" s="183"/>
      <c r="K33" s="183"/>
      <c r="L33" s="228"/>
      <c r="M33" s="218"/>
      <c r="N33" s="183"/>
      <c r="O33" s="183"/>
      <c r="P33" s="228"/>
      <c r="Q33" s="218"/>
      <c r="R33" s="183"/>
      <c r="S33" s="183"/>
      <c r="T33" s="228"/>
      <c r="U33" s="218"/>
      <c r="V33" s="183"/>
      <c r="W33" s="183"/>
      <c r="X33" s="228"/>
      <c r="Y33" s="218"/>
      <c r="Z33" s="183"/>
      <c r="AA33" s="183"/>
      <c r="AB33" s="228"/>
      <c r="AC33" s="218"/>
      <c r="AD33" s="239"/>
      <c r="AE33" s="239"/>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row>
    <row r="34" spans="1:76" s="231" customFormat="1" ht="30" customHeight="1" x14ac:dyDescent="0.2">
      <c r="A34" s="219"/>
      <c r="B34" s="241" t="s">
        <v>741</v>
      </c>
      <c r="C34" s="221">
        <f>SUM(C35:C36)</f>
        <v>0</v>
      </c>
      <c r="D34" s="5" t="str">
        <f>IFERROR(C34/$C$52,"")</f>
        <v/>
      </c>
      <c r="E34" s="223">
        <f>SUM(E35:E36)</f>
        <v>0</v>
      </c>
      <c r="F34" s="224" t="str">
        <f>IFERROR(E34/$C$52,"")</f>
        <v/>
      </c>
      <c r="G34" s="225">
        <f>SUM(G35:G36)</f>
        <v>0</v>
      </c>
      <c r="H34" s="226"/>
      <c r="I34" s="227"/>
      <c r="J34" s="182"/>
      <c r="K34" s="182"/>
      <c r="L34" s="228"/>
      <c r="M34" s="228"/>
      <c r="N34" s="182"/>
      <c r="O34" s="182"/>
      <c r="P34" s="228"/>
      <c r="Q34" s="228"/>
      <c r="R34" s="182"/>
      <c r="S34" s="182"/>
      <c r="T34" s="228"/>
      <c r="U34" s="228"/>
      <c r="V34" s="182"/>
      <c r="W34" s="182"/>
      <c r="X34" s="228"/>
      <c r="Y34" s="228"/>
      <c r="Z34" s="182"/>
      <c r="AA34" s="182"/>
      <c r="AB34" s="228"/>
      <c r="AC34" s="228"/>
      <c r="AD34" s="229"/>
      <c r="AE34" s="229"/>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c r="BS34" s="230"/>
      <c r="BT34" s="230"/>
      <c r="BU34" s="230"/>
      <c r="BV34" s="230"/>
      <c r="BW34" s="230"/>
      <c r="BX34" s="230"/>
    </row>
    <row r="35" spans="1:76" ht="12.95" customHeight="1" x14ac:dyDescent="0.25">
      <c r="A35" s="201"/>
      <c r="B35" s="246" t="s">
        <v>715</v>
      </c>
      <c r="C35" s="233"/>
      <c r="D35" s="242"/>
      <c r="E35" s="235"/>
      <c r="F35" s="214"/>
      <c r="G35" s="236"/>
      <c r="H35" s="237" t="str">
        <f>IF(E35&gt;C35,"E","")</f>
        <v/>
      </c>
      <c r="I35" s="238" t="str">
        <f>IF(G35=0,"",IF(G35&lt;C35,"E´",""))</f>
        <v/>
      </c>
      <c r="J35" s="183"/>
      <c r="K35" s="183"/>
      <c r="L35" s="228"/>
      <c r="M35" s="218"/>
      <c r="N35" s="183"/>
      <c r="O35" s="183"/>
      <c r="P35" s="228"/>
      <c r="Q35" s="218"/>
      <c r="R35" s="183"/>
      <c r="S35" s="183"/>
      <c r="T35" s="228"/>
      <c r="U35" s="218"/>
      <c r="V35" s="183"/>
      <c r="W35" s="183"/>
      <c r="X35" s="228"/>
      <c r="Y35" s="218"/>
      <c r="Z35" s="183"/>
      <c r="AA35" s="183"/>
      <c r="AB35" s="228"/>
      <c r="AC35" s="218"/>
      <c r="AD35" s="239"/>
      <c r="AE35" s="239"/>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row>
    <row r="36" spans="1:76" ht="12.95" customHeight="1" x14ac:dyDescent="0.25">
      <c r="A36" s="201"/>
      <c r="B36" s="246" t="s">
        <v>716</v>
      </c>
      <c r="C36" s="233"/>
      <c r="D36" s="242"/>
      <c r="E36" s="235"/>
      <c r="F36" s="214"/>
      <c r="G36" s="236"/>
      <c r="H36" s="237" t="str">
        <f>IF(E36&gt;C36,"E","")</f>
        <v/>
      </c>
      <c r="I36" s="238" t="str">
        <f>IF(G36=0,"",IF(G36&lt;C36,"E´",""))</f>
        <v/>
      </c>
      <c r="J36" s="183"/>
      <c r="K36" s="183"/>
      <c r="L36" s="228"/>
      <c r="M36" s="218"/>
      <c r="N36" s="183"/>
      <c r="O36" s="183"/>
      <c r="P36" s="228"/>
      <c r="Q36" s="218"/>
      <c r="R36" s="183"/>
      <c r="S36" s="183"/>
      <c r="T36" s="228"/>
      <c r="U36" s="218"/>
      <c r="V36" s="183"/>
      <c r="W36" s="183"/>
      <c r="X36" s="228"/>
      <c r="Y36" s="218"/>
      <c r="Z36" s="183"/>
      <c r="AA36" s="183"/>
      <c r="AB36" s="228"/>
      <c r="AC36" s="218"/>
      <c r="AD36" s="239"/>
      <c r="AE36" s="239"/>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row>
    <row r="37" spans="1:76" s="231" customFormat="1" ht="30" customHeight="1" x14ac:dyDescent="0.2">
      <c r="A37" s="219"/>
      <c r="B37" s="241" t="s">
        <v>742</v>
      </c>
      <c r="C37" s="221">
        <f>SUM(C38:C39)</f>
        <v>0</v>
      </c>
      <c r="D37" s="5" t="str">
        <f>IFERROR(C37/$C$52,"")</f>
        <v/>
      </c>
      <c r="E37" s="223">
        <f>SUM(E38:E39)</f>
        <v>0</v>
      </c>
      <c r="F37" s="224" t="str">
        <f>IFERROR(E37/$C$52,"")</f>
        <v/>
      </c>
      <c r="G37" s="225">
        <f>SUM(G38:G39)</f>
        <v>0</v>
      </c>
      <c r="H37" s="226"/>
      <c r="I37" s="227"/>
      <c r="J37" s="182"/>
      <c r="K37" s="182"/>
      <c r="L37" s="228"/>
      <c r="M37" s="228"/>
      <c r="N37" s="182"/>
      <c r="O37" s="182"/>
      <c r="P37" s="228"/>
      <c r="Q37" s="228"/>
      <c r="R37" s="182"/>
      <c r="S37" s="182"/>
      <c r="T37" s="228"/>
      <c r="U37" s="228"/>
      <c r="V37" s="182"/>
      <c r="W37" s="182"/>
      <c r="X37" s="228"/>
      <c r="Y37" s="228"/>
      <c r="Z37" s="182"/>
      <c r="AA37" s="182"/>
      <c r="AB37" s="228"/>
      <c r="AC37" s="228"/>
      <c r="AD37" s="229"/>
      <c r="AE37" s="229"/>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c r="BQ37" s="230"/>
      <c r="BR37" s="230"/>
      <c r="BS37" s="230"/>
      <c r="BT37" s="230"/>
      <c r="BU37" s="230"/>
      <c r="BV37" s="230"/>
      <c r="BW37" s="230"/>
      <c r="BX37" s="230"/>
    </row>
    <row r="38" spans="1:76" ht="12.95" customHeight="1" x14ac:dyDescent="0.25">
      <c r="A38" s="201"/>
      <c r="B38" s="246" t="s">
        <v>717</v>
      </c>
      <c r="C38" s="233"/>
      <c r="D38" s="242"/>
      <c r="E38" s="235"/>
      <c r="F38" s="214"/>
      <c r="G38" s="236"/>
      <c r="H38" s="237" t="str">
        <f>IF(E38&gt;C38,"E","")</f>
        <v/>
      </c>
      <c r="I38" s="238" t="str">
        <f>IF(G38=0,"",IF(G38&lt;C38,"E´",""))</f>
        <v/>
      </c>
      <c r="J38" s="183"/>
      <c r="K38" s="183"/>
      <c r="L38" s="228"/>
      <c r="M38" s="218"/>
      <c r="N38" s="183"/>
      <c r="O38" s="183"/>
      <c r="P38" s="228"/>
      <c r="Q38" s="218"/>
      <c r="R38" s="183"/>
      <c r="S38" s="183"/>
      <c r="T38" s="228"/>
      <c r="U38" s="218"/>
      <c r="V38" s="183"/>
      <c r="W38" s="183"/>
      <c r="X38" s="228"/>
      <c r="Y38" s="218"/>
      <c r="Z38" s="183"/>
      <c r="AA38" s="183"/>
      <c r="AB38" s="228"/>
      <c r="AC38" s="218"/>
      <c r="AD38" s="239"/>
      <c r="AE38" s="239"/>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row>
    <row r="39" spans="1:76" ht="12.95" customHeight="1" x14ac:dyDescent="0.25">
      <c r="A39" s="201"/>
      <c r="B39" s="246" t="s">
        <v>718</v>
      </c>
      <c r="C39" s="233"/>
      <c r="D39" s="242"/>
      <c r="E39" s="235"/>
      <c r="F39" s="214"/>
      <c r="G39" s="236"/>
      <c r="H39" s="237" t="str">
        <f>IF(E39&gt;C39,"E","")</f>
        <v/>
      </c>
      <c r="I39" s="238" t="str">
        <f>IF(G39=0,"",IF(G39&lt;C39,"E´",""))</f>
        <v/>
      </c>
      <c r="J39" s="183"/>
      <c r="K39" s="183"/>
      <c r="L39" s="228"/>
      <c r="M39" s="218"/>
      <c r="N39" s="183"/>
      <c r="O39" s="183"/>
      <c r="P39" s="228"/>
      <c r="Q39" s="218"/>
      <c r="R39" s="183"/>
      <c r="S39" s="183"/>
      <c r="T39" s="228"/>
      <c r="U39" s="218"/>
      <c r="V39" s="183"/>
      <c r="W39" s="183"/>
      <c r="X39" s="228"/>
      <c r="Y39" s="218"/>
      <c r="Z39" s="183"/>
      <c r="AA39" s="183"/>
      <c r="AB39" s="228"/>
      <c r="AC39" s="218"/>
      <c r="AD39" s="239"/>
      <c r="AE39" s="239"/>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row>
    <row r="40" spans="1:76" s="231" customFormat="1" ht="39" customHeight="1" x14ac:dyDescent="0.2">
      <c r="A40" s="219"/>
      <c r="B40" s="249" t="s">
        <v>795</v>
      </c>
      <c r="C40" s="221">
        <f>SUM(C41:C42)</f>
        <v>0</v>
      </c>
      <c r="D40" s="5" t="str">
        <f>IFERROR(C40/$C$52,"")</f>
        <v/>
      </c>
      <c r="E40" s="223">
        <f>SUM(E41:E42)</f>
        <v>0</v>
      </c>
      <c r="F40" s="224" t="str">
        <f>IFERROR(E40/$C$52,"")</f>
        <v/>
      </c>
      <c r="G40" s="225">
        <f>SUM(G41:G42)</f>
        <v>0</v>
      </c>
      <c r="H40" s="226"/>
      <c r="I40" s="227"/>
      <c r="J40" s="182"/>
      <c r="K40" s="182"/>
      <c r="L40" s="228"/>
      <c r="M40" s="228"/>
      <c r="N40" s="182"/>
      <c r="O40" s="182"/>
      <c r="P40" s="228"/>
      <c r="Q40" s="228"/>
      <c r="R40" s="182"/>
      <c r="S40" s="182"/>
      <c r="T40" s="228"/>
      <c r="U40" s="228"/>
      <c r="V40" s="182"/>
      <c r="W40" s="182"/>
      <c r="X40" s="228"/>
      <c r="Y40" s="228"/>
      <c r="Z40" s="182"/>
      <c r="AA40" s="182"/>
      <c r="AB40" s="228"/>
      <c r="AC40" s="228"/>
      <c r="AD40" s="229"/>
      <c r="AE40" s="229"/>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30"/>
      <c r="BK40" s="230"/>
      <c r="BL40" s="230"/>
      <c r="BM40" s="230"/>
      <c r="BN40" s="230"/>
      <c r="BO40" s="230"/>
      <c r="BP40" s="230"/>
      <c r="BQ40" s="230"/>
      <c r="BR40" s="230"/>
      <c r="BS40" s="230"/>
      <c r="BT40" s="230"/>
      <c r="BU40" s="230"/>
      <c r="BV40" s="230"/>
      <c r="BW40" s="230"/>
      <c r="BX40" s="230"/>
    </row>
    <row r="41" spans="1:76" ht="12.95" customHeight="1" x14ac:dyDescent="0.25">
      <c r="A41" s="201"/>
      <c r="B41" s="246" t="s">
        <v>696</v>
      </c>
      <c r="C41" s="233"/>
      <c r="D41" s="242"/>
      <c r="E41" s="235"/>
      <c r="F41" s="214"/>
      <c r="G41" s="236"/>
      <c r="H41" s="237" t="str">
        <f>IF(E41&gt;C41,"E","")</f>
        <v/>
      </c>
      <c r="I41" s="238" t="str">
        <f>IF(G41=0,"",IF(G41&lt;C41,"E´",""))</f>
        <v/>
      </c>
      <c r="J41" s="183"/>
      <c r="K41" s="183"/>
      <c r="L41" s="228"/>
      <c r="M41" s="218"/>
      <c r="N41" s="183"/>
      <c r="O41" s="183"/>
      <c r="P41" s="228"/>
      <c r="Q41" s="218"/>
      <c r="R41" s="183"/>
      <c r="S41" s="183"/>
      <c r="T41" s="228"/>
      <c r="U41" s="218"/>
      <c r="V41" s="183"/>
      <c r="W41" s="183"/>
      <c r="X41" s="228"/>
      <c r="Y41" s="218"/>
      <c r="Z41" s="183"/>
      <c r="AA41" s="183"/>
      <c r="AB41" s="228"/>
      <c r="AC41" s="218"/>
      <c r="AD41" s="239"/>
      <c r="AE41" s="239"/>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row>
    <row r="42" spans="1:76" ht="35.25" customHeight="1" x14ac:dyDescent="0.25">
      <c r="A42" s="201"/>
      <c r="B42" s="250" t="s">
        <v>794</v>
      </c>
      <c r="C42" s="233"/>
      <c r="D42" s="242"/>
      <c r="E42" s="235"/>
      <c r="F42" s="214"/>
      <c r="G42" s="236"/>
      <c r="H42" s="237" t="str">
        <f>IF(E42&gt;C42,"E","")</f>
        <v/>
      </c>
      <c r="I42" s="238" t="str">
        <f>IF(G42=0,"",IF(G42&lt;C42,"E´",""))</f>
        <v/>
      </c>
      <c r="J42" s="183"/>
      <c r="K42" s="183"/>
      <c r="L42" s="228"/>
      <c r="M42" s="218"/>
      <c r="N42" s="183"/>
      <c r="O42" s="183"/>
      <c r="P42" s="228"/>
      <c r="Q42" s="218"/>
      <c r="R42" s="183"/>
      <c r="S42" s="183"/>
      <c r="T42" s="228"/>
      <c r="U42" s="218"/>
      <c r="V42" s="183"/>
      <c r="W42" s="183"/>
      <c r="X42" s="228"/>
      <c r="Y42" s="218"/>
      <c r="Z42" s="183"/>
      <c r="AA42" s="183"/>
      <c r="AB42" s="228"/>
      <c r="AC42" s="218"/>
      <c r="AD42" s="239"/>
      <c r="AE42" s="239"/>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row>
    <row r="43" spans="1:76" s="231" customFormat="1" ht="30" customHeight="1" x14ac:dyDescent="0.2">
      <c r="A43" s="219"/>
      <c r="B43" s="251" t="s">
        <v>697</v>
      </c>
      <c r="C43" s="221">
        <f>SUM(C44)</f>
        <v>0</v>
      </c>
      <c r="D43" s="5" t="str">
        <f>IFERROR(C43/$C$52,"")</f>
        <v/>
      </c>
      <c r="E43" s="223">
        <f>SUM(E44)</f>
        <v>0</v>
      </c>
      <c r="F43" s="224" t="str">
        <f>IFERROR(E43/$C$52,"")</f>
        <v/>
      </c>
      <c r="G43" s="225">
        <f>SUM(G44)</f>
        <v>0</v>
      </c>
      <c r="H43" s="226"/>
      <c r="I43" s="227"/>
      <c r="J43" s="182"/>
      <c r="K43" s="182"/>
      <c r="L43" s="228"/>
      <c r="M43" s="228"/>
      <c r="N43" s="182"/>
      <c r="O43" s="182"/>
      <c r="P43" s="228"/>
      <c r="Q43" s="228"/>
      <c r="R43" s="182"/>
      <c r="S43" s="182"/>
      <c r="T43" s="228"/>
      <c r="U43" s="228"/>
      <c r="V43" s="182"/>
      <c r="W43" s="182"/>
      <c r="X43" s="228"/>
      <c r="Y43" s="228"/>
      <c r="Z43" s="182"/>
      <c r="AA43" s="182"/>
      <c r="AB43" s="228"/>
      <c r="AC43" s="228"/>
      <c r="AD43" s="229"/>
      <c r="AE43" s="229"/>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30"/>
      <c r="BK43" s="230"/>
      <c r="BL43" s="230"/>
      <c r="BM43" s="230"/>
      <c r="BN43" s="230"/>
      <c r="BO43" s="230"/>
      <c r="BP43" s="230"/>
      <c r="BQ43" s="230"/>
      <c r="BR43" s="230"/>
      <c r="BS43" s="230"/>
      <c r="BT43" s="230"/>
      <c r="BU43" s="230"/>
      <c r="BV43" s="230"/>
      <c r="BW43" s="230"/>
      <c r="BX43" s="230"/>
    </row>
    <row r="44" spans="1:76" ht="15.75" x14ac:dyDescent="0.25">
      <c r="A44" s="201"/>
      <c r="B44" s="252" t="s">
        <v>774</v>
      </c>
      <c r="C44" s="233"/>
      <c r="D44" s="242"/>
      <c r="E44" s="235"/>
      <c r="F44" s="214"/>
      <c r="G44" s="236"/>
      <c r="H44" s="237" t="str">
        <f>IF(E44&gt;C44,"E","")</f>
        <v/>
      </c>
      <c r="I44" s="238" t="str">
        <f>IF(G44=0,"",IF(G44&lt;C44,"E´",""))</f>
        <v/>
      </c>
      <c r="J44" s="183"/>
      <c r="K44" s="183"/>
      <c r="L44" s="228"/>
      <c r="M44" s="218"/>
      <c r="N44" s="183"/>
      <c r="O44" s="183"/>
      <c r="P44" s="228"/>
      <c r="Q44" s="218"/>
      <c r="R44" s="183"/>
      <c r="S44" s="183"/>
      <c r="T44" s="228"/>
      <c r="U44" s="218"/>
      <c r="V44" s="183"/>
      <c r="W44" s="183"/>
      <c r="X44" s="228"/>
      <c r="Y44" s="218"/>
      <c r="Z44" s="183"/>
      <c r="AA44" s="183"/>
      <c r="AB44" s="228"/>
      <c r="AC44" s="218"/>
      <c r="AD44" s="239"/>
      <c r="AE44" s="239"/>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row>
    <row r="45" spans="1:76" s="203" customFormat="1" ht="24.75" customHeight="1" thickBot="1" x14ac:dyDescent="0.25">
      <c r="A45" s="201"/>
      <c r="B45" s="253"/>
      <c r="C45" s="254"/>
      <c r="D45" s="255"/>
      <c r="E45" s="256"/>
      <c r="F45" s="255"/>
      <c r="G45" s="257"/>
      <c r="H45" s="226"/>
      <c r="I45" s="227"/>
      <c r="J45" s="185"/>
      <c r="K45" s="185"/>
      <c r="L45" s="228"/>
      <c r="M45" s="228"/>
      <c r="N45" s="185"/>
      <c r="O45" s="185"/>
      <c r="P45" s="228"/>
      <c r="Q45" s="218"/>
      <c r="R45" s="185"/>
      <c r="S45" s="185"/>
      <c r="T45" s="228"/>
      <c r="U45" s="218"/>
      <c r="V45" s="185"/>
      <c r="W45" s="185"/>
      <c r="X45" s="228"/>
      <c r="Y45" s="218"/>
      <c r="Z45" s="185"/>
      <c r="AA45" s="185"/>
      <c r="AB45" s="228"/>
      <c r="AC45" s="218"/>
      <c r="AD45" s="185"/>
      <c r="AE45" s="185"/>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row>
    <row r="46" spans="1:76" ht="28.5" customHeight="1" thickBot="1" x14ac:dyDescent="0.25">
      <c r="A46" s="201"/>
      <c r="B46" s="258" t="s">
        <v>779</v>
      </c>
      <c r="C46" s="259">
        <f>SUM(C43,C40,C37,C34,C31,C28,C22,C17,C13,C10,C6,C45)</f>
        <v>0</v>
      </c>
      <c r="D46" s="260" t="str">
        <f>IFERROR(C46/$C$52,"")</f>
        <v/>
      </c>
      <c r="E46" s="261">
        <f>SUM(E43,E40,E37,E34,E31,E28,E22,E17,E13,E10,E6,E45)</f>
        <v>0</v>
      </c>
      <c r="F46" s="262" t="str">
        <f>IFERROR(E46/$C$52,"")</f>
        <v/>
      </c>
      <c r="G46" s="263">
        <f>SUM(G43,G40,G37,G34,G31,G28,G22,G17,G13,G10,G6,G45)</f>
        <v>0</v>
      </c>
      <c r="H46" s="226"/>
      <c r="I46" s="227"/>
      <c r="J46" s="182"/>
      <c r="K46" s="182"/>
      <c r="L46" s="228"/>
      <c r="M46" s="228"/>
      <c r="N46" s="182"/>
      <c r="O46" s="182"/>
      <c r="P46" s="228"/>
      <c r="Q46" s="228"/>
      <c r="R46" s="182"/>
      <c r="S46" s="182"/>
      <c r="T46" s="228"/>
      <c r="U46" s="228"/>
      <c r="V46" s="182"/>
      <c r="W46" s="182"/>
      <c r="X46" s="228"/>
      <c r="Y46" s="228"/>
      <c r="Z46" s="182"/>
      <c r="AA46" s="182"/>
      <c r="AB46" s="228"/>
      <c r="AC46" s="228"/>
      <c r="AD46" s="185"/>
      <c r="AE46" s="185"/>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c r="BM46" s="200"/>
      <c r="BN46" s="200"/>
      <c r="BO46" s="200"/>
      <c r="BP46" s="200"/>
      <c r="BQ46" s="200"/>
      <c r="BR46" s="200"/>
      <c r="BS46" s="200"/>
      <c r="BT46" s="200"/>
      <c r="BU46" s="200"/>
      <c r="BV46" s="200"/>
      <c r="BW46" s="200"/>
      <c r="BX46" s="200"/>
    </row>
    <row r="47" spans="1:76" ht="19.5" customHeight="1" x14ac:dyDescent="0.2">
      <c r="A47" s="201"/>
      <c r="B47" s="251" t="s">
        <v>757</v>
      </c>
      <c r="C47" s="221">
        <f>SUM(C48:C49)</f>
        <v>0</v>
      </c>
      <c r="D47" s="5" t="str">
        <f>IFERROR(C47/$C$52,"")</f>
        <v/>
      </c>
      <c r="E47" s="264">
        <f>SUM(E48:E49)</f>
        <v>0</v>
      </c>
      <c r="F47" s="224" t="str">
        <f>IFERROR(E47/$C$52,"")</f>
        <v/>
      </c>
      <c r="G47" s="265">
        <f>SUM(G48:G49)</f>
        <v>0</v>
      </c>
      <c r="H47" s="226"/>
      <c r="I47" s="227"/>
      <c r="J47" s="182"/>
      <c r="K47" s="182"/>
      <c r="L47" s="228"/>
      <c r="M47" s="228"/>
      <c r="N47" s="182"/>
      <c r="O47" s="182"/>
      <c r="P47" s="228"/>
      <c r="Q47" s="228"/>
      <c r="R47" s="182"/>
      <c r="S47" s="182"/>
      <c r="T47" s="228"/>
      <c r="U47" s="228"/>
      <c r="V47" s="182"/>
      <c r="W47" s="182"/>
      <c r="X47" s="228"/>
      <c r="Y47" s="228"/>
      <c r="Z47" s="182"/>
      <c r="AA47" s="182"/>
      <c r="AB47" s="228"/>
      <c r="AC47" s="228"/>
      <c r="AD47" s="229"/>
      <c r="AE47" s="229"/>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200"/>
    </row>
    <row r="48" spans="1:76" ht="16.5" customHeight="1" x14ac:dyDescent="0.25">
      <c r="A48" s="201"/>
      <c r="B48" s="266" t="s">
        <v>719</v>
      </c>
      <c r="C48" s="233"/>
      <c r="D48" s="242"/>
      <c r="E48" s="235"/>
      <c r="F48" s="214"/>
      <c r="G48" s="236"/>
      <c r="H48" s="237" t="str">
        <f>IF(E48&gt;C48,"E","")</f>
        <v/>
      </c>
      <c r="I48" s="238" t="str">
        <f>IF(G48=0,"",IF(G48&lt;C48,"E´",""))</f>
        <v/>
      </c>
      <c r="J48" s="183"/>
      <c r="K48" s="183"/>
      <c r="L48" s="228"/>
      <c r="M48" s="218"/>
      <c r="N48" s="183"/>
      <c r="O48" s="183"/>
      <c r="P48" s="228"/>
      <c r="Q48" s="218"/>
      <c r="R48" s="183"/>
      <c r="S48" s="183"/>
      <c r="T48" s="228"/>
      <c r="U48" s="218"/>
      <c r="V48" s="183"/>
      <c r="W48" s="183"/>
      <c r="X48" s="228"/>
      <c r="Y48" s="218"/>
      <c r="Z48" s="183"/>
      <c r="AA48" s="183"/>
      <c r="AB48" s="228"/>
      <c r="AC48" s="218"/>
      <c r="AD48" s="239"/>
      <c r="AE48" s="239"/>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row>
    <row r="49" spans="1:76" ht="15.75" customHeight="1" x14ac:dyDescent="0.25">
      <c r="A49" s="201"/>
      <c r="B49" s="267" t="s">
        <v>775</v>
      </c>
      <c r="C49" s="233"/>
      <c r="D49" s="242"/>
      <c r="E49" s="235"/>
      <c r="F49" s="214"/>
      <c r="G49" s="236"/>
      <c r="H49" s="237" t="str">
        <f>IF(E49&gt;C49,"E","")</f>
        <v/>
      </c>
      <c r="I49" s="238" t="str">
        <f>IF(C49&gt;G49,"E´","")</f>
        <v/>
      </c>
      <c r="J49" s="183"/>
      <c r="K49" s="183"/>
      <c r="L49" s="228"/>
      <c r="M49" s="218"/>
      <c r="N49" s="183"/>
      <c r="O49" s="183"/>
      <c r="P49" s="228"/>
      <c r="Q49" s="218"/>
      <c r="R49" s="183"/>
      <c r="S49" s="183"/>
      <c r="T49" s="228"/>
      <c r="U49" s="218"/>
      <c r="V49" s="183"/>
      <c r="W49" s="183"/>
      <c r="X49" s="228"/>
      <c r="Y49" s="218"/>
      <c r="Z49" s="183"/>
      <c r="AA49" s="183"/>
      <c r="AB49" s="228"/>
      <c r="AC49" s="218"/>
      <c r="AD49" s="239"/>
      <c r="AE49" s="239"/>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row>
    <row r="50" spans="1:76" ht="21" customHeight="1" x14ac:dyDescent="0.2">
      <c r="A50" s="201"/>
      <c r="B50" s="251" t="s">
        <v>780</v>
      </c>
      <c r="C50" s="233"/>
      <c r="D50" s="5" t="str">
        <f>IFERROR(C50/$C$52,"")</f>
        <v/>
      </c>
      <c r="E50" s="235"/>
      <c r="F50" s="224" t="str">
        <f>IFERROR(E50/$C$52,"")</f>
        <v/>
      </c>
      <c r="G50" s="236"/>
      <c r="H50" s="237" t="str">
        <f>IF(E50&gt;C50,"E","")</f>
        <v/>
      </c>
      <c r="I50" s="238" t="str">
        <f>IF(C50&gt;G50,"E´","")</f>
        <v/>
      </c>
      <c r="J50" s="186"/>
      <c r="K50" s="186"/>
      <c r="L50" s="228"/>
      <c r="M50" s="228"/>
      <c r="N50" s="186"/>
      <c r="O50" s="186"/>
      <c r="P50" s="228"/>
      <c r="Q50" s="228"/>
      <c r="R50" s="186"/>
      <c r="S50" s="186"/>
      <c r="T50" s="228"/>
      <c r="U50" s="228"/>
      <c r="V50" s="186"/>
      <c r="W50" s="186"/>
      <c r="X50" s="228"/>
      <c r="Y50" s="228"/>
      <c r="Z50" s="186"/>
      <c r="AA50" s="186"/>
      <c r="AB50" s="228"/>
      <c r="AC50" s="228"/>
      <c r="AD50" s="239"/>
      <c r="AE50" s="239"/>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row>
    <row r="51" spans="1:76" s="203" customFormat="1" ht="13.5" customHeight="1" thickBot="1" x14ac:dyDescent="0.25">
      <c r="A51" s="201"/>
      <c r="B51" s="268"/>
      <c r="C51" s="254"/>
      <c r="D51" s="8"/>
      <c r="E51" s="269"/>
      <c r="F51" s="270"/>
      <c r="G51" s="271"/>
      <c r="H51" s="272"/>
      <c r="I51" s="273"/>
      <c r="J51" s="185"/>
      <c r="K51" s="185"/>
      <c r="L51" s="228"/>
      <c r="M51" s="218"/>
      <c r="N51" s="185"/>
      <c r="O51" s="185"/>
      <c r="P51" s="228"/>
      <c r="Q51" s="218"/>
      <c r="R51" s="185"/>
      <c r="S51" s="185"/>
      <c r="T51" s="228"/>
      <c r="U51" s="218"/>
      <c r="V51" s="185"/>
      <c r="W51" s="185"/>
      <c r="X51" s="228"/>
      <c r="Y51" s="218"/>
      <c r="Z51" s="185"/>
      <c r="AA51" s="185"/>
      <c r="AB51" s="228"/>
      <c r="AC51" s="218"/>
      <c r="AD51" s="185"/>
      <c r="AE51" s="185"/>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row>
    <row r="52" spans="1:76" ht="30" customHeight="1" thickBot="1" x14ac:dyDescent="0.25">
      <c r="A52" s="201"/>
      <c r="B52" s="258" t="s">
        <v>947</v>
      </c>
      <c r="C52" s="274">
        <f>SUM(C46,C47,C50)</f>
        <v>0</v>
      </c>
      <c r="D52" s="260">
        <f>SUM(D46,D47,D50)</f>
        <v>0</v>
      </c>
      <c r="E52" s="275">
        <f>SUM(E46,E47,E50)</f>
        <v>0</v>
      </c>
      <c r="F52" s="276">
        <f>SUM(F6,F10,F13,F17,F22,F28,F31,F34,F37,F40,F43,F45,F47,F50)</f>
        <v>0</v>
      </c>
      <c r="G52" s="275">
        <f>SUM(G46,G47,G50)</f>
        <v>0</v>
      </c>
      <c r="H52" s="182"/>
      <c r="I52" s="182"/>
      <c r="J52" s="277"/>
      <c r="K52" s="277"/>
      <c r="L52" s="185"/>
      <c r="M52" s="228"/>
      <c r="N52" s="277"/>
      <c r="O52" s="277"/>
      <c r="P52" s="185"/>
      <c r="Q52" s="228"/>
      <c r="R52" s="277"/>
      <c r="S52" s="277"/>
      <c r="T52" s="185"/>
      <c r="U52" s="228"/>
      <c r="V52" s="277"/>
      <c r="W52" s="277"/>
      <c r="X52" s="185"/>
      <c r="Y52" s="228"/>
      <c r="Z52" s="277"/>
      <c r="AA52" s="277"/>
      <c r="AB52" s="185"/>
      <c r="AC52" s="228"/>
      <c r="AD52" s="278"/>
      <c r="AE52" s="278"/>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c r="BM52" s="200"/>
      <c r="BN52" s="200"/>
      <c r="BO52" s="200"/>
      <c r="BP52" s="200"/>
      <c r="BQ52" s="200"/>
      <c r="BR52" s="200"/>
      <c r="BS52" s="200"/>
      <c r="BT52" s="200"/>
      <c r="BU52" s="200"/>
      <c r="BV52" s="200"/>
      <c r="BW52" s="200"/>
      <c r="BX52" s="200"/>
    </row>
    <row r="53" spans="1:76" ht="15.75" customHeight="1" x14ac:dyDescent="0.2">
      <c r="A53" s="201"/>
      <c r="B53" s="279"/>
      <c r="C53" s="200"/>
      <c r="D53" s="201"/>
      <c r="E53" s="200"/>
      <c r="F53" s="201"/>
      <c r="G53" s="201"/>
      <c r="H53" s="280">
        <f>COUNTIF(H5:H50,"E")</f>
        <v>0</v>
      </c>
      <c r="I53" s="280">
        <f>COUNTIF(I5:I50,"E´")</f>
        <v>0</v>
      </c>
      <c r="J53" s="200"/>
      <c r="K53" s="200"/>
      <c r="L53" s="201"/>
      <c r="M53" s="201"/>
      <c r="N53" s="200"/>
      <c r="O53" s="200"/>
      <c r="P53" s="201"/>
      <c r="Q53" s="201"/>
      <c r="R53" s="200"/>
      <c r="S53" s="200"/>
      <c r="T53" s="201"/>
      <c r="U53" s="201"/>
      <c r="V53" s="200"/>
      <c r="W53" s="200"/>
      <c r="X53" s="201"/>
      <c r="Y53" s="201"/>
      <c r="Z53" s="200"/>
      <c r="AA53" s="200"/>
      <c r="AB53" s="201"/>
      <c r="AC53" s="201"/>
      <c r="AD53" s="280">
        <f>COUNTIF(AD5:AD50,"S")</f>
        <v>0</v>
      </c>
      <c r="AE53" s="280">
        <f>COUNTIF(AE5:AE50,"S´")</f>
        <v>0</v>
      </c>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00"/>
      <c r="BP53" s="200"/>
      <c r="BQ53" s="200"/>
      <c r="BR53" s="200"/>
      <c r="BS53" s="200"/>
      <c r="BT53" s="200"/>
      <c r="BU53" s="200"/>
      <c r="BV53" s="200"/>
      <c r="BW53" s="200"/>
      <c r="BX53" s="200"/>
    </row>
    <row r="54" spans="1:76" x14ac:dyDescent="0.2">
      <c r="A54" s="201"/>
      <c r="B54" s="279"/>
      <c r="C54" s="281" t="str">
        <f>IF(H53&gt;0,"E: El GASTO EN NAVARRA no puede superar el GASTO EN ESPAÑA","")</f>
        <v/>
      </c>
      <c r="D54" s="201"/>
      <c r="E54" s="200"/>
      <c r="F54" s="201"/>
      <c r="G54" s="281" t="str">
        <f>IF(AD52&gt;0,"S: La suma de gastos en España por años no coincide con el GASTO EN ESPAÑA, corregir o cumplimentar","")</f>
        <v/>
      </c>
      <c r="H54" s="201"/>
      <c r="I54" s="201"/>
      <c r="J54" s="200"/>
      <c r="K54" s="200"/>
      <c r="L54" s="201"/>
      <c r="M54" s="201"/>
      <c r="N54" s="200"/>
      <c r="O54" s="200"/>
      <c r="P54" s="201"/>
      <c r="Q54" s="201"/>
      <c r="R54" s="200"/>
      <c r="S54" s="200"/>
      <c r="T54" s="201"/>
      <c r="U54" s="201"/>
      <c r="V54" s="200"/>
      <c r="W54" s="200"/>
      <c r="X54" s="201"/>
      <c r="Y54" s="201"/>
      <c r="Z54" s="200"/>
      <c r="AA54" s="200"/>
      <c r="AB54" s="201"/>
      <c r="AC54" s="201"/>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c r="BM54" s="200"/>
      <c r="BN54" s="200"/>
      <c r="BO54" s="200"/>
      <c r="BP54" s="200"/>
      <c r="BQ54" s="200"/>
      <c r="BR54" s="200"/>
      <c r="BS54" s="200"/>
      <c r="BT54" s="200"/>
      <c r="BU54" s="200"/>
      <c r="BV54" s="200"/>
      <c r="BW54" s="200"/>
      <c r="BX54" s="200"/>
    </row>
    <row r="55" spans="1:76" ht="21.75" customHeight="1" thickBot="1" x14ac:dyDescent="0.25">
      <c r="A55" s="200"/>
      <c r="B55" s="200"/>
      <c r="C55" s="281" t="str">
        <f>IF(I53&gt;0,"E´: El GASTO EN ESPAÑA no puede superar el GASTO TOTAL PRODUCCIÓN","")</f>
        <v/>
      </c>
      <c r="D55" s="200"/>
      <c r="E55" s="200"/>
      <c r="F55" s="200"/>
      <c r="G55" s="281" t="str">
        <f>IF(AE52&gt;0,"S´: La suma de gastos en Navarra por años no coincide con el GASTO EN NAVARRA, corregir o cumplimentar","")</f>
        <v/>
      </c>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200"/>
      <c r="BQ55" s="200"/>
      <c r="BR55" s="200"/>
      <c r="BS55" s="200"/>
      <c r="BT55" s="200"/>
      <c r="BU55" s="200"/>
      <c r="BV55" s="200"/>
      <c r="BW55" s="200"/>
      <c r="BX55" s="200"/>
    </row>
    <row r="56" spans="1:76" ht="39" customHeight="1" thickBot="1" x14ac:dyDescent="0.35">
      <c r="A56" s="200"/>
      <c r="B56" s="282"/>
      <c r="C56" s="998" t="s">
        <v>854</v>
      </c>
      <c r="D56" s="999"/>
      <c r="E56" s="939" t="str">
        <f>IF(G52&gt;0,C52/G52,"100%")</f>
        <v>100%</v>
      </c>
      <c r="F56" s="1000" t="s">
        <v>855</v>
      </c>
      <c r="G56" s="1000"/>
      <c r="H56" s="1000"/>
      <c r="I56" s="1000"/>
      <c r="J56" s="911">
        <f>IF(G52&gt;0,0.2*G52,0.2*C52)</f>
        <v>0</v>
      </c>
      <c r="K56" s="280">
        <f>COUNTIF(J57:N57,1)</f>
        <v>0</v>
      </c>
      <c r="L56" s="281"/>
      <c r="M56" s="281"/>
      <c r="N56" s="201"/>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0"/>
      <c r="BR56" s="200"/>
      <c r="BS56" s="200"/>
      <c r="BT56" s="200"/>
      <c r="BU56" s="200"/>
      <c r="BV56" s="200"/>
      <c r="BW56" s="200"/>
      <c r="BX56" s="200"/>
    </row>
    <row r="57" spans="1:76" ht="45.75" customHeight="1" x14ac:dyDescent="0.2">
      <c r="A57" s="200"/>
      <c r="B57" s="203"/>
      <c r="C57" s="201"/>
      <c r="D57" s="201"/>
      <c r="E57" s="201"/>
      <c r="F57" s="201"/>
      <c r="G57" s="201"/>
      <c r="H57" s="201"/>
      <c r="I57" s="201"/>
      <c r="J57" s="280">
        <f>IF(J52&gt;0,1,0)</f>
        <v>0</v>
      </c>
      <c r="K57" s="280">
        <f>IF(N52&gt;0,1,0)</f>
        <v>0</v>
      </c>
      <c r="L57" s="280">
        <f>IF(R52&gt;0,1,0)</f>
        <v>0</v>
      </c>
      <c r="M57" s="280">
        <f>IF(V52&gt;0,1,0)</f>
        <v>0</v>
      </c>
      <c r="N57" s="280">
        <f>IF(Z52&gt;0,1,0)</f>
        <v>0</v>
      </c>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c r="BM57" s="200"/>
      <c r="BN57" s="200"/>
      <c r="BO57" s="200"/>
      <c r="BP57" s="200"/>
      <c r="BQ57" s="200"/>
      <c r="BR57" s="200"/>
      <c r="BS57" s="200"/>
      <c r="BT57" s="200"/>
      <c r="BU57" s="200"/>
      <c r="BV57" s="200"/>
      <c r="BW57" s="200"/>
      <c r="BX57" s="200"/>
    </row>
    <row r="58" spans="1:76" ht="16.5" x14ac:dyDescent="0.3">
      <c r="A58" s="200"/>
      <c r="B58" s="283" t="s">
        <v>899</v>
      </c>
      <c r="C58" s="284"/>
      <c r="D58" s="285" t="s">
        <v>900</v>
      </c>
      <c r="E58" s="996"/>
      <c r="F58" s="996"/>
      <c r="G58" s="996"/>
      <c r="H58" s="996"/>
      <c r="I58" s="996"/>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c r="BM58" s="200"/>
      <c r="BN58" s="200"/>
      <c r="BO58" s="200"/>
      <c r="BP58" s="200"/>
      <c r="BQ58" s="200"/>
      <c r="BR58" s="200"/>
      <c r="BS58" s="200"/>
      <c r="BT58" s="200"/>
      <c r="BU58" s="200"/>
      <c r="BV58" s="200"/>
      <c r="BW58" s="200"/>
      <c r="BX58" s="200"/>
    </row>
    <row r="59" spans="1:76" x14ac:dyDescent="0.2">
      <c r="A59" s="20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row>
    <row r="60" spans="1:76" ht="15.75" x14ac:dyDescent="0.2">
      <c r="A60" s="200"/>
      <c r="B60" s="200"/>
      <c r="C60" s="286" t="s">
        <v>698</v>
      </c>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row>
    <row r="61" spans="1:76" x14ac:dyDescent="0.2">
      <c r="A61" s="20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row>
    <row r="62" spans="1:76" x14ac:dyDescent="0.2">
      <c r="A62" s="20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row>
    <row r="63" spans="1:76" x14ac:dyDescent="0.2">
      <c r="A63" s="20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row>
    <row r="64" spans="1:76" x14ac:dyDescent="0.2">
      <c r="A64" s="20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row>
    <row r="65" spans="1:76" x14ac:dyDescent="0.2">
      <c r="A65" s="20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row>
    <row r="66" spans="1:76" x14ac:dyDescent="0.2">
      <c r="A66" s="20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row>
    <row r="67" spans="1:76" x14ac:dyDescent="0.2">
      <c r="A67" s="20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row>
    <row r="68" spans="1:76" x14ac:dyDescent="0.2">
      <c r="A68" s="20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row>
    <row r="69" spans="1:76" x14ac:dyDescent="0.2">
      <c r="A69" s="20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c r="BM69" s="200"/>
      <c r="BN69" s="200"/>
      <c r="BO69" s="200"/>
      <c r="BP69" s="200"/>
      <c r="BQ69" s="200"/>
      <c r="BR69" s="200"/>
      <c r="BS69" s="200"/>
      <c r="BT69" s="200"/>
      <c r="BU69" s="200"/>
      <c r="BV69" s="200"/>
      <c r="BW69" s="200"/>
      <c r="BX69" s="200"/>
    </row>
    <row r="70" spans="1:76" x14ac:dyDescent="0.2">
      <c r="A70" s="20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c r="BQ70" s="200"/>
      <c r="BR70" s="200"/>
      <c r="BS70" s="200"/>
      <c r="BT70" s="200"/>
      <c r="BU70" s="200"/>
      <c r="BV70" s="200"/>
      <c r="BW70" s="200"/>
      <c r="BX70" s="200"/>
    </row>
    <row r="71" spans="1:76" x14ac:dyDescent="0.2">
      <c r="A71" s="20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00"/>
      <c r="BP71" s="200"/>
      <c r="BQ71" s="200"/>
      <c r="BR71" s="200"/>
      <c r="BS71" s="200"/>
      <c r="BT71" s="200"/>
      <c r="BU71" s="200"/>
      <c r="BV71" s="200"/>
      <c r="BW71" s="200"/>
      <c r="BX71" s="200"/>
    </row>
    <row r="72" spans="1:76" x14ac:dyDescent="0.2">
      <c r="A72" s="20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c r="BM72" s="200"/>
      <c r="BN72" s="200"/>
      <c r="BO72" s="200"/>
      <c r="BP72" s="200"/>
      <c r="BQ72" s="200"/>
      <c r="BR72" s="200"/>
      <c r="BS72" s="200"/>
      <c r="BT72" s="200"/>
      <c r="BU72" s="200"/>
      <c r="BV72" s="200"/>
      <c r="BW72" s="200"/>
      <c r="BX72" s="200"/>
    </row>
    <row r="73" spans="1:76" x14ac:dyDescent="0.2">
      <c r="A73" s="20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00"/>
      <c r="BP73" s="200"/>
      <c r="BQ73" s="200"/>
      <c r="BR73" s="200"/>
      <c r="BS73" s="200"/>
      <c r="BT73" s="200"/>
      <c r="BU73" s="200"/>
      <c r="BV73" s="200"/>
      <c r="BW73" s="200"/>
      <c r="BX73" s="200"/>
    </row>
    <row r="74" spans="1:76" x14ac:dyDescent="0.2">
      <c r="A74" s="20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row>
    <row r="75" spans="1:76" x14ac:dyDescent="0.2">
      <c r="A75" s="20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00"/>
      <c r="BP75" s="200"/>
      <c r="BQ75" s="200"/>
      <c r="BR75" s="200"/>
      <c r="BS75" s="200"/>
      <c r="BT75" s="200"/>
      <c r="BU75" s="200"/>
      <c r="BV75" s="200"/>
      <c r="BW75" s="200"/>
      <c r="BX75" s="200"/>
    </row>
    <row r="76" spans="1:76" x14ac:dyDescent="0.2">
      <c r="A76" s="20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c r="BA76" s="200"/>
      <c r="BB76" s="200"/>
      <c r="BC76" s="200"/>
      <c r="BD76" s="200"/>
      <c r="BE76" s="200"/>
      <c r="BF76" s="200"/>
      <c r="BG76" s="200"/>
      <c r="BH76" s="200"/>
      <c r="BI76" s="200"/>
      <c r="BJ76" s="200"/>
      <c r="BK76" s="200"/>
      <c r="BL76" s="200"/>
      <c r="BM76" s="200"/>
      <c r="BN76" s="200"/>
      <c r="BO76" s="200"/>
      <c r="BP76" s="200"/>
      <c r="BQ76" s="200"/>
      <c r="BR76" s="200"/>
      <c r="BS76" s="200"/>
      <c r="BT76" s="200"/>
      <c r="BU76" s="200"/>
      <c r="BV76" s="200"/>
      <c r="BW76" s="200"/>
      <c r="BX76" s="200"/>
    </row>
    <row r="77" spans="1:76" x14ac:dyDescent="0.2">
      <c r="A77" s="20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row>
    <row r="78" spans="1:76" x14ac:dyDescent="0.2">
      <c r="A78" s="20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200"/>
      <c r="BM78" s="200"/>
      <c r="BN78" s="200"/>
      <c r="BO78" s="200"/>
      <c r="BP78" s="200"/>
      <c r="BQ78" s="200"/>
      <c r="BR78" s="200"/>
      <c r="BS78" s="200"/>
      <c r="BT78" s="200"/>
      <c r="BU78" s="200"/>
      <c r="BV78" s="200"/>
      <c r="BW78" s="200"/>
      <c r="BX78" s="200"/>
    </row>
    <row r="79" spans="1:76" x14ac:dyDescent="0.2">
      <c r="A79" s="20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0"/>
      <c r="BR79" s="200"/>
      <c r="BS79" s="200"/>
      <c r="BT79" s="200"/>
      <c r="BU79" s="200"/>
      <c r="BV79" s="200"/>
      <c r="BW79" s="200"/>
      <c r="BX79" s="200"/>
    </row>
    <row r="80" spans="1:76" x14ac:dyDescent="0.2">
      <c r="A80" s="20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200"/>
      <c r="BM80" s="200"/>
      <c r="BN80" s="200"/>
      <c r="BO80" s="200"/>
      <c r="BP80" s="200"/>
      <c r="BQ80" s="200"/>
      <c r="BR80" s="200"/>
      <c r="BS80" s="200"/>
      <c r="BT80" s="200"/>
      <c r="BU80" s="200"/>
      <c r="BV80" s="200"/>
      <c r="BW80" s="200"/>
      <c r="BX80" s="200"/>
    </row>
    <row r="81" spans="1:76" x14ac:dyDescent="0.2">
      <c r="A81" s="20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200"/>
      <c r="BM81" s="200"/>
      <c r="BN81" s="200"/>
      <c r="BO81" s="200"/>
      <c r="BP81" s="200"/>
      <c r="BQ81" s="200"/>
      <c r="BR81" s="200"/>
      <c r="BS81" s="200"/>
      <c r="BT81" s="200"/>
      <c r="BU81" s="200"/>
      <c r="BV81" s="200"/>
      <c r="BW81" s="200"/>
      <c r="BX81" s="200"/>
    </row>
    <row r="82" spans="1:76" x14ac:dyDescent="0.2">
      <c r="A82" s="20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row>
    <row r="83" spans="1:76" x14ac:dyDescent="0.2">
      <c r="A83" s="20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00"/>
      <c r="BP83" s="200"/>
      <c r="BQ83" s="200"/>
      <c r="BR83" s="200"/>
      <c r="BS83" s="200"/>
      <c r="BT83" s="200"/>
      <c r="BU83" s="200"/>
      <c r="BV83" s="200"/>
      <c r="BW83" s="200"/>
      <c r="BX83" s="200"/>
    </row>
    <row r="84" spans="1:76" x14ac:dyDescent="0.2">
      <c r="A84" s="20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c r="BS84" s="200"/>
      <c r="BT84" s="200"/>
      <c r="BU84" s="200"/>
      <c r="BV84" s="200"/>
      <c r="BW84" s="200"/>
      <c r="BX84" s="200"/>
    </row>
    <row r="85" spans="1:76" x14ac:dyDescent="0.2">
      <c r="A85" s="20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200"/>
      <c r="BU85" s="200"/>
      <c r="BV85" s="200"/>
      <c r="BW85" s="200"/>
      <c r="BX85" s="200"/>
    </row>
    <row r="86" spans="1:76" x14ac:dyDescent="0.2">
      <c r="A86" s="20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row>
    <row r="87" spans="1:76" x14ac:dyDescent="0.2">
      <c r="A87" s="20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row>
    <row r="88" spans="1:76" x14ac:dyDescent="0.2">
      <c r="A88" s="20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row>
    <row r="89" spans="1:76" x14ac:dyDescent="0.2">
      <c r="A89" s="20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0"/>
      <c r="BM89" s="200"/>
      <c r="BN89" s="200"/>
      <c r="BO89" s="200"/>
      <c r="BP89" s="200"/>
      <c r="BQ89" s="200"/>
      <c r="BR89" s="200"/>
      <c r="BS89" s="200"/>
      <c r="BT89" s="200"/>
      <c r="BU89" s="200"/>
      <c r="BV89" s="200"/>
      <c r="BW89" s="200"/>
      <c r="BX89" s="200"/>
    </row>
    <row r="90" spans="1:76" x14ac:dyDescent="0.2">
      <c r="A90" s="20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00"/>
      <c r="BP90" s="200"/>
      <c r="BQ90" s="200"/>
      <c r="BR90" s="200"/>
      <c r="BS90" s="200"/>
      <c r="BT90" s="200"/>
      <c r="BU90" s="200"/>
      <c r="BV90" s="200"/>
      <c r="BW90" s="200"/>
      <c r="BX90" s="200"/>
    </row>
    <row r="91" spans="1:76" x14ac:dyDescent="0.2">
      <c r="A91" s="20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row>
    <row r="92" spans="1:76" x14ac:dyDescent="0.2">
      <c r="A92" s="20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row>
    <row r="93" spans="1:76" x14ac:dyDescent="0.2">
      <c r="A93" s="20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row>
    <row r="94" spans="1:76" x14ac:dyDescent="0.2">
      <c r="A94" s="20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row>
    <row r="95" spans="1:76" x14ac:dyDescent="0.2">
      <c r="A95" s="20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0"/>
      <c r="BC95" s="200"/>
      <c r="BD95" s="200"/>
      <c r="BE95" s="200"/>
      <c r="BF95" s="200"/>
      <c r="BG95" s="200"/>
      <c r="BH95" s="200"/>
      <c r="BI95" s="200"/>
      <c r="BJ95" s="200"/>
      <c r="BK95" s="200"/>
      <c r="BL95" s="200"/>
      <c r="BM95" s="200"/>
      <c r="BN95" s="200"/>
      <c r="BO95" s="200"/>
      <c r="BP95" s="200"/>
      <c r="BQ95" s="200"/>
      <c r="BR95" s="200"/>
      <c r="BS95" s="200"/>
      <c r="BT95" s="200"/>
      <c r="BU95" s="200"/>
      <c r="BV95" s="200"/>
      <c r="BW95" s="200"/>
      <c r="BX95" s="200"/>
    </row>
    <row r="96" spans="1:76" x14ac:dyDescent="0.2">
      <c r="A96" s="20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00"/>
      <c r="BE96" s="200"/>
      <c r="BF96" s="200"/>
      <c r="BG96" s="200"/>
      <c r="BH96" s="200"/>
      <c r="BI96" s="200"/>
      <c r="BJ96" s="200"/>
      <c r="BK96" s="200"/>
      <c r="BL96" s="200"/>
      <c r="BM96" s="200"/>
      <c r="BN96" s="200"/>
      <c r="BO96" s="200"/>
      <c r="BP96" s="200"/>
      <c r="BQ96" s="200"/>
      <c r="BR96" s="200"/>
      <c r="BS96" s="200"/>
      <c r="BT96" s="200"/>
      <c r="BU96" s="200"/>
      <c r="BV96" s="200"/>
      <c r="BW96" s="200"/>
      <c r="BX96" s="200"/>
    </row>
    <row r="97" spans="1:76" x14ac:dyDescent="0.2">
      <c r="A97" s="20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00"/>
      <c r="BE97" s="200"/>
      <c r="BF97" s="200"/>
      <c r="BG97" s="200"/>
      <c r="BH97" s="200"/>
      <c r="BI97" s="200"/>
      <c r="BJ97" s="200"/>
      <c r="BK97" s="200"/>
      <c r="BL97" s="200"/>
      <c r="BM97" s="200"/>
      <c r="BN97" s="200"/>
      <c r="BO97" s="200"/>
      <c r="BP97" s="200"/>
      <c r="BQ97" s="200"/>
      <c r="BR97" s="200"/>
      <c r="BS97" s="200"/>
      <c r="BT97" s="200"/>
      <c r="BU97" s="200"/>
      <c r="BV97" s="200"/>
      <c r="BW97" s="200"/>
      <c r="BX97" s="200"/>
    </row>
    <row r="98" spans="1:76" x14ac:dyDescent="0.2">
      <c r="A98" s="20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0"/>
      <c r="BN98" s="200"/>
      <c r="BO98" s="200"/>
      <c r="BP98" s="200"/>
      <c r="BQ98" s="200"/>
      <c r="BR98" s="200"/>
      <c r="BS98" s="200"/>
      <c r="BT98" s="200"/>
      <c r="BU98" s="200"/>
      <c r="BV98" s="200"/>
      <c r="BW98" s="200"/>
      <c r="BX98" s="200"/>
    </row>
    <row r="99" spans="1:76" x14ac:dyDescent="0.2">
      <c r="A99" s="20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row>
    <row r="100" spans="1:76" x14ac:dyDescent="0.2">
      <c r="A100" s="20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row>
    <row r="101" spans="1:76" x14ac:dyDescent="0.2">
      <c r="A101" s="20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row>
    <row r="102" spans="1:76" x14ac:dyDescent="0.2">
      <c r="A102" s="20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row>
    <row r="103" spans="1:76" x14ac:dyDescent="0.2">
      <c r="A103" s="20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0"/>
      <c r="BR103" s="200"/>
      <c r="BS103" s="200"/>
      <c r="BT103" s="200"/>
      <c r="BU103" s="200"/>
      <c r="BV103" s="200"/>
      <c r="BW103" s="200"/>
      <c r="BX103" s="200"/>
    </row>
    <row r="104" spans="1:76" x14ac:dyDescent="0.2">
      <c r="A104" s="20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c r="BD104" s="200"/>
      <c r="BE104" s="200"/>
      <c r="BF104" s="200"/>
      <c r="BG104" s="200"/>
      <c r="BH104" s="200"/>
      <c r="BI104" s="200"/>
      <c r="BJ104" s="200"/>
      <c r="BK104" s="200"/>
      <c r="BL104" s="200"/>
      <c r="BM104" s="200"/>
      <c r="BN104" s="200"/>
      <c r="BO104" s="200"/>
      <c r="BP104" s="200"/>
      <c r="BQ104" s="200"/>
      <c r="BR104" s="200"/>
      <c r="BS104" s="200"/>
      <c r="BT104" s="200"/>
      <c r="BU104" s="200"/>
      <c r="BV104" s="200"/>
      <c r="BW104" s="200"/>
      <c r="BX104" s="200"/>
    </row>
    <row r="105" spans="1:76" x14ac:dyDescent="0.2">
      <c r="A105" s="20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200"/>
      <c r="BE105" s="200"/>
      <c r="BF105" s="200"/>
      <c r="BG105" s="200"/>
      <c r="BH105" s="200"/>
      <c r="BI105" s="200"/>
      <c r="BJ105" s="200"/>
      <c r="BK105" s="200"/>
      <c r="BL105" s="200"/>
      <c r="BM105" s="200"/>
      <c r="BN105" s="200"/>
      <c r="BO105" s="200"/>
      <c r="BP105" s="200"/>
      <c r="BQ105" s="200"/>
      <c r="BR105" s="200"/>
      <c r="BS105" s="200"/>
      <c r="BT105" s="200"/>
      <c r="BU105" s="200"/>
      <c r="BV105" s="200"/>
      <c r="BW105" s="200"/>
      <c r="BX105" s="200"/>
    </row>
    <row r="106" spans="1:76" x14ac:dyDescent="0.2">
      <c r="A106" s="20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c r="BA106" s="200"/>
      <c r="BB106" s="200"/>
      <c r="BC106" s="200"/>
      <c r="BD106" s="200"/>
      <c r="BE106" s="200"/>
      <c r="BF106" s="200"/>
      <c r="BG106" s="200"/>
      <c r="BH106" s="200"/>
      <c r="BI106" s="200"/>
      <c r="BJ106" s="200"/>
      <c r="BK106" s="200"/>
      <c r="BL106" s="200"/>
      <c r="BM106" s="200"/>
      <c r="BN106" s="200"/>
      <c r="BO106" s="200"/>
      <c r="BP106" s="200"/>
      <c r="BQ106" s="200"/>
      <c r="BR106" s="200"/>
      <c r="BS106" s="200"/>
      <c r="BT106" s="200"/>
      <c r="BU106" s="200"/>
      <c r="BV106" s="200"/>
      <c r="BW106" s="200"/>
      <c r="BX106" s="200"/>
    </row>
    <row r="107" spans="1:76" x14ac:dyDescent="0.2">
      <c r="A107" s="20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c r="BA107" s="200"/>
      <c r="BB107" s="200"/>
      <c r="BC107" s="200"/>
      <c r="BD107" s="200"/>
      <c r="BE107" s="200"/>
      <c r="BF107" s="200"/>
      <c r="BG107" s="200"/>
      <c r="BH107" s="200"/>
      <c r="BI107" s="200"/>
      <c r="BJ107" s="200"/>
      <c r="BK107" s="200"/>
      <c r="BL107" s="200"/>
      <c r="BM107" s="200"/>
      <c r="BN107" s="200"/>
      <c r="BO107" s="200"/>
      <c r="BP107" s="200"/>
      <c r="BQ107" s="200"/>
      <c r="BR107" s="200"/>
      <c r="BS107" s="200"/>
      <c r="BT107" s="200"/>
      <c r="BU107" s="200"/>
      <c r="BV107" s="200"/>
      <c r="BW107" s="200"/>
      <c r="BX107" s="200"/>
    </row>
    <row r="108" spans="1:76" x14ac:dyDescent="0.2">
      <c r="A108" s="20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c r="BA108" s="200"/>
      <c r="BB108" s="200"/>
      <c r="BC108" s="200"/>
      <c r="BD108" s="200"/>
      <c r="BE108" s="200"/>
      <c r="BF108" s="200"/>
      <c r="BG108" s="200"/>
      <c r="BH108" s="200"/>
      <c r="BI108" s="200"/>
      <c r="BJ108" s="200"/>
      <c r="BK108" s="200"/>
      <c r="BL108" s="200"/>
      <c r="BM108" s="200"/>
      <c r="BN108" s="200"/>
      <c r="BO108" s="200"/>
      <c r="BP108" s="200"/>
      <c r="BQ108" s="200"/>
      <c r="BR108" s="200"/>
      <c r="BS108" s="200"/>
      <c r="BT108" s="200"/>
      <c r="BU108" s="200"/>
      <c r="BV108" s="200"/>
      <c r="BW108" s="200"/>
      <c r="BX108" s="200"/>
    </row>
    <row r="109" spans="1:76" x14ac:dyDescent="0.2">
      <c r="A109" s="20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c r="BA109" s="200"/>
      <c r="BB109" s="200"/>
      <c r="BC109" s="200"/>
      <c r="BD109" s="200"/>
      <c r="BE109" s="200"/>
      <c r="BF109" s="200"/>
      <c r="BG109" s="200"/>
      <c r="BH109" s="200"/>
      <c r="BI109" s="200"/>
      <c r="BJ109" s="200"/>
      <c r="BK109" s="200"/>
      <c r="BL109" s="200"/>
      <c r="BM109" s="200"/>
      <c r="BN109" s="200"/>
      <c r="BO109" s="200"/>
      <c r="BP109" s="200"/>
      <c r="BQ109" s="200"/>
      <c r="BR109" s="200"/>
      <c r="BS109" s="200"/>
      <c r="BT109" s="200"/>
      <c r="BU109" s="200"/>
      <c r="BV109" s="200"/>
      <c r="BW109" s="200"/>
      <c r="BX109" s="200"/>
    </row>
    <row r="110" spans="1:76" x14ac:dyDescent="0.2">
      <c r="A110" s="20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c r="BD110" s="200"/>
      <c r="BE110" s="200"/>
      <c r="BF110" s="200"/>
      <c r="BG110" s="200"/>
      <c r="BH110" s="200"/>
      <c r="BI110" s="200"/>
      <c r="BJ110" s="200"/>
      <c r="BK110" s="200"/>
      <c r="BL110" s="200"/>
      <c r="BM110" s="200"/>
      <c r="BN110" s="200"/>
      <c r="BO110" s="200"/>
      <c r="BP110" s="200"/>
      <c r="BQ110" s="200"/>
      <c r="BR110" s="200"/>
      <c r="BS110" s="200"/>
      <c r="BT110" s="200"/>
      <c r="BU110" s="200"/>
      <c r="BV110" s="200"/>
      <c r="BW110" s="200"/>
      <c r="BX110" s="200"/>
    </row>
    <row r="111" spans="1:76" x14ac:dyDescent="0.2">
      <c r="A111" s="20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c r="BA111" s="200"/>
      <c r="BB111" s="200"/>
      <c r="BC111" s="200"/>
      <c r="BD111" s="200"/>
      <c r="BE111" s="200"/>
      <c r="BF111" s="200"/>
      <c r="BG111" s="200"/>
      <c r="BH111" s="200"/>
      <c r="BI111" s="200"/>
      <c r="BJ111" s="200"/>
      <c r="BK111" s="200"/>
      <c r="BL111" s="200"/>
      <c r="BM111" s="200"/>
      <c r="BN111" s="200"/>
      <c r="BO111" s="200"/>
      <c r="BP111" s="200"/>
      <c r="BQ111" s="200"/>
      <c r="BR111" s="200"/>
      <c r="BS111" s="200"/>
      <c r="BT111" s="200"/>
      <c r="BU111" s="200"/>
      <c r="BV111" s="200"/>
      <c r="BW111" s="200"/>
      <c r="BX111" s="200"/>
    </row>
    <row r="112" spans="1:76" x14ac:dyDescent="0.2">
      <c r="A112" s="20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c r="BA112" s="200"/>
      <c r="BB112" s="200"/>
      <c r="BC112" s="200"/>
      <c r="BD112" s="200"/>
      <c r="BE112" s="200"/>
      <c r="BF112" s="200"/>
      <c r="BG112" s="200"/>
      <c r="BH112" s="200"/>
      <c r="BI112" s="200"/>
      <c r="BJ112" s="200"/>
      <c r="BK112" s="200"/>
      <c r="BL112" s="200"/>
      <c r="BM112" s="200"/>
      <c r="BN112" s="200"/>
      <c r="BO112" s="200"/>
      <c r="BP112" s="200"/>
      <c r="BQ112" s="200"/>
      <c r="BR112" s="200"/>
      <c r="BS112" s="200"/>
      <c r="BT112" s="200"/>
      <c r="BU112" s="200"/>
      <c r="BV112" s="200"/>
      <c r="BW112" s="200"/>
      <c r="BX112" s="200"/>
    </row>
    <row r="113" spans="1:76" x14ac:dyDescent="0.2">
      <c r="A113" s="20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c r="BA113" s="200"/>
      <c r="BB113" s="200"/>
      <c r="BC113" s="200"/>
      <c r="BD113" s="200"/>
      <c r="BE113" s="200"/>
      <c r="BF113" s="200"/>
      <c r="BG113" s="200"/>
      <c r="BH113" s="200"/>
      <c r="BI113" s="200"/>
      <c r="BJ113" s="200"/>
      <c r="BK113" s="200"/>
      <c r="BL113" s="200"/>
      <c r="BM113" s="200"/>
      <c r="BN113" s="200"/>
      <c r="BO113" s="200"/>
      <c r="BP113" s="200"/>
      <c r="BQ113" s="200"/>
      <c r="BR113" s="200"/>
      <c r="BS113" s="200"/>
      <c r="BT113" s="200"/>
      <c r="BU113" s="200"/>
      <c r="BV113" s="200"/>
      <c r="BW113" s="200"/>
      <c r="BX113" s="200"/>
    </row>
    <row r="114" spans="1:76" x14ac:dyDescent="0.2">
      <c r="A114" s="20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c r="BA114" s="200"/>
      <c r="BB114" s="200"/>
      <c r="BC114" s="200"/>
      <c r="BD114" s="200"/>
      <c r="BE114" s="200"/>
      <c r="BF114" s="200"/>
      <c r="BG114" s="200"/>
      <c r="BH114" s="200"/>
      <c r="BI114" s="200"/>
      <c r="BJ114" s="200"/>
      <c r="BK114" s="200"/>
      <c r="BL114" s="200"/>
      <c r="BM114" s="200"/>
      <c r="BN114" s="200"/>
      <c r="BO114" s="200"/>
      <c r="BP114" s="200"/>
      <c r="BQ114" s="200"/>
      <c r="BR114" s="200"/>
      <c r="BS114" s="200"/>
      <c r="BT114" s="200"/>
      <c r="BU114" s="200"/>
      <c r="BV114" s="200"/>
      <c r="BW114" s="200"/>
      <c r="BX114" s="200"/>
    </row>
    <row r="115" spans="1:76" x14ac:dyDescent="0.2">
      <c r="A115" s="20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c r="BA115" s="200"/>
      <c r="BB115" s="200"/>
      <c r="BC115" s="200"/>
      <c r="BD115" s="200"/>
      <c r="BE115" s="200"/>
      <c r="BF115" s="200"/>
      <c r="BG115" s="200"/>
      <c r="BH115" s="200"/>
      <c r="BI115" s="200"/>
      <c r="BJ115" s="200"/>
      <c r="BK115" s="200"/>
      <c r="BL115" s="200"/>
      <c r="BM115" s="200"/>
      <c r="BN115" s="200"/>
      <c r="BO115" s="200"/>
      <c r="BP115" s="200"/>
      <c r="BQ115" s="200"/>
      <c r="BR115" s="200"/>
      <c r="BS115" s="200"/>
      <c r="BT115" s="200"/>
      <c r="BU115" s="200"/>
      <c r="BV115" s="200"/>
      <c r="BW115" s="200"/>
      <c r="BX115" s="200"/>
    </row>
    <row r="116" spans="1:76" x14ac:dyDescent="0.2">
      <c r="A116" s="20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row>
    <row r="117" spans="1:76" x14ac:dyDescent="0.2">
      <c r="A117" s="20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c r="BA117" s="200"/>
      <c r="BB117" s="200"/>
      <c r="BC117" s="200"/>
      <c r="BD117" s="200"/>
      <c r="BE117" s="200"/>
      <c r="BF117" s="200"/>
      <c r="BG117" s="200"/>
      <c r="BH117" s="200"/>
      <c r="BI117" s="200"/>
      <c r="BJ117" s="200"/>
      <c r="BK117" s="200"/>
      <c r="BL117" s="200"/>
      <c r="BM117" s="200"/>
      <c r="BN117" s="200"/>
      <c r="BO117" s="200"/>
      <c r="BP117" s="200"/>
      <c r="BQ117" s="200"/>
      <c r="BR117" s="200"/>
      <c r="BS117" s="200"/>
      <c r="BT117" s="200"/>
      <c r="BU117" s="200"/>
      <c r="BV117" s="200"/>
      <c r="BW117" s="200"/>
      <c r="BX117" s="200"/>
    </row>
    <row r="118" spans="1:76" x14ac:dyDescent="0.2">
      <c r="A118" s="20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c r="BT118" s="200"/>
      <c r="BU118" s="200"/>
      <c r="BV118" s="200"/>
      <c r="BW118" s="200"/>
      <c r="BX118" s="200"/>
    </row>
    <row r="119" spans="1:76" x14ac:dyDescent="0.2">
      <c r="A119" s="20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c r="BK119" s="200"/>
      <c r="BL119" s="200"/>
      <c r="BM119" s="200"/>
      <c r="BN119" s="200"/>
      <c r="BO119" s="200"/>
      <c r="BP119" s="200"/>
      <c r="BQ119" s="200"/>
      <c r="BR119" s="200"/>
      <c r="BS119" s="200"/>
      <c r="BT119" s="200"/>
      <c r="BU119" s="200"/>
      <c r="BV119" s="200"/>
      <c r="BW119" s="200"/>
      <c r="BX119" s="200"/>
    </row>
    <row r="120" spans="1:76" x14ac:dyDescent="0.2">
      <c r="A120" s="20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c r="BA120" s="200"/>
      <c r="BB120" s="200"/>
      <c r="BC120" s="200"/>
      <c r="BD120" s="200"/>
      <c r="BE120" s="200"/>
      <c r="BF120" s="200"/>
      <c r="BG120" s="200"/>
      <c r="BH120" s="200"/>
      <c r="BI120" s="200"/>
      <c r="BJ120" s="200"/>
      <c r="BK120" s="200"/>
      <c r="BL120" s="200"/>
      <c r="BM120" s="200"/>
      <c r="BN120" s="200"/>
      <c r="BO120" s="200"/>
      <c r="BP120" s="200"/>
      <c r="BQ120" s="200"/>
      <c r="BR120" s="200"/>
      <c r="BS120" s="200"/>
      <c r="BT120" s="200"/>
      <c r="BU120" s="200"/>
      <c r="BV120" s="200"/>
      <c r="BW120" s="200"/>
      <c r="BX120" s="200"/>
    </row>
    <row r="121" spans="1:76" x14ac:dyDescent="0.2">
      <c r="A121" s="20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c r="BA121" s="200"/>
      <c r="BB121" s="200"/>
      <c r="BC121" s="200"/>
      <c r="BD121" s="200"/>
      <c r="BE121" s="200"/>
      <c r="BF121" s="200"/>
      <c r="BG121" s="200"/>
      <c r="BH121" s="200"/>
      <c r="BI121" s="200"/>
      <c r="BJ121" s="200"/>
      <c r="BK121" s="200"/>
      <c r="BL121" s="200"/>
      <c r="BM121" s="200"/>
      <c r="BN121" s="200"/>
      <c r="BO121" s="200"/>
      <c r="BP121" s="200"/>
      <c r="BQ121" s="200"/>
      <c r="BR121" s="200"/>
      <c r="BS121" s="200"/>
      <c r="BT121" s="200"/>
      <c r="BU121" s="200"/>
      <c r="BV121" s="200"/>
      <c r="BW121" s="200"/>
      <c r="BX121" s="200"/>
    </row>
    <row r="122" spans="1:76" x14ac:dyDescent="0.2">
      <c r="A122" s="20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200"/>
      <c r="BG122" s="200"/>
      <c r="BH122" s="200"/>
      <c r="BI122" s="200"/>
      <c r="BJ122" s="200"/>
      <c r="BK122" s="200"/>
      <c r="BL122" s="200"/>
      <c r="BM122" s="200"/>
      <c r="BN122" s="200"/>
      <c r="BO122" s="200"/>
      <c r="BP122" s="200"/>
      <c r="BQ122" s="200"/>
      <c r="BR122" s="200"/>
      <c r="BS122" s="200"/>
      <c r="BT122" s="200"/>
      <c r="BU122" s="200"/>
      <c r="BV122" s="200"/>
      <c r="BW122" s="200"/>
      <c r="BX122" s="200"/>
    </row>
    <row r="123" spans="1:76" x14ac:dyDescent="0.2">
      <c r="A123" s="20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200"/>
      <c r="BG123" s="200"/>
      <c r="BH123" s="200"/>
      <c r="BI123" s="200"/>
      <c r="BJ123" s="200"/>
      <c r="BK123" s="200"/>
      <c r="BL123" s="200"/>
      <c r="BM123" s="200"/>
      <c r="BN123" s="200"/>
      <c r="BO123" s="200"/>
      <c r="BP123" s="200"/>
      <c r="BQ123" s="200"/>
      <c r="BR123" s="200"/>
      <c r="BS123" s="200"/>
      <c r="BT123" s="200"/>
      <c r="BU123" s="200"/>
      <c r="BV123" s="200"/>
      <c r="BW123" s="200"/>
      <c r="BX123" s="200"/>
    </row>
    <row r="124" spans="1:76" x14ac:dyDescent="0.2">
      <c r="A124" s="20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c r="BA124" s="200"/>
      <c r="BB124" s="200"/>
      <c r="BC124" s="200"/>
      <c r="BD124" s="200"/>
      <c r="BE124" s="200"/>
      <c r="BF124" s="200"/>
      <c r="BG124" s="200"/>
      <c r="BH124" s="200"/>
      <c r="BI124" s="200"/>
      <c r="BJ124" s="200"/>
      <c r="BK124" s="200"/>
      <c r="BL124" s="200"/>
      <c r="BM124" s="200"/>
      <c r="BN124" s="200"/>
      <c r="BO124" s="200"/>
      <c r="BP124" s="200"/>
      <c r="BQ124" s="200"/>
      <c r="BR124" s="200"/>
      <c r="BS124" s="200"/>
      <c r="BT124" s="200"/>
      <c r="BU124" s="200"/>
      <c r="BV124" s="200"/>
      <c r="BW124" s="200"/>
      <c r="BX124" s="200"/>
    </row>
    <row r="125" spans="1:76" x14ac:dyDescent="0.2">
      <c r="A125" s="20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0"/>
      <c r="BC125" s="200"/>
      <c r="BD125" s="200"/>
      <c r="BE125" s="200"/>
      <c r="BF125" s="200"/>
      <c r="BG125" s="200"/>
      <c r="BH125" s="200"/>
      <c r="BI125" s="200"/>
      <c r="BJ125" s="200"/>
      <c r="BK125" s="200"/>
      <c r="BL125" s="200"/>
      <c r="BM125" s="200"/>
      <c r="BN125" s="200"/>
      <c r="BO125" s="200"/>
      <c r="BP125" s="200"/>
      <c r="BQ125" s="200"/>
      <c r="BR125" s="200"/>
      <c r="BS125" s="200"/>
      <c r="BT125" s="200"/>
      <c r="BU125" s="200"/>
      <c r="BV125" s="200"/>
      <c r="BW125" s="200"/>
      <c r="BX125" s="200"/>
    </row>
    <row r="126" spans="1:76" x14ac:dyDescent="0.2">
      <c r="A126" s="20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0"/>
      <c r="BC126" s="200"/>
      <c r="BD126" s="200"/>
      <c r="BE126" s="200"/>
      <c r="BF126" s="200"/>
      <c r="BG126" s="200"/>
      <c r="BH126" s="200"/>
      <c r="BI126" s="200"/>
      <c r="BJ126" s="200"/>
      <c r="BK126" s="200"/>
      <c r="BL126" s="200"/>
      <c r="BM126" s="200"/>
      <c r="BN126" s="200"/>
      <c r="BO126" s="200"/>
      <c r="BP126" s="200"/>
      <c r="BQ126" s="200"/>
      <c r="BR126" s="200"/>
      <c r="BS126" s="200"/>
      <c r="BT126" s="200"/>
      <c r="BU126" s="200"/>
      <c r="BV126" s="200"/>
      <c r="BW126" s="200"/>
      <c r="BX126" s="200"/>
    </row>
    <row r="127" spans="1:76" x14ac:dyDescent="0.2">
      <c r="A127" s="20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0"/>
      <c r="BR127" s="200"/>
      <c r="BS127" s="200"/>
      <c r="BT127" s="200"/>
      <c r="BU127" s="200"/>
      <c r="BV127" s="200"/>
      <c r="BW127" s="200"/>
      <c r="BX127" s="200"/>
    </row>
    <row r="128" spans="1:76" x14ac:dyDescent="0.2">
      <c r="A128" s="20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c r="BA128" s="200"/>
      <c r="BB128" s="200"/>
      <c r="BC128" s="200"/>
      <c r="BD128" s="200"/>
      <c r="BE128" s="200"/>
      <c r="BF128" s="200"/>
      <c r="BG128" s="200"/>
      <c r="BH128" s="200"/>
      <c r="BI128" s="200"/>
      <c r="BJ128" s="200"/>
      <c r="BK128" s="200"/>
      <c r="BL128" s="200"/>
      <c r="BM128" s="200"/>
      <c r="BN128" s="200"/>
      <c r="BO128" s="200"/>
      <c r="BP128" s="200"/>
      <c r="BQ128" s="200"/>
      <c r="BR128" s="200"/>
      <c r="BS128" s="200"/>
      <c r="BT128" s="200"/>
      <c r="BU128" s="200"/>
      <c r="BV128" s="200"/>
      <c r="BW128" s="200"/>
      <c r="BX128" s="200"/>
    </row>
    <row r="129" spans="1:76" x14ac:dyDescent="0.2">
      <c r="A129" s="20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c r="BA129" s="200"/>
      <c r="BB129" s="200"/>
      <c r="BC129" s="200"/>
      <c r="BD129" s="200"/>
      <c r="BE129" s="200"/>
      <c r="BF129" s="200"/>
      <c r="BG129" s="200"/>
      <c r="BH129" s="200"/>
      <c r="BI129" s="200"/>
      <c r="BJ129" s="200"/>
      <c r="BK129" s="200"/>
      <c r="BL129" s="200"/>
      <c r="BM129" s="200"/>
      <c r="BN129" s="200"/>
      <c r="BO129" s="200"/>
      <c r="BP129" s="200"/>
      <c r="BQ129" s="200"/>
      <c r="BR129" s="200"/>
      <c r="BS129" s="200"/>
      <c r="BT129" s="200"/>
      <c r="BU129" s="200"/>
      <c r="BV129" s="200"/>
      <c r="BW129" s="200"/>
      <c r="BX129" s="200"/>
    </row>
    <row r="130" spans="1:76" x14ac:dyDescent="0.2">
      <c r="A130" s="20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c r="BA130" s="200"/>
      <c r="BB130" s="200"/>
      <c r="BC130" s="200"/>
      <c r="BD130" s="200"/>
      <c r="BE130" s="200"/>
      <c r="BF130" s="200"/>
      <c r="BG130" s="200"/>
      <c r="BH130" s="200"/>
      <c r="BI130" s="200"/>
      <c r="BJ130" s="200"/>
      <c r="BK130" s="200"/>
      <c r="BL130" s="200"/>
      <c r="BM130" s="200"/>
      <c r="BN130" s="200"/>
      <c r="BO130" s="200"/>
      <c r="BP130" s="200"/>
      <c r="BQ130" s="200"/>
      <c r="BR130" s="200"/>
      <c r="BS130" s="200"/>
      <c r="BT130" s="200"/>
      <c r="BU130" s="200"/>
      <c r="BV130" s="200"/>
      <c r="BW130" s="200"/>
      <c r="BX130" s="200"/>
    </row>
    <row r="131" spans="1:76" x14ac:dyDescent="0.2">
      <c r="A131" s="20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c r="BM131" s="200"/>
      <c r="BN131" s="200"/>
      <c r="BO131" s="200"/>
      <c r="BP131" s="200"/>
      <c r="BQ131" s="200"/>
      <c r="BR131" s="200"/>
      <c r="BS131" s="200"/>
      <c r="BT131" s="200"/>
      <c r="BU131" s="200"/>
      <c r="BV131" s="200"/>
      <c r="BW131" s="200"/>
      <c r="BX131" s="200"/>
    </row>
    <row r="132" spans="1:76" x14ac:dyDescent="0.2">
      <c r="A132" s="20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c r="BA132" s="200"/>
      <c r="BB132" s="200"/>
      <c r="BC132" s="200"/>
      <c r="BD132" s="200"/>
      <c r="BE132" s="200"/>
      <c r="BF132" s="200"/>
      <c r="BG132" s="200"/>
      <c r="BH132" s="200"/>
      <c r="BI132" s="200"/>
      <c r="BJ132" s="200"/>
      <c r="BK132" s="200"/>
      <c r="BL132" s="200"/>
      <c r="BM132" s="200"/>
      <c r="BN132" s="200"/>
      <c r="BO132" s="200"/>
      <c r="BP132" s="200"/>
      <c r="BQ132" s="200"/>
      <c r="BR132" s="200"/>
      <c r="BS132" s="200"/>
      <c r="BT132" s="200"/>
      <c r="BU132" s="200"/>
      <c r="BV132" s="200"/>
      <c r="BW132" s="200"/>
      <c r="BX132" s="200"/>
    </row>
    <row r="133" spans="1:76" x14ac:dyDescent="0.2">
      <c r="A133" s="20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row>
    <row r="134" spans="1:76" x14ac:dyDescent="0.2">
      <c r="A134" s="20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c r="BA134" s="200"/>
      <c r="BB134" s="200"/>
      <c r="BC134" s="200"/>
      <c r="BD134" s="200"/>
      <c r="BE134" s="200"/>
      <c r="BF134" s="200"/>
      <c r="BG134" s="200"/>
      <c r="BH134" s="200"/>
      <c r="BI134" s="200"/>
      <c r="BJ134" s="200"/>
      <c r="BK134" s="200"/>
      <c r="BL134" s="200"/>
      <c r="BM134" s="200"/>
      <c r="BN134" s="200"/>
      <c r="BO134" s="200"/>
      <c r="BP134" s="200"/>
      <c r="BQ134" s="200"/>
      <c r="BR134" s="200"/>
      <c r="BS134" s="200"/>
      <c r="BT134" s="200"/>
      <c r="BU134" s="200"/>
      <c r="BV134" s="200"/>
      <c r="BW134" s="200"/>
      <c r="BX134" s="200"/>
    </row>
    <row r="135" spans="1:76" x14ac:dyDescent="0.2">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0"/>
      <c r="BL135" s="200"/>
      <c r="BM135" s="200"/>
      <c r="BN135" s="200"/>
      <c r="BO135" s="200"/>
      <c r="BP135" s="200"/>
      <c r="BQ135" s="200"/>
      <c r="BR135" s="200"/>
      <c r="BS135" s="200"/>
      <c r="BT135" s="200"/>
      <c r="BU135" s="200"/>
      <c r="BV135" s="200"/>
      <c r="BW135" s="200"/>
      <c r="BX135" s="200"/>
    </row>
    <row r="136" spans="1:76" x14ac:dyDescent="0.2">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c r="BA136" s="200"/>
      <c r="BB136" s="200"/>
      <c r="BC136" s="200"/>
      <c r="BD136" s="200"/>
      <c r="BE136" s="200"/>
      <c r="BF136" s="200"/>
      <c r="BG136" s="200"/>
      <c r="BH136" s="200"/>
      <c r="BI136" s="200"/>
      <c r="BJ136" s="200"/>
      <c r="BK136" s="200"/>
      <c r="BL136" s="200"/>
      <c r="BM136" s="200"/>
      <c r="BN136" s="200"/>
      <c r="BO136" s="200"/>
      <c r="BP136" s="200"/>
      <c r="BQ136" s="200"/>
      <c r="BR136" s="200"/>
      <c r="BS136" s="200"/>
      <c r="BT136" s="200"/>
      <c r="BU136" s="200"/>
      <c r="BV136" s="200"/>
      <c r="BW136" s="200"/>
      <c r="BX136" s="200"/>
    </row>
    <row r="137" spans="1:76" x14ac:dyDescent="0.2">
      <c r="A137" s="20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c r="BA137" s="200"/>
      <c r="BB137" s="200"/>
      <c r="BC137" s="200"/>
      <c r="BD137" s="200"/>
      <c r="BE137" s="200"/>
      <c r="BF137" s="200"/>
      <c r="BG137" s="200"/>
      <c r="BH137" s="200"/>
      <c r="BI137" s="200"/>
      <c r="BJ137" s="200"/>
      <c r="BK137" s="200"/>
      <c r="BL137" s="200"/>
      <c r="BM137" s="200"/>
      <c r="BN137" s="200"/>
      <c r="BO137" s="200"/>
      <c r="BP137" s="200"/>
      <c r="BQ137" s="200"/>
      <c r="BR137" s="200"/>
      <c r="BS137" s="200"/>
      <c r="BT137" s="200"/>
      <c r="BU137" s="200"/>
      <c r="BV137" s="200"/>
      <c r="BW137" s="200"/>
      <c r="BX137" s="200"/>
    </row>
    <row r="138" spans="1:76" x14ac:dyDescent="0.2">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c r="BA138" s="200"/>
      <c r="BB138" s="200"/>
      <c r="BC138" s="200"/>
      <c r="BD138" s="200"/>
      <c r="BE138" s="200"/>
      <c r="BF138" s="200"/>
      <c r="BG138" s="200"/>
      <c r="BH138" s="200"/>
      <c r="BI138" s="200"/>
      <c r="BJ138" s="200"/>
      <c r="BK138" s="200"/>
      <c r="BL138" s="200"/>
      <c r="BM138" s="200"/>
      <c r="BN138" s="200"/>
      <c r="BO138" s="200"/>
      <c r="BP138" s="200"/>
      <c r="BQ138" s="200"/>
      <c r="BR138" s="200"/>
      <c r="BS138" s="200"/>
      <c r="BT138" s="200"/>
      <c r="BU138" s="200"/>
      <c r="BV138" s="200"/>
      <c r="BW138" s="200"/>
      <c r="BX138" s="200"/>
    </row>
    <row r="139" spans="1:76" x14ac:dyDescent="0.2">
      <c r="A139" s="20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c r="BA139" s="200"/>
      <c r="BB139" s="200"/>
      <c r="BC139" s="200"/>
      <c r="BD139" s="200"/>
      <c r="BE139" s="200"/>
      <c r="BF139" s="200"/>
      <c r="BG139" s="200"/>
      <c r="BH139" s="200"/>
      <c r="BI139" s="200"/>
      <c r="BJ139" s="200"/>
      <c r="BK139" s="200"/>
      <c r="BL139" s="200"/>
      <c r="BM139" s="200"/>
      <c r="BN139" s="200"/>
      <c r="BO139" s="200"/>
      <c r="BP139" s="200"/>
      <c r="BQ139" s="200"/>
      <c r="BR139" s="200"/>
      <c r="BS139" s="200"/>
      <c r="BT139" s="200"/>
      <c r="BU139" s="200"/>
      <c r="BV139" s="200"/>
      <c r="BW139" s="200"/>
      <c r="BX139" s="200"/>
    </row>
    <row r="140" spans="1:76" x14ac:dyDescent="0.2">
      <c r="A140" s="20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c r="BA140" s="200"/>
      <c r="BB140" s="200"/>
      <c r="BC140" s="200"/>
      <c r="BD140" s="200"/>
      <c r="BE140" s="200"/>
      <c r="BF140" s="200"/>
      <c r="BG140" s="200"/>
      <c r="BH140" s="200"/>
      <c r="BI140" s="200"/>
      <c r="BJ140" s="200"/>
      <c r="BK140" s="200"/>
      <c r="BL140" s="200"/>
      <c r="BM140" s="200"/>
      <c r="BN140" s="200"/>
      <c r="BO140" s="200"/>
      <c r="BP140" s="200"/>
      <c r="BQ140" s="200"/>
      <c r="BR140" s="200"/>
      <c r="BS140" s="200"/>
      <c r="BT140" s="200"/>
      <c r="BU140" s="200"/>
      <c r="BV140" s="200"/>
      <c r="BW140" s="200"/>
      <c r="BX140" s="200"/>
    </row>
    <row r="141" spans="1:76" x14ac:dyDescent="0.2">
      <c r="A141" s="20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c r="BA141" s="200"/>
      <c r="BB141" s="200"/>
      <c r="BC141" s="200"/>
      <c r="BD141" s="200"/>
      <c r="BE141" s="200"/>
      <c r="BF141" s="200"/>
      <c r="BG141" s="200"/>
      <c r="BH141" s="200"/>
      <c r="BI141" s="200"/>
      <c r="BJ141" s="200"/>
      <c r="BK141" s="200"/>
      <c r="BL141" s="200"/>
      <c r="BM141" s="200"/>
      <c r="BN141" s="200"/>
      <c r="BO141" s="200"/>
      <c r="BP141" s="200"/>
      <c r="BQ141" s="200"/>
      <c r="BR141" s="200"/>
      <c r="BS141" s="200"/>
      <c r="BT141" s="200"/>
      <c r="BU141" s="200"/>
      <c r="BV141" s="200"/>
      <c r="BW141" s="200"/>
      <c r="BX141" s="200"/>
    </row>
    <row r="142" spans="1:76" x14ac:dyDescent="0.2">
      <c r="A142" s="20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c r="BK142" s="200"/>
      <c r="BL142" s="200"/>
      <c r="BM142" s="200"/>
      <c r="BN142" s="200"/>
      <c r="BO142" s="200"/>
      <c r="BP142" s="200"/>
      <c r="BQ142" s="200"/>
      <c r="BR142" s="200"/>
      <c r="BS142" s="200"/>
      <c r="BT142" s="200"/>
      <c r="BU142" s="200"/>
      <c r="BV142" s="200"/>
      <c r="BW142" s="200"/>
      <c r="BX142" s="200"/>
    </row>
    <row r="143" spans="1:76" x14ac:dyDescent="0.2">
      <c r="A143" s="20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c r="BN143" s="200"/>
      <c r="BO143" s="200"/>
      <c r="BP143" s="200"/>
      <c r="BQ143" s="200"/>
      <c r="BR143" s="200"/>
      <c r="BS143" s="200"/>
      <c r="BT143" s="200"/>
      <c r="BU143" s="200"/>
      <c r="BV143" s="200"/>
      <c r="BW143" s="200"/>
      <c r="BX143" s="200"/>
    </row>
    <row r="144" spans="1:76" x14ac:dyDescent="0.2">
      <c r="A144" s="20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c r="BK144" s="200"/>
      <c r="BL144" s="200"/>
      <c r="BM144" s="200"/>
      <c r="BN144" s="200"/>
      <c r="BO144" s="200"/>
      <c r="BP144" s="200"/>
      <c r="BQ144" s="200"/>
      <c r="BR144" s="200"/>
      <c r="BS144" s="200"/>
      <c r="BT144" s="200"/>
      <c r="BU144" s="200"/>
      <c r="BV144" s="200"/>
      <c r="BW144" s="200"/>
      <c r="BX144" s="200"/>
    </row>
    <row r="145" spans="1:76" x14ac:dyDescent="0.2">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200"/>
      <c r="BH145" s="200"/>
      <c r="BI145" s="200"/>
      <c r="BJ145" s="200"/>
      <c r="BK145" s="200"/>
      <c r="BL145" s="200"/>
      <c r="BM145" s="200"/>
      <c r="BN145" s="200"/>
      <c r="BO145" s="200"/>
      <c r="BP145" s="200"/>
      <c r="BQ145" s="200"/>
      <c r="BR145" s="200"/>
      <c r="BS145" s="200"/>
      <c r="BT145" s="200"/>
      <c r="BU145" s="200"/>
      <c r="BV145" s="200"/>
      <c r="BW145" s="200"/>
      <c r="BX145" s="200"/>
    </row>
    <row r="146" spans="1:76" x14ac:dyDescent="0.2">
      <c r="A146" s="20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c r="BN146" s="200"/>
      <c r="BO146" s="200"/>
      <c r="BP146" s="200"/>
      <c r="BQ146" s="200"/>
      <c r="BR146" s="200"/>
      <c r="BS146" s="200"/>
      <c r="BT146" s="200"/>
      <c r="BU146" s="200"/>
      <c r="BV146" s="200"/>
      <c r="BW146" s="200"/>
      <c r="BX146" s="200"/>
    </row>
    <row r="147" spans="1:76" x14ac:dyDescent="0.2">
      <c r="A147" s="20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c r="BP147" s="200"/>
      <c r="BQ147" s="200"/>
      <c r="BR147" s="200"/>
      <c r="BS147" s="200"/>
      <c r="BT147" s="200"/>
      <c r="BU147" s="200"/>
      <c r="BV147" s="200"/>
      <c r="BW147" s="200"/>
      <c r="BX147" s="200"/>
    </row>
    <row r="148" spans="1:76" x14ac:dyDescent="0.2">
      <c r="A148" s="20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c r="BA148" s="200"/>
      <c r="BB148" s="200"/>
      <c r="BC148" s="200"/>
      <c r="BD148" s="200"/>
      <c r="BE148" s="200"/>
      <c r="BF148" s="200"/>
      <c r="BG148" s="200"/>
      <c r="BH148" s="200"/>
      <c r="BI148" s="200"/>
      <c r="BJ148" s="200"/>
      <c r="BK148" s="200"/>
      <c r="BL148" s="200"/>
      <c r="BM148" s="200"/>
      <c r="BN148" s="200"/>
      <c r="BO148" s="200"/>
      <c r="BP148" s="200"/>
      <c r="BQ148" s="200"/>
      <c r="BR148" s="200"/>
      <c r="BS148" s="200"/>
      <c r="BT148" s="200"/>
      <c r="BU148" s="200"/>
      <c r="BV148" s="200"/>
      <c r="BW148" s="200"/>
      <c r="BX148" s="200"/>
    </row>
    <row r="149" spans="1:76" x14ac:dyDescent="0.2">
      <c r="A149" s="20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c r="BA149" s="200"/>
      <c r="BB149" s="200"/>
      <c r="BC149" s="200"/>
      <c r="BD149" s="200"/>
      <c r="BE149" s="200"/>
      <c r="BF149" s="200"/>
      <c r="BG149" s="200"/>
      <c r="BH149" s="200"/>
      <c r="BI149" s="200"/>
      <c r="BJ149" s="200"/>
      <c r="BK149" s="200"/>
      <c r="BL149" s="200"/>
      <c r="BM149" s="200"/>
      <c r="BN149" s="200"/>
      <c r="BO149" s="200"/>
      <c r="BP149" s="200"/>
      <c r="BQ149" s="200"/>
      <c r="BR149" s="200"/>
      <c r="BS149" s="200"/>
      <c r="BT149" s="200"/>
      <c r="BU149" s="200"/>
      <c r="BV149" s="200"/>
      <c r="BW149" s="200"/>
      <c r="BX149" s="200"/>
    </row>
    <row r="150" spans="1:76" x14ac:dyDescent="0.2">
      <c r="A150" s="20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00"/>
      <c r="BP150" s="200"/>
      <c r="BQ150" s="200"/>
      <c r="BR150" s="200"/>
      <c r="BS150" s="200"/>
      <c r="BT150" s="200"/>
      <c r="BU150" s="200"/>
      <c r="BV150" s="200"/>
      <c r="BW150" s="200"/>
      <c r="BX150" s="200"/>
    </row>
    <row r="151" spans="1:76" x14ac:dyDescent="0.2">
      <c r="A151" s="20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0"/>
      <c r="BR151" s="200"/>
      <c r="BS151" s="200"/>
      <c r="BT151" s="200"/>
      <c r="BU151" s="200"/>
      <c r="BV151" s="200"/>
      <c r="BW151" s="200"/>
      <c r="BX151" s="200"/>
    </row>
    <row r="152" spans="1:76" x14ac:dyDescent="0.2">
      <c r="A152" s="20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00"/>
      <c r="BD152" s="200"/>
      <c r="BE152" s="200"/>
      <c r="BF152" s="200"/>
      <c r="BG152" s="200"/>
      <c r="BH152" s="200"/>
      <c r="BI152" s="200"/>
      <c r="BJ152" s="200"/>
      <c r="BK152" s="200"/>
      <c r="BL152" s="200"/>
      <c r="BM152" s="200"/>
      <c r="BN152" s="200"/>
      <c r="BO152" s="200"/>
      <c r="BP152" s="200"/>
      <c r="BQ152" s="200"/>
      <c r="BR152" s="200"/>
      <c r="BS152" s="200"/>
      <c r="BT152" s="200"/>
      <c r="BU152" s="200"/>
      <c r="BV152" s="200"/>
      <c r="BW152" s="200"/>
      <c r="BX152" s="200"/>
    </row>
    <row r="153" spans="1:76" x14ac:dyDescent="0.2">
      <c r="A153" s="20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c r="BH153" s="200"/>
      <c r="BI153" s="200"/>
      <c r="BJ153" s="200"/>
      <c r="BK153" s="200"/>
      <c r="BL153" s="200"/>
      <c r="BM153" s="200"/>
      <c r="BN153" s="200"/>
      <c r="BO153" s="200"/>
      <c r="BP153" s="200"/>
      <c r="BQ153" s="200"/>
      <c r="BR153" s="200"/>
      <c r="BS153" s="200"/>
      <c r="BT153" s="200"/>
      <c r="BU153" s="200"/>
      <c r="BV153" s="200"/>
      <c r="BW153" s="200"/>
      <c r="BX153" s="200"/>
    </row>
    <row r="154" spans="1:76" x14ac:dyDescent="0.2">
      <c r="A154" s="20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c r="BA154" s="200"/>
      <c r="BB154" s="200"/>
      <c r="BC154" s="200"/>
      <c r="BD154" s="200"/>
      <c r="BE154" s="200"/>
      <c r="BF154" s="200"/>
      <c r="BG154" s="200"/>
      <c r="BH154" s="200"/>
      <c r="BI154" s="200"/>
      <c r="BJ154" s="200"/>
      <c r="BK154" s="200"/>
      <c r="BL154" s="200"/>
      <c r="BM154" s="200"/>
      <c r="BN154" s="200"/>
      <c r="BO154" s="200"/>
      <c r="BP154" s="200"/>
      <c r="BQ154" s="200"/>
      <c r="BR154" s="200"/>
      <c r="BS154" s="200"/>
      <c r="BT154" s="200"/>
      <c r="BU154" s="200"/>
      <c r="BV154" s="200"/>
      <c r="BW154" s="200"/>
      <c r="BX154" s="200"/>
    </row>
    <row r="155" spans="1:76" x14ac:dyDescent="0.2">
      <c r="A155" s="20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c r="BA155" s="200"/>
      <c r="BB155" s="200"/>
      <c r="BC155" s="200"/>
      <c r="BD155" s="200"/>
      <c r="BE155" s="200"/>
      <c r="BF155" s="200"/>
      <c r="BG155" s="200"/>
      <c r="BH155" s="200"/>
      <c r="BI155" s="200"/>
      <c r="BJ155" s="200"/>
      <c r="BK155" s="200"/>
      <c r="BL155" s="200"/>
      <c r="BM155" s="200"/>
      <c r="BN155" s="200"/>
      <c r="BO155" s="200"/>
      <c r="BP155" s="200"/>
      <c r="BQ155" s="200"/>
      <c r="BR155" s="200"/>
      <c r="BS155" s="200"/>
      <c r="BT155" s="200"/>
      <c r="BU155" s="200"/>
      <c r="BV155" s="200"/>
      <c r="BW155" s="200"/>
      <c r="BX155" s="200"/>
    </row>
    <row r="156" spans="1:76" x14ac:dyDescent="0.2">
      <c r="A156" s="20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0"/>
      <c r="BC156" s="200"/>
      <c r="BD156" s="200"/>
      <c r="BE156" s="200"/>
      <c r="BF156" s="200"/>
      <c r="BG156" s="200"/>
      <c r="BH156" s="200"/>
      <c r="BI156" s="200"/>
      <c r="BJ156" s="200"/>
      <c r="BK156" s="200"/>
      <c r="BL156" s="200"/>
      <c r="BM156" s="200"/>
      <c r="BN156" s="200"/>
      <c r="BO156" s="200"/>
      <c r="BP156" s="200"/>
      <c r="BQ156" s="200"/>
      <c r="BR156" s="200"/>
      <c r="BS156" s="200"/>
      <c r="BT156" s="200"/>
      <c r="BU156" s="200"/>
      <c r="BV156" s="200"/>
      <c r="BW156" s="200"/>
      <c r="BX156" s="200"/>
    </row>
    <row r="157" spans="1:76" x14ac:dyDescent="0.2">
      <c r="A157" s="20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200"/>
      <c r="BG157" s="200"/>
      <c r="BH157" s="200"/>
      <c r="BI157" s="200"/>
      <c r="BJ157" s="200"/>
      <c r="BK157" s="200"/>
      <c r="BL157" s="200"/>
      <c r="BM157" s="200"/>
      <c r="BN157" s="200"/>
      <c r="BO157" s="200"/>
      <c r="BP157" s="200"/>
      <c r="BQ157" s="200"/>
      <c r="BR157" s="200"/>
      <c r="BS157" s="200"/>
      <c r="BT157" s="200"/>
      <c r="BU157" s="200"/>
      <c r="BV157" s="200"/>
      <c r="BW157" s="200"/>
      <c r="BX157" s="200"/>
    </row>
    <row r="158" spans="1:76" x14ac:dyDescent="0.2">
      <c r="A158" s="20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c r="BH158" s="200"/>
      <c r="BI158" s="200"/>
      <c r="BJ158" s="200"/>
      <c r="BK158" s="200"/>
      <c r="BL158" s="200"/>
      <c r="BM158" s="200"/>
      <c r="BN158" s="200"/>
      <c r="BO158" s="200"/>
      <c r="BP158" s="200"/>
      <c r="BQ158" s="200"/>
      <c r="BR158" s="200"/>
      <c r="BS158" s="200"/>
      <c r="BT158" s="200"/>
      <c r="BU158" s="200"/>
      <c r="BV158" s="200"/>
      <c r="BW158" s="200"/>
      <c r="BX158" s="200"/>
    </row>
    <row r="159" spans="1:76" x14ac:dyDescent="0.2">
      <c r="A159" s="20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00"/>
      <c r="BP159" s="200"/>
      <c r="BQ159" s="200"/>
      <c r="BR159" s="200"/>
      <c r="BS159" s="200"/>
      <c r="BT159" s="200"/>
      <c r="BU159" s="200"/>
      <c r="BV159" s="200"/>
      <c r="BW159" s="200"/>
      <c r="BX159" s="200"/>
    </row>
    <row r="160" spans="1:76" x14ac:dyDescent="0.2">
      <c r="A160" s="20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00"/>
      <c r="BP160" s="200"/>
      <c r="BQ160" s="200"/>
      <c r="BR160" s="200"/>
      <c r="BS160" s="200"/>
      <c r="BT160" s="200"/>
      <c r="BU160" s="200"/>
      <c r="BV160" s="200"/>
      <c r="BW160" s="200"/>
      <c r="BX160" s="200"/>
    </row>
    <row r="161" spans="1:76" x14ac:dyDescent="0.2">
      <c r="A161" s="20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c r="BA161" s="200"/>
      <c r="BB161" s="200"/>
      <c r="BC161" s="200"/>
      <c r="BD161" s="200"/>
      <c r="BE161" s="200"/>
      <c r="BF161" s="200"/>
      <c r="BG161" s="200"/>
      <c r="BH161" s="200"/>
      <c r="BI161" s="200"/>
      <c r="BJ161" s="200"/>
      <c r="BK161" s="200"/>
      <c r="BL161" s="200"/>
      <c r="BM161" s="200"/>
      <c r="BN161" s="200"/>
      <c r="BO161" s="200"/>
      <c r="BP161" s="200"/>
      <c r="BQ161" s="200"/>
      <c r="BR161" s="200"/>
      <c r="BS161" s="200"/>
      <c r="BT161" s="200"/>
      <c r="BU161" s="200"/>
      <c r="BV161" s="200"/>
      <c r="BW161" s="200"/>
      <c r="BX161" s="200"/>
    </row>
    <row r="162" spans="1:76" x14ac:dyDescent="0.2">
      <c r="A162" s="20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c r="BA162" s="200"/>
      <c r="BB162" s="200"/>
      <c r="BC162" s="200"/>
      <c r="BD162" s="200"/>
      <c r="BE162" s="200"/>
      <c r="BF162" s="200"/>
      <c r="BG162" s="200"/>
      <c r="BH162" s="200"/>
      <c r="BI162" s="200"/>
      <c r="BJ162" s="200"/>
      <c r="BK162" s="200"/>
      <c r="BL162" s="200"/>
      <c r="BM162" s="200"/>
      <c r="BN162" s="200"/>
      <c r="BO162" s="200"/>
      <c r="BP162" s="200"/>
      <c r="BQ162" s="200"/>
      <c r="BR162" s="200"/>
      <c r="BS162" s="200"/>
      <c r="BT162" s="200"/>
      <c r="BU162" s="200"/>
      <c r="BV162" s="200"/>
      <c r="BW162" s="200"/>
      <c r="BX162" s="200"/>
    </row>
    <row r="163" spans="1:76" x14ac:dyDescent="0.2">
      <c r="A163" s="20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c r="BQ163" s="200"/>
      <c r="BR163" s="200"/>
      <c r="BS163" s="200"/>
      <c r="BT163" s="200"/>
      <c r="BU163" s="200"/>
      <c r="BV163" s="200"/>
      <c r="BW163" s="200"/>
      <c r="BX163" s="200"/>
    </row>
    <row r="164" spans="1:76" x14ac:dyDescent="0.2">
      <c r="A164" s="20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c r="BA164" s="200"/>
      <c r="BB164" s="200"/>
      <c r="BC164" s="200"/>
      <c r="BD164" s="200"/>
      <c r="BE164" s="200"/>
      <c r="BF164" s="200"/>
      <c r="BG164" s="200"/>
      <c r="BH164" s="200"/>
      <c r="BI164" s="200"/>
      <c r="BJ164" s="200"/>
      <c r="BK164" s="200"/>
      <c r="BL164" s="200"/>
      <c r="BM164" s="200"/>
      <c r="BN164" s="200"/>
      <c r="BO164" s="200"/>
      <c r="BP164" s="200"/>
      <c r="BQ164" s="200"/>
      <c r="BR164" s="200"/>
      <c r="BS164" s="200"/>
      <c r="BT164" s="200"/>
      <c r="BU164" s="200"/>
      <c r="BV164" s="200"/>
      <c r="BW164" s="200"/>
      <c r="BX164" s="200"/>
    </row>
    <row r="165" spans="1:76" x14ac:dyDescent="0.2">
      <c r="A165" s="20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c r="BA165" s="200"/>
      <c r="BB165" s="200"/>
      <c r="BC165" s="200"/>
      <c r="BD165" s="200"/>
      <c r="BE165" s="200"/>
      <c r="BF165" s="200"/>
      <c r="BG165" s="200"/>
      <c r="BH165" s="200"/>
      <c r="BI165" s="200"/>
      <c r="BJ165" s="200"/>
      <c r="BK165" s="200"/>
      <c r="BL165" s="200"/>
      <c r="BM165" s="200"/>
      <c r="BN165" s="200"/>
      <c r="BO165" s="200"/>
      <c r="BP165" s="200"/>
      <c r="BQ165" s="200"/>
      <c r="BR165" s="200"/>
      <c r="BS165" s="200"/>
      <c r="BT165" s="200"/>
      <c r="BU165" s="200"/>
      <c r="BV165" s="200"/>
      <c r="BW165" s="200"/>
      <c r="BX165" s="200"/>
    </row>
    <row r="166" spans="1:76" x14ac:dyDescent="0.2">
      <c r="A166" s="20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row>
    <row r="167" spans="1:76" x14ac:dyDescent="0.2">
      <c r="A167" s="20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row>
    <row r="168" spans="1:76" x14ac:dyDescent="0.2">
      <c r="A168" s="20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200"/>
      <c r="BV168" s="200"/>
      <c r="BW168" s="200"/>
      <c r="BX168" s="200"/>
    </row>
    <row r="169" spans="1:76" x14ac:dyDescent="0.2">
      <c r="A169" s="20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c r="BN169" s="200"/>
      <c r="BO169" s="200"/>
      <c r="BP169" s="200"/>
      <c r="BQ169" s="200"/>
      <c r="BR169" s="200"/>
      <c r="BS169" s="200"/>
      <c r="BT169" s="200"/>
      <c r="BU169" s="200"/>
      <c r="BV169" s="200"/>
      <c r="BW169" s="200"/>
      <c r="BX169" s="200"/>
    </row>
    <row r="170" spans="1:76" x14ac:dyDescent="0.2">
      <c r="A170" s="20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c r="BN170" s="200"/>
      <c r="BO170" s="200"/>
      <c r="BP170" s="200"/>
      <c r="BQ170" s="200"/>
      <c r="BR170" s="200"/>
      <c r="BS170" s="200"/>
      <c r="BT170" s="200"/>
      <c r="BU170" s="200"/>
      <c r="BV170" s="200"/>
      <c r="BW170" s="200"/>
      <c r="BX170" s="200"/>
    </row>
    <row r="171" spans="1:76" x14ac:dyDescent="0.2">
      <c r="A171" s="20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c r="BN171" s="200"/>
      <c r="BO171" s="200"/>
      <c r="BP171" s="200"/>
      <c r="BQ171" s="200"/>
      <c r="BR171" s="200"/>
      <c r="BS171" s="200"/>
      <c r="BT171" s="200"/>
      <c r="BU171" s="200"/>
      <c r="BV171" s="200"/>
      <c r="BW171" s="200"/>
      <c r="BX171" s="200"/>
    </row>
    <row r="172" spans="1:76" x14ac:dyDescent="0.2">
      <c r="A172" s="20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c r="BA172" s="200"/>
      <c r="BB172" s="200"/>
      <c r="BC172" s="200"/>
      <c r="BD172" s="200"/>
      <c r="BE172" s="200"/>
      <c r="BF172" s="200"/>
      <c r="BG172" s="200"/>
      <c r="BH172" s="200"/>
      <c r="BI172" s="200"/>
      <c r="BJ172" s="200"/>
      <c r="BK172" s="200"/>
      <c r="BL172" s="200"/>
      <c r="BM172" s="200"/>
      <c r="BN172" s="200"/>
      <c r="BO172" s="200"/>
      <c r="BP172" s="200"/>
      <c r="BQ172" s="200"/>
      <c r="BR172" s="200"/>
      <c r="BS172" s="200"/>
      <c r="BT172" s="200"/>
      <c r="BU172" s="200"/>
      <c r="BV172" s="200"/>
      <c r="BW172" s="200"/>
      <c r="BX172" s="200"/>
    </row>
    <row r="173" spans="1:76" x14ac:dyDescent="0.2">
      <c r="A173" s="20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c r="BA173" s="200"/>
      <c r="BB173" s="200"/>
      <c r="BC173" s="200"/>
      <c r="BD173" s="200"/>
      <c r="BE173" s="200"/>
      <c r="BF173" s="200"/>
      <c r="BG173" s="200"/>
      <c r="BH173" s="200"/>
      <c r="BI173" s="200"/>
      <c r="BJ173" s="200"/>
      <c r="BK173" s="200"/>
      <c r="BL173" s="200"/>
      <c r="BM173" s="200"/>
      <c r="BN173" s="200"/>
      <c r="BO173" s="200"/>
      <c r="BP173" s="200"/>
      <c r="BQ173" s="200"/>
      <c r="BR173" s="200"/>
      <c r="BS173" s="200"/>
      <c r="BT173" s="200"/>
      <c r="BU173" s="200"/>
      <c r="BV173" s="200"/>
      <c r="BW173" s="200"/>
      <c r="BX173" s="200"/>
    </row>
    <row r="174" spans="1:76" x14ac:dyDescent="0.2">
      <c r="A174" s="20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c r="BA174" s="200"/>
      <c r="BB174" s="200"/>
      <c r="BC174" s="200"/>
      <c r="BD174" s="200"/>
      <c r="BE174" s="200"/>
      <c r="BF174" s="200"/>
      <c r="BG174" s="200"/>
      <c r="BH174" s="200"/>
      <c r="BI174" s="200"/>
      <c r="BJ174" s="200"/>
      <c r="BK174" s="200"/>
      <c r="BL174" s="200"/>
      <c r="BM174" s="200"/>
      <c r="BN174" s="200"/>
      <c r="BO174" s="200"/>
      <c r="BP174" s="200"/>
      <c r="BQ174" s="200"/>
      <c r="BR174" s="200"/>
      <c r="BS174" s="200"/>
      <c r="BT174" s="200"/>
      <c r="BU174" s="200"/>
      <c r="BV174" s="200"/>
      <c r="BW174" s="200"/>
      <c r="BX174" s="200"/>
    </row>
    <row r="175" spans="1:76" x14ac:dyDescent="0.2">
      <c r="A175" s="20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0"/>
      <c r="BR175" s="200"/>
      <c r="BS175" s="200"/>
      <c r="BT175" s="200"/>
      <c r="BU175" s="200"/>
      <c r="BV175" s="200"/>
      <c r="BW175" s="200"/>
      <c r="BX175" s="200"/>
    </row>
    <row r="176" spans="1:76" x14ac:dyDescent="0.2">
      <c r="A176" s="20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c r="BN176" s="200"/>
      <c r="BO176" s="200"/>
      <c r="BP176" s="200"/>
      <c r="BQ176" s="200"/>
      <c r="BR176" s="200"/>
      <c r="BS176" s="200"/>
      <c r="BT176" s="200"/>
      <c r="BU176" s="200"/>
      <c r="BV176" s="200"/>
      <c r="BW176" s="200"/>
      <c r="BX176" s="200"/>
    </row>
    <row r="177" spans="1:76" x14ac:dyDescent="0.2">
      <c r="A177" s="20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200"/>
      <c r="BH177" s="200"/>
      <c r="BI177" s="200"/>
      <c r="BJ177" s="200"/>
      <c r="BK177" s="200"/>
      <c r="BL177" s="200"/>
      <c r="BM177" s="200"/>
      <c r="BN177" s="200"/>
      <c r="BO177" s="200"/>
      <c r="BP177" s="200"/>
      <c r="BQ177" s="200"/>
      <c r="BR177" s="200"/>
      <c r="BS177" s="200"/>
      <c r="BT177" s="200"/>
      <c r="BU177" s="200"/>
      <c r="BV177" s="200"/>
      <c r="BW177" s="200"/>
      <c r="BX177" s="200"/>
    </row>
    <row r="178" spans="1:76" x14ac:dyDescent="0.2">
      <c r="A178" s="20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200"/>
      <c r="BV178" s="200"/>
      <c r="BW178" s="200"/>
      <c r="BX178" s="200"/>
    </row>
    <row r="179" spans="1:76" x14ac:dyDescent="0.2">
      <c r="A179" s="20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c r="BA179" s="200"/>
      <c r="BB179" s="200"/>
      <c r="BC179" s="200"/>
      <c r="BD179" s="200"/>
      <c r="BE179" s="200"/>
      <c r="BF179" s="200"/>
      <c r="BG179" s="200"/>
      <c r="BH179" s="200"/>
      <c r="BI179" s="200"/>
      <c r="BJ179" s="200"/>
      <c r="BK179" s="200"/>
      <c r="BL179" s="200"/>
      <c r="BM179" s="200"/>
      <c r="BN179" s="200"/>
      <c r="BO179" s="200"/>
      <c r="BP179" s="200"/>
      <c r="BQ179" s="200"/>
      <c r="BR179" s="200"/>
      <c r="BS179" s="200"/>
      <c r="BT179" s="200"/>
      <c r="BU179" s="200"/>
      <c r="BV179" s="200"/>
      <c r="BW179" s="200"/>
      <c r="BX179" s="200"/>
    </row>
    <row r="180" spans="1:76" x14ac:dyDescent="0.2">
      <c r="A180" s="20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c r="BA180" s="200"/>
      <c r="BB180" s="200"/>
      <c r="BC180" s="200"/>
      <c r="BD180" s="200"/>
      <c r="BE180" s="200"/>
      <c r="BF180" s="200"/>
      <c r="BG180" s="200"/>
      <c r="BH180" s="200"/>
      <c r="BI180" s="200"/>
      <c r="BJ180" s="200"/>
      <c r="BK180" s="200"/>
      <c r="BL180" s="200"/>
      <c r="BM180" s="200"/>
      <c r="BN180" s="200"/>
      <c r="BO180" s="200"/>
      <c r="BP180" s="200"/>
      <c r="BQ180" s="200"/>
      <c r="BR180" s="200"/>
      <c r="BS180" s="200"/>
      <c r="BT180" s="200"/>
      <c r="BU180" s="200"/>
      <c r="BV180" s="200"/>
      <c r="BW180" s="200"/>
      <c r="BX180" s="200"/>
    </row>
    <row r="181" spans="1:76" x14ac:dyDescent="0.2">
      <c r="A181" s="20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c r="BA181" s="200"/>
      <c r="BB181" s="200"/>
      <c r="BC181" s="200"/>
      <c r="BD181" s="200"/>
      <c r="BE181" s="200"/>
      <c r="BF181" s="200"/>
      <c r="BG181" s="200"/>
      <c r="BH181" s="200"/>
      <c r="BI181" s="200"/>
      <c r="BJ181" s="200"/>
      <c r="BK181" s="200"/>
      <c r="BL181" s="200"/>
      <c r="BM181" s="200"/>
      <c r="BN181" s="200"/>
      <c r="BO181" s="200"/>
      <c r="BP181" s="200"/>
      <c r="BQ181" s="200"/>
      <c r="BR181" s="200"/>
      <c r="BS181" s="200"/>
      <c r="BT181" s="200"/>
      <c r="BU181" s="200"/>
      <c r="BV181" s="200"/>
      <c r="BW181" s="200"/>
      <c r="BX181" s="200"/>
    </row>
    <row r="182" spans="1:76" x14ac:dyDescent="0.2">
      <c r="A182" s="20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200"/>
      <c r="BQ182" s="200"/>
      <c r="BR182" s="200"/>
      <c r="BS182" s="200"/>
      <c r="BT182" s="200"/>
      <c r="BU182" s="200"/>
      <c r="BV182" s="200"/>
      <c r="BW182" s="200"/>
      <c r="BX182" s="200"/>
    </row>
    <row r="183" spans="1:76" x14ac:dyDescent="0.2">
      <c r="A183" s="20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c r="BA183" s="200"/>
      <c r="BB183" s="200"/>
      <c r="BC183" s="200"/>
      <c r="BD183" s="200"/>
      <c r="BE183" s="200"/>
      <c r="BF183" s="200"/>
      <c r="BG183" s="200"/>
      <c r="BH183" s="200"/>
      <c r="BI183" s="200"/>
      <c r="BJ183" s="200"/>
      <c r="BK183" s="200"/>
      <c r="BL183" s="200"/>
      <c r="BM183" s="200"/>
      <c r="BN183" s="200"/>
      <c r="BO183" s="200"/>
      <c r="BP183" s="200"/>
      <c r="BQ183" s="200"/>
      <c r="BR183" s="200"/>
      <c r="BS183" s="200"/>
      <c r="BT183" s="200"/>
      <c r="BU183" s="200"/>
      <c r="BV183" s="200"/>
      <c r="BW183" s="200"/>
      <c r="BX183" s="200"/>
    </row>
    <row r="184" spans="1:76" x14ac:dyDescent="0.2">
      <c r="A184" s="20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200"/>
      <c r="BQ184" s="200"/>
      <c r="BR184" s="200"/>
      <c r="BS184" s="200"/>
      <c r="BT184" s="200"/>
      <c r="BU184" s="200"/>
      <c r="BV184" s="200"/>
      <c r="BW184" s="200"/>
      <c r="BX184" s="200"/>
    </row>
    <row r="185" spans="1:76" x14ac:dyDescent="0.2">
      <c r="A185" s="20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c r="BA185" s="200"/>
      <c r="BB185" s="200"/>
      <c r="BC185" s="200"/>
      <c r="BD185" s="200"/>
      <c r="BE185" s="200"/>
      <c r="BF185" s="200"/>
      <c r="BG185" s="200"/>
      <c r="BH185" s="200"/>
      <c r="BI185" s="200"/>
      <c r="BJ185" s="200"/>
      <c r="BK185" s="200"/>
      <c r="BL185" s="200"/>
      <c r="BM185" s="200"/>
      <c r="BN185" s="200"/>
      <c r="BO185" s="200"/>
      <c r="BP185" s="200"/>
      <c r="BQ185" s="200"/>
      <c r="BR185" s="200"/>
      <c r="BS185" s="200"/>
      <c r="BT185" s="200"/>
      <c r="BU185" s="200"/>
      <c r="BV185" s="200"/>
      <c r="BW185" s="200"/>
      <c r="BX185" s="200"/>
    </row>
    <row r="186" spans="1:76" x14ac:dyDescent="0.2">
      <c r="A186" s="20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c r="BB186" s="200"/>
      <c r="BC186" s="200"/>
      <c r="BD186" s="200"/>
      <c r="BE186" s="200"/>
      <c r="BF186" s="200"/>
      <c r="BG186" s="200"/>
      <c r="BH186" s="200"/>
      <c r="BI186" s="200"/>
      <c r="BJ186" s="200"/>
      <c r="BK186" s="200"/>
      <c r="BL186" s="200"/>
      <c r="BM186" s="200"/>
      <c r="BN186" s="200"/>
      <c r="BO186" s="200"/>
      <c r="BP186" s="200"/>
      <c r="BQ186" s="200"/>
      <c r="BR186" s="200"/>
      <c r="BS186" s="200"/>
      <c r="BT186" s="200"/>
      <c r="BU186" s="200"/>
      <c r="BV186" s="200"/>
      <c r="BW186" s="200"/>
      <c r="BX186" s="200"/>
    </row>
    <row r="187" spans="1:76" x14ac:dyDescent="0.2">
      <c r="A187" s="20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c r="BA187" s="200"/>
      <c r="BB187" s="200"/>
      <c r="BC187" s="200"/>
      <c r="BD187" s="200"/>
      <c r="BE187" s="200"/>
      <c r="BF187" s="200"/>
      <c r="BG187" s="200"/>
      <c r="BH187" s="200"/>
      <c r="BI187" s="200"/>
      <c r="BJ187" s="200"/>
      <c r="BK187" s="200"/>
      <c r="BL187" s="200"/>
      <c r="BM187" s="200"/>
      <c r="BN187" s="200"/>
      <c r="BO187" s="200"/>
      <c r="BP187" s="200"/>
      <c r="BQ187" s="200"/>
      <c r="BR187" s="200"/>
      <c r="BS187" s="200"/>
      <c r="BT187" s="200"/>
      <c r="BU187" s="200"/>
      <c r="BV187" s="200"/>
      <c r="BW187" s="200"/>
      <c r="BX187" s="200"/>
    </row>
    <row r="188" spans="1:76" x14ac:dyDescent="0.2">
      <c r="A188" s="20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c r="BA188" s="200"/>
      <c r="BB188" s="200"/>
      <c r="BC188" s="200"/>
      <c r="BD188" s="200"/>
      <c r="BE188" s="200"/>
      <c r="BF188" s="200"/>
      <c r="BG188" s="200"/>
      <c r="BH188" s="200"/>
      <c r="BI188" s="200"/>
      <c r="BJ188" s="200"/>
      <c r="BK188" s="200"/>
      <c r="BL188" s="200"/>
      <c r="BM188" s="200"/>
      <c r="BN188" s="200"/>
      <c r="BO188" s="200"/>
      <c r="BP188" s="200"/>
      <c r="BQ188" s="200"/>
      <c r="BR188" s="200"/>
      <c r="BS188" s="200"/>
      <c r="BT188" s="200"/>
      <c r="BU188" s="200"/>
      <c r="BV188" s="200"/>
      <c r="BW188" s="200"/>
      <c r="BX188" s="200"/>
    </row>
    <row r="189" spans="1:76" x14ac:dyDescent="0.2">
      <c r="A189" s="20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c r="BA189" s="200"/>
      <c r="BB189" s="200"/>
      <c r="BC189" s="200"/>
      <c r="BD189" s="200"/>
      <c r="BE189" s="200"/>
      <c r="BF189" s="200"/>
      <c r="BG189" s="200"/>
      <c r="BH189" s="200"/>
      <c r="BI189" s="200"/>
      <c r="BJ189" s="200"/>
      <c r="BK189" s="200"/>
      <c r="BL189" s="200"/>
      <c r="BM189" s="200"/>
      <c r="BN189" s="200"/>
      <c r="BO189" s="200"/>
      <c r="BP189" s="200"/>
      <c r="BQ189" s="200"/>
      <c r="BR189" s="200"/>
      <c r="BS189" s="200"/>
      <c r="BT189" s="200"/>
      <c r="BU189" s="200"/>
      <c r="BV189" s="200"/>
      <c r="BW189" s="200"/>
      <c r="BX189" s="200"/>
    </row>
    <row r="190" spans="1:76" x14ac:dyDescent="0.2">
      <c r="A190" s="20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c r="BA190" s="200"/>
      <c r="BB190" s="200"/>
      <c r="BC190" s="200"/>
      <c r="BD190" s="200"/>
      <c r="BE190" s="200"/>
      <c r="BF190" s="200"/>
      <c r="BG190" s="200"/>
      <c r="BH190" s="200"/>
      <c r="BI190" s="200"/>
      <c r="BJ190" s="200"/>
      <c r="BK190" s="200"/>
      <c r="BL190" s="200"/>
      <c r="BM190" s="200"/>
      <c r="BN190" s="200"/>
      <c r="BO190" s="200"/>
      <c r="BP190" s="200"/>
      <c r="BQ190" s="200"/>
      <c r="BR190" s="200"/>
      <c r="BS190" s="200"/>
      <c r="BT190" s="200"/>
      <c r="BU190" s="200"/>
      <c r="BV190" s="200"/>
      <c r="BW190" s="200"/>
      <c r="BX190" s="200"/>
    </row>
    <row r="191" spans="1:76" x14ac:dyDescent="0.2">
      <c r="A191" s="20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c r="BA191" s="200"/>
      <c r="BB191" s="200"/>
      <c r="BC191" s="200"/>
      <c r="BD191" s="200"/>
      <c r="BE191" s="200"/>
      <c r="BF191" s="200"/>
      <c r="BG191" s="200"/>
      <c r="BH191" s="200"/>
      <c r="BI191" s="200"/>
      <c r="BJ191" s="200"/>
      <c r="BK191" s="200"/>
      <c r="BL191" s="200"/>
      <c r="BM191" s="200"/>
      <c r="BN191" s="200"/>
      <c r="BO191" s="200"/>
      <c r="BP191" s="200"/>
      <c r="BQ191" s="200"/>
      <c r="BR191" s="200"/>
      <c r="BS191" s="200"/>
      <c r="BT191" s="200"/>
      <c r="BU191" s="200"/>
      <c r="BV191" s="200"/>
      <c r="BW191" s="200"/>
      <c r="BX191" s="200"/>
    </row>
    <row r="192" spans="1:76" x14ac:dyDescent="0.2">
      <c r="A192" s="20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0"/>
      <c r="BC192" s="200"/>
      <c r="BD192" s="200"/>
      <c r="BE192" s="200"/>
      <c r="BF192" s="200"/>
      <c r="BG192" s="200"/>
      <c r="BH192" s="200"/>
      <c r="BI192" s="200"/>
      <c r="BJ192" s="200"/>
      <c r="BK192" s="200"/>
      <c r="BL192" s="200"/>
      <c r="BM192" s="200"/>
      <c r="BN192" s="200"/>
      <c r="BO192" s="200"/>
      <c r="BP192" s="200"/>
      <c r="BQ192" s="200"/>
      <c r="BR192" s="200"/>
      <c r="BS192" s="200"/>
      <c r="BT192" s="200"/>
      <c r="BU192" s="200"/>
      <c r="BV192" s="200"/>
      <c r="BW192" s="200"/>
      <c r="BX192" s="200"/>
    </row>
    <row r="193" spans="1:76" x14ac:dyDescent="0.2">
      <c r="A193" s="20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0"/>
      <c r="BC193" s="200"/>
      <c r="BD193" s="200"/>
      <c r="BE193" s="200"/>
      <c r="BF193" s="200"/>
      <c r="BG193" s="200"/>
      <c r="BH193" s="200"/>
      <c r="BI193" s="200"/>
      <c r="BJ193" s="200"/>
      <c r="BK193" s="200"/>
      <c r="BL193" s="200"/>
      <c r="BM193" s="200"/>
      <c r="BN193" s="200"/>
      <c r="BO193" s="200"/>
      <c r="BP193" s="200"/>
      <c r="BQ193" s="200"/>
      <c r="BR193" s="200"/>
      <c r="BS193" s="200"/>
      <c r="BT193" s="200"/>
      <c r="BU193" s="200"/>
      <c r="BV193" s="200"/>
      <c r="BW193" s="200"/>
      <c r="BX193" s="200"/>
    </row>
    <row r="194" spans="1:76" x14ac:dyDescent="0.2">
      <c r="A194" s="20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c r="BA194" s="200"/>
      <c r="BB194" s="200"/>
      <c r="BC194" s="200"/>
      <c r="BD194" s="200"/>
      <c r="BE194" s="200"/>
      <c r="BF194" s="200"/>
      <c r="BG194" s="200"/>
      <c r="BH194" s="200"/>
      <c r="BI194" s="200"/>
      <c r="BJ194" s="200"/>
      <c r="BK194" s="200"/>
      <c r="BL194" s="200"/>
      <c r="BM194" s="200"/>
      <c r="BN194" s="200"/>
      <c r="BO194" s="200"/>
      <c r="BP194" s="200"/>
      <c r="BQ194" s="200"/>
      <c r="BR194" s="200"/>
      <c r="BS194" s="200"/>
      <c r="BT194" s="200"/>
      <c r="BU194" s="200"/>
      <c r="BV194" s="200"/>
      <c r="BW194" s="200"/>
      <c r="BX194" s="200"/>
    </row>
    <row r="195" spans="1:76" x14ac:dyDescent="0.2">
      <c r="A195" s="20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c r="BA195" s="200"/>
      <c r="BB195" s="200"/>
      <c r="BC195" s="200"/>
      <c r="BD195" s="200"/>
      <c r="BE195" s="200"/>
      <c r="BF195" s="200"/>
      <c r="BG195" s="200"/>
      <c r="BH195" s="200"/>
      <c r="BI195" s="200"/>
      <c r="BJ195" s="200"/>
      <c r="BK195" s="200"/>
      <c r="BL195" s="200"/>
      <c r="BM195" s="200"/>
      <c r="BN195" s="200"/>
      <c r="BO195" s="200"/>
      <c r="BP195" s="200"/>
      <c r="BQ195" s="200"/>
      <c r="BR195" s="200"/>
      <c r="BS195" s="200"/>
      <c r="BT195" s="200"/>
      <c r="BU195" s="200"/>
      <c r="BV195" s="200"/>
      <c r="BW195" s="200"/>
      <c r="BX195" s="200"/>
    </row>
    <row r="196" spans="1:76" x14ac:dyDescent="0.2">
      <c r="A196" s="200"/>
      <c r="B196" s="200"/>
      <c r="C196" s="200"/>
      <c r="D196" s="200"/>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c r="AA196" s="200"/>
      <c r="AB196" s="200"/>
      <c r="AC196" s="200"/>
      <c r="AD196" s="200"/>
      <c r="AE196" s="200"/>
      <c r="AF196" s="200"/>
      <c r="AG196" s="200"/>
      <c r="AH196" s="200"/>
      <c r="AI196" s="200"/>
      <c r="AJ196" s="200"/>
      <c r="AK196" s="200"/>
      <c r="AL196" s="200"/>
      <c r="AM196" s="200"/>
      <c r="AN196" s="200"/>
      <c r="AO196" s="200"/>
      <c r="AP196" s="200"/>
      <c r="AQ196" s="200"/>
      <c r="AR196" s="200"/>
      <c r="AS196" s="200"/>
      <c r="AT196" s="200"/>
      <c r="AU196" s="200"/>
      <c r="AV196" s="200"/>
      <c r="AW196" s="200"/>
      <c r="AX196" s="200"/>
      <c r="AY196" s="200"/>
      <c r="AZ196" s="200"/>
      <c r="BA196" s="200"/>
      <c r="BB196" s="200"/>
      <c r="BC196" s="200"/>
      <c r="BD196" s="200"/>
      <c r="BE196" s="200"/>
      <c r="BF196" s="200"/>
      <c r="BG196" s="200"/>
      <c r="BH196" s="200"/>
      <c r="BI196" s="200"/>
      <c r="BJ196" s="200"/>
      <c r="BK196" s="200"/>
      <c r="BL196" s="200"/>
      <c r="BM196" s="200"/>
      <c r="BN196" s="200"/>
      <c r="BO196" s="200"/>
      <c r="BP196" s="200"/>
      <c r="BQ196" s="200"/>
      <c r="BR196" s="200"/>
      <c r="BS196" s="200"/>
      <c r="BT196" s="200"/>
      <c r="BU196" s="200"/>
      <c r="BV196" s="200"/>
      <c r="BW196" s="200"/>
      <c r="BX196" s="200"/>
    </row>
    <row r="197" spans="1:76" x14ac:dyDescent="0.2">
      <c r="A197" s="200"/>
      <c r="B197" s="200"/>
      <c r="C197" s="200"/>
      <c r="D197" s="200"/>
      <c r="E197" s="200"/>
      <c r="F197" s="200"/>
      <c r="G197" s="200"/>
      <c r="H197" s="200"/>
      <c r="I197" s="200"/>
      <c r="J197" s="200"/>
      <c r="K197" s="200"/>
      <c r="L197" s="200"/>
      <c r="M197" s="200"/>
      <c r="N197" s="200"/>
      <c r="O197" s="200"/>
      <c r="P197" s="200"/>
      <c r="Q197" s="200"/>
      <c r="R197" s="200"/>
      <c r="S197" s="200"/>
      <c r="T197" s="200"/>
      <c r="U197" s="200"/>
      <c r="V197" s="200"/>
      <c r="W197" s="200"/>
      <c r="X197" s="200"/>
      <c r="Y197" s="200"/>
      <c r="Z197" s="200"/>
      <c r="AA197" s="200"/>
      <c r="AB197" s="200"/>
      <c r="AC197" s="200"/>
      <c r="AD197" s="200"/>
      <c r="AE197" s="200"/>
      <c r="AF197" s="200"/>
      <c r="AG197" s="200"/>
      <c r="AH197" s="200"/>
      <c r="AI197" s="200"/>
      <c r="AJ197" s="200"/>
      <c r="AK197" s="200"/>
      <c r="AL197" s="200"/>
      <c r="AM197" s="200"/>
      <c r="AN197" s="200"/>
      <c r="AO197" s="200"/>
      <c r="AP197" s="200"/>
      <c r="AQ197" s="200"/>
      <c r="AR197" s="200"/>
      <c r="AS197" s="200"/>
      <c r="AT197" s="200"/>
      <c r="AU197" s="200"/>
      <c r="AV197" s="200"/>
      <c r="AW197" s="200"/>
      <c r="AX197" s="200"/>
      <c r="AY197" s="200"/>
      <c r="AZ197" s="200"/>
      <c r="BA197" s="200"/>
      <c r="BB197" s="200"/>
      <c r="BC197" s="200"/>
      <c r="BD197" s="200"/>
      <c r="BE197" s="200"/>
      <c r="BF197" s="200"/>
      <c r="BG197" s="200"/>
      <c r="BH197" s="200"/>
      <c r="BI197" s="200"/>
      <c r="BJ197" s="200"/>
      <c r="BK197" s="200"/>
      <c r="BL197" s="200"/>
      <c r="BM197" s="200"/>
      <c r="BN197" s="200"/>
      <c r="BO197" s="200"/>
      <c r="BP197" s="200"/>
      <c r="BQ197" s="200"/>
      <c r="BR197" s="200"/>
      <c r="BS197" s="200"/>
      <c r="BT197" s="200"/>
      <c r="BU197" s="200"/>
      <c r="BV197" s="200"/>
      <c r="BW197" s="200"/>
      <c r="BX197" s="200"/>
    </row>
    <row r="198" spans="1:76" x14ac:dyDescent="0.2">
      <c r="A198" s="200"/>
      <c r="B198" s="200"/>
      <c r="C198" s="200"/>
      <c r="D198" s="200"/>
      <c r="E198" s="200"/>
      <c r="F198" s="200"/>
      <c r="G198" s="200"/>
      <c r="H198" s="200"/>
      <c r="I198" s="200"/>
      <c r="J198" s="200"/>
      <c r="K198" s="200"/>
      <c r="L198" s="200"/>
      <c r="M198" s="200"/>
      <c r="N198" s="200"/>
      <c r="O198" s="200"/>
      <c r="P198" s="200"/>
      <c r="Q198" s="200"/>
      <c r="R198" s="200"/>
      <c r="S198" s="200"/>
      <c r="T198" s="200"/>
      <c r="U198" s="200"/>
      <c r="V198" s="200"/>
      <c r="W198" s="200"/>
      <c r="X198" s="200"/>
      <c r="Y198" s="200"/>
      <c r="Z198" s="200"/>
      <c r="AA198" s="200"/>
      <c r="AB198" s="200"/>
      <c r="AC198" s="200"/>
      <c r="AD198" s="200"/>
      <c r="AE198" s="200"/>
      <c r="AF198" s="200"/>
      <c r="AG198" s="200"/>
      <c r="AH198" s="200"/>
      <c r="AI198" s="200"/>
      <c r="AJ198" s="200"/>
      <c r="AK198" s="200"/>
      <c r="AL198" s="200"/>
      <c r="AM198" s="200"/>
      <c r="AN198" s="200"/>
      <c r="AO198" s="200"/>
      <c r="AP198" s="200"/>
      <c r="AQ198" s="200"/>
      <c r="AR198" s="200"/>
      <c r="AS198" s="200"/>
      <c r="AT198" s="200"/>
      <c r="AU198" s="200"/>
      <c r="AV198" s="200"/>
      <c r="AW198" s="200"/>
      <c r="AX198" s="200"/>
      <c r="AY198" s="200"/>
      <c r="AZ198" s="200"/>
      <c r="BA198" s="200"/>
      <c r="BB198" s="200"/>
      <c r="BC198" s="200"/>
      <c r="BD198" s="200"/>
      <c r="BE198" s="200"/>
      <c r="BF198" s="200"/>
      <c r="BG198" s="200"/>
      <c r="BH198" s="200"/>
      <c r="BI198" s="200"/>
      <c r="BJ198" s="200"/>
      <c r="BK198" s="200"/>
      <c r="BL198" s="200"/>
      <c r="BM198" s="200"/>
      <c r="BN198" s="200"/>
      <c r="BO198" s="200"/>
      <c r="BP198" s="200"/>
      <c r="BQ198" s="200"/>
      <c r="BR198" s="200"/>
      <c r="BS198" s="200"/>
      <c r="BT198" s="200"/>
      <c r="BU198" s="200"/>
      <c r="BV198" s="200"/>
      <c r="BW198" s="200"/>
      <c r="BX198" s="200"/>
    </row>
    <row r="199" spans="1:76" x14ac:dyDescent="0.2">
      <c r="A199" s="200"/>
      <c r="B199" s="200"/>
      <c r="C199" s="200"/>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0"/>
      <c r="BR199" s="200"/>
      <c r="BS199" s="200"/>
      <c r="BT199" s="200"/>
      <c r="BU199" s="200"/>
      <c r="BV199" s="200"/>
      <c r="BW199" s="200"/>
      <c r="BX199" s="200"/>
    </row>
    <row r="200" spans="1:76" x14ac:dyDescent="0.2">
      <c r="A200" s="200"/>
      <c r="B200" s="200"/>
      <c r="C200" s="200"/>
      <c r="D200" s="200"/>
      <c r="E200" s="200"/>
      <c r="F200" s="200"/>
      <c r="G200" s="200"/>
      <c r="H200" s="200"/>
      <c r="I200" s="200"/>
      <c r="J200" s="200"/>
      <c r="K200" s="200"/>
      <c r="L200" s="200"/>
      <c r="M200" s="200"/>
      <c r="N200" s="200"/>
      <c r="O200" s="200"/>
      <c r="P200" s="200"/>
      <c r="Q200" s="200"/>
      <c r="R200" s="200"/>
      <c r="S200" s="200"/>
      <c r="T200" s="200"/>
      <c r="U200" s="200"/>
      <c r="V200" s="200"/>
      <c r="W200" s="200"/>
      <c r="X200" s="200"/>
      <c r="Y200" s="200"/>
      <c r="Z200" s="200"/>
      <c r="AA200" s="200"/>
      <c r="AB200" s="200"/>
      <c r="AC200" s="200"/>
      <c r="AD200" s="200"/>
      <c r="AE200" s="200"/>
      <c r="AF200" s="200"/>
      <c r="AG200" s="200"/>
      <c r="AH200" s="200"/>
      <c r="AI200" s="200"/>
      <c r="AJ200" s="200"/>
      <c r="AK200" s="200"/>
      <c r="AL200" s="200"/>
      <c r="AM200" s="200"/>
      <c r="AN200" s="200"/>
      <c r="AO200" s="200"/>
      <c r="AP200" s="200"/>
      <c r="AQ200" s="200"/>
      <c r="AR200" s="200"/>
      <c r="AS200" s="200"/>
      <c r="AT200" s="200"/>
      <c r="AU200" s="200"/>
      <c r="AV200" s="200"/>
      <c r="AW200" s="200"/>
      <c r="AX200" s="200"/>
      <c r="AY200" s="200"/>
      <c r="AZ200" s="200"/>
      <c r="BA200" s="200"/>
      <c r="BB200" s="200"/>
      <c r="BC200" s="200"/>
      <c r="BD200" s="200"/>
      <c r="BE200" s="200"/>
      <c r="BF200" s="200"/>
      <c r="BG200" s="200"/>
      <c r="BH200" s="200"/>
      <c r="BI200" s="200"/>
      <c r="BJ200" s="200"/>
      <c r="BK200" s="200"/>
      <c r="BL200" s="200"/>
      <c r="BM200" s="200"/>
      <c r="BN200" s="200"/>
      <c r="BO200" s="200"/>
      <c r="BP200" s="200"/>
      <c r="BQ200" s="200"/>
      <c r="BR200" s="200"/>
      <c r="BS200" s="200"/>
      <c r="BT200" s="200"/>
      <c r="BU200" s="200"/>
      <c r="BV200" s="200"/>
      <c r="BW200" s="200"/>
      <c r="BX200" s="200"/>
    </row>
    <row r="201" spans="1:76" x14ac:dyDescent="0.2">
      <c r="A201" s="200"/>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c r="AA201" s="200"/>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c r="BN201" s="200"/>
      <c r="BO201" s="200"/>
      <c r="BP201" s="200"/>
      <c r="BQ201" s="200"/>
      <c r="BR201" s="200"/>
      <c r="BS201" s="200"/>
      <c r="BT201" s="200"/>
      <c r="BU201" s="200"/>
      <c r="BV201" s="200"/>
      <c r="BW201" s="200"/>
      <c r="BX201" s="200"/>
    </row>
    <row r="202" spans="1:76" x14ac:dyDescent="0.2">
      <c r="A202" s="200"/>
      <c r="B202" s="200"/>
      <c r="C202" s="200"/>
      <c r="D202" s="200"/>
      <c r="E202" s="200"/>
      <c r="F202" s="200"/>
      <c r="G202" s="200"/>
      <c r="H202" s="200"/>
      <c r="I202" s="200"/>
      <c r="J202" s="200"/>
      <c r="K202" s="200"/>
      <c r="L202" s="200"/>
      <c r="M202" s="200"/>
      <c r="N202" s="200"/>
      <c r="O202" s="200"/>
      <c r="P202" s="200"/>
      <c r="Q202" s="200"/>
      <c r="R202" s="200"/>
      <c r="S202" s="200"/>
      <c r="T202" s="200"/>
      <c r="U202" s="200"/>
      <c r="V202" s="200"/>
      <c r="W202" s="200"/>
      <c r="X202" s="200"/>
      <c r="Y202" s="200"/>
      <c r="Z202" s="200"/>
      <c r="AA202" s="200"/>
      <c r="AB202" s="200"/>
      <c r="AC202" s="200"/>
      <c r="AD202" s="200"/>
      <c r="AE202" s="200"/>
      <c r="AF202" s="200"/>
      <c r="AG202" s="200"/>
      <c r="AH202" s="200"/>
      <c r="AI202" s="200"/>
      <c r="AJ202" s="200"/>
      <c r="AK202" s="200"/>
      <c r="AL202" s="200"/>
      <c r="AM202" s="200"/>
      <c r="AN202" s="200"/>
      <c r="AO202" s="200"/>
      <c r="AP202" s="200"/>
      <c r="AQ202" s="200"/>
      <c r="AR202" s="200"/>
      <c r="AS202" s="200"/>
      <c r="AT202" s="200"/>
      <c r="AU202" s="200"/>
      <c r="AV202" s="200"/>
      <c r="AW202" s="200"/>
      <c r="AX202" s="200"/>
      <c r="AY202" s="200"/>
      <c r="AZ202" s="200"/>
      <c r="BA202" s="200"/>
      <c r="BB202" s="200"/>
      <c r="BC202" s="200"/>
      <c r="BD202" s="200"/>
      <c r="BE202" s="200"/>
      <c r="BF202" s="200"/>
      <c r="BG202" s="200"/>
      <c r="BH202" s="200"/>
      <c r="BI202" s="200"/>
      <c r="BJ202" s="200"/>
      <c r="BK202" s="200"/>
      <c r="BL202" s="200"/>
      <c r="BM202" s="200"/>
      <c r="BN202" s="200"/>
      <c r="BO202" s="200"/>
      <c r="BP202" s="200"/>
      <c r="BQ202" s="200"/>
      <c r="BR202" s="200"/>
      <c r="BS202" s="200"/>
      <c r="BT202" s="200"/>
      <c r="BU202" s="200"/>
      <c r="BV202" s="200"/>
      <c r="BW202" s="200"/>
      <c r="BX202" s="200"/>
    </row>
    <row r="203" spans="1:76" x14ac:dyDescent="0.2">
      <c r="A203" s="200"/>
      <c r="B203" s="200"/>
      <c r="C203" s="200"/>
      <c r="D203" s="200"/>
      <c r="E203" s="200"/>
      <c r="F203" s="200"/>
      <c r="G203" s="200"/>
      <c r="H203" s="200"/>
      <c r="I203" s="200"/>
      <c r="J203" s="200"/>
      <c r="K203" s="200"/>
      <c r="L203" s="200"/>
      <c r="M203" s="200"/>
      <c r="N203" s="200"/>
      <c r="O203" s="200"/>
      <c r="P203" s="200"/>
      <c r="Q203" s="200"/>
      <c r="R203" s="200"/>
      <c r="S203" s="200"/>
      <c r="T203" s="200"/>
      <c r="U203" s="200"/>
      <c r="V203" s="200"/>
      <c r="W203" s="200"/>
      <c r="X203" s="200"/>
      <c r="Y203" s="200"/>
      <c r="Z203" s="200"/>
      <c r="AA203" s="200"/>
      <c r="AB203" s="200"/>
      <c r="AC203" s="200"/>
      <c r="AD203" s="200"/>
      <c r="AE203" s="200"/>
      <c r="AF203" s="200"/>
      <c r="AG203" s="200"/>
      <c r="AH203" s="200"/>
      <c r="AI203" s="200"/>
      <c r="AJ203" s="200"/>
      <c r="AK203" s="200"/>
      <c r="AL203" s="200"/>
      <c r="AM203" s="200"/>
      <c r="AN203" s="200"/>
      <c r="AO203" s="200"/>
      <c r="AP203" s="200"/>
      <c r="AQ203" s="200"/>
      <c r="AR203" s="200"/>
      <c r="AS203" s="200"/>
      <c r="AT203" s="200"/>
      <c r="AU203" s="200"/>
      <c r="AV203" s="200"/>
      <c r="AW203" s="200"/>
      <c r="AX203" s="200"/>
      <c r="AY203" s="200"/>
      <c r="AZ203" s="200"/>
      <c r="BA203" s="200"/>
      <c r="BB203" s="200"/>
      <c r="BC203" s="200"/>
      <c r="BD203" s="200"/>
      <c r="BE203" s="200"/>
      <c r="BF203" s="200"/>
      <c r="BG203" s="200"/>
      <c r="BH203" s="200"/>
      <c r="BI203" s="200"/>
      <c r="BJ203" s="200"/>
      <c r="BK203" s="200"/>
      <c r="BL203" s="200"/>
      <c r="BM203" s="200"/>
      <c r="BN203" s="200"/>
      <c r="BO203" s="200"/>
      <c r="BP203" s="200"/>
      <c r="BQ203" s="200"/>
      <c r="BR203" s="200"/>
      <c r="BS203" s="200"/>
      <c r="BT203" s="200"/>
      <c r="BU203" s="200"/>
      <c r="BV203" s="200"/>
      <c r="BW203" s="200"/>
      <c r="BX203" s="200"/>
    </row>
    <row r="204" spans="1:76" x14ac:dyDescent="0.2">
      <c r="A204" s="200"/>
      <c r="B204" s="200"/>
      <c r="C204" s="200"/>
      <c r="D204" s="200"/>
      <c r="E204" s="200"/>
      <c r="F204" s="200"/>
      <c r="G204" s="200"/>
      <c r="H204" s="200"/>
      <c r="I204" s="200"/>
      <c r="J204" s="200"/>
      <c r="K204" s="200"/>
      <c r="L204" s="200"/>
      <c r="M204" s="200"/>
      <c r="N204" s="200"/>
      <c r="O204" s="200"/>
      <c r="P204" s="200"/>
      <c r="Q204" s="200"/>
      <c r="R204" s="200"/>
      <c r="S204" s="200"/>
      <c r="T204" s="200"/>
      <c r="U204" s="200"/>
      <c r="V204" s="200"/>
      <c r="W204" s="200"/>
      <c r="X204" s="200"/>
      <c r="Y204" s="200"/>
      <c r="Z204" s="200"/>
      <c r="AA204" s="200"/>
      <c r="AB204" s="200"/>
      <c r="AC204" s="200"/>
      <c r="AD204" s="200"/>
      <c r="AE204" s="200"/>
      <c r="AF204" s="200"/>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00"/>
      <c r="BP204" s="200"/>
      <c r="BQ204" s="200"/>
      <c r="BR204" s="200"/>
      <c r="BS204" s="200"/>
      <c r="BT204" s="200"/>
      <c r="BU204" s="200"/>
      <c r="BV204" s="200"/>
      <c r="BW204" s="200"/>
      <c r="BX204" s="200"/>
    </row>
    <row r="205" spans="1:76" x14ac:dyDescent="0.2">
      <c r="A205" s="200"/>
      <c r="B205" s="200"/>
      <c r="C205" s="200"/>
      <c r="D205" s="200"/>
      <c r="E205" s="200"/>
      <c r="F205" s="200"/>
      <c r="G205" s="200"/>
      <c r="H205" s="200"/>
      <c r="I205" s="200"/>
      <c r="J205" s="200"/>
      <c r="K205" s="200"/>
      <c r="L205" s="200"/>
      <c r="M205" s="200"/>
      <c r="N205" s="200"/>
      <c r="O205" s="200"/>
      <c r="P205" s="200"/>
      <c r="Q205" s="200"/>
      <c r="R205" s="200"/>
      <c r="S205" s="200"/>
      <c r="T205" s="200"/>
      <c r="U205" s="200"/>
      <c r="V205" s="200"/>
      <c r="W205" s="200"/>
      <c r="X205" s="200"/>
      <c r="Y205" s="200"/>
      <c r="Z205" s="200"/>
      <c r="AA205" s="200"/>
      <c r="AB205" s="200"/>
      <c r="AC205" s="200"/>
      <c r="AD205" s="200"/>
      <c r="AE205" s="200"/>
      <c r="AF205" s="200"/>
      <c r="AG205" s="200"/>
      <c r="AH205" s="200"/>
      <c r="AI205" s="200"/>
      <c r="AJ205" s="200"/>
      <c r="AK205" s="200"/>
      <c r="AL205" s="200"/>
      <c r="AM205" s="200"/>
      <c r="AN205" s="200"/>
      <c r="AO205" s="200"/>
      <c r="AP205" s="200"/>
      <c r="AQ205" s="200"/>
      <c r="AR205" s="200"/>
      <c r="AS205" s="200"/>
      <c r="AT205" s="200"/>
      <c r="AU205" s="200"/>
      <c r="AV205" s="200"/>
      <c r="AW205" s="200"/>
      <c r="AX205" s="200"/>
      <c r="AY205" s="200"/>
      <c r="AZ205" s="200"/>
      <c r="BA205" s="200"/>
      <c r="BB205" s="200"/>
      <c r="BC205" s="200"/>
      <c r="BD205" s="200"/>
      <c r="BE205" s="200"/>
      <c r="BF205" s="200"/>
      <c r="BG205" s="200"/>
      <c r="BH205" s="200"/>
      <c r="BI205" s="200"/>
      <c r="BJ205" s="200"/>
      <c r="BK205" s="200"/>
      <c r="BL205" s="200"/>
      <c r="BM205" s="200"/>
      <c r="BN205" s="200"/>
      <c r="BO205" s="200"/>
      <c r="BP205" s="200"/>
      <c r="BQ205" s="200"/>
      <c r="BR205" s="200"/>
      <c r="BS205" s="200"/>
      <c r="BT205" s="200"/>
      <c r="BU205" s="200"/>
      <c r="BV205" s="200"/>
      <c r="BW205" s="200"/>
      <c r="BX205" s="200"/>
    </row>
    <row r="206" spans="1:76" x14ac:dyDescent="0.2">
      <c r="A206" s="200"/>
      <c r="B206" s="200"/>
      <c r="C206" s="200"/>
      <c r="D206" s="200"/>
      <c r="E206" s="200"/>
      <c r="F206" s="200"/>
      <c r="G206" s="200"/>
      <c r="H206" s="200"/>
      <c r="I206" s="200"/>
      <c r="J206" s="200"/>
      <c r="K206" s="200"/>
      <c r="L206" s="200"/>
      <c r="M206" s="200"/>
      <c r="N206" s="200"/>
      <c r="O206" s="200"/>
      <c r="P206" s="200"/>
      <c r="Q206" s="200"/>
      <c r="R206" s="200"/>
      <c r="S206" s="200"/>
      <c r="T206" s="200"/>
      <c r="U206" s="200"/>
      <c r="V206" s="200"/>
      <c r="W206" s="200"/>
      <c r="X206" s="200"/>
      <c r="Y206" s="200"/>
      <c r="Z206" s="200"/>
      <c r="AA206" s="200"/>
      <c r="AB206" s="200"/>
      <c r="AC206" s="200"/>
      <c r="AD206" s="200"/>
      <c r="AE206" s="200"/>
      <c r="AF206" s="200"/>
      <c r="AG206" s="200"/>
      <c r="AH206" s="200"/>
      <c r="AI206" s="200"/>
      <c r="AJ206" s="200"/>
      <c r="AK206" s="200"/>
      <c r="AL206" s="200"/>
      <c r="AM206" s="200"/>
      <c r="AN206" s="200"/>
      <c r="AO206" s="200"/>
      <c r="AP206" s="200"/>
      <c r="AQ206" s="200"/>
      <c r="AR206" s="200"/>
      <c r="AS206" s="200"/>
      <c r="AT206" s="200"/>
      <c r="AU206" s="200"/>
      <c r="AV206" s="200"/>
      <c r="AW206" s="200"/>
      <c r="AX206" s="200"/>
      <c r="AY206" s="200"/>
      <c r="AZ206" s="200"/>
      <c r="BA206" s="200"/>
      <c r="BB206" s="200"/>
      <c r="BC206" s="200"/>
      <c r="BD206" s="200"/>
      <c r="BE206" s="200"/>
      <c r="BF206" s="200"/>
      <c r="BG206" s="200"/>
      <c r="BH206" s="200"/>
      <c r="BI206" s="200"/>
      <c r="BJ206" s="200"/>
      <c r="BK206" s="200"/>
      <c r="BL206" s="200"/>
      <c r="BM206" s="200"/>
      <c r="BN206" s="200"/>
      <c r="BO206" s="200"/>
      <c r="BP206" s="200"/>
      <c r="BQ206" s="200"/>
      <c r="BR206" s="200"/>
      <c r="BS206" s="200"/>
      <c r="BT206" s="200"/>
      <c r="BU206" s="200"/>
      <c r="BV206" s="200"/>
      <c r="BW206" s="200"/>
      <c r="BX206" s="200"/>
    </row>
    <row r="207" spans="1:76" x14ac:dyDescent="0.2">
      <c r="A207" s="200"/>
      <c r="B207" s="200"/>
      <c r="C207" s="200"/>
      <c r="D207" s="200"/>
      <c r="E207" s="200"/>
      <c r="F207" s="200"/>
      <c r="G207" s="200"/>
      <c r="H207" s="200"/>
      <c r="I207" s="200"/>
      <c r="J207" s="200"/>
      <c r="K207" s="200"/>
      <c r="L207" s="200"/>
      <c r="M207" s="200"/>
      <c r="N207" s="200"/>
      <c r="O207" s="200"/>
      <c r="P207" s="200"/>
      <c r="Q207" s="200"/>
      <c r="R207" s="200"/>
      <c r="S207" s="200"/>
      <c r="T207" s="200"/>
      <c r="U207" s="200"/>
      <c r="V207" s="200"/>
      <c r="W207" s="200"/>
      <c r="X207" s="200"/>
      <c r="Y207" s="200"/>
      <c r="Z207" s="200"/>
      <c r="AA207" s="200"/>
      <c r="AB207" s="200"/>
      <c r="AC207" s="200"/>
      <c r="AD207" s="200"/>
      <c r="AE207" s="200"/>
      <c r="AF207" s="200"/>
      <c r="AG207" s="200"/>
      <c r="AH207" s="200"/>
      <c r="AI207" s="200"/>
      <c r="AJ207" s="200"/>
      <c r="AK207" s="200"/>
      <c r="AL207" s="200"/>
      <c r="AM207" s="200"/>
      <c r="AN207" s="200"/>
      <c r="AO207" s="200"/>
      <c r="AP207" s="200"/>
      <c r="AQ207" s="200"/>
      <c r="AR207" s="200"/>
      <c r="AS207" s="200"/>
      <c r="AT207" s="200"/>
      <c r="AU207" s="200"/>
      <c r="AV207" s="200"/>
      <c r="AW207" s="200"/>
      <c r="AX207" s="200"/>
      <c r="AY207" s="200"/>
      <c r="AZ207" s="200"/>
      <c r="BA207" s="200"/>
      <c r="BB207" s="200"/>
      <c r="BC207" s="200"/>
      <c r="BD207" s="200"/>
      <c r="BE207" s="200"/>
      <c r="BF207" s="200"/>
      <c r="BG207" s="200"/>
      <c r="BH207" s="200"/>
      <c r="BI207" s="200"/>
      <c r="BJ207" s="200"/>
      <c r="BK207" s="200"/>
      <c r="BL207" s="200"/>
      <c r="BM207" s="200"/>
      <c r="BN207" s="200"/>
      <c r="BO207" s="200"/>
      <c r="BP207" s="200"/>
      <c r="BQ207" s="200"/>
      <c r="BR207" s="200"/>
      <c r="BS207" s="200"/>
      <c r="BT207" s="200"/>
      <c r="BU207" s="200"/>
      <c r="BV207" s="200"/>
      <c r="BW207" s="200"/>
      <c r="BX207" s="200"/>
    </row>
    <row r="208" spans="1:76" x14ac:dyDescent="0.2">
      <c r="A208" s="200"/>
      <c r="B208" s="200"/>
      <c r="C208" s="200"/>
      <c r="D208" s="200"/>
      <c r="E208" s="200"/>
      <c r="F208" s="200"/>
      <c r="G208" s="200"/>
      <c r="H208" s="200"/>
      <c r="I208" s="200"/>
      <c r="J208" s="200"/>
      <c r="K208" s="200"/>
      <c r="L208" s="200"/>
      <c r="M208" s="200"/>
      <c r="N208" s="200"/>
      <c r="O208" s="200"/>
      <c r="P208" s="200"/>
      <c r="Q208" s="200"/>
      <c r="R208" s="200"/>
      <c r="S208" s="200"/>
      <c r="T208" s="200"/>
      <c r="U208" s="200"/>
      <c r="V208" s="200"/>
      <c r="W208" s="200"/>
      <c r="X208" s="200"/>
      <c r="Y208" s="200"/>
      <c r="Z208" s="200"/>
      <c r="AA208" s="200"/>
      <c r="AB208" s="200"/>
      <c r="AC208" s="200"/>
      <c r="AD208" s="200"/>
      <c r="AE208" s="200"/>
      <c r="AF208" s="200"/>
      <c r="AG208" s="200"/>
      <c r="AH208" s="200"/>
      <c r="AI208" s="200"/>
      <c r="AJ208" s="200"/>
      <c r="AK208" s="200"/>
      <c r="AL208" s="200"/>
      <c r="AM208" s="200"/>
      <c r="AN208" s="200"/>
      <c r="AO208" s="200"/>
      <c r="AP208" s="200"/>
      <c r="AQ208" s="200"/>
      <c r="AR208" s="200"/>
      <c r="AS208" s="200"/>
      <c r="AT208" s="200"/>
      <c r="AU208" s="200"/>
      <c r="AV208" s="200"/>
      <c r="AW208" s="200"/>
      <c r="AX208" s="200"/>
      <c r="AY208" s="200"/>
      <c r="AZ208" s="200"/>
      <c r="BA208" s="200"/>
      <c r="BB208" s="200"/>
      <c r="BC208" s="200"/>
      <c r="BD208" s="200"/>
      <c r="BE208" s="200"/>
      <c r="BF208" s="200"/>
      <c r="BG208" s="200"/>
      <c r="BH208" s="200"/>
      <c r="BI208" s="200"/>
      <c r="BJ208" s="200"/>
      <c r="BK208" s="200"/>
      <c r="BL208" s="200"/>
      <c r="BM208" s="200"/>
      <c r="BN208" s="200"/>
      <c r="BO208" s="200"/>
      <c r="BP208" s="200"/>
      <c r="BQ208" s="200"/>
      <c r="BR208" s="200"/>
      <c r="BS208" s="200"/>
      <c r="BT208" s="200"/>
      <c r="BU208" s="200"/>
      <c r="BV208" s="200"/>
      <c r="BW208" s="200"/>
      <c r="BX208" s="200"/>
    </row>
    <row r="209" spans="1:76" x14ac:dyDescent="0.2">
      <c r="A209" s="200"/>
      <c r="B209" s="200"/>
      <c r="C209" s="200"/>
      <c r="D209" s="200"/>
      <c r="E209" s="200"/>
      <c r="F209" s="200"/>
      <c r="G209" s="200"/>
      <c r="H209" s="200"/>
      <c r="I209" s="200"/>
      <c r="J209" s="200"/>
      <c r="K209" s="200"/>
      <c r="L209" s="200"/>
      <c r="M209" s="200"/>
      <c r="N209" s="200"/>
      <c r="O209" s="200"/>
      <c r="P209" s="200"/>
      <c r="Q209" s="200"/>
      <c r="R209" s="200"/>
      <c r="S209" s="200"/>
      <c r="T209" s="200"/>
      <c r="U209" s="200"/>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row>
    <row r="210" spans="1:76" x14ac:dyDescent="0.2">
      <c r="A210" s="200"/>
      <c r="B210" s="200"/>
      <c r="C210" s="200"/>
      <c r="D210" s="200"/>
      <c r="E210" s="200"/>
      <c r="F210" s="200"/>
      <c r="G210" s="200"/>
      <c r="H210" s="200"/>
      <c r="I210" s="200"/>
      <c r="J210" s="200"/>
      <c r="K210" s="200"/>
      <c r="L210" s="200"/>
      <c r="M210" s="200"/>
      <c r="N210" s="200"/>
      <c r="O210" s="200"/>
      <c r="P210" s="200"/>
      <c r="Q210" s="200"/>
      <c r="R210" s="200"/>
      <c r="S210" s="200"/>
      <c r="T210" s="200"/>
      <c r="U210" s="200"/>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row>
    <row r="211" spans="1:76" x14ac:dyDescent="0.2">
      <c r="A211" s="200"/>
      <c r="B211" s="200"/>
      <c r="C211" s="200"/>
      <c r="D211" s="200"/>
      <c r="E211" s="200"/>
      <c r="F211" s="200"/>
      <c r="G211" s="200"/>
      <c r="H211" s="200"/>
      <c r="I211" s="200"/>
      <c r="J211" s="200"/>
      <c r="K211" s="200"/>
      <c r="L211" s="200"/>
      <c r="M211" s="200"/>
      <c r="N211" s="200"/>
      <c r="O211" s="200"/>
      <c r="P211" s="200"/>
      <c r="Q211" s="200"/>
      <c r="R211" s="200"/>
      <c r="S211" s="200"/>
      <c r="T211" s="200"/>
      <c r="U211" s="200"/>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row>
    <row r="212" spans="1:76" x14ac:dyDescent="0.2">
      <c r="A212" s="200"/>
      <c r="B212" s="200"/>
      <c r="C212" s="200"/>
      <c r="D212" s="200"/>
      <c r="E212" s="200"/>
      <c r="F212" s="200"/>
      <c r="G212" s="200"/>
      <c r="H212" s="200"/>
      <c r="I212" s="200"/>
      <c r="J212" s="200"/>
      <c r="K212" s="200"/>
      <c r="L212" s="200"/>
      <c r="M212" s="200"/>
      <c r="N212" s="200"/>
      <c r="O212" s="200"/>
      <c r="P212" s="200"/>
      <c r="Q212" s="200"/>
      <c r="R212" s="200"/>
      <c r="S212" s="200"/>
      <c r="T212" s="200"/>
      <c r="U212" s="200"/>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row>
    <row r="213" spans="1:76" x14ac:dyDescent="0.2">
      <c r="A213" s="200"/>
      <c r="B213" s="200"/>
      <c r="C213" s="200"/>
      <c r="D213" s="200"/>
      <c r="E213" s="200"/>
      <c r="F213" s="200"/>
      <c r="G213" s="200"/>
      <c r="H213" s="200"/>
      <c r="I213" s="200"/>
      <c r="J213" s="200"/>
      <c r="K213" s="200"/>
      <c r="L213" s="200"/>
      <c r="M213" s="200"/>
      <c r="N213" s="200"/>
      <c r="O213" s="200"/>
      <c r="P213" s="200"/>
      <c r="Q213" s="200"/>
      <c r="R213" s="200"/>
      <c r="S213" s="200"/>
      <c r="T213" s="200"/>
      <c r="U213" s="200"/>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row>
    <row r="214" spans="1:76" x14ac:dyDescent="0.2">
      <c r="A214" s="200"/>
      <c r="B214" s="200"/>
      <c r="C214" s="200"/>
      <c r="D214" s="200"/>
      <c r="E214" s="200"/>
      <c r="F214" s="200"/>
      <c r="G214" s="200"/>
      <c r="H214" s="200"/>
      <c r="I214" s="200"/>
      <c r="J214" s="200"/>
      <c r="K214" s="200"/>
      <c r="L214" s="200"/>
      <c r="M214" s="200"/>
      <c r="N214" s="200"/>
      <c r="O214" s="200"/>
      <c r="P214" s="200"/>
      <c r="Q214" s="200"/>
      <c r="R214" s="200"/>
      <c r="S214" s="200"/>
      <c r="T214" s="200"/>
      <c r="U214" s="200"/>
      <c r="V214" s="200"/>
      <c r="W214" s="200"/>
      <c r="X214" s="200"/>
      <c r="Y214" s="200"/>
      <c r="Z214" s="200"/>
      <c r="AA214" s="200"/>
      <c r="AB214" s="200"/>
      <c r="AC214" s="200"/>
      <c r="AD214" s="200"/>
      <c r="AE214" s="200"/>
      <c r="AF214" s="200"/>
      <c r="AG214" s="200"/>
      <c r="AH214" s="200"/>
      <c r="AI214" s="200"/>
      <c r="AJ214" s="200"/>
      <c r="AK214" s="200"/>
      <c r="AL214" s="200"/>
      <c r="AM214" s="200"/>
      <c r="AN214" s="200"/>
      <c r="AO214" s="200"/>
      <c r="AP214" s="200"/>
      <c r="AQ214" s="200"/>
      <c r="AR214" s="200"/>
      <c r="AS214" s="200"/>
      <c r="AT214" s="200"/>
      <c r="AU214" s="200"/>
      <c r="AV214" s="200"/>
      <c r="AW214" s="200"/>
      <c r="AX214" s="200"/>
      <c r="AY214" s="200"/>
      <c r="AZ214" s="200"/>
      <c r="BA214" s="200"/>
      <c r="BB214" s="200"/>
      <c r="BC214" s="200"/>
      <c r="BD214" s="200"/>
      <c r="BE214" s="200"/>
      <c r="BF214" s="200"/>
      <c r="BG214" s="200"/>
      <c r="BH214" s="200"/>
      <c r="BI214" s="200"/>
      <c r="BJ214" s="200"/>
      <c r="BK214" s="200"/>
      <c r="BL214" s="200"/>
      <c r="BM214" s="200"/>
      <c r="BN214" s="200"/>
      <c r="BO214" s="200"/>
      <c r="BP214" s="200"/>
      <c r="BQ214" s="200"/>
      <c r="BR214" s="200"/>
      <c r="BS214" s="200"/>
      <c r="BT214" s="200"/>
      <c r="BU214" s="200"/>
      <c r="BV214" s="200"/>
      <c r="BW214" s="200"/>
      <c r="BX214" s="200"/>
    </row>
    <row r="215" spans="1:76" x14ac:dyDescent="0.2">
      <c r="A215" s="200"/>
      <c r="B215" s="200"/>
      <c r="C215" s="200"/>
      <c r="D215" s="200"/>
      <c r="E215" s="200"/>
      <c r="F215" s="200"/>
      <c r="G215" s="200"/>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c r="AI215" s="200"/>
      <c r="AJ215" s="200"/>
      <c r="AK215" s="200"/>
      <c r="AL215" s="200"/>
      <c r="AM215" s="200"/>
      <c r="AN215" s="200"/>
      <c r="AO215" s="200"/>
      <c r="AP215" s="200"/>
      <c r="AQ215" s="200"/>
      <c r="AR215" s="200"/>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c r="BM215" s="200"/>
      <c r="BN215" s="200"/>
      <c r="BO215" s="200"/>
      <c r="BP215" s="200"/>
      <c r="BQ215" s="200"/>
      <c r="BR215" s="200"/>
      <c r="BS215" s="200"/>
      <c r="BT215" s="200"/>
      <c r="BU215" s="200"/>
      <c r="BV215" s="200"/>
      <c r="BW215" s="200"/>
      <c r="BX215" s="200"/>
    </row>
    <row r="216" spans="1:76" x14ac:dyDescent="0.2">
      <c r="A216" s="200"/>
      <c r="B216" s="200"/>
      <c r="C216" s="200"/>
      <c r="D216" s="200"/>
      <c r="E216" s="200"/>
      <c r="F216" s="200"/>
      <c r="G216" s="200"/>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c r="AI216" s="200"/>
      <c r="AJ216" s="200"/>
      <c r="AK216" s="200"/>
      <c r="AL216" s="200"/>
      <c r="AM216" s="200"/>
      <c r="AN216" s="200"/>
      <c r="AO216" s="200"/>
      <c r="AP216" s="200"/>
      <c r="AQ216" s="200"/>
      <c r="AR216" s="200"/>
      <c r="AS216" s="200"/>
      <c r="AT216" s="200"/>
      <c r="AU216" s="200"/>
      <c r="AV216" s="200"/>
      <c r="AW216" s="200"/>
      <c r="AX216" s="200"/>
      <c r="AY216" s="200"/>
      <c r="AZ216" s="200"/>
      <c r="BA216" s="200"/>
      <c r="BB216" s="200"/>
      <c r="BC216" s="200"/>
      <c r="BD216" s="200"/>
      <c r="BE216" s="200"/>
      <c r="BF216" s="200"/>
      <c r="BG216" s="200"/>
      <c r="BH216" s="200"/>
      <c r="BI216" s="200"/>
      <c r="BJ216" s="200"/>
      <c r="BK216" s="200"/>
      <c r="BL216" s="200"/>
      <c r="BM216" s="200"/>
      <c r="BN216" s="200"/>
      <c r="BO216" s="200"/>
      <c r="BP216" s="200"/>
      <c r="BQ216" s="200"/>
      <c r="BR216" s="200"/>
      <c r="BS216" s="200"/>
      <c r="BT216" s="200"/>
      <c r="BU216" s="200"/>
      <c r="BV216" s="200"/>
      <c r="BW216" s="200"/>
      <c r="BX216" s="200"/>
    </row>
    <row r="217" spans="1:76" x14ac:dyDescent="0.2">
      <c r="A217" s="200"/>
      <c r="B217" s="200"/>
      <c r="C217" s="200"/>
      <c r="D217" s="200"/>
      <c r="E217" s="200"/>
      <c r="F217" s="200"/>
      <c r="G217" s="200"/>
      <c r="H217" s="200"/>
      <c r="I217" s="200"/>
      <c r="J217" s="200"/>
      <c r="K217" s="200"/>
      <c r="L217" s="200"/>
      <c r="M217" s="200"/>
      <c r="N217" s="200"/>
      <c r="O217" s="200"/>
      <c r="P217" s="200"/>
      <c r="Q217" s="200"/>
      <c r="R217" s="200"/>
      <c r="S217" s="200"/>
      <c r="T217" s="200"/>
      <c r="U217" s="200"/>
      <c r="V217" s="200"/>
      <c r="W217" s="200"/>
      <c r="X217" s="200"/>
      <c r="Y217" s="200"/>
      <c r="Z217" s="200"/>
      <c r="AA217" s="200"/>
      <c r="AB217" s="200"/>
      <c r="AC217" s="200"/>
      <c r="AD217" s="200"/>
      <c r="AE217" s="200"/>
      <c r="AF217" s="200"/>
      <c r="AG217" s="200"/>
      <c r="AH217" s="200"/>
      <c r="AI217" s="200"/>
      <c r="AJ217" s="200"/>
      <c r="AK217" s="200"/>
      <c r="AL217" s="200"/>
      <c r="AM217" s="200"/>
      <c r="AN217" s="200"/>
      <c r="AO217" s="200"/>
      <c r="AP217" s="200"/>
      <c r="AQ217" s="200"/>
      <c r="AR217" s="200"/>
      <c r="AS217" s="200"/>
      <c r="AT217" s="200"/>
      <c r="AU217" s="200"/>
      <c r="AV217" s="200"/>
      <c r="AW217" s="200"/>
      <c r="AX217" s="200"/>
      <c r="AY217" s="200"/>
      <c r="AZ217" s="200"/>
      <c r="BA217" s="200"/>
      <c r="BB217" s="200"/>
      <c r="BC217" s="200"/>
      <c r="BD217" s="200"/>
      <c r="BE217" s="200"/>
      <c r="BF217" s="200"/>
      <c r="BG217" s="200"/>
      <c r="BH217" s="200"/>
      <c r="BI217" s="200"/>
      <c r="BJ217" s="200"/>
      <c r="BK217" s="200"/>
      <c r="BL217" s="200"/>
      <c r="BM217" s="200"/>
      <c r="BN217" s="200"/>
      <c r="BO217" s="200"/>
      <c r="BP217" s="200"/>
      <c r="BQ217" s="200"/>
      <c r="BR217" s="200"/>
      <c r="BS217" s="200"/>
      <c r="BT217" s="200"/>
      <c r="BU217" s="200"/>
      <c r="BV217" s="200"/>
      <c r="BW217" s="200"/>
      <c r="BX217" s="200"/>
    </row>
    <row r="218" spans="1:76" x14ac:dyDescent="0.2">
      <c r="A218" s="200"/>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row>
    <row r="219" spans="1:76" x14ac:dyDescent="0.2">
      <c r="A219" s="200"/>
      <c r="B219" s="200"/>
      <c r="C219" s="200"/>
      <c r="D219" s="200"/>
      <c r="E219" s="200"/>
      <c r="F219" s="200"/>
      <c r="G219" s="200"/>
      <c r="H219" s="200"/>
      <c r="I219" s="200"/>
      <c r="J219" s="200"/>
      <c r="K219" s="200"/>
      <c r="L219" s="200"/>
      <c r="M219" s="200"/>
      <c r="N219" s="200"/>
      <c r="O219" s="200"/>
      <c r="P219" s="200"/>
      <c r="Q219" s="200"/>
      <c r="R219" s="200"/>
      <c r="S219" s="200"/>
      <c r="T219" s="200"/>
      <c r="U219" s="200"/>
      <c r="V219" s="200"/>
      <c r="W219" s="200"/>
      <c r="X219" s="200"/>
      <c r="Y219" s="200"/>
      <c r="Z219" s="200"/>
      <c r="AA219" s="200"/>
      <c r="AB219" s="200"/>
      <c r="AC219" s="200"/>
      <c r="AD219" s="200"/>
      <c r="AE219" s="200"/>
      <c r="AF219" s="200"/>
      <c r="AG219" s="200"/>
      <c r="AH219" s="200"/>
      <c r="AI219" s="200"/>
      <c r="AJ219" s="200"/>
      <c r="AK219" s="200"/>
      <c r="AL219" s="200"/>
      <c r="AM219" s="200"/>
      <c r="AN219" s="200"/>
      <c r="AO219" s="200"/>
      <c r="AP219" s="200"/>
      <c r="AQ219" s="200"/>
      <c r="AR219" s="200"/>
      <c r="AS219" s="200"/>
      <c r="AT219" s="200"/>
      <c r="AU219" s="200"/>
      <c r="AV219" s="200"/>
      <c r="AW219" s="200"/>
      <c r="AX219" s="200"/>
      <c r="AY219" s="200"/>
      <c r="AZ219" s="200"/>
      <c r="BA219" s="200"/>
      <c r="BB219" s="200"/>
      <c r="BC219" s="200"/>
      <c r="BD219" s="200"/>
      <c r="BE219" s="200"/>
      <c r="BF219" s="200"/>
      <c r="BG219" s="200"/>
      <c r="BH219" s="200"/>
      <c r="BI219" s="200"/>
      <c r="BJ219" s="200"/>
      <c r="BK219" s="200"/>
      <c r="BL219" s="200"/>
      <c r="BM219" s="200"/>
      <c r="BN219" s="200"/>
      <c r="BO219" s="200"/>
      <c r="BP219" s="200"/>
      <c r="BQ219" s="200"/>
      <c r="BR219" s="200"/>
      <c r="BS219" s="200"/>
      <c r="BT219" s="200"/>
      <c r="BU219" s="200"/>
      <c r="BV219" s="200"/>
      <c r="BW219" s="200"/>
      <c r="BX219" s="200"/>
    </row>
    <row r="220" spans="1:76" x14ac:dyDescent="0.2">
      <c r="A220" s="200"/>
      <c r="B220" s="200"/>
      <c r="C220" s="200"/>
      <c r="D220" s="200"/>
      <c r="E220" s="200"/>
      <c r="F220" s="200"/>
      <c r="G220" s="200"/>
      <c r="H220" s="200"/>
      <c r="I220" s="200"/>
      <c r="J220" s="200"/>
      <c r="K220" s="200"/>
      <c r="L220" s="200"/>
      <c r="M220" s="200"/>
      <c r="N220" s="200"/>
      <c r="O220" s="200"/>
      <c r="P220" s="200"/>
      <c r="Q220" s="200"/>
      <c r="R220" s="200"/>
      <c r="S220" s="200"/>
      <c r="T220" s="200"/>
      <c r="U220" s="200"/>
      <c r="V220" s="200"/>
      <c r="W220" s="200"/>
      <c r="X220" s="200"/>
      <c r="Y220" s="200"/>
      <c r="Z220" s="200"/>
      <c r="AA220" s="200"/>
      <c r="AB220" s="200"/>
      <c r="AC220" s="200"/>
      <c r="AD220" s="200"/>
      <c r="AE220" s="200"/>
      <c r="AF220" s="200"/>
      <c r="AG220" s="200"/>
      <c r="AH220" s="200"/>
      <c r="AI220" s="200"/>
      <c r="AJ220" s="200"/>
      <c r="AK220" s="200"/>
      <c r="AL220" s="200"/>
      <c r="AM220" s="200"/>
      <c r="AN220" s="200"/>
      <c r="AO220" s="200"/>
      <c r="AP220" s="200"/>
      <c r="AQ220" s="200"/>
      <c r="AR220" s="200"/>
      <c r="AS220" s="200"/>
      <c r="AT220" s="200"/>
      <c r="AU220" s="200"/>
      <c r="AV220" s="200"/>
      <c r="AW220" s="200"/>
      <c r="AX220" s="200"/>
      <c r="AY220" s="200"/>
      <c r="AZ220" s="200"/>
      <c r="BA220" s="200"/>
      <c r="BB220" s="200"/>
      <c r="BC220" s="200"/>
      <c r="BD220" s="200"/>
      <c r="BE220" s="200"/>
      <c r="BF220" s="200"/>
      <c r="BG220" s="200"/>
      <c r="BH220" s="200"/>
      <c r="BI220" s="200"/>
      <c r="BJ220" s="200"/>
      <c r="BK220" s="200"/>
      <c r="BL220" s="200"/>
      <c r="BM220" s="200"/>
      <c r="BN220" s="200"/>
      <c r="BO220" s="200"/>
      <c r="BP220" s="200"/>
      <c r="BQ220" s="200"/>
      <c r="BR220" s="200"/>
      <c r="BS220" s="200"/>
      <c r="BT220" s="200"/>
      <c r="BU220" s="200"/>
      <c r="BV220" s="200"/>
      <c r="BW220" s="200"/>
      <c r="BX220" s="200"/>
    </row>
    <row r="221" spans="1:76" x14ac:dyDescent="0.2">
      <c r="A221" s="200"/>
      <c r="B221" s="200"/>
      <c r="C221" s="200"/>
      <c r="D221" s="200"/>
      <c r="E221" s="200"/>
      <c r="F221" s="200"/>
      <c r="G221" s="200"/>
      <c r="H221" s="200"/>
      <c r="I221" s="200"/>
      <c r="J221" s="200"/>
      <c r="K221" s="200"/>
      <c r="L221" s="200"/>
      <c r="M221" s="200"/>
      <c r="N221" s="200"/>
      <c r="O221" s="200"/>
      <c r="P221" s="200"/>
      <c r="Q221" s="200"/>
      <c r="R221" s="200"/>
      <c r="S221" s="200"/>
      <c r="T221" s="200"/>
      <c r="U221" s="200"/>
      <c r="V221" s="200"/>
      <c r="W221" s="200"/>
      <c r="X221" s="200"/>
      <c r="Y221" s="200"/>
      <c r="Z221" s="200"/>
      <c r="AA221" s="200"/>
      <c r="AB221" s="200"/>
      <c r="AC221" s="200"/>
      <c r="AD221" s="200"/>
      <c r="AE221" s="200"/>
      <c r="AF221" s="200"/>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00"/>
      <c r="BP221" s="200"/>
      <c r="BQ221" s="200"/>
      <c r="BR221" s="200"/>
      <c r="BS221" s="200"/>
      <c r="BT221" s="200"/>
      <c r="BU221" s="200"/>
      <c r="BV221" s="200"/>
      <c r="BW221" s="200"/>
      <c r="BX221" s="200"/>
    </row>
    <row r="222" spans="1:76" x14ac:dyDescent="0.2">
      <c r="A222" s="200"/>
      <c r="B222" s="200"/>
      <c r="C222" s="200"/>
      <c r="D222" s="200"/>
      <c r="E222" s="200"/>
      <c r="F222" s="200"/>
      <c r="G222" s="200"/>
      <c r="H222" s="200"/>
      <c r="I222" s="200"/>
      <c r="J222" s="200"/>
      <c r="K222" s="200"/>
      <c r="L222" s="200"/>
      <c r="M222" s="200"/>
      <c r="N222" s="200"/>
      <c r="O222" s="200"/>
      <c r="P222" s="200"/>
      <c r="Q222" s="200"/>
      <c r="R222" s="200"/>
      <c r="S222" s="200"/>
      <c r="T222" s="200"/>
      <c r="U222" s="200"/>
      <c r="V222" s="200"/>
      <c r="W222" s="200"/>
      <c r="X222" s="200"/>
      <c r="Y222" s="200"/>
      <c r="Z222" s="200"/>
      <c r="AA222" s="200"/>
      <c r="AB222" s="200"/>
      <c r="AC222" s="200"/>
      <c r="AD222" s="200"/>
      <c r="AE222" s="200"/>
      <c r="AF222" s="200"/>
      <c r="AG222" s="200"/>
      <c r="AH222" s="200"/>
      <c r="AI222" s="200"/>
      <c r="AJ222" s="200"/>
      <c r="AK222" s="200"/>
      <c r="AL222" s="200"/>
      <c r="AM222" s="200"/>
      <c r="AN222" s="200"/>
      <c r="AO222" s="200"/>
      <c r="AP222" s="200"/>
      <c r="AQ222" s="200"/>
      <c r="AR222" s="200"/>
      <c r="AS222" s="200"/>
      <c r="AT222" s="200"/>
      <c r="AU222" s="200"/>
      <c r="AV222" s="200"/>
      <c r="AW222" s="200"/>
      <c r="AX222" s="200"/>
      <c r="AY222" s="200"/>
      <c r="AZ222" s="200"/>
      <c r="BA222" s="200"/>
      <c r="BB222" s="200"/>
      <c r="BC222" s="200"/>
      <c r="BD222" s="200"/>
      <c r="BE222" s="200"/>
      <c r="BF222" s="200"/>
      <c r="BG222" s="200"/>
      <c r="BH222" s="200"/>
      <c r="BI222" s="200"/>
      <c r="BJ222" s="200"/>
      <c r="BK222" s="200"/>
      <c r="BL222" s="200"/>
      <c r="BM222" s="200"/>
      <c r="BN222" s="200"/>
      <c r="BO222" s="200"/>
      <c r="BP222" s="200"/>
      <c r="BQ222" s="200"/>
      <c r="BR222" s="200"/>
      <c r="BS222" s="200"/>
      <c r="BT222" s="200"/>
      <c r="BU222" s="200"/>
      <c r="BV222" s="200"/>
      <c r="BW222" s="200"/>
      <c r="BX222" s="200"/>
    </row>
    <row r="223" spans="1:76" x14ac:dyDescent="0.2">
      <c r="A223" s="200"/>
      <c r="B223" s="200"/>
      <c r="C223" s="200"/>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0"/>
      <c r="BR223" s="200"/>
      <c r="BS223" s="200"/>
      <c r="BT223" s="200"/>
      <c r="BU223" s="200"/>
      <c r="BV223" s="200"/>
      <c r="BW223" s="200"/>
      <c r="BX223" s="200"/>
    </row>
    <row r="224" spans="1:76" x14ac:dyDescent="0.2">
      <c r="A224" s="200"/>
      <c r="B224" s="200"/>
      <c r="C224" s="200"/>
      <c r="D224" s="200"/>
      <c r="E224" s="200"/>
      <c r="F224" s="200"/>
      <c r="G224" s="200"/>
      <c r="H224" s="200"/>
      <c r="I224" s="200"/>
      <c r="J224" s="200"/>
      <c r="K224" s="200"/>
      <c r="L224" s="200"/>
      <c r="M224" s="200"/>
      <c r="N224" s="200"/>
      <c r="O224" s="200"/>
      <c r="P224" s="200"/>
      <c r="Q224" s="200"/>
      <c r="R224" s="200"/>
      <c r="S224" s="200"/>
      <c r="T224" s="200"/>
      <c r="U224" s="200"/>
      <c r="V224" s="200"/>
      <c r="W224" s="200"/>
      <c r="X224" s="200"/>
      <c r="Y224" s="200"/>
      <c r="Z224" s="200"/>
      <c r="AA224" s="200"/>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row>
    <row r="225" spans="1:76" x14ac:dyDescent="0.2">
      <c r="A225" s="200"/>
      <c r="B225" s="200"/>
      <c r="C225" s="200"/>
      <c r="D225" s="200"/>
      <c r="E225" s="200"/>
      <c r="F225" s="200"/>
      <c r="G225" s="200"/>
      <c r="H225" s="200"/>
      <c r="I225" s="200"/>
      <c r="J225" s="200"/>
      <c r="K225" s="200"/>
      <c r="L225" s="200"/>
      <c r="M225" s="200"/>
      <c r="N225" s="200"/>
      <c r="O225" s="200"/>
      <c r="P225" s="200"/>
      <c r="Q225" s="200"/>
      <c r="R225" s="200"/>
      <c r="S225" s="200"/>
      <c r="T225" s="200"/>
      <c r="U225" s="200"/>
      <c r="V225" s="200"/>
      <c r="W225" s="200"/>
      <c r="X225" s="200"/>
      <c r="Y225" s="200"/>
      <c r="Z225" s="200"/>
      <c r="AA225" s="200"/>
      <c r="AB225" s="200"/>
      <c r="AC225" s="200"/>
      <c r="AD225" s="200"/>
      <c r="AE225" s="200"/>
      <c r="AF225" s="200"/>
      <c r="AG225" s="200"/>
      <c r="AH225" s="200"/>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c r="BD225" s="200"/>
      <c r="BE225" s="200"/>
      <c r="BF225" s="200"/>
      <c r="BG225" s="200"/>
      <c r="BH225" s="200"/>
      <c r="BI225" s="200"/>
      <c r="BJ225" s="200"/>
      <c r="BK225" s="200"/>
      <c r="BL225" s="200"/>
      <c r="BM225" s="200"/>
      <c r="BN225" s="200"/>
      <c r="BO225" s="200"/>
      <c r="BP225" s="200"/>
      <c r="BQ225" s="200"/>
      <c r="BR225" s="200"/>
      <c r="BS225" s="200"/>
      <c r="BT225" s="200"/>
      <c r="BU225" s="200"/>
      <c r="BV225" s="200"/>
      <c r="BW225" s="200"/>
      <c r="BX225" s="200"/>
    </row>
    <row r="226" spans="1:76" x14ac:dyDescent="0.2">
      <c r="A226" s="200"/>
      <c r="B226" s="200"/>
      <c r="C226" s="200"/>
      <c r="D226" s="200"/>
      <c r="E226" s="200"/>
      <c r="F226" s="200"/>
      <c r="G226" s="200"/>
      <c r="H226" s="200"/>
      <c r="I226" s="200"/>
      <c r="J226" s="200"/>
      <c r="K226" s="200"/>
      <c r="L226" s="200"/>
      <c r="M226" s="200"/>
      <c r="N226" s="200"/>
      <c r="O226" s="200"/>
      <c r="P226" s="200"/>
      <c r="Q226" s="200"/>
      <c r="R226" s="200"/>
      <c r="S226" s="200"/>
      <c r="T226" s="200"/>
      <c r="U226" s="200"/>
      <c r="V226" s="200"/>
      <c r="W226" s="200"/>
      <c r="X226" s="200"/>
      <c r="Y226" s="200"/>
      <c r="Z226" s="200"/>
      <c r="AA226" s="200"/>
      <c r="AB226" s="200"/>
      <c r="AC226" s="200"/>
      <c r="AD226" s="200"/>
      <c r="AE226" s="200"/>
      <c r="AF226" s="200"/>
      <c r="AG226" s="200"/>
      <c r="AH226" s="200"/>
      <c r="AI226" s="200"/>
      <c r="AJ226" s="200"/>
      <c r="AK226" s="200"/>
      <c r="AL226" s="200"/>
      <c r="AM226" s="200"/>
      <c r="AN226" s="200"/>
      <c r="AO226" s="200"/>
      <c r="AP226" s="200"/>
      <c r="AQ226" s="200"/>
      <c r="AR226" s="200"/>
      <c r="AS226" s="200"/>
      <c r="AT226" s="200"/>
      <c r="AU226" s="200"/>
      <c r="AV226" s="200"/>
      <c r="AW226" s="200"/>
      <c r="AX226" s="200"/>
      <c r="AY226" s="200"/>
      <c r="AZ226" s="200"/>
      <c r="BA226" s="200"/>
      <c r="BB226" s="200"/>
      <c r="BC226" s="200"/>
      <c r="BD226" s="200"/>
      <c r="BE226" s="200"/>
      <c r="BF226" s="200"/>
      <c r="BG226" s="200"/>
      <c r="BH226" s="200"/>
      <c r="BI226" s="200"/>
      <c r="BJ226" s="200"/>
      <c r="BK226" s="200"/>
      <c r="BL226" s="200"/>
      <c r="BM226" s="200"/>
      <c r="BN226" s="200"/>
      <c r="BO226" s="200"/>
      <c r="BP226" s="200"/>
      <c r="BQ226" s="200"/>
      <c r="BR226" s="200"/>
      <c r="BS226" s="200"/>
      <c r="BT226" s="200"/>
      <c r="BU226" s="200"/>
      <c r="BV226" s="200"/>
      <c r="BW226" s="200"/>
      <c r="BX226" s="200"/>
    </row>
    <row r="227" spans="1:76" x14ac:dyDescent="0.2">
      <c r="A227" s="200"/>
      <c r="B227" s="200"/>
      <c r="C227" s="200"/>
      <c r="D227" s="200"/>
      <c r="E227" s="200"/>
      <c r="F227" s="200"/>
      <c r="G227" s="200"/>
      <c r="H227" s="200"/>
      <c r="I227" s="200"/>
      <c r="J227" s="200"/>
      <c r="K227" s="200"/>
      <c r="L227" s="200"/>
      <c r="M227" s="200"/>
      <c r="N227" s="200"/>
      <c r="O227" s="200"/>
      <c r="P227" s="200"/>
      <c r="Q227" s="200"/>
      <c r="R227" s="200"/>
      <c r="S227" s="200"/>
      <c r="T227" s="200"/>
      <c r="U227" s="200"/>
      <c r="V227" s="200"/>
      <c r="W227" s="200"/>
      <c r="X227" s="200"/>
      <c r="Y227" s="200"/>
      <c r="Z227" s="200"/>
      <c r="AA227" s="200"/>
      <c r="AB227" s="200"/>
      <c r="AC227" s="200"/>
      <c r="AD227" s="200"/>
      <c r="AE227" s="200"/>
      <c r="AF227" s="200"/>
      <c r="AG227" s="200"/>
      <c r="AH227" s="200"/>
      <c r="AI227" s="200"/>
      <c r="AJ227" s="200"/>
      <c r="AK227" s="200"/>
      <c r="AL227" s="200"/>
      <c r="AM227" s="200"/>
      <c r="AN227" s="200"/>
      <c r="AO227" s="200"/>
      <c r="AP227" s="200"/>
      <c r="AQ227" s="200"/>
      <c r="AR227" s="200"/>
      <c r="AS227" s="200"/>
      <c r="AT227" s="200"/>
      <c r="AU227" s="200"/>
      <c r="AV227" s="200"/>
      <c r="AW227" s="200"/>
      <c r="AX227" s="200"/>
      <c r="AY227" s="200"/>
      <c r="AZ227" s="200"/>
      <c r="BA227" s="200"/>
      <c r="BB227" s="200"/>
      <c r="BC227" s="200"/>
      <c r="BD227" s="200"/>
      <c r="BE227" s="200"/>
      <c r="BF227" s="200"/>
      <c r="BG227" s="200"/>
      <c r="BH227" s="200"/>
      <c r="BI227" s="200"/>
      <c r="BJ227" s="200"/>
      <c r="BK227" s="200"/>
      <c r="BL227" s="200"/>
      <c r="BM227" s="200"/>
      <c r="BN227" s="200"/>
      <c r="BO227" s="200"/>
      <c r="BP227" s="200"/>
      <c r="BQ227" s="200"/>
      <c r="BR227" s="200"/>
      <c r="BS227" s="200"/>
      <c r="BT227" s="200"/>
      <c r="BU227" s="200"/>
      <c r="BV227" s="200"/>
      <c r="BW227" s="200"/>
      <c r="BX227" s="200"/>
    </row>
    <row r="228" spans="1:76" x14ac:dyDescent="0.2">
      <c r="A228" s="200"/>
      <c r="B228" s="200"/>
      <c r="C228" s="200"/>
      <c r="D228" s="200"/>
      <c r="E228" s="200"/>
      <c r="F228" s="200"/>
      <c r="G228" s="200"/>
      <c r="H228" s="200"/>
      <c r="I228" s="200"/>
      <c r="J228" s="200"/>
      <c r="K228" s="200"/>
      <c r="L228" s="200"/>
      <c r="M228" s="200"/>
      <c r="N228" s="200"/>
      <c r="O228" s="200"/>
      <c r="P228" s="200"/>
      <c r="Q228" s="200"/>
      <c r="R228" s="200"/>
      <c r="S228" s="200"/>
      <c r="T228" s="200"/>
      <c r="U228" s="200"/>
      <c r="V228" s="200"/>
      <c r="W228" s="200"/>
      <c r="X228" s="200"/>
      <c r="Y228" s="200"/>
      <c r="Z228" s="200"/>
      <c r="AA228" s="200"/>
      <c r="AB228" s="200"/>
      <c r="AC228" s="200"/>
      <c r="AD228" s="200"/>
      <c r="AE228" s="200"/>
      <c r="AF228" s="200"/>
      <c r="AG228" s="200"/>
      <c r="AH228" s="200"/>
      <c r="AI228" s="200"/>
      <c r="AJ228" s="200"/>
      <c r="AK228" s="200"/>
      <c r="AL228" s="200"/>
      <c r="AM228" s="200"/>
      <c r="AN228" s="200"/>
      <c r="AO228" s="200"/>
      <c r="AP228" s="200"/>
      <c r="AQ228" s="200"/>
      <c r="AR228" s="200"/>
      <c r="AS228" s="200"/>
      <c r="AT228" s="200"/>
      <c r="AU228" s="200"/>
      <c r="AV228" s="200"/>
      <c r="AW228" s="200"/>
      <c r="AX228" s="200"/>
      <c r="AY228" s="200"/>
      <c r="AZ228" s="200"/>
      <c r="BA228" s="200"/>
      <c r="BB228" s="200"/>
      <c r="BC228" s="200"/>
      <c r="BD228" s="200"/>
      <c r="BE228" s="200"/>
      <c r="BF228" s="200"/>
      <c r="BG228" s="200"/>
      <c r="BH228" s="200"/>
      <c r="BI228" s="200"/>
      <c r="BJ228" s="200"/>
      <c r="BK228" s="200"/>
      <c r="BL228" s="200"/>
      <c r="BM228" s="200"/>
      <c r="BN228" s="200"/>
      <c r="BO228" s="200"/>
      <c r="BP228" s="200"/>
      <c r="BQ228" s="200"/>
      <c r="BR228" s="200"/>
      <c r="BS228" s="200"/>
      <c r="BT228" s="200"/>
      <c r="BU228" s="200"/>
      <c r="BV228" s="200"/>
      <c r="BW228" s="200"/>
      <c r="BX228" s="200"/>
    </row>
    <row r="229" spans="1:76" x14ac:dyDescent="0.2">
      <c r="A229" s="200"/>
      <c r="B229" s="200"/>
      <c r="C229" s="200"/>
      <c r="D229" s="200"/>
      <c r="E229" s="200"/>
      <c r="F229" s="200"/>
      <c r="G229" s="200"/>
      <c r="H229" s="200"/>
      <c r="I229" s="200"/>
      <c r="J229" s="200"/>
      <c r="K229" s="200"/>
      <c r="L229" s="200"/>
      <c r="M229" s="200"/>
      <c r="N229" s="200"/>
      <c r="O229" s="200"/>
      <c r="P229" s="200"/>
      <c r="Q229" s="200"/>
      <c r="R229" s="200"/>
      <c r="S229" s="200"/>
      <c r="T229" s="200"/>
      <c r="U229" s="200"/>
      <c r="V229" s="200"/>
      <c r="W229" s="200"/>
      <c r="X229" s="200"/>
      <c r="Y229" s="200"/>
      <c r="Z229" s="200"/>
      <c r="AA229" s="200"/>
      <c r="AB229" s="200"/>
      <c r="AC229" s="200"/>
      <c r="AD229" s="200"/>
      <c r="AE229" s="200"/>
      <c r="AF229" s="200"/>
      <c r="AG229" s="200"/>
      <c r="AH229" s="200"/>
      <c r="AI229" s="200"/>
      <c r="AJ229" s="200"/>
      <c r="AK229" s="200"/>
      <c r="AL229" s="200"/>
      <c r="AM229" s="200"/>
      <c r="AN229" s="200"/>
      <c r="AO229" s="200"/>
      <c r="AP229" s="200"/>
      <c r="AQ229" s="200"/>
      <c r="AR229" s="200"/>
      <c r="AS229" s="200"/>
      <c r="AT229" s="200"/>
      <c r="AU229" s="200"/>
      <c r="AV229" s="200"/>
      <c r="AW229" s="200"/>
      <c r="AX229" s="200"/>
      <c r="AY229" s="200"/>
      <c r="AZ229" s="200"/>
      <c r="BA229" s="200"/>
      <c r="BB229" s="200"/>
      <c r="BC229" s="200"/>
      <c r="BD229" s="200"/>
      <c r="BE229" s="200"/>
      <c r="BF229" s="200"/>
      <c r="BG229" s="200"/>
      <c r="BH229" s="200"/>
      <c r="BI229" s="200"/>
      <c r="BJ229" s="200"/>
      <c r="BK229" s="200"/>
      <c r="BL229" s="200"/>
      <c r="BM229" s="200"/>
      <c r="BN229" s="200"/>
      <c r="BO229" s="200"/>
      <c r="BP229" s="200"/>
      <c r="BQ229" s="200"/>
      <c r="BR229" s="200"/>
      <c r="BS229" s="200"/>
      <c r="BT229" s="200"/>
      <c r="BU229" s="200"/>
      <c r="BV229" s="200"/>
      <c r="BW229" s="200"/>
      <c r="BX229" s="200"/>
    </row>
    <row r="230" spans="1:76" x14ac:dyDescent="0.2">
      <c r="A230" s="200"/>
      <c r="B230" s="200"/>
      <c r="C230" s="200"/>
      <c r="D230" s="200"/>
      <c r="E230" s="200"/>
      <c r="F230" s="200"/>
      <c r="G230" s="200"/>
      <c r="H230" s="200"/>
      <c r="I230" s="200"/>
      <c r="J230" s="200"/>
      <c r="K230" s="200"/>
      <c r="L230" s="200"/>
      <c r="M230" s="200"/>
      <c r="N230" s="200"/>
      <c r="O230" s="200"/>
      <c r="P230" s="200"/>
      <c r="Q230" s="200"/>
      <c r="R230" s="200"/>
      <c r="S230" s="200"/>
      <c r="T230" s="200"/>
      <c r="U230" s="200"/>
      <c r="V230" s="200"/>
      <c r="W230" s="200"/>
      <c r="X230" s="200"/>
      <c r="Y230" s="200"/>
      <c r="Z230" s="200"/>
      <c r="AA230" s="200"/>
      <c r="AB230" s="200"/>
      <c r="AC230" s="200"/>
      <c r="AD230" s="200"/>
      <c r="AE230" s="200"/>
      <c r="AF230" s="200"/>
      <c r="AG230" s="200"/>
      <c r="AH230" s="200"/>
      <c r="AI230" s="200"/>
      <c r="AJ230" s="200"/>
      <c r="AK230" s="200"/>
      <c r="AL230" s="200"/>
      <c r="AM230" s="200"/>
      <c r="AN230" s="200"/>
      <c r="AO230" s="200"/>
      <c r="AP230" s="200"/>
      <c r="AQ230" s="200"/>
      <c r="AR230" s="200"/>
      <c r="AS230" s="200"/>
      <c r="AT230" s="200"/>
      <c r="AU230" s="200"/>
      <c r="AV230" s="200"/>
      <c r="AW230" s="200"/>
      <c r="AX230" s="200"/>
      <c r="AY230" s="200"/>
      <c r="AZ230" s="200"/>
      <c r="BA230" s="200"/>
      <c r="BB230" s="200"/>
      <c r="BC230" s="200"/>
      <c r="BD230" s="200"/>
      <c r="BE230" s="200"/>
      <c r="BF230" s="200"/>
      <c r="BG230" s="200"/>
      <c r="BH230" s="200"/>
      <c r="BI230" s="200"/>
      <c r="BJ230" s="200"/>
      <c r="BK230" s="200"/>
      <c r="BL230" s="200"/>
      <c r="BM230" s="200"/>
      <c r="BN230" s="200"/>
      <c r="BO230" s="200"/>
      <c r="BP230" s="200"/>
      <c r="BQ230" s="200"/>
      <c r="BR230" s="200"/>
      <c r="BS230" s="200"/>
      <c r="BT230" s="200"/>
      <c r="BU230" s="200"/>
      <c r="BV230" s="200"/>
      <c r="BW230" s="200"/>
      <c r="BX230" s="200"/>
    </row>
    <row r="231" spans="1:76" x14ac:dyDescent="0.2">
      <c r="A231" s="200"/>
      <c r="B231" s="200"/>
      <c r="C231" s="200"/>
      <c r="D231" s="200"/>
      <c r="E231" s="200"/>
      <c r="F231" s="200"/>
      <c r="G231" s="200"/>
      <c r="H231" s="200"/>
      <c r="I231" s="200"/>
      <c r="J231" s="200"/>
      <c r="K231" s="200"/>
      <c r="L231" s="200"/>
      <c r="M231" s="200"/>
      <c r="N231" s="200"/>
      <c r="O231" s="200"/>
      <c r="P231" s="200"/>
      <c r="Q231" s="200"/>
      <c r="R231" s="200"/>
      <c r="S231" s="200"/>
      <c r="T231" s="200"/>
      <c r="U231" s="200"/>
      <c r="V231" s="200"/>
      <c r="W231" s="200"/>
      <c r="X231" s="200"/>
      <c r="Y231" s="200"/>
      <c r="Z231" s="200"/>
      <c r="AA231" s="200"/>
      <c r="AB231" s="200"/>
      <c r="AC231" s="200"/>
      <c r="AD231" s="200"/>
      <c r="AE231" s="200"/>
      <c r="AF231" s="200"/>
      <c r="AG231" s="200"/>
      <c r="AH231" s="200"/>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C231" s="200"/>
      <c r="BD231" s="200"/>
      <c r="BE231" s="200"/>
      <c r="BF231" s="200"/>
      <c r="BG231" s="200"/>
      <c r="BH231" s="200"/>
      <c r="BI231" s="200"/>
      <c r="BJ231" s="200"/>
      <c r="BK231" s="200"/>
      <c r="BL231" s="200"/>
      <c r="BM231" s="200"/>
      <c r="BN231" s="200"/>
      <c r="BO231" s="200"/>
      <c r="BP231" s="200"/>
      <c r="BQ231" s="200"/>
      <c r="BR231" s="200"/>
      <c r="BS231" s="200"/>
      <c r="BT231" s="200"/>
      <c r="BU231" s="200"/>
      <c r="BV231" s="200"/>
      <c r="BW231" s="200"/>
      <c r="BX231" s="200"/>
    </row>
    <row r="232" spans="1:76" x14ac:dyDescent="0.2">
      <c r="A232" s="200"/>
      <c r="B232" s="200"/>
      <c r="C232" s="200"/>
      <c r="D232" s="200"/>
      <c r="E232" s="200"/>
      <c r="F232" s="200"/>
      <c r="G232" s="200"/>
      <c r="H232" s="200"/>
      <c r="I232" s="200"/>
      <c r="J232" s="200"/>
      <c r="K232" s="200"/>
      <c r="L232" s="200"/>
      <c r="M232" s="200"/>
      <c r="N232" s="200"/>
      <c r="O232" s="200"/>
      <c r="P232" s="200"/>
      <c r="Q232" s="200"/>
      <c r="R232" s="200"/>
      <c r="S232" s="200"/>
      <c r="T232" s="200"/>
      <c r="U232" s="200"/>
      <c r="V232" s="200"/>
      <c r="W232" s="200"/>
      <c r="X232" s="200"/>
      <c r="Y232" s="200"/>
      <c r="Z232" s="200"/>
      <c r="AA232" s="200"/>
      <c r="AB232" s="200"/>
      <c r="AC232" s="200"/>
      <c r="AD232" s="200"/>
      <c r="AE232" s="200"/>
      <c r="AF232" s="200"/>
      <c r="AG232" s="200"/>
      <c r="AH232" s="200"/>
      <c r="AI232" s="200"/>
      <c r="AJ232" s="200"/>
      <c r="AK232" s="200"/>
      <c r="AL232" s="200"/>
      <c r="AM232" s="200"/>
      <c r="AN232" s="200"/>
      <c r="AO232" s="200"/>
      <c r="AP232" s="200"/>
      <c r="AQ232" s="200"/>
      <c r="AR232" s="200"/>
      <c r="AS232" s="200"/>
      <c r="AT232" s="200"/>
      <c r="AU232" s="200"/>
      <c r="AV232" s="200"/>
      <c r="AW232" s="200"/>
      <c r="AX232" s="200"/>
      <c r="AY232" s="200"/>
      <c r="AZ232" s="200"/>
      <c r="BA232" s="200"/>
      <c r="BB232" s="200"/>
      <c r="BC232" s="200"/>
      <c r="BD232" s="200"/>
      <c r="BE232" s="200"/>
      <c r="BF232" s="200"/>
      <c r="BG232" s="200"/>
      <c r="BH232" s="200"/>
      <c r="BI232" s="200"/>
      <c r="BJ232" s="200"/>
      <c r="BK232" s="200"/>
      <c r="BL232" s="200"/>
      <c r="BM232" s="200"/>
      <c r="BN232" s="200"/>
      <c r="BO232" s="200"/>
      <c r="BP232" s="200"/>
      <c r="BQ232" s="200"/>
      <c r="BR232" s="200"/>
      <c r="BS232" s="200"/>
      <c r="BT232" s="200"/>
      <c r="BU232" s="200"/>
      <c r="BV232" s="200"/>
      <c r="BW232" s="200"/>
      <c r="BX232" s="200"/>
    </row>
    <row r="233" spans="1:76" x14ac:dyDescent="0.2">
      <c r="A233" s="200"/>
      <c r="B233" s="200"/>
      <c r="C233" s="200"/>
      <c r="D233" s="200"/>
      <c r="E233" s="200"/>
      <c r="F233" s="200"/>
      <c r="G233" s="200"/>
      <c r="H233" s="200"/>
      <c r="I233" s="200"/>
      <c r="J233" s="200"/>
      <c r="K233" s="200"/>
      <c r="L233" s="200"/>
      <c r="M233" s="200"/>
      <c r="N233" s="200"/>
      <c r="O233" s="200"/>
      <c r="P233" s="200"/>
      <c r="Q233" s="200"/>
      <c r="R233" s="200"/>
      <c r="S233" s="200"/>
      <c r="T233" s="200"/>
      <c r="U233" s="200"/>
      <c r="V233" s="200"/>
      <c r="W233" s="200"/>
      <c r="X233" s="200"/>
      <c r="Y233" s="200"/>
      <c r="Z233" s="200"/>
      <c r="AA233" s="200"/>
      <c r="AB233" s="200"/>
      <c r="AC233" s="200"/>
      <c r="AD233" s="200"/>
      <c r="AE233" s="200"/>
      <c r="AF233" s="200"/>
      <c r="AG233" s="200"/>
      <c r="AH233" s="200"/>
      <c r="AI233" s="200"/>
      <c r="AJ233" s="200"/>
      <c r="AK233" s="200"/>
      <c r="AL233" s="200"/>
      <c r="AM233" s="200"/>
      <c r="AN233" s="200"/>
      <c r="AO233" s="200"/>
      <c r="AP233" s="200"/>
      <c r="AQ233" s="200"/>
      <c r="AR233" s="200"/>
      <c r="AS233" s="200"/>
      <c r="AT233" s="200"/>
      <c r="AU233" s="200"/>
      <c r="AV233" s="200"/>
      <c r="AW233" s="200"/>
      <c r="AX233" s="200"/>
      <c r="AY233" s="200"/>
      <c r="AZ233" s="200"/>
      <c r="BA233" s="200"/>
      <c r="BB233" s="200"/>
      <c r="BC233" s="200"/>
      <c r="BD233" s="200"/>
      <c r="BE233" s="200"/>
      <c r="BF233" s="200"/>
      <c r="BG233" s="200"/>
      <c r="BH233" s="200"/>
      <c r="BI233" s="200"/>
      <c r="BJ233" s="200"/>
      <c r="BK233" s="200"/>
      <c r="BL233" s="200"/>
      <c r="BM233" s="200"/>
      <c r="BN233" s="200"/>
      <c r="BO233" s="200"/>
      <c r="BP233" s="200"/>
      <c r="BQ233" s="200"/>
      <c r="BR233" s="200"/>
      <c r="BS233" s="200"/>
      <c r="BT233" s="200"/>
      <c r="BU233" s="200"/>
      <c r="BV233" s="200"/>
      <c r="BW233" s="200"/>
      <c r="BX233" s="200"/>
    </row>
    <row r="234" spans="1:76" x14ac:dyDescent="0.2">
      <c r="A234" s="200"/>
      <c r="B234" s="200"/>
      <c r="C234" s="200"/>
      <c r="D234" s="200"/>
      <c r="E234" s="200"/>
      <c r="F234" s="200"/>
      <c r="G234" s="200"/>
      <c r="H234" s="200"/>
      <c r="I234" s="200"/>
      <c r="J234" s="200"/>
      <c r="K234" s="200"/>
      <c r="L234" s="200"/>
      <c r="M234" s="200"/>
      <c r="N234" s="200"/>
      <c r="O234" s="200"/>
      <c r="P234" s="200"/>
      <c r="Q234" s="200"/>
      <c r="R234" s="200"/>
      <c r="S234" s="200"/>
      <c r="T234" s="200"/>
      <c r="U234" s="200"/>
      <c r="V234" s="200"/>
      <c r="W234" s="200"/>
      <c r="X234" s="200"/>
      <c r="Y234" s="200"/>
      <c r="Z234" s="200"/>
      <c r="AA234" s="200"/>
      <c r="AB234" s="200"/>
      <c r="AC234" s="200"/>
      <c r="AD234" s="200"/>
      <c r="AE234" s="200"/>
      <c r="AF234" s="200"/>
      <c r="AG234" s="200"/>
      <c r="AH234" s="200"/>
      <c r="AI234" s="200"/>
      <c r="AJ234" s="200"/>
      <c r="AK234" s="200"/>
      <c r="AL234" s="200"/>
      <c r="AM234" s="200"/>
      <c r="AN234" s="200"/>
      <c r="AO234" s="200"/>
      <c r="AP234" s="200"/>
      <c r="AQ234" s="200"/>
      <c r="AR234" s="200"/>
      <c r="AS234" s="200"/>
      <c r="AT234" s="200"/>
      <c r="AU234" s="200"/>
      <c r="AV234" s="200"/>
      <c r="AW234" s="200"/>
      <c r="AX234" s="200"/>
      <c r="AY234" s="200"/>
      <c r="AZ234" s="200"/>
      <c r="BA234" s="200"/>
      <c r="BB234" s="200"/>
      <c r="BC234" s="200"/>
      <c r="BD234" s="200"/>
      <c r="BE234" s="200"/>
      <c r="BF234" s="200"/>
      <c r="BG234" s="200"/>
      <c r="BH234" s="200"/>
      <c r="BI234" s="200"/>
      <c r="BJ234" s="200"/>
      <c r="BK234" s="200"/>
      <c r="BL234" s="200"/>
      <c r="BM234" s="200"/>
      <c r="BN234" s="200"/>
      <c r="BO234" s="200"/>
      <c r="BP234" s="200"/>
      <c r="BQ234" s="200"/>
      <c r="BR234" s="200"/>
      <c r="BS234" s="200"/>
      <c r="BT234" s="200"/>
      <c r="BU234" s="200"/>
      <c r="BV234" s="200"/>
      <c r="BW234" s="200"/>
      <c r="BX234" s="200"/>
    </row>
    <row r="235" spans="1:76" x14ac:dyDescent="0.2">
      <c r="A235" s="200"/>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c r="BQ235" s="200"/>
      <c r="BR235" s="200"/>
      <c r="BS235" s="200"/>
      <c r="BT235" s="200"/>
      <c r="BU235" s="200"/>
      <c r="BV235" s="200"/>
      <c r="BW235" s="200"/>
      <c r="BX235" s="200"/>
    </row>
    <row r="236" spans="1:76" x14ac:dyDescent="0.2">
      <c r="A236" s="200"/>
      <c r="B236" s="200"/>
      <c r="C236" s="200"/>
      <c r="D236" s="200"/>
      <c r="E236" s="200"/>
      <c r="F236" s="200"/>
      <c r="G236" s="200"/>
      <c r="H236" s="200"/>
      <c r="I236" s="200"/>
      <c r="J236" s="200"/>
      <c r="K236" s="200"/>
      <c r="L236" s="200"/>
      <c r="M236" s="200"/>
      <c r="N236" s="200"/>
      <c r="O236" s="200"/>
      <c r="P236" s="200"/>
      <c r="Q236" s="200"/>
      <c r="R236" s="200"/>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0"/>
      <c r="BC236" s="200"/>
      <c r="BD236" s="200"/>
      <c r="BE236" s="200"/>
      <c r="BF236" s="200"/>
      <c r="BG236" s="200"/>
      <c r="BH236" s="200"/>
      <c r="BI236" s="200"/>
      <c r="BJ236" s="200"/>
      <c r="BK236" s="200"/>
      <c r="BL236" s="200"/>
      <c r="BM236" s="200"/>
      <c r="BN236" s="200"/>
      <c r="BO236" s="200"/>
      <c r="BP236" s="200"/>
      <c r="BQ236" s="200"/>
      <c r="BR236" s="200"/>
      <c r="BS236" s="200"/>
      <c r="BT236" s="200"/>
      <c r="BU236" s="200"/>
      <c r="BV236" s="200"/>
      <c r="BW236" s="200"/>
      <c r="BX236" s="200"/>
    </row>
    <row r="237" spans="1:76" x14ac:dyDescent="0.2">
      <c r="A237" s="200"/>
      <c r="B237" s="200"/>
      <c r="C237" s="200"/>
      <c r="D237" s="200"/>
      <c r="E237" s="200"/>
      <c r="F237" s="200"/>
      <c r="G237" s="200"/>
      <c r="H237" s="200"/>
      <c r="I237" s="200"/>
      <c r="J237" s="200"/>
      <c r="K237" s="200"/>
      <c r="L237" s="200"/>
      <c r="M237" s="200"/>
      <c r="N237" s="200"/>
      <c r="O237" s="200"/>
      <c r="P237" s="200"/>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0"/>
      <c r="BC237" s="200"/>
      <c r="BD237" s="200"/>
      <c r="BE237" s="200"/>
      <c r="BF237" s="200"/>
      <c r="BG237" s="200"/>
      <c r="BH237" s="200"/>
      <c r="BI237" s="200"/>
      <c r="BJ237" s="200"/>
      <c r="BK237" s="200"/>
      <c r="BL237" s="200"/>
      <c r="BM237" s="200"/>
      <c r="BN237" s="200"/>
      <c r="BO237" s="200"/>
      <c r="BP237" s="200"/>
      <c r="BQ237" s="200"/>
      <c r="BR237" s="200"/>
      <c r="BS237" s="200"/>
      <c r="BT237" s="200"/>
      <c r="BU237" s="200"/>
      <c r="BV237" s="200"/>
      <c r="BW237" s="200"/>
      <c r="BX237" s="200"/>
    </row>
    <row r="238" spans="1:76" x14ac:dyDescent="0.2">
      <c r="A238" s="200"/>
      <c r="B238" s="200"/>
      <c r="C238" s="200"/>
      <c r="D238" s="200"/>
      <c r="E238" s="200"/>
      <c r="F238" s="200"/>
      <c r="G238" s="200"/>
      <c r="H238" s="200"/>
      <c r="I238" s="200"/>
      <c r="J238" s="200"/>
      <c r="K238" s="200"/>
      <c r="L238" s="200"/>
      <c r="M238" s="200"/>
      <c r="N238" s="200"/>
      <c r="O238" s="200"/>
      <c r="P238" s="200"/>
      <c r="Q238" s="200"/>
      <c r="R238" s="200"/>
      <c r="S238" s="200"/>
      <c r="T238" s="200"/>
      <c r="U238" s="200"/>
      <c r="V238" s="200"/>
      <c r="W238" s="200"/>
      <c r="X238" s="200"/>
      <c r="Y238" s="200"/>
      <c r="Z238" s="200"/>
      <c r="AA238" s="200"/>
      <c r="AB238" s="200"/>
      <c r="AC238" s="200"/>
      <c r="AD238" s="200"/>
      <c r="AE238" s="200"/>
      <c r="AF238" s="200"/>
      <c r="AG238" s="200"/>
      <c r="AH238" s="200"/>
      <c r="AI238" s="200"/>
      <c r="AJ238" s="200"/>
      <c r="AK238" s="200"/>
      <c r="AL238" s="200"/>
      <c r="AM238" s="200"/>
      <c r="AN238" s="200"/>
      <c r="AO238" s="200"/>
      <c r="AP238" s="200"/>
      <c r="AQ238" s="200"/>
      <c r="AR238" s="200"/>
      <c r="AS238" s="200"/>
      <c r="AT238" s="200"/>
      <c r="AU238" s="200"/>
      <c r="AV238" s="200"/>
      <c r="AW238" s="200"/>
      <c r="AX238" s="200"/>
      <c r="AY238" s="200"/>
      <c r="AZ238" s="200"/>
      <c r="BA238" s="200"/>
      <c r="BB238" s="200"/>
      <c r="BC238" s="200"/>
      <c r="BD238" s="200"/>
      <c r="BE238" s="200"/>
      <c r="BF238" s="200"/>
      <c r="BG238" s="200"/>
      <c r="BH238" s="200"/>
      <c r="BI238" s="200"/>
      <c r="BJ238" s="200"/>
      <c r="BK238" s="200"/>
      <c r="BL238" s="200"/>
      <c r="BM238" s="200"/>
      <c r="BN238" s="200"/>
      <c r="BO238" s="200"/>
      <c r="BP238" s="200"/>
      <c r="BQ238" s="200"/>
      <c r="BR238" s="200"/>
      <c r="BS238" s="200"/>
      <c r="BT238" s="200"/>
      <c r="BU238" s="200"/>
      <c r="BV238" s="200"/>
      <c r="BW238" s="200"/>
      <c r="BX238" s="200"/>
    </row>
    <row r="239" spans="1:76" x14ac:dyDescent="0.2">
      <c r="A239" s="200"/>
      <c r="B239" s="200"/>
      <c r="C239" s="200"/>
      <c r="D239" s="200"/>
      <c r="E239" s="200"/>
      <c r="F239" s="200"/>
      <c r="G239" s="200"/>
      <c r="H239" s="200"/>
      <c r="I239" s="200"/>
      <c r="J239" s="200"/>
      <c r="K239" s="200"/>
      <c r="L239" s="200"/>
      <c r="M239" s="200"/>
      <c r="N239" s="200"/>
      <c r="O239" s="200"/>
      <c r="P239" s="200"/>
      <c r="Q239" s="200"/>
      <c r="R239" s="200"/>
      <c r="S239" s="200"/>
      <c r="T239" s="200"/>
      <c r="U239" s="200"/>
      <c r="V239" s="200"/>
      <c r="W239" s="200"/>
      <c r="X239" s="200"/>
      <c r="Y239" s="200"/>
      <c r="Z239" s="200"/>
      <c r="AA239" s="200"/>
      <c r="AB239" s="200"/>
      <c r="AC239" s="200"/>
      <c r="AD239" s="200"/>
      <c r="AE239" s="200"/>
      <c r="AF239" s="200"/>
      <c r="AG239" s="200"/>
      <c r="AH239" s="200"/>
      <c r="AI239" s="200"/>
      <c r="AJ239" s="200"/>
      <c r="AK239" s="200"/>
      <c r="AL239" s="200"/>
      <c r="AM239" s="200"/>
      <c r="AN239" s="200"/>
      <c r="AO239" s="200"/>
      <c r="AP239" s="200"/>
      <c r="AQ239" s="200"/>
      <c r="AR239" s="200"/>
      <c r="AS239" s="200"/>
      <c r="AT239" s="200"/>
      <c r="AU239" s="200"/>
      <c r="AV239" s="200"/>
      <c r="AW239" s="200"/>
      <c r="AX239" s="200"/>
      <c r="AY239" s="200"/>
      <c r="AZ239" s="200"/>
      <c r="BA239" s="200"/>
      <c r="BB239" s="200"/>
      <c r="BC239" s="200"/>
      <c r="BD239" s="200"/>
      <c r="BE239" s="200"/>
      <c r="BF239" s="200"/>
      <c r="BG239" s="200"/>
      <c r="BH239" s="200"/>
      <c r="BI239" s="200"/>
      <c r="BJ239" s="200"/>
      <c r="BK239" s="200"/>
      <c r="BL239" s="200"/>
      <c r="BM239" s="200"/>
      <c r="BN239" s="200"/>
      <c r="BO239" s="200"/>
      <c r="BP239" s="200"/>
      <c r="BQ239" s="200"/>
      <c r="BR239" s="200"/>
      <c r="BS239" s="200"/>
      <c r="BT239" s="200"/>
      <c r="BU239" s="200"/>
      <c r="BV239" s="200"/>
      <c r="BW239" s="200"/>
      <c r="BX239" s="200"/>
    </row>
    <row r="240" spans="1:76" x14ac:dyDescent="0.2">
      <c r="A240" s="200"/>
      <c r="B240" s="200"/>
      <c r="C240" s="200"/>
      <c r="D240" s="200"/>
      <c r="E240" s="200"/>
      <c r="F240" s="200"/>
      <c r="G240" s="200"/>
      <c r="H240" s="200"/>
      <c r="I240" s="200"/>
      <c r="J240" s="200"/>
      <c r="K240" s="200"/>
      <c r="L240" s="200"/>
      <c r="M240" s="200"/>
      <c r="N240" s="200"/>
      <c r="O240" s="200"/>
      <c r="P240" s="200"/>
      <c r="Q240" s="200"/>
      <c r="R240" s="200"/>
      <c r="S240" s="200"/>
      <c r="T240" s="200"/>
      <c r="U240" s="200"/>
      <c r="V240" s="200"/>
      <c r="W240" s="200"/>
      <c r="X240" s="200"/>
      <c r="Y240" s="200"/>
      <c r="Z240" s="200"/>
      <c r="AA240" s="200"/>
      <c r="AB240" s="200"/>
      <c r="AC240" s="200"/>
      <c r="AD240" s="200"/>
      <c r="AE240" s="200"/>
      <c r="AF240" s="200"/>
      <c r="AG240" s="200"/>
      <c r="AH240" s="200"/>
      <c r="AI240" s="200"/>
      <c r="AJ240" s="200"/>
      <c r="AK240" s="200"/>
      <c r="AL240" s="200"/>
      <c r="AM240" s="200"/>
      <c r="AN240" s="200"/>
      <c r="AO240" s="200"/>
      <c r="AP240" s="200"/>
      <c r="AQ240" s="200"/>
      <c r="AR240" s="200"/>
      <c r="AS240" s="200"/>
      <c r="AT240" s="200"/>
      <c r="AU240" s="200"/>
      <c r="AV240" s="200"/>
      <c r="AW240" s="200"/>
      <c r="AX240" s="200"/>
      <c r="AY240" s="200"/>
      <c r="AZ240" s="200"/>
      <c r="BA240" s="200"/>
      <c r="BB240" s="200"/>
      <c r="BC240" s="200"/>
      <c r="BD240" s="200"/>
      <c r="BE240" s="200"/>
      <c r="BF240" s="200"/>
      <c r="BG240" s="200"/>
      <c r="BH240" s="200"/>
      <c r="BI240" s="200"/>
      <c r="BJ240" s="200"/>
      <c r="BK240" s="200"/>
      <c r="BL240" s="200"/>
      <c r="BM240" s="200"/>
      <c r="BN240" s="200"/>
      <c r="BO240" s="200"/>
      <c r="BP240" s="200"/>
      <c r="BQ240" s="200"/>
      <c r="BR240" s="200"/>
      <c r="BS240" s="200"/>
      <c r="BT240" s="200"/>
      <c r="BU240" s="200"/>
      <c r="BV240" s="200"/>
      <c r="BW240" s="200"/>
      <c r="BX240" s="200"/>
    </row>
    <row r="241" spans="1:76" x14ac:dyDescent="0.2">
      <c r="A241" s="200"/>
      <c r="B241" s="200"/>
      <c r="C241" s="200"/>
      <c r="D241" s="200"/>
      <c r="E241" s="200"/>
      <c r="F241" s="200"/>
      <c r="G241" s="200"/>
      <c r="H241" s="200"/>
      <c r="I241" s="200"/>
      <c r="J241" s="200"/>
      <c r="K241" s="200"/>
      <c r="L241" s="200"/>
      <c r="M241" s="200"/>
      <c r="N241" s="200"/>
      <c r="O241" s="200"/>
      <c r="P241" s="200"/>
      <c r="Q241" s="200"/>
      <c r="R241" s="200"/>
      <c r="S241" s="200"/>
      <c r="T241" s="200"/>
      <c r="U241" s="200"/>
      <c r="V241" s="200"/>
      <c r="W241" s="200"/>
      <c r="X241" s="200"/>
      <c r="Y241" s="200"/>
      <c r="Z241" s="200"/>
      <c r="AA241" s="200"/>
      <c r="AB241" s="200"/>
      <c r="AC241" s="200"/>
      <c r="AD241" s="200"/>
      <c r="AE241" s="200"/>
      <c r="AF241" s="200"/>
      <c r="AG241" s="200"/>
      <c r="AH241" s="200"/>
      <c r="AI241" s="200"/>
      <c r="AJ241" s="200"/>
      <c r="AK241" s="200"/>
      <c r="AL241" s="200"/>
      <c r="AM241" s="200"/>
      <c r="AN241" s="200"/>
      <c r="AO241" s="200"/>
      <c r="AP241" s="200"/>
      <c r="AQ241" s="200"/>
      <c r="AR241" s="200"/>
      <c r="AS241" s="200"/>
      <c r="AT241" s="200"/>
      <c r="AU241" s="200"/>
      <c r="AV241" s="200"/>
      <c r="AW241" s="200"/>
      <c r="AX241" s="200"/>
      <c r="AY241" s="200"/>
      <c r="AZ241" s="200"/>
      <c r="BA241" s="200"/>
      <c r="BB241" s="200"/>
      <c r="BC241" s="200"/>
      <c r="BD241" s="200"/>
      <c r="BE241" s="200"/>
      <c r="BF241" s="200"/>
      <c r="BG241" s="200"/>
      <c r="BH241" s="200"/>
      <c r="BI241" s="200"/>
      <c r="BJ241" s="200"/>
      <c r="BK241" s="200"/>
      <c r="BL241" s="200"/>
      <c r="BM241" s="200"/>
      <c r="BN241" s="200"/>
      <c r="BO241" s="200"/>
      <c r="BP241" s="200"/>
      <c r="BQ241" s="200"/>
      <c r="BR241" s="200"/>
      <c r="BS241" s="200"/>
      <c r="BT241" s="200"/>
      <c r="BU241" s="200"/>
      <c r="BV241" s="200"/>
      <c r="BW241" s="200"/>
      <c r="BX241" s="200"/>
    </row>
    <row r="242" spans="1:76" x14ac:dyDescent="0.2">
      <c r="A242" s="200"/>
      <c r="B242" s="200"/>
      <c r="C242" s="200"/>
      <c r="D242" s="200"/>
      <c r="E242" s="200"/>
      <c r="F242" s="200"/>
      <c r="G242" s="200"/>
      <c r="H242" s="200"/>
      <c r="I242" s="200"/>
      <c r="J242" s="200"/>
      <c r="K242" s="200"/>
      <c r="L242" s="200"/>
      <c r="M242" s="200"/>
      <c r="N242" s="200"/>
      <c r="O242" s="200"/>
      <c r="P242" s="200"/>
      <c r="Q242" s="200"/>
      <c r="R242" s="200"/>
      <c r="S242" s="200"/>
      <c r="T242" s="200"/>
      <c r="U242" s="200"/>
      <c r="V242" s="200"/>
      <c r="W242" s="200"/>
      <c r="X242" s="200"/>
      <c r="Y242" s="200"/>
      <c r="Z242" s="200"/>
      <c r="AA242" s="200"/>
      <c r="AB242" s="200"/>
      <c r="AC242" s="200"/>
      <c r="AD242" s="200"/>
      <c r="AE242" s="200"/>
      <c r="AF242" s="200"/>
      <c r="AG242" s="200"/>
      <c r="AH242" s="200"/>
      <c r="AI242" s="200"/>
      <c r="AJ242" s="200"/>
      <c r="AK242" s="200"/>
      <c r="AL242" s="200"/>
      <c r="AM242" s="200"/>
      <c r="AN242" s="200"/>
      <c r="AO242" s="200"/>
      <c r="AP242" s="200"/>
      <c r="AQ242" s="200"/>
      <c r="AR242" s="200"/>
      <c r="AS242" s="200"/>
      <c r="AT242" s="200"/>
      <c r="AU242" s="200"/>
      <c r="AV242" s="200"/>
      <c r="AW242" s="200"/>
      <c r="AX242" s="200"/>
      <c r="AY242" s="200"/>
      <c r="AZ242" s="200"/>
      <c r="BA242" s="200"/>
      <c r="BB242" s="200"/>
      <c r="BC242" s="200"/>
      <c r="BD242" s="200"/>
      <c r="BE242" s="200"/>
      <c r="BF242" s="200"/>
      <c r="BG242" s="200"/>
      <c r="BH242" s="200"/>
      <c r="BI242" s="200"/>
      <c r="BJ242" s="200"/>
      <c r="BK242" s="200"/>
      <c r="BL242" s="200"/>
      <c r="BM242" s="200"/>
      <c r="BN242" s="200"/>
      <c r="BO242" s="200"/>
      <c r="BP242" s="200"/>
      <c r="BQ242" s="200"/>
      <c r="BR242" s="200"/>
      <c r="BS242" s="200"/>
      <c r="BT242" s="200"/>
      <c r="BU242" s="200"/>
      <c r="BV242" s="200"/>
      <c r="BW242" s="200"/>
      <c r="BX242" s="200"/>
    </row>
    <row r="243" spans="1:76" x14ac:dyDescent="0.2">
      <c r="A243" s="200"/>
      <c r="B243" s="200"/>
      <c r="C243" s="200"/>
      <c r="D243" s="200"/>
      <c r="E243" s="200"/>
      <c r="F243" s="200"/>
      <c r="G243" s="200"/>
      <c r="H243" s="200"/>
      <c r="I243" s="200"/>
      <c r="J243" s="200"/>
      <c r="K243" s="200"/>
      <c r="L243" s="200"/>
      <c r="M243" s="200"/>
      <c r="N243" s="200"/>
      <c r="O243" s="200"/>
      <c r="P243" s="200"/>
      <c r="Q243" s="200"/>
      <c r="R243" s="200"/>
      <c r="S243" s="200"/>
      <c r="T243" s="200"/>
      <c r="U243" s="200"/>
      <c r="V243" s="200"/>
      <c r="W243" s="200"/>
      <c r="X243" s="200"/>
      <c r="Y243" s="200"/>
      <c r="Z243" s="200"/>
      <c r="AA243" s="200"/>
      <c r="AB243" s="200"/>
      <c r="AC243" s="200"/>
      <c r="AD243" s="200"/>
      <c r="AE243" s="200"/>
      <c r="AF243" s="200"/>
      <c r="AG243" s="200"/>
      <c r="AH243" s="200"/>
      <c r="AI243" s="200"/>
      <c r="AJ243" s="200"/>
      <c r="AK243" s="200"/>
      <c r="AL243" s="200"/>
      <c r="AM243" s="200"/>
      <c r="AN243" s="200"/>
      <c r="AO243" s="200"/>
      <c r="AP243" s="200"/>
      <c r="AQ243" s="200"/>
      <c r="AR243" s="200"/>
      <c r="AS243" s="200"/>
      <c r="AT243" s="200"/>
      <c r="AU243" s="200"/>
      <c r="AV243" s="200"/>
      <c r="AW243" s="200"/>
      <c r="AX243" s="200"/>
      <c r="AY243" s="200"/>
      <c r="AZ243" s="200"/>
      <c r="BA243" s="200"/>
      <c r="BB243" s="200"/>
      <c r="BC243" s="200"/>
      <c r="BD243" s="200"/>
      <c r="BE243" s="200"/>
      <c r="BF243" s="200"/>
      <c r="BG243" s="200"/>
      <c r="BH243" s="200"/>
      <c r="BI243" s="200"/>
      <c r="BJ243" s="200"/>
      <c r="BK243" s="200"/>
      <c r="BL243" s="200"/>
      <c r="BM243" s="200"/>
      <c r="BN243" s="200"/>
      <c r="BO243" s="200"/>
      <c r="BP243" s="200"/>
      <c r="BQ243" s="200"/>
      <c r="BR243" s="200"/>
      <c r="BS243" s="200"/>
      <c r="BT243" s="200"/>
      <c r="BU243" s="200"/>
      <c r="BV243" s="200"/>
      <c r="BW243" s="200"/>
      <c r="BX243" s="200"/>
    </row>
    <row r="244" spans="1:76" x14ac:dyDescent="0.2">
      <c r="A244" s="200"/>
      <c r="B244" s="200"/>
      <c r="C244" s="200"/>
      <c r="D244" s="200"/>
      <c r="E244" s="200"/>
      <c r="F244" s="200"/>
      <c r="G244" s="200"/>
      <c r="H244" s="200"/>
      <c r="I244" s="200"/>
      <c r="J244" s="200"/>
      <c r="K244" s="200"/>
      <c r="L244" s="200"/>
      <c r="M244" s="200"/>
      <c r="N244" s="200"/>
      <c r="O244" s="200"/>
      <c r="P244" s="200"/>
      <c r="Q244" s="200"/>
      <c r="R244" s="200"/>
      <c r="S244" s="200"/>
      <c r="T244" s="200"/>
      <c r="U244" s="200"/>
      <c r="V244" s="200"/>
      <c r="W244" s="200"/>
      <c r="X244" s="200"/>
      <c r="Y244" s="200"/>
      <c r="Z244" s="200"/>
      <c r="AA244" s="200"/>
      <c r="AB244" s="200"/>
      <c r="AC244" s="200"/>
      <c r="AD244" s="200"/>
      <c r="AE244" s="200"/>
      <c r="AF244" s="200"/>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00"/>
      <c r="BP244" s="200"/>
      <c r="BQ244" s="200"/>
      <c r="BR244" s="200"/>
      <c r="BS244" s="200"/>
      <c r="BT244" s="200"/>
      <c r="BU244" s="200"/>
      <c r="BV244" s="200"/>
      <c r="BW244" s="200"/>
      <c r="BX244" s="200"/>
    </row>
    <row r="245" spans="1:76" x14ac:dyDescent="0.2">
      <c r="A245" s="200"/>
      <c r="B245" s="200"/>
      <c r="C245" s="200"/>
      <c r="D245" s="200"/>
      <c r="E245" s="200"/>
      <c r="F245" s="200"/>
      <c r="G245" s="200"/>
      <c r="H245" s="200"/>
      <c r="I245" s="200"/>
      <c r="J245" s="200"/>
      <c r="K245" s="200"/>
      <c r="L245" s="200"/>
      <c r="M245" s="200"/>
      <c r="N245" s="200"/>
      <c r="O245" s="200"/>
      <c r="P245" s="200"/>
      <c r="Q245" s="200"/>
      <c r="R245" s="200"/>
      <c r="S245" s="200"/>
      <c r="T245" s="200"/>
      <c r="U245" s="200"/>
      <c r="V245" s="200"/>
      <c r="W245" s="200"/>
      <c r="X245" s="200"/>
      <c r="Y245" s="200"/>
      <c r="Z245" s="200"/>
      <c r="AA245" s="200"/>
      <c r="AB245" s="200"/>
      <c r="AC245" s="200"/>
      <c r="AD245" s="200"/>
      <c r="AE245" s="200"/>
      <c r="AF245" s="200"/>
      <c r="AG245" s="200"/>
      <c r="AH245" s="200"/>
      <c r="AI245" s="200"/>
      <c r="AJ245" s="200"/>
      <c r="AK245" s="200"/>
      <c r="AL245" s="200"/>
      <c r="AM245" s="200"/>
      <c r="AN245" s="200"/>
      <c r="AO245" s="200"/>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0"/>
      <c r="BM245" s="200"/>
      <c r="BN245" s="200"/>
      <c r="BO245" s="200"/>
      <c r="BP245" s="200"/>
      <c r="BQ245" s="200"/>
      <c r="BR245" s="200"/>
      <c r="BS245" s="200"/>
      <c r="BT245" s="200"/>
      <c r="BU245" s="200"/>
      <c r="BV245" s="200"/>
      <c r="BW245" s="200"/>
      <c r="BX245" s="200"/>
    </row>
    <row r="246" spans="1:76" x14ac:dyDescent="0.2">
      <c r="A246" s="200"/>
      <c r="B246" s="200"/>
      <c r="C246" s="200"/>
      <c r="D246" s="200"/>
      <c r="E246" s="200"/>
      <c r="F246" s="200"/>
      <c r="G246" s="200"/>
      <c r="H246" s="200"/>
      <c r="I246" s="200"/>
      <c r="J246" s="200"/>
      <c r="K246" s="200"/>
      <c r="L246" s="200"/>
      <c r="M246" s="200"/>
      <c r="N246" s="200"/>
      <c r="O246" s="200"/>
      <c r="P246" s="200"/>
      <c r="Q246" s="200"/>
      <c r="R246" s="200"/>
      <c r="S246" s="200"/>
      <c r="T246" s="200"/>
      <c r="U246" s="200"/>
      <c r="V246" s="200"/>
      <c r="W246" s="200"/>
      <c r="X246" s="200"/>
      <c r="Y246" s="200"/>
      <c r="Z246" s="200"/>
      <c r="AA246" s="200"/>
      <c r="AB246" s="200"/>
      <c r="AC246" s="200"/>
      <c r="AD246" s="200"/>
      <c r="AE246" s="200"/>
      <c r="AF246" s="200"/>
      <c r="AG246" s="200"/>
      <c r="AH246" s="200"/>
      <c r="AI246" s="200"/>
      <c r="AJ246" s="200"/>
      <c r="AK246" s="200"/>
      <c r="AL246" s="200"/>
      <c r="AM246" s="200"/>
      <c r="AN246" s="200"/>
      <c r="AO246" s="200"/>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0"/>
      <c r="BM246" s="200"/>
      <c r="BN246" s="200"/>
      <c r="BO246" s="200"/>
      <c r="BP246" s="200"/>
      <c r="BQ246" s="200"/>
      <c r="BR246" s="200"/>
      <c r="BS246" s="200"/>
      <c r="BT246" s="200"/>
      <c r="BU246" s="200"/>
      <c r="BV246" s="200"/>
      <c r="BW246" s="200"/>
      <c r="BX246" s="200"/>
    </row>
    <row r="247" spans="1:76" x14ac:dyDescent="0.2">
      <c r="A247" s="200"/>
      <c r="B247" s="200"/>
      <c r="C247" s="200"/>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0"/>
      <c r="BR247" s="200"/>
      <c r="BS247" s="200"/>
      <c r="BT247" s="200"/>
      <c r="BU247" s="200"/>
      <c r="BV247" s="200"/>
      <c r="BW247" s="200"/>
      <c r="BX247" s="200"/>
    </row>
    <row r="248" spans="1:76" x14ac:dyDescent="0.2">
      <c r="A248" s="200"/>
      <c r="B248" s="200"/>
      <c r="C248" s="200"/>
      <c r="D248" s="200"/>
      <c r="E248" s="200"/>
      <c r="F248" s="200"/>
      <c r="G248" s="200"/>
      <c r="H248" s="200"/>
      <c r="I248" s="200"/>
      <c r="J248" s="200"/>
      <c r="K248" s="200"/>
      <c r="L248" s="200"/>
      <c r="M248" s="200"/>
      <c r="N248" s="200"/>
      <c r="O248" s="200"/>
      <c r="P248" s="200"/>
      <c r="Q248" s="200"/>
      <c r="R248" s="200"/>
      <c r="S248" s="200"/>
      <c r="T248" s="200"/>
      <c r="U248" s="200"/>
      <c r="V248" s="200"/>
      <c r="W248" s="200"/>
      <c r="X248" s="200"/>
      <c r="Y248" s="200"/>
      <c r="Z248" s="200"/>
      <c r="AA248" s="200"/>
      <c r="AB248" s="200"/>
      <c r="AC248" s="200"/>
      <c r="AD248" s="200"/>
      <c r="AE248" s="200"/>
      <c r="AF248" s="200"/>
      <c r="AG248" s="200"/>
      <c r="AH248" s="200"/>
      <c r="AI248" s="200"/>
      <c r="AJ248" s="200"/>
      <c r="AK248" s="200"/>
      <c r="AL248" s="200"/>
      <c r="AM248" s="200"/>
      <c r="AN248" s="200"/>
      <c r="AO248" s="200"/>
      <c r="AP248" s="200"/>
      <c r="AQ248" s="200"/>
      <c r="AR248" s="200"/>
      <c r="AS248" s="200"/>
      <c r="AT248" s="200"/>
      <c r="AU248" s="200"/>
      <c r="AV248" s="200"/>
      <c r="AW248" s="200"/>
      <c r="AX248" s="200"/>
      <c r="AY248" s="200"/>
      <c r="AZ248" s="200"/>
      <c r="BA248" s="200"/>
      <c r="BB248" s="200"/>
      <c r="BC248" s="200"/>
      <c r="BD248" s="200"/>
      <c r="BE248" s="200"/>
      <c r="BF248" s="200"/>
      <c r="BG248" s="200"/>
      <c r="BH248" s="200"/>
      <c r="BI248" s="200"/>
      <c r="BJ248" s="200"/>
      <c r="BK248" s="200"/>
      <c r="BL248" s="200"/>
      <c r="BM248" s="200"/>
      <c r="BN248" s="200"/>
      <c r="BO248" s="200"/>
      <c r="BP248" s="200"/>
      <c r="BQ248" s="200"/>
      <c r="BR248" s="200"/>
      <c r="BS248" s="200"/>
      <c r="BT248" s="200"/>
      <c r="BU248" s="200"/>
      <c r="BV248" s="200"/>
      <c r="BW248" s="200"/>
      <c r="BX248" s="200"/>
    </row>
    <row r="249" spans="1:76" x14ac:dyDescent="0.2">
      <c r="A249" s="200"/>
      <c r="B249" s="200"/>
      <c r="C249" s="200"/>
      <c r="D249" s="200"/>
      <c r="E249" s="200"/>
      <c r="F249" s="200"/>
      <c r="G249" s="200"/>
      <c r="H249" s="200"/>
      <c r="I249" s="200"/>
      <c r="J249" s="200"/>
      <c r="K249" s="200"/>
      <c r="L249" s="200"/>
      <c r="M249" s="200"/>
      <c r="N249" s="200"/>
      <c r="O249" s="200"/>
      <c r="P249" s="200"/>
      <c r="Q249" s="200"/>
      <c r="R249" s="200"/>
      <c r="S249" s="200"/>
      <c r="T249" s="200"/>
      <c r="U249" s="200"/>
      <c r="V249" s="200"/>
      <c r="W249" s="200"/>
      <c r="X249" s="200"/>
      <c r="Y249" s="200"/>
      <c r="Z249" s="200"/>
      <c r="AA249" s="200"/>
      <c r="AB249" s="200"/>
      <c r="AC249" s="200"/>
      <c r="AD249" s="200"/>
      <c r="AE249" s="200"/>
      <c r="AF249" s="200"/>
      <c r="AG249" s="200"/>
      <c r="AH249" s="200"/>
      <c r="AI249" s="200"/>
      <c r="AJ249" s="200"/>
      <c r="AK249" s="200"/>
      <c r="AL249" s="200"/>
      <c r="AM249" s="200"/>
      <c r="AN249" s="200"/>
      <c r="AO249" s="200"/>
      <c r="AP249" s="200"/>
      <c r="AQ249" s="200"/>
      <c r="AR249" s="200"/>
      <c r="AS249" s="200"/>
      <c r="AT249" s="200"/>
      <c r="AU249" s="200"/>
      <c r="AV249" s="200"/>
      <c r="AW249" s="200"/>
      <c r="AX249" s="200"/>
      <c r="AY249" s="200"/>
      <c r="AZ249" s="200"/>
      <c r="BA249" s="200"/>
      <c r="BB249" s="200"/>
      <c r="BC249" s="200"/>
      <c r="BD249" s="200"/>
      <c r="BE249" s="200"/>
      <c r="BF249" s="200"/>
      <c r="BG249" s="200"/>
      <c r="BH249" s="200"/>
      <c r="BI249" s="200"/>
      <c r="BJ249" s="200"/>
      <c r="BK249" s="200"/>
      <c r="BL249" s="200"/>
      <c r="BM249" s="200"/>
      <c r="BN249" s="200"/>
      <c r="BO249" s="200"/>
      <c r="BP249" s="200"/>
      <c r="BQ249" s="200"/>
      <c r="BR249" s="200"/>
      <c r="BS249" s="200"/>
      <c r="BT249" s="200"/>
      <c r="BU249" s="200"/>
      <c r="BV249" s="200"/>
      <c r="BW249" s="200"/>
      <c r="BX249" s="200"/>
    </row>
    <row r="250" spans="1:76" x14ac:dyDescent="0.2">
      <c r="A250" s="200"/>
      <c r="B250" s="200"/>
      <c r="C250" s="200"/>
      <c r="D250" s="200"/>
      <c r="E250" s="200"/>
      <c r="F250" s="200"/>
      <c r="G250" s="200"/>
      <c r="H250" s="200"/>
      <c r="I250" s="200"/>
      <c r="J250" s="200"/>
      <c r="K250" s="200"/>
      <c r="L250" s="200"/>
      <c r="M250" s="200"/>
      <c r="N250" s="200"/>
      <c r="O250" s="200"/>
      <c r="P250" s="200"/>
      <c r="Q250" s="200"/>
      <c r="R250" s="200"/>
      <c r="S250" s="200"/>
      <c r="T250" s="200"/>
      <c r="U250" s="200"/>
      <c r="V250" s="200"/>
      <c r="W250" s="200"/>
      <c r="X250" s="200"/>
      <c r="Y250" s="200"/>
      <c r="Z250" s="200"/>
      <c r="AA250" s="200"/>
      <c r="AB250" s="200"/>
      <c r="AC250" s="200"/>
      <c r="AD250" s="200"/>
      <c r="AE250" s="200"/>
      <c r="AF250" s="200"/>
      <c r="AG250" s="200"/>
      <c r="AH250" s="200"/>
      <c r="AI250" s="200"/>
      <c r="AJ250" s="200"/>
      <c r="AK250" s="200"/>
      <c r="AL250" s="200"/>
      <c r="AM250" s="200"/>
      <c r="AN250" s="200"/>
      <c r="AO250" s="200"/>
      <c r="AP250" s="200"/>
      <c r="AQ250" s="200"/>
      <c r="AR250" s="200"/>
      <c r="AS250" s="200"/>
      <c r="AT250" s="200"/>
      <c r="AU250" s="200"/>
      <c r="AV250" s="200"/>
      <c r="AW250" s="200"/>
      <c r="AX250" s="200"/>
      <c r="AY250" s="200"/>
      <c r="AZ250" s="200"/>
      <c r="BA250" s="200"/>
      <c r="BB250" s="200"/>
      <c r="BC250" s="200"/>
      <c r="BD250" s="200"/>
      <c r="BE250" s="200"/>
      <c r="BF250" s="200"/>
      <c r="BG250" s="200"/>
      <c r="BH250" s="200"/>
      <c r="BI250" s="200"/>
      <c r="BJ250" s="200"/>
      <c r="BK250" s="200"/>
      <c r="BL250" s="200"/>
      <c r="BM250" s="200"/>
      <c r="BN250" s="200"/>
      <c r="BO250" s="200"/>
      <c r="BP250" s="200"/>
      <c r="BQ250" s="200"/>
      <c r="BR250" s="200"/>
      <c r="BS250" s="200"/>
      <c r="BT250" s="200"/>
      <c r="BU250" s="200"/>
      <c r="BV250" s="200"/>
      <c r="BW250" s="200"/>
      <c r="BX250" s="200"/>
    </row>
    <row r="251" spans="1:76" x14ac:dyDescent="0.2">
      <c r="A251" s="200"/>
      <c r="B251" s="200"/>
      <c r="C251" s="200"/>
      <c r="D251" s="200"/>
      <c r="E251" s="200"/>
      <c r="F251" s="200"/>
      <c r="G251" s="200"/>
      <c r="H251" s="200"/>
      <c r="I251" s="200"/>
      <c r="J251" s="200"/>
      <c r="K251" s="200"/>
      <c r="L251" s="200"/>
      <c r="M251" s="200"/>
      <c r="N251" s="200"/>
      <c r="O251" s="200"/>
      <c r="P251" s="200"/>
      <c r="Q251" s="200"/>
      <c r="R251" s="200"/>
      <c r="S251" s="200"/>
      <c r="T251" s="200"/>
      <c r="U251" s="200"/>
      <c r="V251" s="200"/>
      <c r="W251" s="200"/>
      <c r="X251" s="200"/>
      <c r="Y251" s="200"/>
      <c r="Z251" s="200"/>
      <c r="AA251" s="200"/>
      <c r="AB251" s="200"/>
      <c r="AC251" s="200"/>
      <c r="AD251" s="200"/>
      <c r="AE251" s="200"/>
      <c r="AF251" s="200"/>
      <c r="AG251" s="200"/>
      <c r="AH251" s="200"/>
      <c r="AI251" s="200"/>
      <c r="AJ251" s="200"/>
      <c r="AK251" s="200"/>
      <c r="AL251" s="200"/>
      <c r="AM251" s="200"/>
      <c r="AN251" s="200"/>
      <c r="AO251" s="200"/>
      <c r="AP251" s="200"/>
      <c r="AQ251" s="200"/>
      <c r="AR251" s="200"/>
      <c r="AS251" s="200"/>
      <c r="AT251" s="200"/>
      <c r="AU251" s="200"/>
      <c r="AV251" s="200"/>
      <c r="AW251" s="200"/>
      <c r="AX251" s="200"/>
      <c r="AY251" s="200"/>
      <c r="AZ251" s="200"/>
      <c r="BA251" s="200"/>
      <c r="BB251" s="200"/>
      <c r="BC251" s="200"/>
      <c r="BD251" s="200"/>
      <c r="BE251" s="200"/>
      <c r="BF251" s="200"/>
      <c r="BG251" s="200"/>
      <c r="BH251" s="200"/>
      <c r="BI251" s="200"/>
      <c r="BJ251" s="200"/>
      <c r="BK251" s="200"/>
      <c r="BL251" s="200"/>
      <c r="BM251" s="200"/>
      <c r="BN251" s="200"/>
      <c r="BO251" s="200"/>
      <c r="BP251" s="200"/>
      <c r="BQ251" s="200"/>
      <c r="BR251" s="200"/>
      <c r="BS251" s="200"/>
      <c r="BT251" s="200"/>
      <c r="BU251" s="200"/>
      <c r="BV251" s="200"/>
      <c r="BW251" s="200"/>
      <c r="BX251" s="200"/>
    </row>
    <row r="252" spans="1:76" x14ac:dyDescent="0.2">
      <c r="A252" s="200"/>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c r="AA252" s="200"/>
      <c r="AB252" s="200"/>
      <c r="AC252" s="200"/>
      <c r="AD252" s="200"/>
      <c r="AE252" s="200"/>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00"/>
      <c r="BP252" s="200"/>
      <c r="BQ252" s="200"/>
      <c r="BR252" s="200"/>
      <c r="BS252" s="200"/>
      <c r="BT252" s="200"/>
      <c r="BU252" s="200"/>
      <c r="BV252" s="200"/>
      <c r="BW252" s="200"/>
      <c r="BX252" s="200"/>
    </row>
    <row r="253" spans="1:76" x14ac:dyDescent="0.2">
      <c r="A253" s="200"/>
      <c r="B253" s="200"/>
      <c r="C253" s="200"/>
      <c r="D253" s="200"/>
      <c r="E253" s="200"/>
      <c r="F253" s="200"/>
      <c r="G253" s="200"/>
      <c r="H253" s="200"/>
      <c r="I253" s="200"/>
      <c r="J253" s="200"/>
      <c r="K253" s="200"/>
      <c r="L253" s="200"/>
      <c r="M253" s="200"/>
      <c r="N253" s="200"/>
      <c r="O253" s="200"/>
      <c r="P253" s="200"/>
      <c r="Q253" s="200"/>
      <c r="R253" s="200"/>
      <c r="S253" s="200"/>
      <c r="T253" s="200"/>
      <c r="U253" s="200"/>
      <c r="V253" s="200"/>
      <c r="W253" s="200"/>
      <c r="X253" s="200"/>
      <c r="Y253" s="200"/>
      <c r="Z253" s="200"/>
      <c r="AA253" s="200"/>
      <c r="AB253" s="200"/>
      <c r="AC253" s="200"/>
      <c r="AD253" s="200"/>
      <c r="AE253" s="200"/>
      <c r="AF253" s="200"/>
      <c r="AG253" s="200"/>
      <c r="AH253" s="200"/>
      <c r="AI253" s="200"/>
      <c r="AJ253" s="200"/>
      <c r="AK253" s="200"/>
      <c r="AL253" s="200"/>
      <c r="AM253" s="200"/>
      <c r="AN253" s="200"/>
      <c r="AO253" s="200"/>
      <c r="AP253" s="200"/>
      <c r="AQ253" s="200"/>
      <c r="AR253" s="200"/>
      <c r="AS253" s="200"/>
      <c r="AT253" s="200"/>
      <c r="AU253" s="200"/>
      <c r="AV253" s="200"/>
      <c r="AW253" s="200"/>
      <c r="AX253" s="200"/>
      <c r="AY253" s="200"/>
      <c r="AZ253" s="200"/>
      <c r="BA253" s="200"/>
      <c r="BB253" s="200"/>
      <c r="BC253" s="200"/>
      <c r="BD253" s="200"/>
      <c r="BE253" s="200"/>
      <c r="BF253" s="200"/>
      <c r="BG253" s="200"/>
      <c r="BH253" s="200"/>
      <c r="BI253" s="200"/>
      <c r="BJ253" s="200"/>
      <c r="BK253" s="200"/>
      <c r="BL253" s="200"/>
      <c r="BM253" s="200"/>
      <c r="BN253" s="200"/>
      <c r="BO253" s="200"/>
      <c r="BP253" s="200"/>
      <c r="BQ253" s="200"/>
      <c r="BR253" s="200"/>
      <c r="BS253" s="200"/>
      <c r="BT253" s="200"/>
      <c r="BU253" s="200"/>
      <c r="BV253" s="200"/>
      <c r="BW253" s="200"/>
      <c r="BX253" s="200"/>
    </row>
    <row r="254" spans="1:76" x14ac:dyDescent="0.2">
      <c r="A254" s="200"/>
      <c r="B254" s="200"/>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row>
    <row r="255" spans="1:76" x14ac:dyDescent="0.2">
      <c r="A255" s="200"/>
      <c r="B255" s="200"/>
      <c r="C255" s="200"/>
      <c r="D255" s="200"/>
      <c r="E255" s="200"/>
      <c r="F255" s="200"/>
      <c r="G255" s="200"/>
      <c r="H255" s="200"/>
      <c r="I255" s="200"/>
      <c r="J255" s="200"/>
      <c r="K255" s="200"/>
      <c r="L255" s="200"/>
      <c r="M255" s="200"/>
      <c r="N255" s="200"/>
      <c r="O255" s="200"/>
      <c r="P255" s="200"/>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200"/>
      <c r="AN255" s="200"/>
      <c r="AO255" s="200"/>
      <c r="AP255" s="200"/>
      <c r="AQ255" s="200"/>
      <c r="AR255" s="200"/>
      <c r="AS255" s="200"/>
      <c r="AT255" s="200"/>
      <c r="AU255" s="200"/>
      <c r="AV255" s="200"/>
      <c r="AW255" s="200"/>
      <c r="AX255" s="200"/>
      <c r="AY255" s="200"/>
      <c r="AZ255" s="200"/>
      <c r="BA255" s="200"/>
      <c r="BB255" s="200"/>
      <c r="BC255" s="200"/>
      <c r="BD255" s="200"/>
      <c r="BE255" s="200"/>
      <c r="BF255" s="200"/>
      <c r="BG255" s="200"/>
      <c r="BH255" s="200"/>
      <c r="BI255" s="200"/>
      <c r="BJ255" s="200"/>
      <c r="BK255" s="200"/>
      <c r="BL255" s="200"/>
      <c r="BM255" s="200"/>
      <c r="BN255" s="200"/>
      <c r="BO255" s="200"/>
      <c r="BP255" s="200"/>
      <c r="BQ255" s="200"/>
      <c r="BR255" s="200"/>
      <c r="BS255" s="200"/>
      <c r="BT255" s="200"/>
      <c r="BU255" s="200"/>
      <c r="BV255" s="200"/>
      <c r="BW255" s="200"/>
      <c r="BX255" s="200"/>
    </row>
    <row r="256" spans="1:76" x14ac:dyDescent="0.2">
      <c r="A256" s="200"/>
      <c r="B256" s="200"/>
      <c r="C256" s="200"/>
      <c r="D256" s="200"/>
      <c r="E256" s="200"/>
      <c r="F256" s="200"/>
      <c r="G256" s="200"/>
      <c r="H256" s="200"/>
      <c r="I256" s="200"/>
      <c r="J256" s="200"/>
      <c r="K256" s="200"/>
      <c r="L256" s="200"/>
      <c r="M256" s="200"/>
      <c r="N256" s="200"/>
      <c r="O256" s="200"/>
      <c r="P256" s="200"/>
      <c r="Q256" s="200"/>
      <c r="R256" s="200"/>
      <c r="S256" s="200"/>
      <c r="T256" s="200"/>
      <c r="U256" s="200"/>
      <c r="V256" s="200"/>
      <c r="W256" s="200"/>
      <c r="X256" s="200"/>
      <c r="Y256" s="200"/>
      <c r="Z256" s="200"/>
      <c r="AA256" s="200"/>
      <c r="AB256" s="200"/>
      <c r="AC256" s="200"/>
      <c r="AD256" s="200"/>
      <c r="AE256" s="200"/>
      <c r="AF256" s="200"/>
      <c r="AG256" s="200"/>
      <c r="AH256" s="200"/>
      <c r="AI256" s="200"/>
      <c r="AJ256" s="200"/>
      <c r="AK256" s="200"/>
      <c r="AL256" s="200"/>
      <c r="AM256" s="200"/>
      <c r="AN256" s="200"/>
      <c r="AO256" s="200"/>
      <c r="AP256" s="200"/>
      <c r="AQ256" s="200"/>
      <c r="AR256" s="200"/>
      <c r="AS256" s="200"/>
      <c r="AT256" s="200"/>
      <c r="AU256" s="200"/>
      <c r="AV256" s="200"/>
      <c r="AW256" s="200"/>
      <c r="AX256" s="200"/>
      <c r="AY256" s="200"/>
      <c r="AZ256" s="200"/>
      <c r="BA256" s="200"/>
      <c r="BB256" s="200"/>
      <c r="BC256" s="200"/>
      <c r="BD256" s="200"/>
      <c r="BE256" s="200"/>
      <c r="BF256" s="200"/>
      <c r="BG256" s="200"/>
      <c r="BH256" s="200"/>
      <c r="BI256" s="200"/>
      <c r="BJ256" s="200"/>
      <c r="BK256" s="200"/>
      <c r="BL256" s="200"/>
      <c r="BM256" s="200"/>
      <c r="BN256" s="200"/>
      <c r="BO256" s="200"/>
      <c r="BP256" s="200"/>
      <c r="BQ256" s="200"/>
      <c r="BR256" s="200"/>
      <c r="BS256" s="200"/>
      <c r="BT256" s="200"/>
      <c r="BU256" s="200"/>
      <c r="BV256" s="200"/>
      <c r="BW256" s="200"/>
      <c r="BX256" s="200"/>
    </row>
    <row r="257" spans="1:76" x14ac:dyDescent="0.2">
      <c r="A257" s="200"/>
      <c r="B257" s="200"/>
      <c r="C257" s="200"/>
      <c r="D257" s="200"/>
      <c r="E257" s="200"/>
      <c r="F257" s="200"/>
      <c r="G257" s="200"/>
      <c r="H257" s="200"/>
      <c r="I257" s="200"/>
      <c r="J257" s="200"/>
      <c r="K257" s="200"/>
      <c r="L257" s="200"/>
      <c r="M257" s="200"/>
      <c r="N257" s="200"/>
      <c r="O257" s="200"/>
      <c r="P257" s="200"/>
      <c r="Q257" s="200"/>
      <c r="R257" s="200"/>
      <c r="S257" s="200"/>
      <c r="T257" s="200"/>
      <c r="U257" s="200"/>
      <c r="V257" s="200"/>
      <c r="W257" s="200"/>
      <c r="X257" s="200"/>
      <c r="Y257" s="200"/>
      <c r="Z257" s="200"/>
      <c r="AA257" s="200"/>
      <c r="AB257" s="200"/>
      <c r="AC257" s="200"/>
      <c r="AD257" s="200"/>
      <c r="AE257" s="200"/>
      <c r="AF257" s="200"/>
      <c r="AG257" s="200"/>
      <c r="AH257" s="200"/>
      <c r="AI257" s="200"/>
      <c r="AJ257" s="200"/>
      <c r="AK257" s="200"/>
      <c r="AL257" s="200"/>
      <c r="AM257" s="200"/>
      <c r="AN257" s="200"/>
      <c r="AO257" s="200"/>
      <c r="AP257" s="200"/>
      <c r="AQ257" s="200"/>
      <c r="AR257" s="200"/>
      <c r="AS257" s="200"/>
      <c r="AT257" s="200"/>
      <c r="AU257" s="200"/>
      <c r="AV257" s="200"/>
      <c r="AW257" s="200"/>
      <c r="AX257" s="200"/>
      <c r="AY257" s="200"/>
      <c r="AZ257" s="200"/>
      <c r="BA257" s="200"/>
      <c r="BB257" s="200"/>
      <c r="BC257" s="200"/>
      <c r="BD257" s="200"/>
      <c r="BE257" s="200"/>
      <c r="BF257" s="200"/>
      <c r="BG257" s="200"/>
      <c r="BH257" s="200"/>
      <c r="BI257" s="200"/>
      <c r="BJ257" s="200"/>
      <c r="BK257" s="200"/>
      <c r="BL257" s="200"/>
      <c r="BM257" s="200"/>
      <c r="BN257" s="200"/>
      <c r="BO257" s="200"/>
      <c r="BP257" s="200"/>
      <c r="BQ257" s="200"/>
      <c r="BR257" s="200"/>
      <c r="BS257" s="200"/>
      <c r="BT257" s="200"/>
      <c r="BU257" s="200"/>
      <c r="BV257" s="200"/>
      <c r="BW257" s="200"/>
      <c r="BX257" s="200"/>
    </row>
    <row r="258" spans="1:76" x14ac:dyDescent="0.2">
      <c r="A258" s="200"/>
      <c r="B258" s="200"/>
      <c r="C258" s="200"/>
      <c r="D258" s="200"/>
      <c r="E258" s="200"/>
      <c r="F258" s="200"/>
      <c r="G258" s="200"/>
      <c r="H258" s="200"/>
      <c r="I258" s="200"/>
      <c r="J258" s="200"/>
      <c r="K258" s="200"/>
      <c r="L258" s="200"/>
      <c r="M258" s="200"/>
      <c r="N258" s="200"/>
      <c r="O258" s="200"/>
      <c r="P258" s="200"/>
      <c r="Q258" s="200"/>
      <c r="R258" s="200"/>
      <c r="S258" s="200"/>
      <c r="T258" s="200"/>
      <c r="U258" s="200"/>
      <c r="V258" s="200"/>
      <c r="W258" s="200"/>
      <c r="X258" s="200"/>
      <c r="Y258" s="200"/>
      <c r="Z258" s="200"/>
      <c r="AA258" s="200"/>
      <c r="AB258" s="200"/>
      <c r="AC258" s="200"/>
      <c r="AD258" s="200"/>
      <c r="AE258" s="200"/>
      <c r="AF258" s="200"/>
      <c r="AG258" s="200"/>
      <c r="AH258" s="200"/>
      <c r="AI258" s="200"/>
      <c r="AJ258" s="200"/>
      <c r="AK258" s="200"/>
      <c r="AL258" s="200"/>
      <c r="AM258" s="200"/>
      <c r="AN258" s="200"/>
      <c r="AO258" s="200"/>
      <c r="AP258" s="200"/>
      <c r="AQ258" s="200"/>
      <c r="AR258" s="200"/>
      <c r="AS258" s="200"/>
      <c r="AT258" s="200"/>
      <c r="AU258" s="200"/>
      <c r="AV258" s="200"/>
      <c r="AW258" s="200"/>
      <c r="AX258" s="200"/>
      <c r="AY258" s="200"/>
      <c r="AZ258" s="200"/>
      <c r="BA258" s="200"/>
      <c r="BB258" s="200"/>
      <c r="BC258" s="200"/>
      <c r="BD258" s="200"/>
      <c r="BE258" s="200"/>
      <c r="BF258" s="200"/>
      <c r="BG258" s="200"/>
      <c r="BH258" s="200"/>
      <c r="BI258" s="200"/>
      <c r="BJ258" s="200"/>
      <c r="BK258" s="200"/>
      <c r="BL258" s="200"/>
      <c r="BM258" s="200"/>
      <c r="BN258" s="200"/>
      <c r="BO258" s="200"/>
      <c r="BP258" s="200"/>
      <c r="BQ258" s="200"/>
      <c r="BR258" s="200"/>
      <c r="BS258" s="200"/>
      <c r="BT258" s="200"/>
      <c r="BU258" s="200"/>
      <c r="BV258" s="200"/>
      <c r="BW258" s="200"/>
      <c r="BX258" s="200"/>
    </row>
    <row r="259" spans="1:76" x14ac:dyDescent="0.2">
      <c r="A259" s="200"/>
      <c r="B259" s="200"/>
      <c r="C259" s="200"/>
      <c r="D259" s="200"/>
      <c r="E259" s="200"/>
      <c r="F259" s="200"/>
      <c r="G259" s="200"/>
      <c r="H259" s="200"/>
      <c r="I259" s="200"/>
      <c r="J259" s="200"/>
      <c r="K259" s="200"/>
      <c r="L259" s="200"/>
      <c r="M259" s="200"/>
      <c r="N259" s="200"/>
      <c r="O259" s="200"/>
      <c r="P259" s="200"/>
      <c r="Q259" s="200"/>
      <c r="R259" s="200"/>
      <c r="S259" s="200"/>
      <c r="T259" s="200"/>
      <c r="U259" s="200"/>
      <c r="V259" s="200"/>
      <c r="W259" s="200"/>
      <c r="X259" s="200"/>
      <c r="Y259" s="200"/>
      <c r="Z259" s="200"/>
      <c r="AA259" s="200"/>
      <c r="AB259" s="200"/>
      <c r="AC259" s="200"/>
      <c r="AD259" s="200"/>
      <c r="AE259" s="200"/>
      <c r="AF259" s="200"/>
      <c r="AG259" s="200"/>
      <c r="AH259" s="200"/>
      <c r="AI259" s="200"/>
      <c r="AJ259" s="200"/>
      <c r="AK259" s="200"/>
      <c r="AL259" s="200"/>
      <c r="AM259" s="200"/>
      <c r="AN259" s="200"/>
      <c r="AO259" s="200"/>
      <c r="AP259" s="200"/>
      <c r="AQ259" s="200"/>
      <c r="AR259" s="200"/>
      <c r="AS259" s="200"/>
      <c r="AT259" s="200"/>
      <c r="AU259" s="200"/>
      <c r="AV259" s="200"/>
      <c r="AW259" s="200"/>
      <c r="AX259" s="200"/>
      <c r="AY259" s="200"/>
      <c r="AZ259" s="200"/>
      <c r="BA259" s="200"/>
      <c r="BB259" s="200"/>
      <c r="BC259" s="200"/>
      <c r="BD259" s="200"/>
      <c r="BE259" s="200"/>
      <c r="BF259" s="200"/>
      <c r="BG259" s="200"/>
      <c r="BH259" s="200"/>
      <c r="BI259" s="200"/>
      <c r="BJ259" s="200"/>
      <c r="BK259" s="200"/>
      <c r="BL259" s="200"/>
      <c r="BM259" s="200"/>
      <c r="BN259" s="200"/>
      <c r="BO259" s="200"/>
      <c r="BP259" s="200"/>
      <c r="BQ259" s="200"/>
      <c r="BR259" s="200"/>
      <c r="BS259" s="200"/>
      <c r="BT259" s="200"/>
      <c r="BU259" s="200"/>
      <c r="BV259" s="200"/>
      <c r="BW259" s="200"/>
      <c r="BX259" s="200"/>
    </row>
    <row r="260" spans="1:76" x14ac:dyDescent="0.2">
      <c r="A260" s="200"/>
      <c r="B260" s="200"/>
      <c r="C260" s="200"/>
      <c r="D260" s="200"/>
      <c r="E260" s="200"/>
      <c r="F260" s="200"/>
      <c r="G260" s="200"/>
      <c r="H260" s="200"/>
      <c r="I260" s="200"/>
      <c r="J260" s="200"/>
      <c r="K260" s="200"/>
      <c r="L260" s="200"/>
      <c r="M260" s="200"/>
      <c r="N260" s="200"/>
      <c r="O260" s="200"/>
      <c r="P260" s="200"/>
      <c r="Q260" s="200"/>
      <c r="R260" s="200"/>
      <c r="S260" s="200"/>
      <c r="T260" s="200"/>
      <c r="U260" s="200"/>
      <c r="V260" s="200"/>
      <c r="W260" s="200"/>
      <c r="X260" s="200"/>
      <c r="Y260" s="200"/>
      <c r="Z260" s="200"/>
      <c r="AA260" s="200"/>
      <c r="AB260" s="200"/>
      <c r="AC260" s="200"/>
      <c r="AD260" s="200"/>
      <c r="AE260" s="200"/>
      <c r="AF260" s="200"/>
      <c r="AG260" s="200"/>
      <c r="AH260" s="200"/>
      <c r="AI260" s="200"/>
      <c r="AJ260" s="200"/>
      <c r="AK260" s="200"/>
      <c r="AL260" s="200"/>
      <c r="AM260" s="200"/>
      <c r="AN260" s="200"/>
      <c r="AO260" s="200"/>
      <c r="AP260" s="200"/>
      <c r="AQ260" s="200"/>
      <c r="AR260" s="200"/>
      <c r="AS260" s="200"/>
      <c r="AT260" s="200"/>
      <c r="AU260" s="200"/>
      <c r="AV260" s="200"/>
      <c r="AW260" s="200"/>
      <c r="AX260" s="200"/>
      <c r="AY260" s="200"/>
      <c r="AZ260" s="200"/>
      <c r="BA260" s="200"/>
      <c r="BB260" s="200"/>
      <c r="BC260" s="200"/>
      <c r="BD260" s="200"/>
      <c r="BE260" s="200"/>
      <c r="BF260" s="200"/>
      <c r="BG260" s="200"/>
      <c r="BH260" s="200"/>
      <c r="BI260" s="200"/>
      <c r="BJ260" s="200"/>
      <c r="BK260" s="200"/>
      <c r="BL260" s="200"/>
      <c r="BM260" s="200"/>
      <c r="BN260" s="200"/>
      <c r="BO260" s="200"/>
      <c r="BP260" s="200"/>
      <c r="BQ260" s="200"/>
      <c r="BR260" s="200"/>
      <c r="BS260" s="200"/>
      <c r="BT260" s="200"/>
      <c r="BU260" s="200"/>
      <c r="BV260" s="200"/>
      <c r="BW260" s="200"/>
      <c r="BX260" s="200"/>
    </row>
    <row r="261" spans="1:76" x14ac:dyDescent="0.2">
      <c r="A261" s="200"/>
      <c r="B261" s="200"/>
      <c r="C261" s="200"/>
      <c r="D261" s="200"/>
      <c r="E261" s="200"/>
      <c r="F261" s="200"/>
      <c r="G261" s="200"/>
      <c r="H261" s="200"/>
      <c r="I261" s="200"/>
      <c r="J261" s="200"/>
      <c r="K261" s="200"/>
      <c r="L261" s="200"/>
      <c r="M261" s="200"/>
      <c r="N261" s="200"/>
      <c r="O261" s="200"/>
      <c r="P261" s="200"/>
      <c r="Q261" s="200"/>
      <c r="R261" s="200"/>
      <c r="S261" s="200"/>
      <c r="T261" s="200"/>
      <c r="U261" s="200"/>
      <c r="V261" s="200"/>
      <c r="W261" s="200"/>
      <c r="X261" s="200"/>
      <c r="Y261" s="200"/>
      <c r="Z261" s="200"/>
      <c r="AA261" s="200"/>
      <c r="AB261" s="200"/>
      <c r="AC261" s="200"/>
      <c r="AD261" s="200"/>
      <c r="AE261" s="200"/>
      <c r="AF261" s="200"/>
      <c r="AG261" s="200"/>
      <c r="AH261" s="200"/>
      <c r="AI261" s="200"/>
      <c r="AJ261" s="200"/>
      <c r="AK261" s="200"/>
      <c r="AL261" s="200"/>
      <c r="AM261" s="200"/>
      <c r="AN261" s="200"/>
      <c r="AO261" s="200"/>
      <c r="AP261" s="200"/>
      <c r="AQ261" s="200"/>
      <c r="AR261" s="200"/>
      <c r="AS261" s="200"/>
      <c r="AT261" s="200"/>
      <c r="AU261" s="200"/>
      <c r="AV261" s="200"/>
      <c r="AW261" s="200"/>
      <c r="AX261" s="200"/>
      <c r="AY261" s="200"/>
      <c r="AZ261" s="200"/>
      <c r="BA261" s="200"/>
      <c r="BB261" s="200"/>
      <c r="BC261" s="200"/>
      <c r="BD261" s="200"/>
      <c r="BE261" s="200"/>
      <c r="BF261" s="200"/>
      <c r="BG261" s="200"/>
      <c r="BH261" s="200"/>
      <c r="BI261" s="200"/>
      <c r="BJ261" s="200"/>
      <c r="BK261" s="200"/>
      <c r="BL261" s="200"/>
      <c r="BM261" s="200"/>
      <c r="BN261" s="200"/>
      <c r="BO261" s="200"/>
      <c r="BP261" s="200"/>
      <c r="BQ261" s="200"/>
      <c r="BR261" s="200"/>
      <c r="BS261" s="200"/>
      <c r="BT261" s="200"/>
      <c r="BU261" s="200"/>
      <c r="BV261" s="200"/>
      <c r="BW261" s="200"/>
      <c r="BX261" s="200"/>
    </row>
    <row r="262" spans="1:76" x14ac:dyDescent="0.2">
      <c r="A262" s="200"/>
      <c r="B262" s="200"/>
      <c r="C262" s="200"/>
      <c r="D262" s="200"/>
      <c r="E262" s="200"/>
      <c r="F262" s="200"/>
      <c r="G262" s="200"/>
      <c r="H262" s="200"/>
      <c r="I262" s="200"/>
      <c r="J262" s="200"/>
      <c r="K262" s="200"/>
      <c r="L262" s="200"/>
      <c r="M262" s="200"/>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200"/>
      <c r="BU262" s="200"/>
      <c r="BV262" s="200"/>
      <c r="BW262" s="200"/>
      <c r="BX262" s="200"/>
    </row>
    <row r="263" spans="1:76" x14ac:dyDescent="0.2">
      <c r="A263" s="200"/>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200"/>
      <c r="BU263" s="200"/>
      <c r="BV263" s="200"/>
      <c r="BW263" s="200"/>
      <c r="BX263" s="200"/>
    </row>
    <row r="264" spans="1:76" x14ac:dyDescent="0.2">
      <c r="A264" s="200"/>
      <c r="B264" s="200"/>
      <c r="C264" s="200"/>
      <c r="D264" s="200"/>
      <c r="E264" s="200"/>
      <c r="F264" s="200"/>
      <c r="G264" s="200"/>
      <c r="H264" s="200"/>
      <c r="I264" s="200"/>
      <c r="J264" s="200"/>
      <c r="K264" s="200"/>
      <c r="L264" s="200"/>
      <c r="M264" s="200"/>
      <c r="N264" s="200"/>
      <c r="O264" s="200"/>
      <c r="P264" s="200"/>
      <c r="Q264" s="200"/>
      <c r="R264" s="200"/>
      <c r="S264" s="200"/>
      <c r="T264" s="200"/>
      <c r="U264" s="200"/>
      <c r="V264" s="200"/>
      <c r="W264" s="200"/>
      <c r="X264" s="200"/>
      <c r="Y264" s="200"/>
      <c r="Z264" s="200"/>
      <c r="AA264" s="200"/>
      <c r="AB264" s="200"/>
      <c r="AC264" s="200"/>
      <c r="AD264" s="200"/>
      <c r="AE264" s="200"/>
      <c r="AF264" s="200"/>
      <c r="AG264" s="200"/>
      <c r="AH264" s="200"/>
      <c r="AI264" s="200"/>
      <c r="AJ264" s="200"/>
      <c r="AK264" s="200"/>
      <c r="AL264" s="200"/>
      <c r="AM264" s="200"/>
      <c r="AN264" s="200"/>
      <c r="AO264" s="200"/>
      <c r="AP264" s="200"/>
      <c r="AQ264" s="200"/>
      <c r="AR264" s="200"/>
      <c r="AS264" s="200"/>
      <c r="AT264" s="200"/>
      <c r="AU264" s="200"/>
      <c r="AV264" s="200"/>
      <c r="AW264" s="200"/>
      <c r="AX264" s="200"/>
      <c r="AY264" s="200"/>
      <c r="AZ264" s="200"/>
      <c r="BA264" s="200"/>
      <c r="BB264" s="200"/>
      <c r="BC264" s="200"/>
      <c r="BD264" s="200"/>
      <c r="BE264" s="200"/>
      <c r="BF264" s="200"/>
      <c r="BG264" s="200"/>
      <c r="BH264" s="200"/>
      <c r="BI264" s="200"/>
      <c r="BJ264" s="200"/>
      <c r="BK264" s="200"/>
      <c r="BL264" s="200"/>
      <c r="BM264" s="200"/>
      <c r="BN264" s="200"/>
      <c r="BO264" s="200"/>
      <c r="BP264" s="200"/>
      <c r="BQ264" s="200"/>
      <c r="BR264" s="200"/>
      <c r="BS264" s="200"/>
      <c r="BT264" s="200"/>
      <c r="BU264" s="200"/>
      <c r="BV264" s="200"/>
      <c r="BW264" s="200"/>
      <c r="BX264" s="200"/>
    </row>
    <row r="265" spans="1:76" x14ac:dyDescent="0.2">
      <c r="A265" s="200"/>
      <c r="B265" s="200"/>
      <c r="C265" s="200"/>
      <c r="D265" s="200"/>
      <c r="E265" s="200"/>
      <c r="F265" s="200"/>
      <c r="G265" s="200"/>
      <c r="H265" s="200"/>
      <c r="I265" s="200"/>
      <c r="J265" s="200"/>
      <c r="K265" s="200"/>
      <c r="L265" s="200"/>
      <c r="M265" s="200"/>
      <c r="N265" s="200"/>
      <c r="O265" s="200"/>
      <c r="P265" s="200"/>
      <c r="Q265" s="200"/>
      <c r="R265" s="200"/>
      <c r="S265" s="200"/>
      <c r="T265" s="200"/>
      <c r="U265" s="200"/>
      <c r="V265" s="200"/>
      <c r="W265" s="200"/>
      <c r="X265" s="200"/>
      <c r="Y265" s="200"/>
      <c r="Z265" s="200"/>
      <c r="AA265" s="200"/>
      <c r="AB265" s="200"/>
      <c r="AC265" s="200"/>
      <c r="AD265" s="200"/>
      <c r="AE265" s="200"/>
      <c r="AF265" s="200"/>
      <c r="AG265" s="200"/>
      <c r="AH265" s="200"/>
      <c r="AI265" s="200"/>
      <c r="AJ265" s="200"/>
      <c r="AK265" s="200"/>
      <c r="AL265" s="200"/>
      <c r="AM265" s="200"/>
      <c r="AN265" s="200"/>
      <c r="AO265" s="200"/>
      <c r="AP265" s="200"/>
      <c r="AQ265" s="200"/>
      <c r="AR265" s="200"/>
      <c r="AS265" s="200"/>
      <c r="AT265" s="200"/>
      <c r="AU265" s="200"/>
      <c r="AV265" s="200"/>
      <c r="AW265" s="200"/>
      <c r="AX265" s="200"/>
      <c r="AY265" s="200"/>
      <c r="AZ265" s="200"/>
      <c r="BA265" s="200"/>
      <c r="BB265" s="200"/>
      <c r="BC265" s="200"/>
      <c r="BD265" s="200"/>
      <c r="BE265" s="200"/>
      <c r="BF265" s="200"/>
      <c r="BG265" s="200"/>
      <c r="BH265" s="200"/>
      <c r="BI265" s="200"/>
      <c r="BJ265" s="200"/>
      <c r="BK265" s="200"/>
      <c r="BL265" s="200"/>
      <c r="BM265" s="200"/>
      <c r="BN265" s="200"/>
      <c r="BO265" s="200"/>
      <c r="BP265" s="200"/>
      <c r="BQ265" s="200"/>
      <c r="BR265" s="200"/>
      <c r="BS265" s="200"/>
      <c r="BT265" s="200"/>
      <c r="BU265" s="200"/>
      <c r="BV265" s="200"/>
      <c r="BW265" s="200"/>
      <c r="BX265" s="200"/>
    </row>
    <row r="266" spans="1:76" x14ac:dyDescent="0.2">
      <c r="A266" s="200"/>
      <c r="B266" s="200"/>
      <c r="C266" s="200"/>
      <c r="D266" s="200"/>
      <c r="E266" s="200"/>
      <c r="F266" s="200"/>
      <c r="G266" s="200"/>
      <c r="H266" s="200"/>
      <c r="I266" s="200"/>
      <c r="J266" s="200"/>
      <c r="K266" s="200"/>
      <c r="L266" s="200"/>
      <c r="M266" s="200"/>
      <c r="N266" s="200"/>
      <c r="O266" s="200"/>
      <c r="P266" s="200"/>
      <c r="Q266" s="200"/>
      <c r="R266" s="200"/>
      <c r="S266" s="200"/>
      <c r="T266" s="200"/>
      <c r="U266" s="200"/>
      <c r="V266" s="200"/>
      <c r="W266" s="200"/>
      <c r="X266" s="200"/>
      <c r="Y266" s="200"/>
      <c r="Z266" s="200"/>
      <c r="AA266" s="200"/>
      <c r="AB266" s="200"/>
      <c r="AC266" s="200"/>
      <c r="AD266" s="200"/>
      <c r="AE266" s="200"/>
      <c r="AF266" s="200"/>
      <c r="AG266" s="200"/>
      <c r="AH266" s="200"/>
      <c r="AI266" s="200"/>
      <c r="AJ266" s="200"/>
      <c r="AK266" s="200"/>
      <c r="AL266" s="200"/>
      <c r="AM266" s="200"/>
      <c r="AN266" s="200"/>
      <c r="AO266" s="200"/>
      <c r="AP266" s="200"/>
      <c r="AQ266" s="200"/>
      <c r="AR266" s="200"/>
      <c r="AS266" s="200"/>
      <c r="AT266" s="200"/>
      <c r="AU266" s="200"/>
      <c r="AV266" s="200"/>
      <c r="AW266" s="200"/>
      <c r="AX266" s="200"/>
      <c r="AY266" s="200"/>
      <c r="AZ266" s="200"/>
      <c r="BA266" s="200"/>
      <c r="BB266" s="200"/>
      <c r="BC266" s="200"/>
      <c r="BD266" s="200"/>
      <c r="BE266" s="200"/>
      <c r="BF266" s="200"/>
      <c r="BG266" s="200"/>
      <c r="BH266" s="200"/>
      <c r="BI266" s="200"/>
      <c r="BJ266" s="200"/>
      <c r="BK266" s="200"/>
      <c r="BL266" s="200"/>
      <c r="BM266" s="200"/>
      <c r="BN266" s="200"/>
      <c r="BO266" s="200"/>
      <c r="BP266" s="200"/>
      <c r="BQ266" s="200"/>
      <c r="BR266" s="200"/>
      <c r="BS266" s="200"/>
      <c r="BT266" s="200"/>
      <c r="BU266" s="200"/>
      <c r="BV266" s="200"/>
      <c r="BW266" s="200"/>
      <c r="BX266" s="200"/>
    </row>
    <row r="267" spans="1:76" x14ac:dyDescent="0.2">
      <c r="A267" s="200"/>
      <c r="B267" s="200"/>
      <c r="C267" s="200"/>
      <c r="D267" s="200"/>
      <c r="E267" s="200"/>
      <c r="F267" s="200"/>
      <c r="G267" s="200"/>
      <c r="H267" s="200"/>
      <c r="I267" s="200"/>
      <c r="J267" s="200"/>
      <c r="K267" s="200"/>
      <c r="L267" s="200"/>
      <c r="M267" s="200"/>
      <c r="N267" s="200"/>
      <c r="O267" s="200"/>
      <c r="P267" s="200"/>
      <c r="Q267" s="200"/>
      <c r="R267" s="200"/>
      <c r="S267" s="200"/>
      <c r="T267" s="200"/>
      <c r="U267" s="200"/>
      <c r="V267" s="200"/>
      <c r="W267" s="200"/>
      <c r="X267" s="200"/>
      <c r="Y267" s="200"/>
      <c r="Z267" s="200"/>
      <c r="AA267" s="200"/>
      <c r="AB267" s="200"/>
      <c r="AC267" s="200"/>
      <c r="AD267" s="200"/>
      <c r="AE267" s="200"/>
      <c r="AF267" s="200"/>
      <c r="AG267" s="200"/>
      <c r="AH267" s="200"/>
      <c r="AI267" s="200"/>
      <c r="AJ267" s="200"/>
      <c r="AK267" s="200"/>
      <c r="AL267" s="200"/>
      <c r="AM267" s="200"/>
      <c r="AN267" s="200"/>
      <c r="AO267" s="200"/>
      <c r="AP267" s="200"/>
      <c r="AQ267" s="200"/>
      <c r="AR267" s="200"/>
      <c r="AS267" s="200"/>
      <c r="AT267" s="200"/>
      <c r="AU267" s="200"/>
      <c r="AV267" s="200"/>
      <c r="AW267" s="200"/>
      <c r="AX267" s="200"/>
      <c r="AY267" s="200"/>
      <c r="AZ267" s="200"/>
      <c r="BA267" s="200"/>
      <c r="BB267" s="200"/>
      <c r="BC267" s="200"/>
      <c r="BD267" s="200"/>
      <c r="BE267" s="200"/>
      <c r="BF267" s="200"/>
      <c r="BG267" s="200"/>
      <c r="BH267" s="200"/>
      <c r="BI267" s="200"/>
      <c r="BJ267" s="200"/>
      <c r="BK267" s="200"/>
      <c r="BL267" s="200"/>
      <c r="BM267" s="200"/>
      <c r="BN267" s="200"/>
      <c r="BO267" s="200"/>
      <c r="BP267" s="200"/>
      <c r="BQ267" s="200"/>
      <c r="BR267" s="200"/>
      <c r="BS267" s="200"/>
      <c r="BT267" s="200"/>
      <c r="BU267" s="200"/>
      <c r="BV267" s="200"/>
      <c r="BW267" s="200"/>
      <c r="BX267" s="200"/>
    </row>
    <row r="268" spans="1:76" x14ac:dyDescent="0.2">
      <c r="A268" s="200"/>
      <c r="B268" s="200"/>
      <c r="C268" s="200"/>
      <c r="D268" s="200"/>
      <c r="E268" s="200"/>
      <c r="F268" s="200"/>
      <c r="G268" s="200"/>
      <c r="H268" s="200"/>
      <c r="I268" s="200"/>
      <c r="J268" s="200"/>
      <c r="K268" s="200"/>
      <c r="L268" s="200"/>
      <c r="M268" s="200"/>
      <c r="N268" s="200"/>
      <c r="O268" s="200"/>
      <c r="P268" s="200"/>
      <c r="Q268" s="200"/>
      <c r="R268" s="200"/>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0"/>
      <c r="BC268" s="200"/>
      <c r="BD268" s="200"/>
      <c r="BE268" s="200"/>
      <c r="BF268" s="200"/>
      <c r="BG268" s="200"/>
      <c r="BH268" s="200"/>
      <c r="BI268" s="200"/>
      <c r="BJ268" s="200"/>
      <c r="BK268" s="200"/>
      <c r="BL268" s="200"/>
      <c r="BM268" s="200"/>
      <c r="BN268" s="200"/>
      <c r="BO268" s="200"/>
      <c r="BP268" s="200"/>
      <c r="BQ268" s="200"/>
      <c r="BR268" s="200"/>
      <c r="BS268" s="200"/>
      <c r="BT268" s="200"/>
      <c r="BU268" s="200"/>
      <c r="BV268" s="200"/>
      <c r="BW268" s="200"/>
      <c r="BX268" s="200"/>
    </row>
    <row r="269" spans="1:76" x14ac:dyDescent="0.2">
      <c r="A269" s="200"/>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c r="AI269" s="200"/>
      <c r="AJ269" s="200"/>
      <c r="AK269" s="200"/>
      <c r="AL269" s="200"/>
      <c r="AM269" s="200"/>
      <c r="AN269" s="200"/>
      <c r="AO269" s="200"/>
      <c r="AP269" s="200"/>
      <c r="AQ269" s="200"/>
      <c r="AR269" s="200"/>
      <c r="AS269" s="200"/>
      <c r="AT269" s="200"/>
      <c r="AU269" s="200"/>
      <c r="AV269" s="200"/>
      <c r="AW269" s="200"/>
      <c r="AX269" s="200"/>
      <c r="AY269" s="200"/>
      <c r="AZ269" s="200"/>
      <c r="BA269" s="200"/>
      <c r="BB269" s="200"/>
      <c r="BC269" s="200"/>
      <c r="BD269" s="200"/>
      <c r="BE269" s="200"/>
      <c r="BF269" s="200"/>
      <c r="BG269" s="200"/>
      <c r="BH269" s="200"/>
      <c r="BI269" s="200"/>
      <c r="BJ269" s="200"/>
      <c r="BK269" s="200"/>
      <c r="BL269" s="200"/>
      <c r="BM269" s="200"/>
      <c r="BN269" s="200"/>
      <c r="BO269" s="200"/>
      <c r="BP269" s="200"/>
      <c r="BQ269" s="200"/>
      <c r="BR269" s="200"/>
      <c r="BS269" s="200"/>
      <c r="BT269" s="200"/>
      <c r="BU269" s="200"/>
      <c r="BV269" s="200"/>
      <c r="BW269" s="200"/>
      <c r="BX269" s="200"/>
    </row>
    <row r="270" spans="1:76" x14ac:dyDescent="0.2">
      <c r="A270" s="200"/>
      <c r="B270" s="200"/>
      <c r="C270" s="200"/>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0"/>
      <c r="BR270" s="200"/>
      <c r="BS270" s="200"/>
      <c r="BT270" s="200"/>
      <c r="BU270" s="200"/>
      <c r="BV270" s="200"/>
      <c r="BW270" s="200"/>
      <c r="BX270" s="200"/>
    </row>
    <row r="271" spans="1:76" x14ac:dyDescent="0.2">
      <c r="A271" s="200"/>
      <c r="B271" s="200"/>
      <c r="C271" s="200"/>
      <c r="D271" s="200"/>
      <c r="E271" s="200"/>
      <c r="F271" s="200"/>
      <c r="G271" s="200"/>
      <c r="H271" s="200"/>
      <c r="I271" s="200"/>
      <c r="J271" s="200"/>
      <c r="K271" s="200"/>
      <c r="L271" s="200"/>
      <c r="M271" s="200"/>
      <c r="N271" s="200"/>
      <c r="O271" s="200"/>
      <c r="P271" s="200"/>
      <c r="Q271" s="200"/>
      <c r="R271" s="200"/>
      <c r="S271" s="200"/>
      <c r="T271" s="200"/>
      <c r="U271" s="200"/>
      <c r="V271" s="200"/>
      <c r="W271" s="200"/>
      <c r="X271" s="200"/>
      <c r="Y271" s="200"/>
      <c r="Z271" s="200"/>
      <c r="AA271" s="200"/>
      <c r="AB271" s="200"/>
      <c r="AC271" s="200"/>
      <c r="AD271" s="200"/>
      <c r="AE271" s="200"/>
      <c r="AF271" s="200"/>
      <c r="AG271" s="200"/>
      <c r="AH271" s="200"/>
      <c r="AI271" s="200"/>
      <c r="AJ271" s="200"/>
      <c r="AK271" s="200"/>
      <c r="AL271" s="200"/>
      <c r="AM271" s="200"/>
      <c r="AN271" s="200"/>
      <c r="AO271" s="200"/>
      <c r="AP271" s="200"/>
      <c r="AQ271" s="200"/>
      <c r="AR271" s="200"/>
      <c r="AS271" s="200"/>
      <c r="AT271" s="200"/>
      <c r="AU271" s="200"/>
      <c r="AV271" s="200"/>
      <c r="AW271" s="200"/>
      <c r="AX271" s="200"/>
      <c r="AY271" s="200"/>
      <c r="AZ271" s="200"/>
      <c r="BA271" s="200"/>
      <c r="BB271" s="200"/>
      <c r="BC271" s="200"/>
      <c r="BD271" s="200"/>
      <c r="BE271" s="200"/>
      <c r="BF271" s="200"/>
      <c r="BG271" s="200"/>
      <c r="BH271" s="200"/>
      <c r="BI271" s="200"/>
      <c r="BJ271" s="200"/>
      <c r="BK271" s="200"/>
      <c r="BL271" s="200"/>
      <c r="BM271" s="200"/>
      <c r="BN271" s="200"/>
      <c r="BO271" s="200"/>
      <c r="BP271" s="200"/>
      <c r="BQ271" s="200"/>
      <c r="BR271" s="200"/>
      <c r="BS271" s="200"/>
      <c r="BT271" s="200"/>
      <c r="BU271" s="200"/>
      <c r="BV271" s="200"/>
      <c r="BW271" s="200"/>
      <c r="BX271" s="200"/>
    </row>
    <row r="272" spans="1:76" x14ac:dyDescent="0.2">
      <c r="A272" s="200"/>
      <c r="B272" s="200"/>
      <c r="C272" s="200"/>
      <c r="D272" s="200"/>
      <c r="E272" s="200"/>
      <c r="F272" s="200"/>
      <c r="G272" s="200"/>
      <c r="H272" s="200"/>
      <c r="I272" s="200"/>
      <c r="J272" s="200"/>
      <c r="K272" s="200"/>
      <c r="L272" s="200"/>
      <c r="M272" s="200"/>
      <c r="N272" s="200"/>
      <c r="O272" s="200"/>
      <c r="P272" s="200"/>
      <c r="Q272" s="200"/>
      <c r="R272" s="200"/>
      <c r="S272" s="200"/>
      <c r="T272" s="200"/>
      <c r="U272" s="200"/>
      <c r="V272" s="200"/>
      <c r="W272" s="200"/>
      <c r="X272" s="200"/>
      <c r="Y272" s="200"/>
      <c r="Z272" s="200"/>
      <c r="AA272" s="200"/>
      <c r="AB272" s="200"/>
      <c r="AC272" s="200"/>
      <c r="AD272" s="200"/>
      <c r="AE272" s="200"/>
      <c r="AF272" s="200"/>
      <c r="AG272" s="200"/>
      <c r="AH272" s="200"/>
      <c r="AI272" s="200"/>
      <c r="AJ272" s="200"/>
      <c r="AK272" s="200"/>
      <c r="AL272" s="200"/>
      <c r="AM272" s="200"/>
      <c r="AN272" s="200"/>
      <c r="AO272" s="200"/>
      <c r="AP272" s="200"/>
      <c r="AQ272" s="200"/>
      <c r="AR272" s="200"/>
      <c r="AS272" s="200"/>
      <c r="AT272" s="200"/>
      <c r="AU272" s="200"/>
      <c r="AV272" s="200"/>
      <c r="AW272" s="200"/>
      <c r="AX272" s="200"/>
      <c r="AY272" s="200"/>
      <c r="AZ272" s="200"/>
      <c r="BA272" s="200"/>
      <c r="BB272" s="200"/>
      <c r="BC272" s="200"/>
      <c r="BD272" s="200"/>
      <c r="BE272" s="200"/>
      <c r="BF272" s="200"/>
      <c r="BG272" s="200"/>
      <c r="BH272" s="200"/>
      <c r="BI272" s="200"/>
      <c r="BJ272" s="200"/>
      <c r="BK272" s="200"/>
      <c r="BL272" s="200"/>
      <c r="BM272" s="200"/>
      <c r="BN272" s="200"/>
      <c r="BO272" s="200"/>
      <c r="BP272" s="200"/>
      <c r="BQ272" s="200"/>
      <c r="BR272" s="200"/>
      <c r="BS272" s="200"/>
      <c r="BT272" s="200"/>
      <c r="BU272" s="200"/>
      <c r="BV272" s="200"/>
      <c r="BW272" s="200"/>
      <c r="BX272" s="200"/>
    </row>
    <row r="273" spans="1:76" x14ac:dyDescent="0.2">
      <c r="A273" s="200"/>
      <c r="B273" s="200"/>
      <c r="C273" s="200"/>
      <c r="D273" s="200"/>
      <c r="E273" s="200"/>
      <c r="F273" s="200"/>
      <c r="G273" s="200"/>
      <c r="H273" s="200"/>
      <c r="I273" s="200"/>
      <c r="J273" s="200"/>
      <c r="K273" s="200"/>
      <c r="L273" s="200"/>
      <c r="M273" s="200"/>
      <c r="N273" s="200"/>
      <c r="O273" s="200"/>
      <c r="P273" s="200"/>
      <c r="Q273" s="200"/>
      <c r="R273" s="200"/>
      <c r="S273" s="200"/>
      <c r="T273" s="200"/>
      <c r="U273" s="200"/>
      <c r="V273" s="200"/>
      <c r="W273" s="200"/>
      <c r="X273" s="200"/>
      <c r="Y273" s="200"/>
      <c r="Z273" s="200"/>
      <c r="AA273" s="200"/>
      <c r="AB273" s="200"/>
      <c r="AC273" s="200"/>
      <c r="AD273" s="200"/>
      <c r="AE273" s="200"/>
      <c r="AF273" s="200"/>
      <c r="AG273" s="200"/>
      <c r="AH273" s="200"/>
      <c r="AI273" s="200"/>
      <c r="AJ273" s="200"/>
      <c r="AK273" s="200"/>
      <c r="AL273" s="200"/>
      <c r="AM273" s="200"/>
      <c r="AN273" s="200"/>
      <c r="AO273" s="200"/>
      <c r="AP273" s="200"/>
      <c r="AQ273" s="200"/>
      <c r="AR273" s="200"/>
      <c r="AS273" s="200"/>
      <c r="AT273" s="200"/>
      <c r="AU273" s="200"/>
      <c r="AV273" s="200"/>
      <c r="AW273" s="200"/>
      <c r="AX273" s="200"/>
      <c r="AY273" s="200"/>
      <c r="AZ273" s="200"/>
      <c r="BA273" s="200"/>
      <c r="BB273" s="200"/>
      <c r="BC273" s="200"/>
      <c r="BD273" s="200"/>
      <c r="BE273" s="200"/>
      <c r="BF273" s="200"/>
      <c r="BG273" s="200"/>
      <c r="BH273" s="200"/>
      <c r="BI273" s="200"/>
      <c r="BJ273" s="200"/>
      <c r="BK273" s="200"/>
      <c r="BL273" s="200"/>
      <c r="BM273" s="200"/>
      <c r="BN273" s="200"/>
      <c r="BO273" s="200"/>
      <c r="BP273" s="200"/>
      <c r="BQ273" s="200"/>
      <c r="BR273" s="200"/>
      <c r="BS273" s="200"/>
      <c r="BT273" s="200"/>
      <c r="BU273" s="200"/>
      <c r="BV273" s="200"/>
      <c r="BW273" s="200"/>
      <c r="BX273" s="200"/>
    </row>
    <row r="274" spans="1:76" x14ac:dyDescent="0.2">
      <c r="A274" s="200"/>
      <c r="B274" s="200"/>
      <c r="C274" s="200"/>
      <c r="D274" s="200"/>
      <c r="E274" s="200"/>
      <c r="F274" s="200"/>
      <c r="G274" s="200"/>
      <c r="H274" s="200"/>
      <c r="I274" s="200"/>
      <c r="J274" s="200"/>
      <c r="K274" s="200"/>
      <c r="L274" s="200"/>
      <c r="M274" s="200"/>
      <c r="N274" s="200"/>
      <c r="O274" s="200"/>
      <c r="P274" s="200"/>
      <c r="Q274" s="200"/>
      <c r="R274" s="200"/>
      <c r="S274" s="200"/>
      <c r="T274" s="200"/>
      <c r="U274" s="200"/>
      <c r="V274" s="200"/>
      <c r="W274" s="200"/>
      <c r="X274" s="200"/>
      <c r="Y274" s="200"/>
      <c r="Z274" s="200"/>
      <c r="AA274" s="200"/>
      <c r="AB274" s="200"/>
      <c r="AC274" s="200"/>
      <c r="AD274" s="200"/>
      <c r="AE274" s="200"/>
      <c r="AF274" s="200"/>
      <c r="AG274" s="200"/>
      <c r="AH274" s="200"/>
      <c r="AI274" s="200"/>
      <c r="AJ274" s="200"/>
      <c r="AK274" s="200"/>
      <c r="AL274" s="200"/>
      <c r="AM274" s="200"/>
      <c r="AN274" s="200"/>
      <c r="AO274" s="200"/>
      <c r="AP274" s="200"/>
      <c r="AQ274" s="200"/>
      <c r="AR274" s="200"/>
      <c r="AS274" s="200"/>
      <c r="AT274" s="200"/>
      <c r="AU274" s="200"/>
      <c r="AV274" s="200"/>
      <c r="AW274" s="200"/>
      <c r="AX274" s="200"/>
      <c r="AY274" s="200"/>
      <c r="AZ274" s="200"/>
      <c r="BA274" s="200"/>
      <c r="BB274" s="200"/>
      <c r="BC274" s="200"/>
      <c r="BD274" s="200"/>
      <c r="BE274" s="200"/>
      <c r="BF274" s="200"/>
      <c r="BG274" s="200"/>
      <c r="BH274" s="200"/>
      <c r="BI274" s="200"/>
      <c r="BJ274" s="200"/>
      <c r="BK274" s="200"/>
      <c r="BL274" s="200"/>
      <c r="BM274" s="200"/>
      <c r="BN274" s="200"/>
      <c r="BO274" s="200"/>
      <c r="BP274" s="200"/>
      <c r="BQ274" s="200"/>
      <c r="BR274" s="200"/>
      <c r="BS274" s="200"/>
      <c r="BT274" s="200"/>
      <c r="BU274" s="200"/>
      <c r="BV274" s="200"/>
      <c r="BW274" s="200"/>
      <c r="BX274" s="200"/>
    </row>
    <row r="275" spans="1:76" x14ac:dyDescent="0.2">
      <c r="A275" s="200"/>
      <c r="B275" s="200"/>
      <c r="C275" s="200"/>
      <c r="D275" s="200"/>
      <c r="E275" s="200"/>
      <c r="F275" s="200"/>
      <c r="G275" s="200"/>
      <c r="H275" s="200"/>
      <c r="I275" s="200"/>
      <c r="J275" s="200"/>
      <c r="K275" s="200"/>
      <c r="L275" s="200"/>
      <c r="M275" s="200"/>
      <c r="N275" s="200"/>
      <c r="O275" s="200"/>
      <c r="P275" s="200"/>
      <c r="Q275" s="200"/>
      <c r="R275" s="200"/>
      <c r="S275" s="200"/>
      <c r="T275" s="200"/>
      <c r="U275" s="200"/>
      <c r="V275" s="200"/>
      <c r="W275" s="200"/>
      <c r="X275" s="200"/>
      <c r="Y275" s="200"/>
      <c r="Z275" s="200"/>
      <c r="AA275" s="200"/>
      <c r="AB275" s="200"/>
      <c r="AC275" s="200"/>
      <c r="AD275" s="200"/>
      <c r="AE275" s="200"/>
      <c r="AF275" s="200"/>
      <c r="AG275" s="200"/>
      <c r="AH275" s="200"/>
      <c r="AI275" s="200"/>
      <c r="AJ275" s="200"/>
      <c r="AK275" s="200"/>
      <c r="AL275" s="200"/>
      <c r="AM275" s="200"/>
      <c r="AN275" s="200"/>
      <c r="AO275" s="200"/>
      <c r="AP275" s="200"/>
      <c r="AQ275" s="200"/>
      <c r="AR275" s="200"/>
      <c r="AS275" s="200"/>
      <c r="AT275" s="200"/>
      <c r="AU275" s="200"/>
      <c r="AV275" s="200"/>
      <c r="AW275" s="200"/>
      <c r="AX275" s="200"/>
      <c r="AY275" s="200"/>
      <c r="AZ275" s="200"/>
      <c r="BA275" s="200"/>
      <c r="BB275" s="200"/>
      <c r="BC275" s="200"/>
      <c r="BD275" s="200"/>
      <c r="BE275" s="200"/>
      <c r="BF275" s="200"/>
      <c r="BG275" s="200"/>
      <c r="BH275" s="200"/>
      <c r="BI275" s="200"/>
      <c r="BJ275" s="200"/>
      <c r="BK275" s="200"/>
      <c r="BL275" s="200"/>
      <c r="BM275" s="200"/>
      <c r="BN275" s="200"/>
      <c r="BO275" s="200"/>
      <c r="BP275" s="200"/>
      <c r="BQ275" s="200"/>
      <c r="BR275" s="200"/>
      <c r="BS275" s="200"/>
      <c r="BT275" s="200"/>
      <c r="BU275" s="200"/>
      <c r="BV275" s="200"/>
      <c r="BW275" s="200"/>
      <c r="BX275" s="200"/>
    </row>
    <row r="276" spans="1:76" x14ac:dyDescent="0.2">
      <c r="A276" s="200"/>
      <c r="B276" s="200"/>
      <c r="C276" s="200"/>
      <c r="D276" s="200"/>
      <c r="E276" s="200"/>
      <c r="F276" s="200"/>
      <c r="G276" s="200"/>
      <c r="H276" s="200"/>
      <c r="I276" s="200"/>
      <c r="J276" s="200"/>
      <c r="K276" s="200"/>
      <c r="L276" s="200"/>
      <c r="M276" s="200"/>
      <c r="N276" s="200"/>
      <c r="O276" s="200"/>
      <c r="P276" s="200"/>
      <c r="Q276" s="200"/>
      <c r="R276" s="200"/>
      <c r="S276" s="200"/>
      <c r="T276" s="200"/>
      <c r="U276" s="200"/>
      <c r="V276" s="200"/>
      <c r="W276" s="200"/>
      <c r="X276" s="200"/>
      <c r="Y276" s="200"/>
      <c r="Z276" s="200"/>
      <c r="AA276" s="200"/>
      <c r="AB276" s="200"/>
      <c r="AC276" s="200"/>
      <c r="AD276" s="200"/>
      <c r="AE276" s="200"/>
      <c r="AF276" s="200"/>
      <c r="AG276" s="200"/>
      <c r="AH276" s="200"/>
      <c r="AI276" s="200"/>
      <c r="AJ276" s="200"/>
      <c r="AK276" s="200"/>
      <c r="AL276" s="200"/>
      <c r="AM276" s="200"/>
      <c r="AN276" s="200"/>
      <c r="AO276" s="200"/>
      <c r="AP276" s="200"/>
      <c r="AQ276" s="200"/>
      <c r="AR276" s="200"/>
      <c r="AS276" s="200"/>
      <c r="AT276" s="200"/>
      <c r="AU276" s="200"/>
      <c r="AV276" s="200"/>
      <c r="AW276" s="200"/>
      <c r="AX276" s="200"/>
      <c r="AY276" s="200"/>
      <c r="AZ276" s="200"/>
      <c r="BA276" s="200"/>
      <c r="BB276" s="200"/>
      <c r="BC276" s="200"/>
      <c r="BD276" s="200"/>
      <c r="BE276" s="200"/>
      <c r="BF276" s="200"/>
      <c r="BG276" s="200"/>
      <c r="BH276" s="200"/>
      <c r="BI276" s="200"/>
      <c r="BJ276" s="200"/>
      <c r="BK276" s="200"/>
      <c r="BL276" s="200"/>
      <c r="BM276" s="200"/>
      <c r="BN276" s="200"/>
      <c r="BO276" s="200"/>
      <c r="BP276" s="200"/>
      <c r="BQ276" s="200"/>
      <c r="BR276" s="200"/>
      <c r="BS276" s="200"/>
      <c r="BT276" s="200"/>
      <c r="BU276" s="200"/>
      <c r="BV276" s="200"/>
      <c r="BW276" s="200"/>
      <c r="BX276" s="200"/>
    </row>
    <row r="277" spans="1:76" x14ac:dyDescent="0.2">
      <c r="A277" s="200"/>
      <c r="B277" s="200"/>
      <c r="C277" s="200"/>
      <c r="D277" s="200"/>
      <c r="E277" s="200"/>
      <c r="F277" s="200"/>
      <c r="G277" s="200"/>
      <c r="H277" s="200"/>
      <c r="I277" s="200"/>
      <c r="J277" s="200"/>
      <c r="K277" s="200"/>
      <c r="L277" s="200"/>
      <c r="M277" s="200"/>
      <c r="N277" s="200"/>
      <c r="O277" s="200"/>
      <c r="P277" s="200"/>
      <c r="Q277" s="200"/>
      <c r="R277" s="200"/>
      <c r="S277" s="200"/>
      <c r="T277" s="200"/>
      <c r="U277" s="200"/>
      <c r="V277" s="200"/>
      <c r="W277" s="200"/>
      <c r="X277" s="200"/>
      <c r="Y277" s="200"/>
      <c r="Z277" s="200"/>
      <c r="AA277" s="200"/>
      <c r="AB277" s="200"/>
      <c r="AC277" s="200"/>
      <c r="AD277" s="200"/>
      <c r="AE277" s="200"/>
      <c r="AF277" s="200"/>
      <c r="AG277" s="200"/>
      <c r="AH277" s="200"/>
      <c r="AI277" s="200"/>
      <c r="AJ277" s="200"/>
      <c r="AK277" s="200"/>
      <c r="AL277" s="200"/>
      <c r="AM277" s="200"/>
      <c r="AN277" s="200"/>
      <c r="AO277" s="200"/>
      <c r="AP277" s="200"/>
      <c r="AQ277" s="200"/>
      <c r="AR277" s="200"/>
      <c r="AS277" s="200"/>
      <c r="AT277" s="200"/>
      <c r="AU277" s="200"/>
      <c r="AV277" s="200"/>
      <c r="AW277" s="200"/>
      <c r="AX277" s="200"/>
      <c r="AY277" s="200"/>
      <c r="AZ277" s="200"/>
      <c r="BA277" s="200"/>
      <c r="BB277" s="200"/>
      <c r="BC277" s="200"/>
      <c r="BD277" s="200"/>
      <c r="BE277" s="200"/>
      <c r="BF277" s="200"/>
      <c r="BG277" s="200"/>
      <c r="BH277" s="200"/>
      <c r="BI277" s="200"/>
      <c r="BJ277" s="200"/>
      <c r="BK277" s="200"/>
      <c r="BL277" s="200"/>
      <c r="BM277" s="200"/>
      <c r="BN277" s="200"/>
      <c r="BO277" s="200"/>
      <c r="BP277" s="200"/>
      <c r="BQ277" s="200"/>
      <c r="BR277" s="200"/>
      <c r="BS277" s="200"/>
      <c r="BT277" s="200"/>
      <c r="BU277" s="200"/>
      <c r="BV277" s="200"/>
      <c r="BW277" s="200"/>
      <c r="BX277" s="200"/>
    </row>
    <row r="278" spans="1:76" x14ac:dyDescent="0.2">
      <c r="A278" s="200"/>
      <c r="B278" s="200"/>
      <c r="C278" s="200"/>
      <c r="D278" s="200"/>
      <c r="E278" s="200"/>
      <c r="F278" s="200"/>
      <c r="G278" s="200"/>
      <c r="H278" s="200"/>
      <c r="I278" s="200"/>
      <c r="J278" s="200"/>
      <c r="K278" s="200"/>
      <c r="L278" s="200"/>
      <c r="M278" s="200"/>
      <c r="N278" s="200"/>
      <c r="O278" s="200"/>
      <c r="P278" s="200"/>
      <c r="Q278" s="200"/>
      <c r="R278" s="200"/>
      <c r="S278" s="200"/>
      <c r="T278" s="200"/>
      <c r="U278" s="200"/>
      <c r="V278" s="200"/>
      <c r="W278" s="200"/>
      <c r="X278" s="200"/>
      <c r="Y278" s="200"/>
      <c r="Z278" s="200"/>
      <c r="AA278" s="200"/>
      <c r="AB278" s="200"/>
      <c r="AC278" s="200"/>
      <c r="AD278" s="200"/>
      <c r="AE278" s="200"/>
      <c r="AF278" s="200"/>
      <c r="AG278" s="200"/>
      <c r="AH278" s="200"/>
      <c r="AI278" s="200"/>
      <c r="AJ278" s="200"/>
      <c r="AK278" s="200"/>
      <c r="AL278" s="200"/>
      <c r="AM278" s="200"/>
      <c r="AN278" s="200"/>
      <c r="AO278" s="200"/>
      <c r="AP278" s="200"/>
      <c r="AQ278" s="200"/>
      <c r="AR278" s="200"/>
      <c r="AS278" s="200"/>
      <c r="AT278" s="200"/>
      <c r="AU278" s="200"/>
      <c r="AV278" s="200"/>
      <c r="AW278" s="200"/>
      <c r="AX278" s="200"/>
      <c r="AY278" s="200"/>
      <c r="AZ278" s="200"/>
      <c r="BA278" s="200"/>
      <c r="BB278" s="200"/>
      <c r="BC278" s="200"/>
      <c r="BD278" s="200"/>
      <c r="BE278" s="200"/>
      <c r="BF278" s="200"/>
      <c r="BG278" s="200"/>
      <c r="BH278" s="200"/>
      <c r="BI278" s="200"/>
      <c r="BJ278" s="200"/>
      <c r="BK278" s="200"/>
      <c r="BL278" s="200"/>
      <c r="BM278" s="200"/>
      <c r="BN278" s="200"/>
      <c r="BO278" s="200"/>
      <c r="BP278" s="200"/>
      <c r="BQ278" s="200"/>
      <c r="BR278" s="200"/>
      <c r="BS278" s="200"/>
      <c r="BT278" s="200"/>
      <c r="BU278" s="200"/>
      <c r="BV278" s="200"/>
      <c r="BW278" s="200"/>
      <c r="BX278" s="200"/>
    </row>
    <row r="279" spans="1:76" x14ac:dyDescent="0.2">
      <c r="A279" s="200"/>
      <c r="B279" s="200"/>
      <c r="C279" s="200"/>
      <c r="D279" s="200"/>
      <c r="E279" s="200"/>
      <c r="F279" s="200"/>
      <c r="G279" s="200"/>
      <c r="H279" s="200"/>
      <c r="I279" s="200"/>
      <c r="J279" s="200"/>
      <c r="K279" s="200"/>
      <c r="L279" s="200"/>
      <c r="M279" s="200"/>
      <c r="N279" s="200"/>
      <c r="O279" s="200"/>
      <c r="P279" s="200"/>
      <c r="Q279" s="200"/>
      <c r="R279" s="200"/>
      <c r="S279" s="200"/>
      <c r="T279" s="200"/>
      <c r="U279" s="200"/>
      <c r="V279" s="200"/>
      <c r="W279" s="200"/>
      <c r="X279" s="200"/>
      <c r="Y279" s="200"/>
      <c r="Z279" s="200"/>
      <c r="AA279" s="200"/>
      <c r="AB279" s="200"/>
      <c r="AC279" s="200"/>
      <c r="AD279" s="200"/>
      <c r="AE279" s="200"/>
      <c r="AF279" s="200"/>
      <c r="AG279" s="200"/>
      <c r="AH279" s="200"/>
      <c r="AI279" s="200"/>
      <c r="AJ279" s="200"/>
      <c r="AK279" s="200"/>
      <c r="AL279" s="200"/>
      <c r="AM279" s="200"/>
      <c r="AN279" s="200"/>
      <c r="AO279" s="200"/>
      <c r="AP279" s="200"/>
      <c r="AQ279" s="200"/>
      <c r="AR279" s="200"/>
      <c r="AS279" s="200"/>
      <c r="AT279" s="200"/>
      <c r="AU279" s="200"/>
      <c r="AV279" s="200"/>
      <c r="AW279" s="200"/>
      <c r="AX279" s="200"/>
      <c r="AY279" s="200"/>
      <c r="AZ279" s="200"/>
      <c r="BA279" s="200"/>
      <c r="BB279" s="200"/>
      <c r="BC279" s="200"/>
      <c r="BD279" s="200"/>
      <c r="BE279" s="200"/>
      <c r="BF279" s="200"/>
      <c r="BG279" s="200"/>
      <c r="BH279" s="200"/>
      <c r="BI279" s="200"/>
      <c r="BJ279" s="200"/>
      <c r="BK279" s="200"/>
      <c r="BL279" s="200"/>
      <c r="BM279" s="200"/>
      <c r="BN279" s="200"/>
      <c r="BO279" s="200"/>
      <c r="BP279" s="200"/>
      <c r="BQ279" s="200"/>
      <c r="BR279" s="200"/>
      <c r="BS279" s="200"/>
      <c r="BT279" s="200"/>
      <c r="BU279" s="200"/>
      <c r="BV279" s="200"/>
      <c r="BW279" s="200"/>
      <c r="BX279" s="200"/>
    </row>
    <row r="280" spans="1:76" x14ac:dyDescent="0.2">
      <c r="A280" s="200"/>
      <c r="B280" s="200"/>
      <c r="C280" s="200"/>
      <c r="D280" s="200"/>
      <c r="E280" s="200"/>
      <c r="F280" s="200"/>
      <c r="G280" s="200"/>
      <c r="H280" s="200"/>
      <c r="I280" s="200"/>
      <c r="J280" s="200"/>
      <c r="K280" s="200"/>
      <c r="L280" s="200"/>
      <c r="M280" s="200"/>
      <c r="N280" s="200"/>
      <c r="O280" s="200"/>
      <c r="P280" s="200"/>
      <c r="Q280" s="200"/>
      <c r="R280" s="200"/>
      <c r="S280" s="200"/>
      <c r="T280" s="200"/>
      <c r="U280" s="200"/>
      <c r="V280" s="200"/>
      <c r="W280" s="200"/>
      <c r="X280" s="200"/>
      <c r="Y280" s="200"/>
      <c r="Z280" s="200"/>
      <c r="AA280" s="200"/>
      <c r="AB280" s="200"/>
      <c r="AC280" s="200"/>
      <c r="AD280" s="200"/>
      <c r="AE280" s="200"/>
      <c r="AF280" s="200"/>
      <c r="AG280" s="200"/>
      <c r="AH280" s="200"/>
      <c r="AI280" s="200"/>
      <c r="AJ280" s="200"/>
      <c r="AK280" s="200"/>
      <c r="AL280" s="200"/>
      <c r="AM280" s="200"/>
      <c r="AN280" s="200"/>
      <c r="AO280" s="200"/>
      <c r="AP280" s="200"/>
      <c r="AQ280" s="200"/>
      <c r="AR280" s="200"/>
      <c r="AS280" s="200"/>
      <c r="AT280" s="200"/>
      <c r="AU280" s="200"/>
      <c r="AV280" s="200"/>
      <c r="AW280" s="200"/>
      <c r="AX280" s="200"/>
      <c r="AY280" s="200"/>
      <c r="AZ280" s="200"/>
      <c r="BA280" s="200"/>
      <c r="BB280" s="200"/>
      <c r="BC280" s="200"/>
      <c r="BD280" s="200"/>
      <c r="BE280" s="200"/>
      <c r="BF280" s="200"/>
      <c r="BG280" s="200"/>
      <c r="BH280" s="200"/>
      <c r="BI280" s="200"/>
      <c r="BJ280" s="200"/>
      <c r="BK280" s="200"/>
      <c r="BL280" s="200"/>
      <c r="BM280" s="200"/>
      <c r="BN280" s="200"/>
      <c r="BO280" s="200"/>
      <c r="BP280" s="200"/>
      <c r="BQ280" s="200"/>
      <c r="BR280" s="200"/>
      <c r="BS280" s="200"/>
      <c r="BT280" s="200"/>
      <c r="BU280" s="200"/>
      <c r="BV280" s="200"/>
      <c r="BW280" s="200"/>
      <c r="BX280" s="200"/>
    </row>
    <row r="281" spans="1:76" x14ac:dyDescent="0.2">
      <c r="A281" s="200"/>
      <c r="B281" s="200"/>
      <c r="C281" s="200"/>
      <c r="D281" s="200"/>
      <c r="E281" s="200"/>
      <c r="F281" s="200"/>
      <c r="G281" s="200"/>
      <c r="H281" s="200"/>
      <c r="I281" s="200"/>
      <c r="J281" s="200"/>
      <c r="K281" s="200"/>
      <c r="L281" s="200"/>
      <c r="M281" s="200"/>
      <c r="N281" s="200"/>
      <c r="O281" s="200"/>
      <c r="P281" s="200"/>
      <c r="Q281" s="200"/>
      <c r="R281" s="200"/>
      <c r="S281" s="200"/>
      <c r="T281" s="200"/>
      <c r="U281" s="200"/>
      <c r="V281" s="200"/>
      <c r="W281" s="200"/>
      <c r="X281" s="200"/>
      <c r="Y281" s="200"/>
      <c r="Z281" s="200"/>
      <c r="AA281" s="200"/>
      <c r="AB281" s="200"/>
      <c r="AC281" s="200"/>
      <c r="AD281" s="200"/>
      <c r="AE281" s="200"/>
      <c r="AF281" s="200"/>
      <c r="AG281" s="200"/>
      <c r="AH281" s="200"/>
      <c r="AI281" s="200"/>
      <c r="AJ281" s="200"/>
      <c r="AK281" s="200"/>
      <c r="AL281" s="200"/>
      <c r="AM281" s="200"/>
      <c r="AN281" s="200"/>
      <c r="AO281" s="200"/>
      <c r="AP281" s="200"/>
      <c r="AQ281" s="200"/>
      <c r="AR281" s="200"/>
      <c r="AS281" s="200"/>
      <c r="AT281" s="200"/>
      <c r="AU281" s="200"/>
      <c r="AV281" s="200"/>
      <c r="AW281" s="200"/>
      <c r="AX281" s="200"/>
      <c r="AY281" s="200"/>
      <c r="AZ281" s="200"/>
      <c r="BA281" s="200"/>
      <c r="BB281" s="200"/>
      <c r="BC281" s="200"/>
      <c r="BD281" s="200"/>
      <c r="BE281" s="200"/>
      <c r="BF281" s="200"/>
      <c r="BG281" s="200"/>
      <c r="BH281" s="200"/>
      <c r="BI281" s="200"/>
      <c r="BJ281" s="200"/>
      <c r="BK281" s="200"/>
      <c r="BL281" s="200"/>
      <c r="BM281" s="200"/>
      <c r="BN281" s="200"/>
      <c r="BO281" s="200"/>
      <c r="BP281" s="200"/>
      <c r="BQ281" s="200"/>
      <c r="BR281" s="200"/>
      <c r="BS281" s="200"/>
      <c r="BT281" s="200"/>
      <c r="BU281" s="200"/>
      <c r="BV281" s="200"/>
      <c r="BW281" s="200"/>
      <c r="BX281" s="200"/>
    </row>
    <row r="282" spans="1:76" x14ac:dyDescent="0.2">
      <c r="A282" s="200"/>
      <c r="B282" s="200"/>
      <c r="C282" s="200"/>
      <c r="D282" s="200"/>
      <c r="E282" s="200"/>
      <c r="F282" s="200"/>
      <c r="G282" s="200"/>
      <c r="H282" s="200"/>
      <c r="I282" s="200"/>
      <c r="J282" s="200"/>
      <c r="K282" s="200"/>
      <c r="L282" s="200"/>
      <c r="M282" s="200"/>
      <c r="N282" s="200"/>
      <c r="O282" s="200"/>
      <c r="P282" s="200"/>
      <c r="Q282" s="200"/>
      <c r="R282" s="200"/>
      <c r="S282" s="200"/>
      <c r="T282" s="200"/>
      <c r="U282" s="200"/>
      <c r="V282" s="200"/>
      <c r="W282" s="200"/>
      <c r="X282" s="200"/>
      <c r="Y282" s="200"/>
      <c r="Z282" s="200"/>
      <c r="AA282" s="200"/>
      <c r="AB282" s="200"/>
      <c r="AC282" s="200"/>
      <c r="AD282" s="200"/>
      <c r="AE282" s="200"/>
      <c r="AF282" s="200"/>
      <c r="AG282" s="200"/>
      <c r="AH282" s="200"/>
      <c r="AI282" s="200"/>
      <c r="AJ282" s="200"/>
      <c r="AK282" s="200"/>
      <c r="AL282" s="200"/>
      <c r="AM282" s="200"/>
      <c r="AN282" s="200"/>
      <c r="AO282" s="200"/>
      <c r="AP282" s="200"/>
      <c r="AQ282" s="200"/>
      <c r="AR282" s="200"/>
      <c r="AS282" s="200"/>
      <c r="AT282" s="200"/>
      <c r="AU282" s="200"/>
      <c r="AV282" s="200"/>
      <c r="AW282" s="200"/>
      <c r="AX282" s="200"/>
      <c r="AY282" s="200"/>
      <c r="AZ282" s="200"/>
      <c r="BA282" s="200"/>
      <c r="BB282" s="200"/>
      <c r="BC282" s="200"/>
      <c r="BD282" s="200"/>
      <c r="BE282" s="200"/>
      <c r="BF282" s="200"/>
      <c r="BG282" s="200"/>
      <c r="BH282" s="200"/>
      <c r="BI282" s="200"/>
      <c r="BJ282" s="200"/>
      <c r="BK282" s="200"/>
      <c r="BL282" s="200"/>
      <c r="BM282" s="200"/>
      <c r="BN282" s="200"/>
      <c r="BO282" s="200"/>
      <c r="BP282" s="200"/>
      <c r="BQ282" s="200"/>
      <c r="BR282" s="200"/>
      <c r="BS282" s="200"/>
      <c r="BT282" s="200"/>
      <c r="BU282" s="200"/>
      <c r="BV282" s="200"/>
      <c r="BW282" s="200"/>
      <c r="BX282" s="200"/>
    </row>
    <row r="283" spans="1:76" x14ac:dyDescent="0.2">
      <c r="A283" s="200"/>
      <c r="B283" s="200"/>
      <c r="C283" s="200"/>
      <c r="D283" s="200"/>
      <c r="E283" s="200"/>
      <c r="F283" s="200"/>
      <c r="G283" s="200"/>
      <c r="H283" s="200"/>
      <c r="I283" s="200"/>
      <c r="J283" s="200"/>
      <c r="K283" s="200"/>
      <c r="L283" s="200"/>
      <c r="M283" s="200"/>
      <c r="N283" s="200"/>
      <c r="O283" s="200"/>
      <c r="P283" s="200"/>
      <c r="Q283" s="200"/>
      <c r="R283" s="200"/>
      <c r="S283" s="200"/>
      <c r="T283" s="200"/>
      <c r="U283" s="200"/>
      <c r="V283" s="200"/>
      <c r="W283" s="200"/>
      <c r="X283" s="200"/>
      <c r="Y283" s="200"/>
      <c r="Z283" s="200"/>
      <c r="AA283" s="200"/>
      <c r="AB283" s="200"/>
      <c r="AC283" s="200"/>
      <c r="AD283" s="200"/>
      <c r="AE283" s="200"/>
      <c r="AF283" s="200"/>
      <c r="AG283" s="200"/>
      <c r="AH283" s="200"/>
      <c r="AI283" s="200"/>
      <c r="AJ283" s="200"/>
      <c r="AK283" s="200"/>
      <c r="AL283" s="200"/>
      <c r="AM283" s="200"/>
      <c r="AN283" s="200"/>
      <c r="AO283" s="200"/>
      <c r="AP283" s="200"/>
      <c r="AQ283" s="200"/>
      <c r="AR283" s="200"/>
      <c r="AS283" s="200"/>
      <c r="AT283" s="200"/>
      <c r="AU283" s="200"/>
      <c r="AV283" s="200"/>
      <c r="AW283" s="200"/>
      <c r="AX283" s="200"/>
      <c r="AY283" s="200"/>
      <c r="AZ283" s="200"/>
      <c r="BA283" s="200"/>
      <c r="BB283" s="200"/>
      <c r="BC283" s="200"/>
      <c r="BD283" s="200"/>
      <c r="BE283" s="200"/>
      <c r="BF283" s="200"/>
      <c r="BG283" s="200"/>
      <c r="BH283" s="200"/>
      <c r="BI283" s="200"/>
      <c r="BJ283" s="200"/>
      <c r="BK283" s="200"/>
      <c r="BL283" s="200"/>
      <c r="BM283" s="200"/>
      <c r="BN283" s="200"/>
      <c r="BO283" s="200"/>
      <c r="BP283" s="200"/>
      <c r="BQ283" s="200"/>
      <c r="BR283" s="200"/>
      <c r="BS283" s="200"/>
      <c r="BT283" s="200"/>
      <c r="BU283" s="200"/>
      <c r="BV283" s="200"/>
      <c r="BW283" s="200"/>
      <c r="BX283" s="200"/>
    </row>
    <row r="284" spans="1:76" x14ac:dyDescent="0.2">
      <c r="A284" s="200"/>
      <c r="B284" s="200"/>
      <c r="C284" s="200"/>
      <c r="D284" s="200"/>
      <c r="E284" s="200"/>
      <c r="F284" s="200"/>
      <c r="G284" s="200"/>
      <c r="H284" s="200"/>
      <c r="I284" s="200"/>
      <c r="J284" s="200"/>
      <c r="K284" s="200"/>
      <c r="L284" s="200"/>
      <c r="M284" s="200"/>
      <c r="N284" s="200"/>
      <c r="O284" s="200"/>
      <c r="P284" s="200"/>
      <c r="Q284" s="200"/>
      <c r="R284" s="200"/>
      <c r="S284" s="200"/>
      <c r="T284" s="200"/>
      <c r="U284" s="200"/>
      <c r="V284" s="200"/>
      <c r="W284" s="200"/>
      <c r="X284" s="200"/>
      <c r="Y284" s="200"/>
      <c r="Z284" s="200"/>
      <c r="AA284" s="200"/>
      <c r="AB284" s="200"/>
      <c r="AC284" s="200"/>
      <c r="AD284" s="200"/>
      <c r="AE284" s="200"/>
      <c r="AF284" s="200"/>
      <c r="AG284" s="200"/>
      <c r="AH284" s="200"/>
      <c r="AI284" s="200"/>
      <c r="AJ284" s="200"/>
      <c r="AK284" s="200"/>
      <c r="AL284" s="200"/>
      <c r="AM284" s="200"/>
      <c r="AN284" s="200"/>
      <c r="AO284" s="200"/>
      <c r="AP284" s="200"/>
      <c r="AQ284" s="200"/>
      <c r="AR284" s="200"/>
      <c r="AS284" s="200"/>
      <c r="AT284" s="200"/>
      <c r="AU284" s="200"/>
      <c r="AV284" s="200"/>
      <c r="AW284" s="200"/>
      <c r="AX284" s="200"/>
      <c r="AY284" s="200"/>
      <c r="AZ284" s="200"/>
      <c r="BA284" s="200"/>
      <c r="BB284" s="200"/>
      <c r="BC284" s="200"/>
      <c r="BD284" s="200"/>
      <c r="BE284" s="200"/>
      <c r="BF284" s="200"/>
      <c r="BG284" s="200"/>
      <c r="BH284" s="200"/>
      <c r="BI284" s="200"/>
      <c r="BJ284" s="200"/>
      <c r="BK284" s="200"/>
      <c r="BL284" s="200"/>
      <c r="BM284" s="200"/>
      <c r="BN284" s="200"/>
      <c r="BO284" s="200"/>
      <c r="BP284" s="200"/>
      <c r="BQ284" s="200"/>
      <c r="BR284" s="200"/>
      <c r="BS284" s="200"/>
      <c r="BT284" s="200"/>
      <c r="BU284" s="200"/>
      <c r="BV284" s="200"/>
      <c r="BW284" s="200"/>
      <c r="BX284" s="200"/>
    </row>
    <row r="285" spans="1:76" x14ac:dyDescent="0.2">
      <c r="A285" s="200"/>
      <c r="B285" s="200"/>
      <c r="C285" s="200"/>
      <c r="D285" s="200"/>
      <c r="E285" s="200"/>
      <c r="F285" s="200"/>
      <c r="G285" s="200"/>
      <c r="H285" s="200"/>
      <c r="I285" s="200"/>
      <c r="J285" s="200"/>
      <c r="K285" s="200"/>
      <c r="L285" s="200"/>
      <c r="M285" s="200"/>
      <c r="N285" s="200"/>
      <c r="O285" s="200"/>
      <c r="P285" s="200"/>
      <c r="Q285" s="200"/>
      <c r="R285" s="200"/>
      <c r="S285" s="200"/>
      <c r="T285" s="200"/>
      <c r="U285" s="200"/>
      <c r="V285" s="200"/>
      <c r="W285" s="200"/>
      <c r="X285" s="200"/>
      <c r="Y285" s="200"/>
      <c r="Z285" s="200"/>
      <c r="AA285" s="200"/>
      <c r="AB285" s="200"/>
      <c r="AC285" s="200"/>
      <c r="AD285" s="200"/>
      <c r="AE285" s="200"/>
      <c r="AF285" s="200"/>
      <c r="AG285" s="200"/>
      <c r="AH285" s="200"/>
      <c r="AI285" s="200"/>
      <c r="AJ285" s="200"/>
      <c r="AK285" s="200"/>
      <c r="AL285" s="200"/>
      <c r="AM285" s="200"/>
      <c r="AN285" s="200"/>
      <c r="AO285" s="200"/>
      <c r="AP285" s="200"/>
      <c r="AQ285" s="200"/>
      <c r="AR285" s="200"/>
      <c r="AS285" s="200"/>
      <c r="AT285" s="200"/>
      <c r="AU285" s="200"/>
      <c r="AV285" s="200"/>
      <c r="AW285" s="200"/>
      <c r="AX285" s="200"/>
      <c r="AY285" s="200"/>
      <c r="AZ285" s="200"/>
      <c r="BA285" s="200"/>
      <c r="BB285" s="200"/>
      <c r="BC285" s="200"/>
      <c r="BD285" s="200"/>
      <c r="BE285" s="200"/>
      <c r="BF285" s="200"/>
      <c r="BG285" s="200"/>
      <c r="BH285" s="200"/>
      <c r="BI285" s="200"/>
      <c r="BJ285" s="200"/>
      <c r="BK285" s="200"/>
      <c r="BL285" s="200"/>
      <c r="BM285" s="200"/>
      <c r="BN285" s="200"/>
      <c r="BO285" s="200"/>
      <c r="BP285" s="200"/>
      <c r="BQ285" s="200"/>
      <c r="BR285" s="200"/>
      <c r="BS285" s="200"/>
      <c r="BT285" s="200"/>
      <c r="BU285" s="200"/>
      <c r="BV285" s="200"/>
      <c r="BW285" s="200"/>
      <c r="BX285" s="200"/>
    </row>
    <row r="286" spans="1:76" x14ac:dyDescent="0.2">
      <c r="A286" s="200"/>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c r="AA286" s="200"/>
      <c r="AB286" s="200"/>
      <c r="AC286" s="200"/>
      <c r="AD286" s="200"/>
      <c r="AE286" s="200"/>
      <c r="AF286" s="200"/>
      <c r="AG286" s="200"/>
      <c r="AH286" s="200"/>
      <c r="AI286" s="200"/>
      <c r="AJ286" s="200"/>
      <c r="AK286" s="200"/>
      <c r="AL286" s="200"/>
      <c r="AM286" s="200"/>
      <c r="AN286" s="200"/>
      <c r="AO286" s="200"/>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0"/>
      <c r="BM286" s="200"/>
      <c r="BN286" s="200"/>
      <c r="BO286" s="200"/>
      <c r="BP286" s="200"/>
      <c r="BQ286" s="200"/>
      <c r="BR286" s="200"/>
      <c r="BS286" s="200"/>
      <c r="BT286" s="200"/>
      <c r="BU286" s="200"/>
      <c r="BV286" s="200"/>
      <c r="BW286" s="200"/>
      <c r="BX286" s="200"/>
    </row>
    <row r="287" spans="1:76" x14ac:dyDescent="0.2">
      <c r="A287" s="200"/>
      <c r="B287" s="200"/>
      <c r="C287" s="200"/>
      <c r="D287" s="200"/>
      <c r="E287" s="200"/>
      <c r="F287" s="200"/>
      <c r="G287" s="200"/>
      <c r="H287" s="200"/>
      <c r="I287" s="200"/>
      <c r="J287" s="200"/>
      <c r="K287" s="200"/>
      <c r="L287" s="200"/>
      <c r="M287" s="200"/>
      <c r="N287" s="200"/>
      <c r="O287" s="200"/>
      <c r="P287" s="200"/>
      <c r="Q287" s="200"/>
      <c r="R287" s="200"/>
      <c r="S287" s="200"/>
      <c r="T287" s="200"/>
      <c r="U287" s="200"/>
      <c r="V287" s="200"/>
      <c r="W287" s="200"/>
      <c r="X287" s="200"/>
      <c r="Y287" s="200"/>
      <c r="Z287" s="200"/>
      <c r="AA287" s="200"/>
      <c r="AB287" s="200"/>
      <c r="AC287" s="200"/>
      <c r="AD287" s="200"/>
      <c r="AE287" s="200"/>
      <c r="AF287" s="200"/>
      <c r="AG287" s="200"/>
      <c r="AH287" s="200"/>
      <c r="AI287" s="200"/>
      <c r="AJ287" s="200"/>
      <c r="AK287" s="200"/>
      <c r="AL287" s="200"/>
      <c r="AM287" s="200"/>
      <c r="AN287" s="200"/>
      <c r="AO287" s="200"/>
      <c r="AP287" s="200"/>
      <c r="AQ287" s="200"/>
      <c r="AR287" s="200"/>
      <c r="AS287" s="200"/>
      <c r="AT287" s="200"/>
      <c r="AU287" s="200"/>
      <c r="AV287" s="200"/>
      <c r="AW287" s="200"/>
      <c r="AX287" s="200"/>
      <c r="AY287" s="200"/>
      <c r="AZ287" s="200"/>
      <c r="BA287" s="200"/>
      <c r="BB287" s="200"/>
      <c r="BC287" s="200"/>
      <c r="BD287" s="200"/>
      <c r="BE287" s="200"/>
      <c r="BF287" s="200"/>
      <c r="BG287" s="200"/>
      <c r="BH287" s="200"/>
      <c r="BI287" s="200"/>
      <c r="BJ287" s="200"/>
      <c r="BK287" s="200"/>
      <c r="BL287" s="200"/>
      <c r="BM287" s="200"/>
      <c r="BN287" s="200"/>
      <c r="BO287" s="200"/>
      <c r="BP287" s="200"/>
      <c r="BQ287" s="200"/>
      <c r="BR287" s="200"/>
      <c r="BS287" s="200"/>
      <c r="BT287" s="200"/>
      <c r="BU287" s="200"/>
      <c r="BV287" s="200"/>
      <c r="BW287" s="200"/>
      <c r="BX287" s="200"/>
    </row>
    <row r="288" spans="1:76" x14ac:dyDescent="0.2">
      <c r="A288" s="200"/>
      <c r="B288" s="200"/>
      <c r="C288" s="200"/>
      <c r="D288" s="200"/>
      <c r="E288" s="200"/>
      <c r="F288" s="200"/>
      <c r="G288" s="200"/>
      <c r="H288" s="200"/>
      <c r="I288" s="200"/>
      <c r="J288" s="200"/>
      <c r="K288" s="200"/>
      <c r="L288" s="200"/>
      <c r="M288" s="200"/>
      <c r="N288" s="200"/>
      <c r="O288" s="200"/>
      <c r="P288" s="200"/>
      <c r="Q288" s="200"/>
      <c r="R288" s="200"/>
      <c r="S288" s="200"/>
      <c r="T288" s="200"/>
      <c r="U288" s="200"/>
      <c r="V288" s="200"/>
      <c r="W288" s="200"/>
      <c r="X288" s="200"/>
      <c r="Y288" s="200"/>
      <c r="Z288" s="200"/>
      <c r="AA288" s="200"/>
      <c r="AB288" s="200"/>
      <c r="AC288" s="200"/>
      <c r="AD288" s="200"/>
      <c r="AE288" s="200"/>
      <c r="AF288" s="200"/>
      <c r="AG288" s="200"/>
      <c r="AH288" s="200"/>
      <c r="AI288" s="200"/>
      <c r="AJ288" s="200"/>
      <c r="AK288" s="200"/>
      <c r="AL288" s="200"/>
      <c r="AM288" s="200"/>
      <c r="AN288" s="200"/>
      <c r="AO288" s="200"/>
      <c r="AP288" s="200"/>
      <c r="AQ288" s="200"/>
      <c r="AR288" s="200"/>
      <c r="AS288" s="200"/>
      <c r="AT288" s="200"/>
      <c r="AU288" s="200"/>
      <c r="AV288" s="200"/>
      <c r="AW288" s="200"/>
      <c r="AX288" s="200"/>
      <c r="AY288" s="200"/>
      <c r="AZ288" s="200"/>
      <c r="BA288" s="200"/>
      <c r="BB288" s="200"/>
      <c r="BC288" s="200"/>
      <c r="BD288" s="200"/>
      <c r="BE288" s="200"/>
      <c r="BF288" s="200"/>
      <c r="BG288" s="200"/>
      <c r="BH288" s="200"/>
      <c r="BI288" s="200"/>
      <c r="BJ288" s="200"/>
      <c r="BK288" s="200"/>
      <c r="BL288" s="200"/>
      <c r="BM288" s="200"/>
      <c r="BN288" s="200"/>
      <c r="BO288" s="200"/>
      <c r="BP288" s="200"/>
      <c r="BQ288" s="200"/>
      <c r="BR288" s="200"/>
      <c r="BS288" s="200"/>
      <c r="BT288" s="200"/>
      <c r="BU288" s="200"/>
      <c r="BV288" s="200"/>
      <c r="BW288" s="200"/>
      <c r="BX288" s="200"/>
    </row>
    <row r="289" spans="1:76" x14ac:dyDescent="0.2">
      <c r="A289" s="200"/>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c r="Y289" s="200"/>
      <c r="Z289" s="200"/>
      <c r="AA289" s="200"/>
      <c r="AB289" s="200"/>
      <c r="AC289" s="200"/>
      <c r="AD289" s="200"/>
      <c r="AE289" s="200"/>
      <c r="AF289" s="200"/>
      <c r="AG289" s="200"/>
      <c r="AH289" s="200"/>
      <c r="AI289" s="200"/>
      <c r="AJ289" s="200"/>
      <c r="AK289" s="200"/>
      <c r="AL289" s="200"/>
      <c r="AM289" s="200"/>
      <c r="AN289" s="200"/>
      <c r="AO289" s="200"/>
      <c r="AP289" s="200"/>
      <c r="AQ289" s="200"/>
      <c r="AR289" s="200"/>
      <c r="AS289" s="200"/>
      <c r="AT289" s="200"/>
      <c r="AU289" s="200"/>
      <c r="AV289" s="200"/>
      <c r="AW289" s="200"/>
      <c r="AX289" s="200"/>
      <c r="AY289" s="200"/>
      <c r="AZ289" s="200"/>
      <c r="BA289" s="200"/>
      <c r="BB289" s="200"/>
      <c r="BC289" s="200"/>
      <c r="BD289" s="200"/>
      <c r="BE289" s="200"/>
      <c r="BF289" s="200"/>
      <c r="BG289" s="200"/>
      <c r="BH289" s="200"/>
      <c r="BI289" s="200"/>
      <c r="BJ289" s="200"/>
      <c r="BK289" s="200"/>
      <c r="BL289" s="200"/>
      <c r="BM289" s="200"/>
      <c r="BN289" s="200"/>
      <c r="BO289" s="200"/>
      <c r="BP289" s="200"/>
      <c r="BQ289" s="200"/>
      <c r="BR289" s="200"/>
      <c r="BS289" s="200"/>
      <c r="BT289" s="200"/>
      <c r="BU289" s="200"/>
      <c r="BV289" s="200"/>
      <c r="BW289" s="200"/>
      <c r="BX289" s="200"/>
    </row>
    <row r="290" spans="1:76" x14ac:dyDescent="0.2">
      <c r="A290" s="200"/>
      <c r="B290" s="200"/>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c r="AA290" s="200"/>
      <c r="AB290" s="200"/>
      <c r="AC290" s="200"/>
      <c r="AD290" s="200"/>
      <c r="AE290" s="200"/>
      <c r="AF290" s="200"/>
      <c r="AG290" s="200"/>
      <c r="AH290" s="200"/>
      <c r="AI290" s="200"/>
      <c r="AJ290" s="200"/>
      <c r="AK290" s="200"/>
      <c r="AL290" s="200"/>
      <c r="AM290" s="200"/>
      <c r="AN290" s="200"/>
      <c r="AO290" s="200"/>
      <c r="AP290" s="200"/>
      <c r="AQ290" s="200"/>
      <c r="AR290" s="200"/>
      <c r="AS290" s="200"/>
      <c r="AT290" s="200"/>
      <c r="AU290" s="200"/>
      <c r="AV290" s="200"/>
      <c r="AW290" s="200"/>
      <c r="AX290" s="200"/>
      <c r="AY290" s="200"/>
      <c r="AZ290" s="200"/>
      <c r="BA290" s="200"/>
      <c r="BB290" s="200"/>
      <c r="BC290" s="200"/>
      <c r="BD290" s="200"/>
      <c r="BE290" s="200"/>
      <c r="BF290" s="200"/>
      <c r="BG290" s="200"/>
      <c r="BH290" s="200"/>
      <c r="BI290" s="200"/>
      <c r="BJ290" s="200"/>
      <c r="BK290" s="200"/>
      <c r="BL290" s="200"/>
      <c r="BM290" s="200"/>
      <c r="BN290" s="200"/>
      <c r="BO290" s="200"/>
      <c r="BP290" s="200"/>
      <c r="BQ290" s="200"/>
      <c r="BR290" s="200"/>
      <c r="BS290" s="200"/>
      <c r="BT290" s="200"/>
      <c r="BU290" s="200"/>
      <c r="BV290" s="200"/>
      <c r="BW290" s="200"/>
      <c r="BX290" s="200"/>
    </row>
    <row r="291" spans="1:76" x14ac:dyDescent="0.2">
      <c r="A291" s="200"/>
      <c r="B291" s="200"/>
      <c r="C291" s="200"/>
      <c r="D291" s="200"/>
      <c r="E291" s="200"/>
      <c r="F291" s="200"/>
      <c r="G291" s="200"/>
      <c r="H291" s="200"/>
      <c r="I291" s="200"/>
      <c r="J291" s="200"/>
      <c r="K291" s="200"/>
      <c r="L291" s="200"/>
      <c r="M291" s="200"/>
      <c r="N291" s="200"/>
      <c r="O291" s="200"/>
      <c r="P291" s="200"/>
      <c r="Q291" s="200"/>
      <c r="R291" s="200"/>
      <c r="S291" s="200"/>
      <c r="T291" s="200"/>
      <c r="U291" s="200"/>
      <c r="V291" s="200"/>
      <c r="W291" s="200"/>
      <c r="X291" s="200"/>
      <c r="Y291" s="200"/>
      <c r="Z291" s="200"/>
      <c r="AA291" s="200"/>
      <c r="AB291" s="200"/>
      <c r="AC291" s="200"/>
      <c r="AD291" s="200"/>
      <c r="AE291" s="200"/>
      <c r="AF291" s="200"/>
      <c r="AG291" s="200"/>
      <c r="AH291" s="200"/>
      <c r="AI291" s="200"/>
      <c r="AJ291" s="200"/>
      <c r="AK291" s="200"/>
      <c r="AL291" s="200"/>
      <c r="AM291" s="200"/>
      <c r="AN291" s="200"/>
      <c r="AO291" s="200"/>
      <c r="AP291" s="200"/>
      <c r="AQ291" s="200"/>
      <c r="AR291" s="200"/>
      <c r="AS291" s="200"/>
      <c r="AT291" s="200"/>
      <c r="AU291" s="200"/>
      <c r="AV291" s="200"/>
      <c r="AW291" s="200"/>
      <c r="AX291" s="200"/>
      <c r="AY291" s="200"/>
      <c r="AZ291" s="200"/>
      <c r="BA291" s="200"/>
      <c r="BB291" s="200"/>
      <c r="BC291" s="200"/>
      <c r="BD291" s="200"/>
      <c r="BE291" s="200"/>
      <c r="BF291" s="200"/>
      <c r="BG291" s="200"/>
      <c r="BH291" s="200"/>
      <c r="BI291" s="200"/>
      <c r="BJ291" s="200"/>
      <c r="BK291" s="200"/>
      <c r="BL291" s="200"/>
      <c r="BM291" s="200"/>
      <c r="BN291" s="200"/>
      <c r="BO291" s="200"/>
      <c r="BP291" s="200"/>
      <c r="BQ291" s="200"/>
      <c r="BR291" s="200"/>
      <c r="BS291" s="200"/>
      <c r="BT291" s="200"/>
      <c r="BU291" s="200"/>
      <c r="BV291" s="200"/>
      <c r="BW291" s="200"/>
      <c r="BX291" s="200"/>
    </row>
    <row r="292" spans="1:76" x14ac:dyDescent="0.2">
      <c r="A292" s="200"/>
      <c r="B292" s="200"/>
      <c r="C292" s="200"/>
      <c r="D292" s="200"/>
      <c r="E292" s="200"/>
      <c r="F292" s="200"/>
      <c r="G292" s="200"/>
      <c r="H292" s="200"/>
      <c r="I292" s="200"/>
      <c r="J292" s="200"/>
      <c r="K292" s="200"/>
      <c r="L292" s="200"/>
      <c r="M292" s="200"/>
      <c r="N292" s="200"/>
      <c r="O292" s="200"/>
      <c r="P292" s="200"/>
      <c r="Q292" s="200"/>
      <c r="R292" s="200"/>
      <c r="S292" s="200"/>
      <c r="T292" s="200"/>
      <c r="U292" s="200"/>
      <c r="V292" s="200"/>
      <c r="W292" s="200"/>
      <c r="X292" s="200"/>
      <c r="Y292" s="200"/>
      <c r="Z292" s="200"/>
      <c r="AA292" s="200"/>
      <c r="AB292" s="200"/>
      <c r="AC292" s="200"/>
      <c r="AD292" s="200"/>
      <c r="AE292" s="200"/>
      <c r="AF292" s="200"/>
      <c r="AG292" s="200"/>
      <c r="AH292" s="200"/>
      <c r="AI292" s="200"/>
      <c r="AJ292" s="200"/>
      <c r="AK292" s="200"/>
      <c r="AL292" s="200"/>
      <c r="AM292" s="200"/>
      <c r="AN292" s="200"/>
      <c r="AO292" s="200"/>
      <c r="AP292" s="200"/>
      <c r="AQ292" s="200"/>
      <c r="AR292" s="200"/>
      <c r="AS292" s="200"/>
      <c r="AT292" s="200"/>
      <c r="AU292" s="200"/>
      <c r="AV292" s="200"/>
      <c r="AW292" s="200"/>
      <c r="AX292" s="200"/>
      <c r="AY292" s="200"/>
      <c r="AZ292" s="200"/>
      <c r="BA292" s="200"/>
      <c r="BB292" s="200"/>
      <c r="BC292" s="200"/>
      <c r="BD292" s="200"/>
      <c r="BE292" s="200"/>
      <c r="BF292" s="200"/>
      <c r="BG292" s="200"/>
      <c r="BH292" s="200"/>
      <c r="BI292" s="200"/>
      <c r="BJ292" s="200"/>
      <c r="BK292" s="200"/>
      <c r="BL292" s="200"/>
      <c r="BM292" s="200"/>
      <c r="BN292" s="200"/>
      <c r="BO292" s="200"/>
      <c r="BP292" s="200"/>
      <c r="BQ292" s="200"/>
      <c r="BR292" s="200"/>
      <c r="BS292" s="200"/>
      <c r="BT292" s="200"/>
      <c r="BU292" s="200"/>
      <c r="BV292" s="200"/>
      <c r="BW292" s="200"/>
      <c r="BX292" s="200"/>
    </row>
    <row r="293" spans="1:76" x14ac:dyDescent="0.2">
      <c r="A293" s="200"/>
      <c r="B293" s="200"/>
      <c r="C293" s="200"/>
      <c r="D293" s="200"/>
      <c r="E293" s="200"/>
      <c r="F293" s="200"/>
      <c r="G293" s="200"/>
      <c r="H293" s="200"/>
      <c r="I293" s="200"/>
      <c r="J293" s="200"/>
      <c r="K293" s="200"/>
      <c r="L293" s="200"/>
      <c r="M293" s="200"/>
      <c r="N293" s="200"/>
      <c r="O293" s="200"/>
      <c r="P293" s="200"/>
      <c r="Q293" s="200"/>
      <c r="R293" s="200"/>
      <c r="S293" s="200"/>
      <c r="T293" s="200"/>
      <c r="U293" s="200"/>
      <c r="V293" s="200"/>
      <c r="W293" s="200"/>
      <c r="X293" s="200"/>
      <c r="Y293" s="200"/>
      <c r="Z293" s="200"/>
      <c r="AA293" s="200"/>
      <c r="AB293" s="200"/>
      <c r="AC293" s="200"/>
      <c r="AD293" s="200"/>
      <c r="AE293" s="200"/>
      <c r="AF293" s="200"/>
      <c r="AG293" s="200"/>
      <c r="AH293" s="200"/>
      <c r="AI293" s="200"/>
      <c r="AJ293" s="200"/>
      <c r="AK293" s="200"/>
      <c r="AL293" s="200"/>
      <c r="AM293" s="200"/>
      <c r="AN293" s="200"/>
      <c r="AO293" s="200"/>
      <c r="AP293" s="200"/>
      <c r="AQ293" s="200"/>
      <c r="AR293" s="200"/>
      <c r="AS293" s="200"/>
      <c r="AT293" s="200"/>
      <c r="AU293" s="200"/>
      <c r="AV293" s="200"/>
      <c r="AW293" s="200"/>
      <c r="AX293" s="200"/>
      <c r="AY293" s="200"/>
      <c r="AZ293" s="200"/>
      <c r="BA293" s="200"/>
      <c r="BB293" s="200"/>
      <c r="BC293" s="200"/>
      <c r="BD293" s="200"/>
      <c r="BE293" s="200"/>
      <c r="BF293" s="200"/>
      <c r="BG293" s="200"/>
      <c r="BH293" s="200"/>
      <c r="BI293" s="200"/>
      <c r="BJ293" s="200"/>
      <c r="BK293" s="200"/>
      <c r="BL293" s="200"/>
      <c r="BM293" s="200"/>
      <c r="BN293" s="200"/>
      <c r="BO293" s="200"/>
      <c r="BP293" s="200"/>
      <c r="BQ293" s="200"/>
      <c r="BR293" s="200"/>
      <c r="BS293" s="200"/>
      <c r="BT293" s="200"/>
      <c r="BU293" s="200"/>
      <c r="BV293" s="200"/>
      <c r="BW293" s="200"/>
      <c r="BX293" s="200"/>
    </row>
    <row r="294" spans="1:76" x14ac:dyDescent="0.2">
      <c r="A294" s="200"/>
      <c r="B294" s="200"/>
      <c r="C294" s="200"/>
      <c r="D294" s="200"/>
      <c r="E294" s="200"/>
      <c r="F294" s="200"/>
      <c r="G294" s="200"/>
      <c r="H294" s="200"/>
      <c r="I294" s="200"/>
      <c r="J294" s="200"/>
      <c r="K294" s="200"/>
      <c r="L294" s="200"/>
      <c r="M294" s="200"/>
      <c r="N294" s="200"/>
      <c r="O294" s="200"/>
      <c r="P294" s="200"/>
      <c r="Q294" s="200"/>
      <c r="R294" s="200"/>
      <c r="S294" s="200"/>
      <c r="T294" s="200"/>
      <c r="U294" s="200"/>
      <c r="V294" s="200"/>
      <c r="W294" s="200"/>
      <c r="X294" s="200"/>
      <c r="Y294" s="200"/>
      <c r="Z294" s="200"/>
      <c r="AA294" s="200"/>
      <c r="AB294" s="200"/>
      <c r="AC294" s="200"/>
      <c r="AD294" s="200"/>
      <c r="AE294" s="200"/>
      <c r="AF294" s="200"/>
      <c r="AG294" s="200"/>
      <c r="AH294" s="200"/>
      <c r="AI294" s="200"/>
      <c r="AJ294" s="200"/>
      <c r="AK294" s="200"/>
      <c r="AL294" s="200"/>
      <c r="AM294" s="200"/>
      <c r="AN294" s="200"/>
      <c r="AO294" s="200"/>
      <c r="AP294" s="200"/>
      <c r="AQ294" s="200"/>
      <c r="AR294" s="200"/>
      <c r="AS294" s="200"/>
      <c r="AT294" s="200"/>
      <c r="AU294" s="200"/>
      <c r="AV294" s="200"/>
      <c r="AW294" s="200"/>
      <c r="AX294" s="200"/>
      <c r="AY294" s="200"/>
      <c r="AZ294" s="200"/>
      <c r="BA294" s="200"/>
      <c r="BB294" s="200"/>
      <c r="BC294" s="200"/>
      <c r="BD294" s="200"/>
      <c r="BE294" s="200"/>
      <c r="BF294" s="200"/>
      <c r="BG294" s="200"/>
      <c r="BH294" s="200"/>
      <c r="BI294" s="200"/>
      <c r="BJ294" s="200"/>
      <c r="BK294" s="200"/>
      <c r="BL294" s="200"/>
      <c r="BM294" s="200"/>
      <c r="BN294" s="200"/>
      <c r="BO294" s="200"/>
      <c r="BP294" s="200"/>
      <c r="BQ294" s="200"/>
      <c r="BR294" s="200"/>
      <c r="BS294" s="200"/>
      <c r="BT294" s="200"/>
      <c r="BU294" s="200"/>
      <c r="BV294" s="200"/>
      <c r="BW294" s="200"/>
      <c r="BX294" s="200"/>
    </row>
    <row r="295" spans="1:76" x14ac:dyDescent="0.2">
      <c r="A295" s="200"/>
      <c r="B295" s="200"/>
      <c r="C295" s="200"/>
      <c r="D295" s="200"/>
      <c r="E295" s="200"/>
      <c r="F295" s="200"/>
      <c r="G295" s="200"/>
      <c r="H295" s="200"/>
      <c r="I295" s="200"/>
      <c r="J295" s="200"/>
      <c r="K295" s="200"/>
      <c r="L295" s="200"/>
      <c r="M295" s="200"/>
      <c r="N295" s="200"/>
      <c r="O295" s="200"/>
      <c r="P295" s="200"/>
      <c r="Q295" s="200"/>
      <c r="R295" s="200"/>
      <c r="S295" s="200"/>
      <c r="T295" s="200"/>
      <c r="U295" s="200"/>
      <c r="V295" s="200"/>
      <c r="W295" s="200"/>
      <c r="X295" s="200"/>
      <c r="Y295" s="200"/>
      <c r="Z295" s="200"/>
      <c r="AA295" s="200"/>
      <c r="AB295" s="200"/>
      <c r="AC295" s="200"/>
      <c r="AD295" s="200"/>
      <c r="AE295" s="200"/>
      <c r="AF295" s="200"/>
      <c r="AG295" s="200"/>
      <c r="AH295" s="200"/>
      <c r="AI295" s="200"/>
      <c r="AJ295" s="200"/>
      <c r="AK295" s="200"/>
      <c r="AL295" s="200"/>
      <c r="AM295" s="200"/>
      <c r="AN295" s="200"/>
      <c r="AO295" s="200"/>
      <c r="AP295" s="200"/>
      <c r="AQ295" s="200"/>
      <c r="AR295" s="200"/>
      <c r="AS295" s="200"/>
      <c r="AT295" s="200"/>
      <c r="AU295" s="200"/>
      <c r="AV295" s="200"/>
      <c r="AW295" s="200"/>
      <c r="AX295" s="200"/>
      <c r="AY295" s="200"/>
      <c r="AZ295" s="200"/>
      <c r="BA295" s="200"/>
      <c r="BB295" s="200"/>
      <c r="BC295" s="200"/>
      <c r="BD295" s="200"/>
      <c r="BE295" s="200"/>
      <c r="BF295" s="200"/>
      <c r="BG295" s="200"/>
      <c r="BH295" s="200"/>
      <c r="BI295" s="200"/>
      <c r="BJ295" s="200"/>
      <c r="BK295" s="200"/>
      <c r="BL295" s="200"/>
      <c r="BM295" s="200"/>
      <c r="BN295" s="200"/>
      <c r="BO295" s="200"/>
      <c r="BP295" s="200"/>
      <c r="BQ295" s="200"/>
      <c r="BR295" s="200"/>
      <c r="BS295" s="200"/>
      <c r="BT295" s="200"/>
      <c r="BU295" s="200"/>
      <c r="BV295" s="200"/>
      <c r="BW295" s="200"/>
      <c r="BX295" s="200"/>
    </row>
    <row r="296" spans="1:76" x14ac:dyDescent="0.2">
      <c r="A296" s="200"/>
      <c r="B296" s="200"/>
      <c r="C296" s="200"/>
      <c r="D296" s="200"/>
      <c r="E296" s="200"/>
      <c r="F296" s="200"/>
      <c r="G296" s="200"/>
      <c r="H296" s="200"/>
      <c r="I296" s="200"/>
      <c r="J296" s="200"/>
      <c r="K296" s="200"/>
      <c r="L296" s="200"/>
      <c r="M296" s="200"/>
      <c r="N296" s="200"/>
      <c r="O296" s="200"/>
      <c r="P296" s="200"/>
      <c r="Q296" s="200"/>
      <c r="R296" s="200"/>
      <c r="S296" s="200"/>
      <c r="T296" s="200"/>
      <c r="U296" s="200"/>
      <c r="V296" s="200"/>
      <c r="W296" s="200"/>
      <c r="X296" s="200"/>
      <c r="Y296" s="200"/>
      <c r="Z296" s="200"/>
      <c r="AA296" s="200"/>
      <c r="AB296" s="200"/>
      <c r="AC296" s="200"/>
      <c r="AD296" s="200"/>
      <c r="AE296" s="200"/>
      <c r="AF296" s="200"/>
      <c r="AG296" s="200"/>
      <c r="AH296" s="200"/>
      <c r="AI296" s="200"/>
      <c r="AJ296" s="200"/>
      <c r="AK296" s="200"/>
      <c r="AL296" s="200"/>
      <c r="AM296" s="200"/>
      <c r="AN296" s="200"/>
      <c r="AO296" s="200"/>
      <c r="AP296" s="200"/>
      <c r="AQ296" s="200"/>
      <c r="AR296" s="200"/>
      <c r="AS296" s="200"/>
      <c r="AT296" s="200"/>
      <c r="AU296" s="200"/>
      <c r="AV296" s="200"/>
      <c r="AW296" s="200"/>
      <c r="AX296" s="200"/>
      <c r="AY296" s="200"/>
      <c r="AZ296" s="200"/>
      <c r="BA296" s="200"/>
      <c r="BB296" s="200"/>
      <c r="BC296" s="200"/>
      <c r="BD296" s="200"/>
      <c r="BE296" s="200"/>
      <c r="BF296" s="200"/>
      <c r="BG296" s="200"/>
      <c r="BH296" s="200"/>
      <c r="BI296" s="200"/>
      <c r="BJ296" s="200"/>
      <c r="BK296" s="200"/>
      <c r="BL296" s="200"/>
      <c r="BM296" s="200"/>
      <c r="BN296" s="200"/>
      <c r="BO296" s="200"/>
      <c r="BP296" s="200"/>
      <c r="BQ296" s="200"/>
      <c r="BR296" s="200"/>
      <c r="BS296" s="200"/>
      <c r="BT296" s="200"/>
      <c r="BU296" s="200"/>
      <c r="BV296" s="200"/>
      <c r="BW296" s="200"/>
      <c r="BX296" s="200"/>
    </row>
    <row r="297" spans="1:76" x14ac:dyDescent="0.2">
      <c r="A297" s="200"/>
      <c r="B297" s="200"/>
      <c r="C297" s="200"/>
      <c r="D297" s="200"/>
      <c r="E297" s="200"/>
      <c r="F297" s="200"/>
      <c r="G297" s="200"/>
      <c r="H297" s="200"/>
      <c r="I297" s="200"/>
      <c r="J297" s="200"/>
      <c r="K297" s="200"/>
      <c r="L297" s="200"/>
      <c r="M297" s="200"/>
      <c r="N297" s="200"/>
      <c r="O297" s="200"/>
      <c r="P297" s="200"/>
      <c r="Q297" s="200"/>
      <c r="R297" s="200"/>
      <c r="S297" s="200"/>
      <c r="T297" s="200"/>
      <c r="U297" s="200"/>
      <c r="V297" s="200"/>
      <c r="W297" s="200"/>
      <c r="X297" s="200"/>
      <c r="Y297" s="200"/>
      <c r="Z297" s="200"/>
      <c r="AA297" s="200"/>
      <c r="AB297" s="200"/>
      <c r="AC297" s="200"/>
      <c r="AD297" s="200"/>
      <c r="AE297" s="200"/>
      <c r="AF297" s="200"/>
      <c r="AG297" s="200"/>
      <c r="AH297" s="200"/>
      <c r="AI297" s="200"/>
      <c r="AJ297" s="200"/>
      <c r="AK297" s="200"/>
      <c r="AL297" s="200"/>
      <c r="AM297" s="200"/>
      <c r="AN297" s="200"/>
      <c r="AO297" s="200"/>
      <c r="AP297" s="200"/>
      <c r="AQ297" s="200"/>
      <c r="AR297" s="200"/>
      <c r="AS297" s="200"/>
      <c r="AT297" s="200"/>
      <c r="AU297" s="200"/>
      <c r="AV297" s="200"/>
      <c r="AW297" s="200"/>
      <c r="AX297" s="200"/>
      <c r="AY297" s="200"/>
      <c r="AZ297" s="200"/>
      <c r="BA297" s="200"/>
      <c r="BB297" s="200"/>
      <c r="BC297" s="200"/>
      <c r="BD297" s="200"/>
      <c r="BE297" s="200"/>
      <c r="BF297" s="200"/>
      <c r="BG297" s="200"/>
      <c r="BH297" s="200"/>
      <c r="BI297" s="200"/>
      <c r="BJ297" s="200"/>
      <c r="BK297" s="200"/>
      <c r="BL297" s="200"/>
      <c r="BM297" s="200"/>
      <c r="BN297" s="200"/>
      <c r="BO297" s="200"/>
      <c r="BP297" s="200"/>
      <c r="BQ297" s="200"/>
      <c r="BR297" s="200"/>
      <c r="BS297" s="200"/>
      <c r="BT297" s="200"/>
      <c r="BU297" s="200"/>
      <c r="BV297" s="200"/>
      <c r="BW297" s="200"/>
      <c r="BX297" s="200"/>
    </row>
    <row r="298" spans="1:76" x14ac:dyDescent="0.2">
      <c r="A298" s="200"/>
      <c r="B298" s="200"/>
      <c r="C298" s="200"/>
      <c r="D298" s="200"/>
      <c r="E298" s="200"/>
      <c r="F298" s="200"/>
      <c r="G298" s="200"/>
      <c r="H298" s="200"/>
      <c r="I298" s="200"/>
      <c r="J298" s="200"/>
      <c r="K298" s="200"/>
      <c r="L298" s="200"/>
      <c r="M298" s="200"/>
      <c r="N298" s="200"/>
      <c r="O298" s="200"/>
      <c r="P298" s="200"/>
      <c r="Q298" s="200"/>
      <c r="R298" s="200"/>
      <c r="S298" s="200"/>
      <c r="T298" s="200"/>
      <c r="U298" s="200"/>
      <c r="V298" s="200"/>
      <c r="W298" s="200"/>
      <c r="X298" s="200"/>
      <c r="Y298" s="200"/>
      <c r="Z298" s="200"/>
      <c r="AA298" s="200"/>
      <c r="AB298" s="200"/>
      <c r="AC298" s="200"/>
      <c r="AD298" s="200"/>
      <c r="AE298" s="200"/>
      <c r="AF298" s="200"/>
      <c r="AG298" s="200"/>
      <c r="AH298" s="200"/>
      <c r="AI298" s="200"/>
      <c r="AJ298" s="200"/>
      <c r="AK298" s="200"/>
      <c r="AL298" s="200"/>
      <c r="AM298" s="200"/>
      <c r="AN298" s="200"/>
      <c r="AO298" s="200"/>
      <c r="AP298" s="200"/>
      <c r="AQ298" s="200"/>
      <c r="AR298" s="200"/>
      <c r="AS298" s="200"/>
      <c r="AT298" s="200"/>
      <c r="AU298" s="200"/>
      <c r="AV298" s="200"/>
      <c r="AW298" s="200"/>
      <c r="AX298" s="200"/>
      <c r="AY298" s="200"/>
      <c r="AZ298" s="200"/>
      <c r="BA298" s="200"/>
      <c r="BB298" s="200"/>
      <c r="BC298" s="200"/>
      <c r="BD298" s="200"/>
      <c r="BE298" s="200"/>
      <c r="BF298" s="200"/>
      <c r="BG298" s="200"/>
      <c r="BH298" s="200"/>
      <c r="BI298" s="200"/>
      <c r="BJ298" s="200"/>
      <c r="BK298" s="200"/>
      <c r="BL298" s="200"/>
      <c r="BM298" s="200"/>
      <c r="BN298" s="200"/>
      <c r="BO298" s="200"/>
      <c r="BP298" s="200"/>
      <c r="BQ298" s="200"/>
      <c r="BR298" s="200"/>
      <c r="BS298" s="200"/>
      <c r="BT298" s="200"/>
      <c r="BU298" s="200"/>
      <c r="BV298" s="200"/>
      <c r="BW298" s="200"/>
      <c r="BX298" s="200"/>
    </row>
    <row r="299" spans="1:76" x14ac:dyDescent="0.2">
      <c r="A299" s="200"/>
      <c r="B299" s="200"/>
      <c r="C299" s="200"/>
      <c r="D299" s="200"/>
      <c r="E299" s="200"/>
      <c r="F299" s="200"/>
      <c r="G299" s="200"/>
      <c r="H299" s="200"/>
      <c r="I299" s="200"/>
      <c r="J299" s="200"/>
      <c r="K299" s="200"/>
      <c r="L299" s="200"/>
      <c r="M299" s="200"/>
      <c r="N299" s="200"/>
      <c r="O299" s="200"/>
      <c r="P299" s="200"/>
      <c r="Q299" s="200"/>
      <c r="R299" s="200"/>
      <c r="S299" s="200"/>
      <c r="T299" s="200"/>
      <c r="U299" s="200"/>
      <c r="V299" s="200"/>
      <c r="W299" s="200"/>
      <c r="X299" s="200"/>
      <c r="Y299" s="200"/>
      <c r="Z299" s="200"/>
      <c r="AA299" s="200"/>
      <c r="AB299" s="200"/>
      <c r="AC299" s="200"/>
      <c r="AD299" s="200"/>
      <c r="AE299" s="200"/>
      <c r="AF299" s="200"/>
      <c r="AG299" s="200"/>
      <c r="AH299" s="200"/>
      <c r="AI299" s="200"/>
      <c r="AJ299" s="200"/>
      <c r="AK299" s="200"/>
      <c r="AL299" s="200"/>
      <c r="AM299" s="200"/>
      <c r="AN299" s="200"/>
      <c r="AO299" s="200"/>
      <c r="AP299" s="200"/>
      <c r="AQ299" s="200"/>
      <c r="AR299" s="200"/>
      <c r="AS299" s="200"/>
      <c r="AT299" s="200"/>
      <c r="AU299" s="200"/>
      <c r="AV299" s="200"/>
      <c r="AW299" s="200"/>
      <c r="AX299" s="200"/>
      <c r="AY299" s="200"/>
      <c r="AZ299" s="200"/>
      <c r="BA299" s="200"/>
      <c r="BB299" s="200"/>
      <c r="BC299" s="200"/>
      <c r="BD299" s="200"/>
      <c r="BE299" s="200"/>
      <c r="BF299" s="200"/>
      <c r="BG299" s="200"/>
      <c r="BH299" s="200"/>
      <c r="BI299" s="200"/>
      <c r="BJ299" s="200"/>
      <c r="BK299" s="200"/>
      <c r="BL299" s="200"/>
      <c r="BM299" s="200"/>
      <c r="BN299" s="200"/>
      <c r="BO299" s="200"/>
      <c r="BP299" s="200"/>
      <c r="BQ299" s="200"/>
      <c r="BR299" s="200"/>
      <c r="BS299" s="200"/>
      <c r="BT299" s="200"/>
      <c r="BU299" s="200"/>
      <c r="BV299" s="200"/>
      <c r="BW299" s="200"/>
      <c r="BX299" s="200"/>
    </row>
    <row r="300" spans="1:76" x14ac:dyDescent="0.2">
      <c r="A300" s="200"/>
      <c r="B300" s="200"/>
      <c r="C300" s="200"/>
      <c r="D300" s="200"/>
      <c r="E300" s="200"/>
      <c r="F300" s="200"/>
      <c r="G300" s="200"/>
      <c r="H300" s="200"/>
      <c r="I300" s="200"/>
      <c r="J300" s="200"/>
      <c r="K300" s="200"/>
      <c r="L300" s="200"/>
      <c r="M300" s="200"/>
      <c r="N300" s="200"/>
      <c r="O300" s="200"/>
      <c r="P300" s="200"/>
      <c r="Q300" s="200"/>
      <c r="R300" s="200"/>
      <c r="S300" s="200"/>
      <c r="T300" s="200"/>
      <c r="U300" s="200"/>
      <c r="V300" s="200"/>
      <c r="W300" s="200"/>
      <c r="X300" s="200"/>
      <c r="Y300" s="200"/>
      <c r="Z300" s="200"/>
      <c r="AA300" s="200"/>
      <c r="AB300" s="200"/>
      <c r="AC300" s="200"/>
      <c r="AD300" s="200"/>
      <c r="AE300" s="200"/>
      <c r="AF300" s="200"/>
      <c r="AG300" s="200"/>
      <c r="AH300" s="200"/>
      <c r="AI300" s="200"/>
      <c r="AJ300" s="200"/>
      <c r="AK300" s="200"/>
      <c r="AL300" s="200"/>
      <c r="AM300" s="200"/>
      <c r="AN300" s="200"/>
      <c r="AO300" s="200"/>
      <c r="AP300" s="200"/>
      <c r="AQ300" s="200"/>
      <c r="AR300" s="200"/>
      <c r="AS300" s="200"/>
      <c r="AT300" s="200"/>
      <c r="AU300" s="200"/>
      <c r="AV300" s="200"/>
      <c r="AW300" s="200"/>
      <c r="AX300" s="200"/>
      <c r="AY300" s="200"/>
      <c r="AZ300" s="200"/>
      <c r="BA300" s="200"/>
      <c r="BB300" s="200"/>
      <c r="BC300" s="200"/>
      <c r="BD300" s="200"/>
      <c r="BE300" s="200"/>
      <c r="BF300" s="200"/>
      <c r="BG300" s="200"/>
      <c r="BH300" s="200"/>
      <c r="BI300" s="200"/>
      <c r="BJ300" s="200"/>
      <c r="BK300" s="200"/>
      <c r="BL300" s="200"/>
      <c r="BM300" s="200"/>
      <c r="BN300" s="200"/>
      <c r="BO300" s="200"/>
      <c r="BP300" s="200"/>
      <c r="BQ300" s="200"/>
      <c r="BR300" s="200"/>
      <c r="BS300" s="200"/>
      <c r="BT300" s="200"/>
      <c r="BU300" s="200"/>
      <c r="BV300" s="200"/>
      <c r="BW300" s="200"/>
      <c r="BX300" s="200"/>
    </row>
    <row r="301" spans="1:76" x14ac:dyDescent="0.2">
      <c r="A301" s="200"/>
      <c r="B301" s="200"/>
      <c r="C301" s="200"/>
      <c r="D301" s="200"/>
      <c r="E301" s="200"/>
      <c r="F301" s="200"/>
      <c r="G301" s="200"/>
      <c r="H301" s="200"/>
      <c r="I301" s="200"/>
      <c r="J301" s="200"/>
      <c r="K301" s="200"/>
      <c r="L301" s="200"/>
      <c r="M301" s="200"/>
      <c r="N301" s="200"/>
      <c r="O301" s="200"/>
      <c r="P301" s="200"/>
      <c r="Q301" s="200"/>
      <c r="R301" s="200"/>
      <c r="S301" s="200"/>
      <c r="T301" s="200"/>
      <c r="U301" s="200"/>
      <c r="V301" s="200"/>
      <c r="W301" s="200"/>
      <c r="X301" s="200"/>
      <c r="Y301" s="200"/>
      <c r="Z301" s="200"/>
      <c r="AA301" s="200"/>
      <c r="AB301" s="200"/>
      <c r="AC301" s="200"/>
      <c r="AD301" s="200"/>
      <c r="AE301" s="200"/>
      <c r="AF301" s="200"/>
      <c r="AG301" s="200"/>
      <c r="AH301" s="200"/>
      <c r="AI301" s="200"/>
      <c r="AJ301" s="200"/>
      <c r="AK301" s="200"/>
      <c r="AL301" s="200"/>
      <c r="AM301" s="200"/>
      <c r="AN301" s="200"/>
      <c r="AO301" s="200"/>
      <c r="AP301" s="200"/>
      <c r="AQ301" s="200"/>
      <c r="AR301" s="200"/>
      <c r="AS301" s="200"/>
      <c r="AT301" s="200"/>
      <c r="AU301" s="200"/>
      <c r="AV301" s="200"/>
      <c r="AW301" s="200"/>
      <c r="AX301" s="200"/>
      <c r="AY301" s="200"/>
      <c r="AZ301" s="200"/>
      <c r="BA301" s="200"/>
      <c r="BB301" s="200"/>
      <c r="BC301" s="200"/>
      <c r="BD301" s="200"/>
      <c r="BE301" s="200"/>
      <c r="BF301" s="200"/>
      <c r="BG301" s="200"/>
      <c r="BH301" s="200"/>
      <c r="BI301" s="200"/>
      <c r="BJ301" s="200"/>
      <c r="BK301" s="200"/>
      <c r="BL301" s="200"/>
      <c r="BM301" s="200"/>
      <c r="BN301" s="200"/>
      <c r="BO301" s="200"/>
      <c r="BP301" s="200"/>
      <c r="BQ301" s="200"/>
      <c r="BR301" s="200"/>
      <c r="BS301" s="200"/>
      <c r="BT301" s="200"/>
      <c r="BU301" s="200"/>
      <c r="BV301" s="200"/>
      <c r="BW301" s="200"/>
      <c r="BX301" s="200"/>
    </row>
    <row r="302" spans="1:76" x14ac:dyDescent="0.2">
      <c r="A302" s="200"/>
      <c r="B302" s="200"/>
      <c r="C302" s="200"/>
      <c r="D302" s="200"/>
      <c r="E302" s="200"/>
      <c r="F302" s="200"/>
      <c r="G302" s="200"/>
      <c r="H302" s="200"/>
      <c r="I302" s="200"/>
      <c r="J302" s="200"/>
      <c r="K302" s="200"/>
      <c r="L302" s="200"/>
      <c r="M302" s="200"/>
      <c r="N302" s="200"/>
      <c r="O302" s="200"/>
      <c r="P302" s="200"/>
      <c r="Q302" s="200"/>
      <c r="R302" s="200"/>
      <c r="S302" s="200"/>
      <c r="T302" s="200"/>
      <c r="U302" s="200"/>
      <c r="V302" s="200"/>
      <c r="W302" s="200"/>
      <c r="X302" s="200"/>
      <c r="Y302" s="200"/>
      <c r="Z302" s="200"/>
      <c r="AA302" s="200"/>
      <c r="AB302" s="200"/>
      <c r="AC302" s="200"/>
      <c r="AD302" s="200"/>
      <c r="AE302" s="200"/>
      <c r="AF302" s="200"/>
      <c r="AG302" s="200"/>
      <c r="AH302" s="200"/>
      <c r="AI302" s="200"/>
      <c r="AJ302" s="200"/>
      <c r="AK302" s="200"/>
      <c r="AL302" s="200"/>
      <c r="AM302" s="200"/>
      <c r="AN302" s="200"/>
      <c r="AO302" s="200"/>
      <c r="AP302" s="200"/>
      <c r="AQ302" s="200"/>
      <c r="AR302" s="200"/>
      <c r="AS302" s="200"/>
      <c r="AT302" s="200"/>
      <c r="AU302" s="200"/>
      <c r="AV302" s="200"/>
      <c r="AW302" s="200"/>
      <c r="AX302" s="200"/>
      <c r="AY302" s="200"/>
      <c r="AZ302" s="200"/>
      <c r="BA302" s="200"/>
      <c r="BB302" s="200"/>
      <c r="BC302" s="200"/>
      <c r="BD302" s="200"/>
      <c r="BE302" s="200"/>
      <c r="BF302" s="200"/>
      <c r="BG302" s="200"/>
      <c r="BH302" s="200"/>
      <c r="BI302" s="200"/>
      <c r="BJ302" s="200"/>
      <c r="BK302" s="200"/>
      <c r="BL302" s="200"/>
      <c r="BM302" s="200"/>
      <c r="BN302" s="200"/>
      <c r="BO302" s="200"/>
      <c r="BP302" s="200"/>
      <c r="BQ302" s="200"/>
      <c r="BR302" s="200"/>
      <c r="BS302" s="200"/>
      <c r="BT302" s="200"/>
      <c r="BU302" s="200"/>
      <c r="BV302" s="200"/>
      <c r="BW302" s="200"/>
      <c r="BX302" s="200"/>
    </row>
    <row r="303" spans="1:76" x14ac:dyDescent="0.2">
      <c r="A303" s="200"/>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c r="AA303" s="200"/>
      <c r="AB303" s="200"/>
      <c r="AC303" s="200"/>
      <c r="AD303" s="200"/>
      <c r="AE303" s="200"/>
      <c r="AF303" s="200"/>
      <c r="AG303" s="200"/>
      <c r="AH303" s="200"/>
      <c r="AI303" s="200"/>
      <c r="AJ303" s="200"/>
      <c r="AK303" s="200"/>
      <c r="AL303" s="200"/>
      <c r="AM303" s="200"/>
      <c r="AN303" s="200"/>
      <c r="AO303" s="200"/>
      <c r="AP303" s="200"/>
      <c r="AQ303" s="200"/>
      <c r="AR303" s="200"/>
      <c r="AS303" s="200"/>
      <c r="AT303" s="200"/>
      <c r="AU303" s="200"/>
      <c r="AV303" s="200"/>
      <c r="AW303" s="200"/>
      <c r="AX303" s="200"/>
      <c r="AY303" s="200"/>
      <c r="AZ303" s="200"/>
      <c r="BA303" s="200"/>
      <c r="BB303" s="200"/>
      <c r="BC303" s="200"/>
      <c r="BD303" s="200"/>
      <c r="BE303" s="200"/>
      <c r="BF303" s="200"/>
      <c r="BG303" s="200"/>
      <c r="BH303" s="200"/>
      <c r="BI303" s="200"/>
      <c r="BJ303" s="200"/>
      <c r="BK303" s="200"/>
      <c r="BL303" s="200"/>
      <c r="BM303" s="200"/>
      <c r="BN303" s="200"/>
      <c r="BO303" s="200"/>
      <c r="BP303" s="200"/>
      <c r="BQ303" s="200"/>
      <c r="BR303" s="200"/>
      <c r="BS303" s="200"/>
      <c r="BT303" s="200"/>
      <c r="BU303" s="200"/>
      <c r="BV303" s="200"/>
      <c r="BW303" s="200"/>
      <c r="BX303" s="200"/>
    </row>
    <row r="304" spans="1:76" x14ac:dyDescent="0.2">
      <c r="A304" s="200"/>
      <c r="B304" s="200"/>
      <c r="C304" s="200"/>
      <c r="D304" s="200"/>
      <c r="E304" s="200"/>
      <c r="F304" s="200"/>
      <c r="G304" s="200"/>
      <c r="H304" s="200"/>
      <c r="I304" s="200"/>
      <c r="J304" s="200"/>
      <c r="K304" s="200"/>
      <c r="L304" s="200"/>
      <c r="M304" s="200"/>
      <c r="N304" s="200"/>
      <c r="O304" s="200"/>
      <c r="P304" s="200"/>
      <c r="Q304" s="200"/>
      <c r="R304" s="200"/>
      <c r="S304" s="200"/>
      <c r="T304" s="200"/>
      <c r="U304" s="200"/>
      <c r="V304" s="200"/>
      <c r="W304" s="200"/>
      <c r="X304" s="200"/>
      <c r="Y304" s="200"/>
      <c r="Z304" s="200"/>
      <c r="AA304" s="200"/>
      <c r="AB304" s="200"/>
      <c r="AC304" s="200"/>
      <c r="AD304" s="200"/>
      <c r="AE304" s="200"/>
      <c r="AF304" s="200"/>
      <c r="AG304" s="200"/>
      <c r="AH304" s="200"/>
      <c r="AI304" s="200"/>
      <c r="AJ304" s="200"/>
      <c r="AK304" s="200"/>
      <c r="AL304" s="200"/>
      <c r="AM304" s="200"/>
      <c r="AN304" s="200"/>
      <c r="AO304" s="200"/>
      <c r="AP304" s="200"/>
      <c r="AQ304" s="200"/>
      <c r="AR304" s="200"/>
      <c r="AS304" s="200"/>
      <c r="AT304" s="200"/>
      <c r="AU304" s="200"/>
      <c r="AV304" s="200"/>
      <c r="AW304" s="200"/>
      <c r="AX304" s="200"/>
      <c r="AY304" s="200"/>
      <c r="AZ304" s="200"/>
      <c r="BA304" s="200"/>
      <c r="BB304" s="200"/>
      <c r="BC304" s="200"/>
      <c r="BD304" s="200"/>
      <c r="BE304" s="200"/>
      <c r="BF304" s="200"/>
      <c r="BG304" s="200"/>
      <c r="BH304" s="200"/>
      <c r="BI304" s="200"/>
      <c r="BJ304" s="200"/>
      <c r="BK304" s="200"/>
      <c r="BL304" s="200"/>
      <c r="BM304" s="200"/>
      <c r="BN304" s="200"/>
      <c r="BO304" s="200"/>
      <c r="BP304" s="200"/>
      <c r="BQ304" s="200"/>
      <c r="BR304" s="200"/>
      <c r="BS304" s="200"/>
      <c r="BT304" s="200"/>
      <c r="BU304" s="200"/>
      <c r="BV304" s="200"/>
      <c r="BW304" s="200"/>
      <c r="BX304" s="200"/>
    </row>
    <row r="305" spans="1:76" x14ac:dyDescent="0.2">
      <c r="A305" s="200"/>
      <c r="B305" s="200"/>
      <c r="C305" s="200"/>
      <c r="D305" s="200"/>
      <c r="E305" s="200"/>
      <c r="F305" s="200"/>
      <c r="G305" s="200"/>
      <c r="H305" s="200"/>
      <c r="I305" s="200"/>
      <c r="J305" s="200"/>
      <c r="K305" s="200"/>
      <c r="L305" s="200"/>
      <c r="M305" s="200"/>
      <c r="N305" s="200"/>
      <c r="O305" s="200"/>
      <c r="P305" s="200"/>
      <c r="Q305" s="200"/>
      <c r="R305" s="200"/>
      <c r="S305" s="200"/>
      <c r="T305" s="200"/>
      <c r="U305" s="200"/>
      <c r="V305" s="200"/>
      <c r="W305" s="200"/>
      <c r="X305" s="200"/>
      <c r="Y305" s="200"/>
      <c r="Z305" s="200"/>
      <c r="AA305" s="200"/>
      <c r="AB305" s="200"/>
      <c r="AC305" s="200"/>
      <c r="AD305" s="200"/>
      <c r="AE305" s="200"/>
      <c r="AF305" s="200"/>
      <c r="AG305" s="200"/>
      <c r="AH305" s="200"/>
      <c r="AI305" s="200"/>
      <c r="AJ305" s="200"/>
      <c r="AK305" s="200"/>
      <c r="AL305" s="200"/>
      <c r="AM305" s="200"/>
      <c r="AN305" s="200"/>
      <c r="AO305" s="200"/>
      <c r="AP305" s="200"/>
      <c r="AQ305" s="200"/>
      <c r="AR305" s="200"/>
      <c r="AS305" s="200"/>
      <c r="AT305" s="200"/>
      <c r="AU305" s="200"/>
      <c r="AV305" s="200"/>
      <c r="AW305" s="200"/>
      <c r="AX305" s="200"/>
      <c r="AY305" s="200"/>
      <c r="AZ305" s="200"/>
      <c r="BA305" s="200"/>
      <c r="BB305" s="200"/>
      <c r="BC305" s="200"/>
      <c r="BD305" s="200"/>
      <c r="BE305" s="200"/>
      <c r="BF305" s="200"/>
      <c r="BG305" s="200"/>
      <c r="BH305" s="200"/>
      <c r="BI305" s="200"/>
      <c r="BJ305" s="200"/>
      <c r="BK305" s="200"/>
      <c r="BL305" s="200"/>
      <c r="BM305" s="200"/>
      <c r="BN305" s="200"/>
      <c r="BO305" s="200"/>
      <c r="BP305" s="200"/>
      <c r="BQ305" s="200"/>
      <c r="BR305" s="200"/>
      <c r="BS305" s="200"/>
      <c r="BT305" s="200"/>
      <c r="BU305" s="200"/>
      <c r="BV305" s="200"/>
      <c r="BW305" s="200"/>
      <c r="BX305" s="200"/>
    </row>
    <row r="306" spans="1:76" x14ac:dyDescent="0.2">
      <c r="A306" s="200"/>
      <c r="B306" s="200"/>
      <c r="C306" s="200"/>
      <c r="D306" s="200"/>
      <c r="E306" s="200"/>
      <c r="F306" s="200"/>
      <c r="G306" s="200"/>
      <c r="H306" s="200"/>
      <c r="I306" s="200"/>
      <c r="J306" s="200"/>
      <c r="K306" s="200"/>
      <c r="L306" s="200"/>
      <c r="M306" s="200"/>
      <c r="N306" s="200"/>
      <c r="O306" s="200"/>
      <c r="P306" s="200"/>
      <c r="Q306" s="200"/>
      <c r="R306" s="200"/>
      <c r="S306" s="200"/>
      <c r="T306" s="200"/>
      <c r="U306" s="200"/>
      <c r="V306" s="200"/>
      <c r="W306" s="200"/>
      <c r="X306" s="200"/>
      <c r="Y306" s="200"/>
      <c r="Z306" s="200"/>
      <c r="AA306" s="200"/>
      <c r="AB306" s="200"/>
      <c r="AC306" s="200"/>
      <c r="AD306" s="200"/>
      <c r="AE306" s="200"/>
      <c r="AF306" s="200"/>
      <c r="AG306" s="200"/>
      <c r="AH306" s="200"/>
      <c r="AI306" s="200"/>
      <c r="AJ306" s="200"/>
      <c r="AK306" s="200"/>
      <c r="AL306" s="200"/>
      <c r="AM306" s="200"/>
      <c r="AN306" s="200"/>
      <c r="AO306" s="200"/>
      <c r="AP306" s="200"/>
      <c r="AQ306" s="200"/>
      <c r="AR306" s="200"/>
      <c r="AS306" s="200"/>
      <c r="AT306" s="200"/>
      <c r="AU306" s="200"/>
      <c r="AV306" s="200"/>
      <c r="AW306" s="200"/>
      <c r="AX306" s="200"/>
      <c r="AY306" s="200"/>
      <c r="AZ306" s="200"/>
      <c r="BA306" s="200"/>
      <c r="BB306" s="200"/>
      <c r="BC306" s="200"/>
      <c r="BD306" s="200"/>
      <c r="BE306" s="200"/>
      <c r="BF306" s="200"/>
      <c r="BG306" s="200"/>
      <c r="BH306" s="200"/>
      <c r="BI306" s="200"/>
      <c r="BJ306" s="200"/>
      <c r="BK306" s="200"/>
      <c r="BL306" s="200"/>
      <c r="BM306" s="200"/>
      <c r="BN306" s="200"/>
      <c r="BO306" s="200"/>
      <c r="BP306" s="200"/>
      <c r="BQ306" s="200"/>
      <c r="BR306" s="200"/>
      <c r="BS306" s="200"/>
      <c r="BT306" s="200"/>
      <c r="BU306" s="200"/>
      <c r="BV306" s="200"/>
      <c r="BW306" s="200"/>
      <c r="BX306" s="200"/>
    </row>
    <row r="307" spans="1:76" x14ac:dyDescent="0.2">
      <c r="A307" s="200"/>
      <c r="B307" s="200"/>
      <c r="C307" s="200"/>
      <c r="D307" s="200"/>
      <c r="E307" s="200"/>
      <c r="F307" s="200"/>
      <c r="G307" s="200"/>
      <c r="H307" s="200"/>
      <c r="I307" s="200"/>
      <c r="J307" s="200"/>
      <c r="K307" s="200"/>
      <c r="L307" s="200"/>
      <c r="M307" s="200"/>
      <c r="N307" s="200"/>
      <c r="O307" s="200"/>
      <c r="P307" s="200"/>
      <c r="Q307" s="200"/>
      <c r="R307" s="200"/>
      <c r="S307" s="200"/>
      <c r="T307" s="200"/>
      <c r="U307" s="200"/>
      <c r="V307" s="200"/>
      <c r="W307" s="200"/>
      <c r="X307" s="200"/>
      <c r="Y307" s="200"/>
      <c r="Z307" s="200"/>
      <c r="AA307" s="200"/>
      <c r="AB307" s="200"/>
      <c r="AC307" s="200"/>
      <c r="AD307" s="200"/>
      <c r="AE307" s="200"/>
      <c r="AF307" s="200"/>
      <c r="AG307" s="200"/>
      <c r="AH307" s="200"/>
      <c r="AI307" s="200"/>
      <c r="AJ307" s="200"/>
      <c r="AK307" s="200"/>
      <c r="AL307" s="200"/>
      <c r="AM307" s="200"/>
      <c r="AN307" s="200"/>
      <c r="AO307" s="200"/>
      <c r="AP307" s="200"/>
      <c r="AQ307" s="200"/>
      <c r="AR307" s="200"/>
      <c r="AS307" s="200"/>
      <c r="AT307" s="200"/>
      <c r="AU307" s="200"/>
      <c r="AV307" s="200"/>
      <c r="AW307" s="200"/>
      <c r="AX307" s="200"/>
      <c r="AY307" s="200"/>
      <c r="AZ307" s="200"/>
      <c r="BA307" s="200"/>
      <c r="BB307" s="200"/>
      <c r="BC307" s="200"/>
      <c r="BD307" s="200"/>
      <c r="BE307" s="200"/>
      <c r="BF307" s="200"/>
      <c r="BG307" s="200"/>
      <c r="BH307" s="200"/>
      <c r="BI307" s="200"/>
      <c r="BJ307" s="200"/>
      <c r="BK307" s="200"/>
      <c r="BL307" s="200"/>
      <c r="BM307" s="200"/>
      <c r="BN307" s="200"/>
      <c r="BO307" s="200"/>
      <c r="BP307" s="200"/>
      <c r="BQ307" s="200"/>
      <c r="BR307" s="200"/>
      <c r="BS307" s="200"/>
      <c r="BT307" s="200"/>
      <c r="BU307" s="200"/>
      <c r="BV307" s="200"/>
      <c r="BW307" s="200"/>
      <c r="BX307" s="200"/>
    </row>
    <row r="308" spans="1:76" x14ac:dyDescent="0.2">
      <c r="A308" s="200"/>
      <c r="B308" s="200"/>
      <c r="C308" s="200"/>
      <c r="D308" s="200"/>
      <c r="E308" s="200"/>
      <c r="F308" s="200"/>
      <c r="G308" s="200"/>
      <c r="H308" s="200"/>
      <c r="I308" s="200"/>
      <c r="J308" s="200"/>
      <c r="K308" s="200"/>
      <c r="L308" s="200"/>
      <c r="M308" s="200"/>
      <c r="N308" s="200"/>
      <c r="O308" s="200"/>
      <c r="P308" s="200"/>
      <c r="Q308" s="200"/>
      <c r="R308" s="200"/>
      <c r="S308" s="200"/>
      <c r="T308" s="200"/>
      <c r="U308" s="200"/>
      <c r="V308" s="200"/>
      <c r="W308" s="200"/>
      <c r="X308" s="200"/>
      <c r="Y308" s="200"/>
      <c r="Z308" s="200"/>
      <c r="AA308" s="200"/>
      <c r="AB308" s="200"/>
      <c r="AC308" s="200"/>
      <c r="AD308" s="200"/>
      <c r="AE308" s="200"/>
      <c r="AF308" s="200"/>
      <c r="AG308" s="200"/>
      <c r="AH308" s="200"/>
      <c r="AI308" s="200"/>
      <c r="AJ308" s="200"/>
      <c r="AK308" s="200"/>
      <c r="AL308" s="200"/>
      <c r="AM308" s="200"/>
      <c r="AN308" s="200"/>
      <c r="AO308" s="200"/>
      <c r="AP308" s="200"/>
      <c r="AQ308" s="200"/>
      <c r="AR308" s="200"/>
      <c r="AS308" s="200"/>
      <c r="AT308" s="200"/>
      <c r="AU308" s="200"/>
      <c r="AV308" s="200"/>
      <c r="AW308" s="200"/>
      <c r="AX308" s="200"/>
      <c r="AY308" s="200"/>
      <c r="AZ308" s="200"/>
      <c r="BA308" s="200"/>
      <c r="BB308" s="200"/>
      <c r="BC308" s="200"/>
      <c r="BD308" s="200"/>
      <c r="BE308" s="200"/>
      <c r="BF308" s="200"/>
      <c r="BG308" s="200"/>
      <c r="BH308" s="200"/>
      <c r="BI308" s="200"/>
      <c r="BJ308" s="200"/>
      <c r="BK308" s="200"/>
      <c r="BL308" s="200"/>
      <c r="BM308" s="200"/>
      <c r="BN308" s="200"/>
      <c r="BO308" s="200"/>
      <c r="BP308" s="200"/>
      <c r="BQ308" s="200"/>
      <c r="BR308" s="200"/>
      <c r="BS308" s="200"/>
      <c r="BT308" s="200"/>
      <c r="BU308" s="200"/>
      <c r="BV308" s="200"/>
      <c r="BW308" s="200"/>
      <c r="BX308" s="200"/>
    </row>
    <row r="309" spans="1:76" x14ac:dyDescent="0.2">
      <c r="A309" s="200"/>
      <c r="B309" s="200"/>
      <c r="C309" s="200"/>
      <c r="D309" s="200"/>
      <c r="E309" s="200"/>
      <c r="F309" s="200"/>
      <c r="G309" s="200"/>
      <c r="H309" s="200"/>
      <c r="I309" s="200"/>
      <c r="J309" s="200"/>
      <c r="K309" s="200"/>
      <c r="L309" s="200"/>
      <c r="M309" s="200"/>
      <c r="N309" s="200"/>
      <c r="O309" s="200"/>
      <c r="P309" s="200"/>
      <c r="Q309" s="200"/>
      <c r="R309" s="200"/>
      <c r="S309" s="200"/>
      <c r="T309" s="200"/>
      <c r="U309" s="200"/>
      <c r="V309" s="200"/>
      <c r="W309" s="200"/>
      <c r="X309" s="200"/>
      <c r="Y309" s="200"/>
      <c r="Z309" s="200"/>
      <c r="AA309" s="200"/>
      <c r="AB309" s="200"/>
      <c r="AC309" s="200"/>
      <c r="AD309" s="200"/>
      <c r="AE309" s="200"/>
      <c r="AF309" s="200"/>
      <c r="AG309" s="200"/>
      <c r="AH309" s="200"/>
      <c r="AI309" s="200"/>
      <c r="AJ309" s="200"/>
      <c r="AK309" s="200"/>
      <c r="AL309" s="200"/>
      <c r="AM309" s="200"/>
      <c r="AN309" s="200"/>
      <c r="AO309" s="200"/>
      <c r="AP309" s="200"/>
      <c r="AQ309" s="200"/>
      <c r="AR309" s="200"/>
      <c r="AS309" s="200"/>
      <c r="AT309" s="200"/>
      <c r="AU309" s="200"/>
      <c r="AV309" s="200"/>
      <c r="AW309" s="200"/>
      <c r="AX309" s="200"/>
      <c r="AY309" s="200"/>
      <c r="AZ309" s="200"/>
      <c r="BA309" s="200"/>
      <c r="BB309" s="200"/>
      <c r="BC309" s="200"/>
      <c r="BD309" s="200"/>
      <c r="BE309" s="200"/>
      <c r="BF309" s="200"/>
      <c r="BG309" s="200"/>
      <c r="BH309" s="200"/>
      <c r="BI309" s="200"/>
      <c r="BJ309" s="200"/>
      <c r="BK309" s="200"/>
      <c r="BL309" s="200"/>
      <c r="BM309" s="200"/>
      <c r="BN309" s="200"/>
      <c r="BO309" s="200"/>
      <c r="BP309" s="200"/>
      <c r="BQ309" s="200"/>
      <c r="BR309" s="200"/>
      <c r="BS309" s="200"/>
      <c r="BT309" s="200"/>
      <c r="BU309" s="200"/>
      <c r="BV309" s="200"/>
      <c r="BW309" s="200"/>
      <c r="BX309" s="200"/>
    </row>
    <row r="310" spans="1:76" x14ac:dyDescent="0.2">
      <c r="A310" s="200"/>
      <c r="B310" s="200"/>
      <c r="C310" s="200"/>
      <c r="D310" s="200"/>
      <c r="E310" s="200"/>
      <c r="F310" s="200"/>
      <c r="G310" s="200"/>
      <c r="H310" s="200"/>
      <c r="I310" s="200"/>
      <c r="J310" s="200"/>
      <c r="K310" s="200"/>
      <c r="L310" s="200"/>
      <c r="M310" s="200"/>
      <c r="N310" s="200"/>
      <c r="O310" s="200"/>
      <c r="P310" s="200"/>
      <c r="Q310" s="200"/>
      <c r="R310" s="200"/>
      <c r="S310" s="200"/>
      <c r="T310" s="200"/>
      <c r="U310" s="200"/>
      <c r="V310" s="200"/>
      <c r="W310" s="200"/>
      <c r="X310" s="200"/>
      <c r="Y310" s="200"/>
      <c r="Z310" s="200"/>
      <c r="AA310" s="200"/>
      <c r="AB310" s="200"/>
      <c r="AC310" s="200"/>
      <c r="AD310" s="200"/>
      <c r="AE310" s="200"/>
      <c r="AF310" s="200"/>
      <c r="AG310" s="200"/>
      <c r="AH310" s="200"/>
      <c r="AI310" s="200"/>
      <c r="AJ310" s="200"/>
      <c r="AK310" s="200"/>
      <c r="AL310" s="200"/>
      <c r="AM310" s="200"/>
      <c r="AN310" s="200"/>
      <c r="AO310" s="200"/>
      <c r="AP310" s="200"/>
      <c r="AQ310" s="200"/>
      <c r="AR310" s="200"/>
      <c r="AS310" s="200"/>
      <c r="AT310" s="200"/>
      <c r="AU310" s="200"/>
      <c r="AV310" s="200"/>
      <c r="AW310" s="200"/>
      <c r="AX310" s="200"/>
      <c r="AY310" s="200"/>
      <c r="AZ310" s="200"/>
      <c r="BA310" s="200"/>
      <c r="BB310" s="200"/>
      <c r="BC310" s="200"/>
      <c r="BD310" s="200"/>
      <c r="BE310" s="200"/>
      <c r="BF310" s="200"/>
      <c r="BG310" s="200"/>
      <c r="BH310" s="200"/>
      <c r="BI310" s="200"/>
      <c r="BJ310" s="200"/>
      <c r="BK310" s="200"/>
      <c r="BL310" s="200"/>
      <c r="BM310" s="200"/>
      <c r="BN310" s="200"/>
      <c r="BO310" s="200"/>
      <c r="BP310" s="200"/>
      <c r="BQ310" s="200"/>
      <c r="BR310" s="200"/>
      <c r="BS310" s="200"/>
      <c r="BT310" s="200"/>
      <c r="BU310" s="200"/>
      <c r="BV310" s="200"/>
      <c r="BW310" s="200"/>
      <c r="BX310" s="200"/>
    </row>
    <row r="311" spans="1:76" x14ac:dyDescent="0.2">
      <c r="A311" s="200"/>
      <c r="B311" s="200"/>
      <c r="C311" s="200"/>
      <c r="D311" s="200"/>
      <c r="E311" s="200"/>
      <c r="F311" s="200"/>
      <c r="G311" s="200"/>
      <c r="H311" s="200"/>
      <c r="I311" s="200"/>
      <c r="J311" s="200"/>
      <c r="K311" s="200"/>
      <c r="L311" s="200"/>
      <c r="M311" s="200"/>
      <c r="N311" s="200"/>
      <c r="O311" s="200"/>
      <c r="P311" s="200"/>
      <c r="Q311" s="200"/>
      <c r="R311" s="200"/>
      <c r="S311" s="200"/>
      <c r="T311" s="200"/>
      <c r="U311" s="200"/>
      <c r="V311" s="200"/>
      <c r="W311" s="200"/>
      <c r="X311" s="200"/>
      <c r="Y311" s="200"/>
      <c r="Z311" s="200"/>
      <c r="AA311" s="200"/>
      <c r="AB311" s="200"/>
      <c r="AC311" s="200"/>
      <c r="AD311" s="200"/>
      <c r="AE311" s="200"/>
      <c r="AF311" s="200"/>
      <c r="AG311" s="200"/>
      <c r="AH311" s="200"/>
      <c r="AI311" s="200"/>
      <c r="AJ311" s="200"/>
      <c r="AK311" s="200"/>
      <c r="AL311" s="200"/>
      <c r="AM311" s="200"/>
      <c r="AN311" s="200"/>
      <c r="AO311" s="200"/>
      <c r="AP311" s="200"/>
      <c r="AQ311" s="200"/>
      <c r="AR311" s="200"/>
      <c r="AS311" s="200"/>
      <c r="AT311" s="200"/>
      <c r="AU311" s="200"/>
      <c r="AV311" s="200"/>
      <c r="AW311" s="200"/>
      <c r="AX311" s="200"/>
      <c r="AY311" s="200"/>
      <c r="AZ311" s="200"/>
      <c r="BA311" s="200"/>
      <c r="BB311" s="200"/>
      <c r="BC311" s="200"/>
      <c r="BD311" s="200"/>
      <c r="BE311" s="200"/>
      <c r="BF311" s="200"/>
      <c r="BG311" s="200"/>
      <c r="BH311" s="200"/>
      <c r="BI311" s="200"/>
      <c r="BJ311" s="200"/>
      <c r="BK311" s="200"/>
      <c r="BL311" s="200"/>
      <c r="BM311" s="200"/>
      <c r="BN311" s="200"/>
      <c r="BO311" s="200"/>
      <c r="BP311" s="200"/>
      <c r="BQ311" s="200"/>
      <c r="BR311" s="200"/>
      <c r="BS311" s="200"/>
      <c r="BT311" s="200"/>
      <c r="BU311" s="200"/>
      <c r="BV311" s="200"/>
      <c r="BW311" s="200"/>
      <c r="BX311" s="200"/>
    </row>
    <row r="312" spans="1:76" x14ac:dyDescent="0.2">
      <c r="A312" s="200"/>
      <c r="B312" s="200"/>
      <c r="C312" s="200"/>
      <c r="D312" s="200"/>
      <c r="E312" s="200"/>
      <c r="F312" s="200"/>
      <c r="G312" s="200"/>
      <c r="H312" s="200"/>
      <c r="I312" s="200"/>
      <c r="J312" s="200"/>
      <c r="K312" s="200"/>
      <c r="L312" s="200"/>
      <c r="M312" s="200"/>
      <c r="N312" s="200"/>
      <c r="O312" s="200"/>
      <c r="P312" s="200"/>
      <c r="Q312" s="200"/>
      <c r="R312" s="200"/>
      <c r="S312" s="200"/>
      <c r="T312" s="200"/>
      <c r="U312" s="200"/>
      <c r="V312" s="200"/>
      <c r="W312" s="200"/>
      <c r="X312" s="200"/>
      <c r="Y312" s="200"/>
      <c r="Z312" s="200"/>
      <c r="AA312" s="200"/>
      <c r="AB312" s="200"/>
      <c r="AC312" s="200"/>
      <c r="AD312" s="200"/>
      <c r="AE312" s="200"/>
      <c r="AF312" s="200"/>
      <c r="AG312" s="200"/>
      <c r="AH312" s="200"/>
      <c r="AI312" s="200"/>
      <c r="AJ312" s="200"/>
      <c r="AK312" s="200"/>
      <c r="AL312" s="200"/>
      <c r="AM312" s="200"/>
      <c r="AN312" s="200"/>
      <c r="AO312" s="200"/>
      <c r="AP312" s="200"/>
      <c r="AQ312" s="200"/>
      <c r="AR312" s="200"/>
      <c r="AS312" s="200"/>
      <c r="AT312" s="200"/>
      <c r="AU312" s="200"/>
      <c r="AV312" s="200"/>
      <c r="AW312" s="200"/>
      <c r="AX312" s="200"/>
      <c r="AY312" s="200"/>
      <c r="AZ312" s="200"/>
      <c r="BA312" s="200"/>
      <c r="BB312" s="200"/>
      <c r="BC312" s="200"/>
      <c r="BD312" s="200"/>
      <c r="BE312" s="200"/>
      <c r="BF312" s="200"/>
      <c r="BG312" s="200"/>
      <c r="BH312" s="200"/>
      <c r="BI312" s="200"/>
      <c r="BJ312" s="200"/>
      <c r="BK312" s="200"/>
      <c r="BL312" s="200"/>
      <c r="BM312" s="200"/>
      <c r="BN312" s="200"/>
      <c r="BO312" s="200"/>
      <c r="BP312" s="200"/>
      <c r="BQ312" s="200"/>
      <c r="BR312" s="200"/>
      <c r="BS312" s="200"/>
      <c r="BT312" s="200"/>
      <c r="BU312" s="200"/>
      <c r="BV312" s="200"/>
      <c r="BW312" s="200"/>
      <c r="BX312" s="200"/>
    </row>
    <row r="313" spans="1:76" x14ac:dyDescent="0.2">
      <c r="A313" s="200"/>
      <c r="B313" s="200"/>
      <c r="C313" s="200"/>
      <c r="D313" s="200"/>
      <c r="E313" s="200"/>
      <c r="F313" s="200"/>
      <c r="G313" s="200"/>
      <c r="H313" s="200"/>
      <c r="I313" s="200"/>
      <c r="J313" s="200"/>
      <c r="K313" s="200"/>
      <c r="L313" s="200"/>
      <c r="M313" s="200"/>
      <c r="N313" s="200"/>
      <c r="O313" s="200"/>
      <c r="P313" s="200"/>
      <c r="Q313" s="200"/>
      <c r="R313" s="200"/>
      <c r="S313" s="200"/>
      <c r="T313" s="200"/>
      <c r="U313" s="200"/>
      <c r="V313" s="200"/>
      <c r="W313" s="200"/>
      <c r="X313" s="200"/>
      <c r="Y313" s="200"/>
      <c r="Z313" s="200"/>
      <c r="AA313" s="200"/>
      <c r="AB313" s="200"/>
      <c r="AC313" s="200"/>
      <c r="AD313" s="200"/>
      <c r="AE313" s="200"/>
      <c r="AF313" s="200"/>
      <c r="AG313" s="200"/>
      <c r="AH313" s="200"/>
      <c r="AI313" s="200"/>
      <c r="AJ313" s="200"/>
      <c r="AK313" s="200"/>
      <c r="AL313" s="200"/>
      <c r="AM313" s="200"/>
      <c r="AN313" s="200"/>
      <c r="AO313" s="200"/>
      <c r="AP313" s="200"/>
      <c r="AQ313" s="200"/>
      <c r="AR313" s="200"/>
      <c r="AS313" s="200"/>
      <c r="AT313" s="200"/>
      <c r="AU313" s="200"/>
      <c r="AV313" s="200"/>
      <c r="AW313" s="200"/>
      <c r="AX313" s="200"/>
      <c r="AY313" s="200"/>
      <c r="AZ313" s="200"/>
      <c r="BA313" s="200"/>
      <c r="BB313" s="200"/>
      <c r="BC313" s="200"/>
      <c r="BD313" s="200"/>
      <c r="BE313" s="200"/>
      <c r="BF313" s="200"/>
      <c r="BG313" s="200"/>
      <c r="BH313" s="200"/>
      <c r="BI313" s="200"/>
      <c r="BJ313" s="200"/>
      <c r="BK313" s="200"/>
      <c r="BL313" s="200"/>
      <c r="BM313" s="200"/>
      <c r="BN313" s="200"/>
      <c r="BO313" s="200"/>
      <c r="BP313" s="200"/>
      <c r="BQ313" s="200"/>
      <c r="BR313" s="200"/>
      <c r="BS313" s="200"/>
      <c r="BT313" s="200"/>
      <c r="BU313" s="200"/>
      <c r="BV313" s="200"/>
      <c r="BW313" s="200"/>
      <c r="BX313" s="200"/>
    </row>
    <row r="314" spans="1:76" x14ac:dyDescent="0.2">
      <c r="A314" s="200"/>
      <c r="B314" s="200"/>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c r="AA314" s="200"/>
      <c r="AB314" s="200"/>
      <c r="AC314" s="200"/>
      <c r="AD314" s="200"/>
      <c r="AE314" s="200"/>
      <c r="AF314" s="200"/>
      <c r="AG314" s="200"/>
      <c r="AH314" s="200"/>
      <c r="AI314" s="200"/>
      <c r="AJ314" s="200"/>
      <c r="AK314" s="200"/>
      <c r="AL314" s="200"/>
      <c r="AM314" s="200"/>
      <c r="AN314" s="200"/>
      <c r="AO314" s="200"/>
      <c r="AP314" s="200"/>
      <c r="AQ314" s="200"/>
      <c r="AR314" s="200"/>
      <c r="AS314" s="200"/>
      <c r="AT314" s="200"/>
      <c r="AU314" s="200"/>
      <c r="AV314" s="200"/>
      <c r="AW314" s="200"/>
      <c r="AX314" s="200"/>
      <c r="AY314" s="200"/>
      <c r="AZ314" s="200"/>
      <c r="BA314" s="200"/>
      <c r="BB314" s="200"/>
      <c r="BC314" s="200"/>
      <c r="BD314" s="200"/>
      <c r="BE314" s="200"/>
      <c r="BF314" s="200"/>
      <c r="BG314" s="200"/>
      <c r="BH314" s="200"/>
      <c r="BI314" s="200"/>
      <c r="BJ314" s="200"/>
      <c r="BK314" s="200"/>
      <c r="BL314" s="200"/>
      <c r="BM314" s="200"/>
      <c r="BN314" s="200"/>
      <c r="BO314" s="200"/>
      <c r="BP314" s="200"/>
      <c r="BQ314" s="200"/>
      <c r="BR314" s="200"/>
      <c r="BS314" s="200"/>
      <c r="BT314" s="200"/>
      <c r="BU314" s="200"/>
      <c r="BV314" s="200"/>
      <c r="BW314" s="200"/>
      <c r="BX314" s="200"/>
    </row>
    <row r="315" spans="1:76" x14ac:dyDescent="0.2">
      <c r="A315" s="200"/>
      <c r="B315" s="200"/>
      <c r="C315" s="200"/>
      <c r="D315" s="200"/>
      <c r="E315" s="200"/>
      <c r="F315" s="200"/>
      <c r="G315" s="200"/>
      <c r="H315" s="200"/>
      <c r="I315" s="200"/>
      <c r="J315" s="200"/>
      <c r="K315" s="200"/>
      <c r="L315" s="200"/>
      <c r="M315" s="200"/>
      <c r="N315" s="200"/>
      <c r="O315" s="200"/>
      <c r="P315" s="200"/>
      <c r="Q315" s="200"/>
      <c r="R315" s="200"/>
      <c r="S315" s="200"/>
      <c r="T315" s="200"/>
      <c r="U315" s="200"/>
      <c r="V315" s="200"/>
      <c r="W315" s="200"/>
      <c r="X315" s="200"/>
      <c r="Y315" s="200"/>
      <c r="Z315" s="200"/>
      <c r="AA315" s="200"/>
      <c r="AB315" s="200"/>
      <c r="AC315" s="200"/>
      <c r="AD315" s="200"/>
      <c r="AE315" s="200"/>
      <c r="AF315" s="200"/>
      <c r="AG315" s="200"/>
      <c r="AH315" s="200"/>
      <c r="AI315" s="200"/>
      <c r="AJ315" s="200"/>
      <c r="AK315" s="200"/>
      <c r="AL315" s="200"/>
      <c r="AM315" s="200"/>
      <c r="AN315" s="200"/>
      <c r="AO315" s="200"/>
      <c r="AP315" s="200"/>
      <c r="AQ315" s="200"/>
      <c r="AR315" s="200"/>
      <c r="AS315" s="200"/>
      <c r="AT315" s="200"/>
      <c r="AU315" s="200"/>
      <c r="AV315" s="200"/>
      <c r="AW315" s="200"/>
      <c r="AX315" s="200"/>
      <c r="AY315" s="200"/>
      <c r="AZ315" s="200"/>
      <c r="BA315" s="200"/>
      <c r="BB315" s="200"/>
      <c r="BC315" s="200"/>
      <c r="BD315" s="200"/>
      <c r="BE315" s="200"/>
      <c r="BF315" s="200"/>
      <c r="BG315" s="200"/>
      <c r="BH315" s="200"/>
      <c r="BI315" s="200"/>
      <c r="BJ315" s="200"/>
      <c r="BK315" s="200"/>
      <c r="BL315" s="200"/>
      <c r="BM315" s="200"/>
      <c r="BN315" s="200"/>
      <c r="BO315" s="200"/>
      <c r="BP315" s="200"/>
      <c r="BQ315" s="200"/>
      <c r="BR315" s="200"/>
      <c r="BS315" s="200"/>
      <c r="BT315" s="200"/>
      <c r="BU315" s="200"/>
      <c r="BV315" s="200"/>
      <c r="BW315" s="200"/>
      <c r="BX315" s="200"/>
    </row>
    <row r="316" spans="1:76" x14ac:dyDescent="0.2">
      <c r="A316" s="200"/>
      <c r="B316" s="200"/>
      <c r="C316" s="200"/>
      <c r="D316" s="200"/>
      <c r="E316" s="200"/>
      <c r="F316" s="200"/>
      <c r="G316" s="200"/>
      <c r="H316" s="200"/>
      <c r="I316" s="200"/>
      <c r="J316" s="200"/>
      <c r="K316" s="200"/>
      <c r="L316" s="200"/>
      <c r="M316" s="200"/>
      <c r="N316" s="200"/>
      <c r="O316" s="200"/>
      <c r="P316" s="200"/>
      <c r="Q316" s="200"/>
      <c r="R316" s="200"/>
      <c r="S316" s="200"/>
      <c r="T316" s="200"/>
      <c r="U316" s="200"/>
      <c r="V316" s="200"/>
      <c r="W316" s="200"/>
      <c r="X316" s="200"/>
      <c r="Y316" s="200"/>
      <c r="Z316" s="200"/>
      <c r="AA316" s="200"/>
      <c r="AB316" s="200"/>
      <c r="AC316" s="200"/>
      <c r="AD316" s="200"/>
      <c r="AE316" s="200"/>
      <c r="AF316" s="200"/>
      <c r="AG316" s="200"/>
      <c r="AH316" s="200"/>
      <c r="AI316" s="200"/>
      <c r="AJ316" s="200"/>
      <c r="AK316" s="200"/>
      <c r="AL316" s="200"/>
      <c r="AM316" s="200"/>
      <c r="AN316" s="200"/>
      <c r="AO316" s="200"/>
      <c r="AP316" s="200"/>
      <c r="AQ316" s="200"/>
      <c r="AR316" s="200"/>
      <c r="AS316" s="200"/>
      <c r="AT316" s="200"/>
      <c r="AU316" s="200"/>
      <c r="AV316" s="200"/>
      <c r="AW316" s="200"/>
      <c r="AX316" s="200"/>
      <c r="AY316" s="200"/>
      <c r="AZ316" s="200"/>
      <c r="BA316" s="200"/>
      <c r="BB316" s="200"/>
      <c r="BC316" s="200"/>
      <c r="BD316" s="200"/>
      <c r="BE316" s="200"/>
      <c r="BF316" s="200"/>
      <c r="BG316" s="200"/>
      <c r="BH316" s="200"/>
      <c r="BI316" s="200"/>
      <c r="BJ316" s="200"/>
      <c r="BK316" s="200"/>
      <c r="BL316" s="200"/>
      <c r="BM316" s="200"/>
      <c r="BN316" s="200"/>
      <c r="BO316" s="200"/>
      <c r="BP316" s="200"/>
      <c r="BQ316" s="200"/>
      <c r="BR316" s="200"/>
      <c r="BS316" s="200"/>
      <c r="BT316" s="200"/>
      <c r="BU316" s="200"/>
      <c r="BV316" s="200"/>
      <c r="BW316" s="200"/>
      <c r="BX316" s="200"/>
    </row>
    <row r="317" spans="1:76" x14ac:dyDescent="0.2">
      <c r="A317" s="200"/>
      <c r="B317" s="200"/>
      <c r="C317" s="200"/>
      <c r="D317" s="200"/>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c r="AA317" s="200"/>
      <c r="AB317" s="200"/>
      <c r="AC317" s="200"/>
      <c r="AD317" s="200"/>
      <c r="AE317" s="200"/>
      <c r="AF317" s="200"/>
      <c r="AG317" s="200"/>
      <c r="AH317" s="200"/>
      <c r="AI317" s="200"/>
      <c r="AJ317" s="200"/>
      <c r="AK317" s="200"/>
      <c r="AL317" s="200"/>
      <c r="AM317" s="200"/>
      <c r="AN317" s="200"/>
      <c r="AO317" s="200"/>
      <c r="AP317" s="200"/>
      <c r="AQ317" s="200"/>
      <c r="AR317" s="200"/>
      <c r="AS317" s="200"/>
      <c r="AT317" s="200"/>
      <c r="AU317" s="200"/>
      <c r="AV317" s="200"/>
      <c r="AW317" s="200"/>
      <c r="AX317" s="200"/>
      <c r="AY317" s="200"/>
      <c r="AZ317" s="200"/>
      <c r="BA317" s="200"/>
      <c r="BB317" s="200"/>
      <c r="BC317" s="200"/>
      <c r="BD317" s="200"/>
      <c r="BE317" s="200"/>
      <c r="BF317" s="200"/>
      <c r="BG317" s="200"/>
      <c r="BH317" s="200"/>
      <c r="BI317" s="200"/>
      <c r="BJ317" s="200"/>
      <c r="BK317" s="200"/>
      <c r="BL317" s="200"/>
      <c r="BM317" s="200"/>
      <c r="BN317" s="200"/>
      <c r="BO317" s="200"/>
      <c r="BP317" s="200"/>
      <c r="BQ317" s="200"/>
      <c r="BR317" s="200"/>
      <c r="BS317" s="200"/>
      <c r="BT317" s="200"/>
      <c r="BU317" s="200"/>
      <c r="BV317" s="200"/>
      <c r="BW317" s="200"/>
      <c r="BX317" s="200"/>
    </row>
    <row r="318" spans="1:76" x14ac:dyDescent="0.2">
      <c r="A318" s="200"/>
      <c r="B318" s="200"/>
      <c r="C318" s="200"/>
      <c r="D318" s="200"/>
      <c r="E318" s="200"/>
      <c r="F318" s="200"/>
      <c r="G318" s="200"/>
      <c r="H318" s="200"/>
      <c r="I318" s="200"/>
      <c r="J318" s="200"/>
      <c r="K318" s="200"/>
      <c r="L318" s="200"/>
      <c r="M318" s="200"/>
      <c r="N318" s="200"/>
      <c r="O318" s="200"/>
      <c r="P318" s="200"/>
      <c r="Q318" s="200"/>
      <c r="R318" s="200"/>
      <c r="S318" s="200"/>
      <c r="T318" s="200"/>
      <c r="U318" s="200"/>
      <c r="V318" s="200"/>
      <c r="W318" s="200"/>
      <c r="X318" s="200"/>
      <c r="Y318" s="200"/>
      <c r="Z318" s="200"/>
      <c r="AA318" s="200"/>
      <c r="AB318" s="200"/>
      <c r="AC318" s="200"/>
      <c r="AD318" s="200"/>
      <c r="AE318" s="200"/>
      <c r="AF318" s="200"/>
      <c r="AG318" s="200"/>
      <c r="AH318" s="200"/>
      <c r="AI318" s="200"/>
      <c r="AJ318" s="200"/>
      <c r="AK318" s="200"/>
      <c r="AL318" s="200"/>
      <c r="AM318" s="200"/>
      <c r="AN318" s="200"/>
      <c r="AO318" s="200"/>
      <c r="AP318" s="200"/>
      <c r="AQ318" s="200"/>
      <c r="AR318" s="200"/>
      <c r="AS318" s="200"/>
      <c r="AT318" s="200"/>
      <c r="AU318" s="200"/>
      <c r="AV318" s="200"/>
      <c r="AW318" s="200"/>
      <c r="AX318" s="200"/>
      <c r="AY318" s="200"/>
      <c r="AZ318" s="200"/>
      <c r="BA318" s="200"/>
      <c r="BB318" s="200"/>
      <c r="BC318" s="200"/>
      <c r="BD318" s="200"/>
      <c r="BE318" s="200"/>
      <c r="BF318" s="200"/>
      <c r="BG318" s="200"/>
      <c r="BH318" s="200"/>
      <c r="BI318" s="200"/>
      <c r="BJ318" s="200"/>
      <c r="BK318" s="200"/>
      <c r="BL318" s="200"/>
      <c r="BM318" s="200"/>
      <c r="BN318" s="200"/>
      <c r="BO318" s="200"/>
      <c r="BP318" s="200"/>
      <c r="BQ318" s="200"/>
      <c r="BR318" s="200"/>
      <c r="BS318" s="200"/>
      <c r="BT318" s="200"/>
      <c r="BU318" s="200"/>
      <c r="BV318" s="200"/>
      <c r="BW318" s="200"/>
      <c r="BX318" s="200"/>
    </row>
    <row r="319" spans="1:76" x14ac:dyDescent="0.2">
      <c r="A319" s="200"/>
      <c r="B319" s="200"/>
      <c r="C319" s="200"/>
      <c r="D319" s="200"/>
      <c r="E319" s="200"/>
      <c r="F319" s="200"/>
      <c r="G319" s="200"/>
      <c r="H319" s="200"/>
      <c r="I319" s="200"/>
      <c r="J319" s="200"/>
      <c r="K319" s="200"/>
      <c r="L319" s="200"/>
      <c r="M319" s="200"/>
      <c r="N319" s="200"/>
      <c r="O319" s="200"/>
      <c r="P319" s="200"/>
      <c r="Q319" s="200"/>
      <c r="R319" s="200"/>
      <c r="S319" s="200"/>
      <c r="T319" s="200"/>
      <c r="U319" s="200"/>
      <c r="V319" s="200"/>
      <c r="W319" s="200"/>
      <c r="X319" s="200"/>
      <c r="Y319" s="200"/>
      <c r="Z319" s="200"/>
      <c r="AA319" s="200"/>
      <c r="AB319" s="200"/>
      <c r="AC319" s="200"/>
      <c r="AD319" s="200"/>
      <c r="AE319" s="200"/>
      <c r="AF319" s="200"/>
      <c r="AG319" s="200"/>
      <c r="AH319" s="200"/>
      <c r="AI319" s="200"/>
      <c r="AJ319" s="200"/>
      <c r="AK319" s="200"/>
      <c r="AL319" s="200"/>
      <c r="AM319" s="200"/>
      <c r="AN319" s="200"/>
      <c r="AO319" s="200"/>
      <c r="AP319" s="200"/>
      <c r="AQ319" s="200"/>
      <c r="AR319" s="200"/>
      <c r="AS319" s="200"/>
      <c r="AT319" s="200"/>
      <c r="AU319" s="200"/>
      <c r="AV319" s="200"/>
      <c r="AW319" s="200"/>
      <c r="AX319" s="200"/>
      <c r="AY319" s="200"/>
      <c r="AZ319" s="200"/>
      <c r="BA319" s="200"/>
      <c r="BB319" s="200"/>
      <c r="BC319" s="200"/>
      <c r="BD319" s="200"/>
      <c r="BE319" s="200"/>
      <c r="BF319" s="200"/>
      <c r="BG319" s="200"/>
      <c r="BH319" s="200"/>
      <c r="BI319" s="200"/>
      <c r="BJ319" s="200"/>
      <c r="BK319" s="200"/>
      <c r="BL319" s="200"/>
      <c r="BM319" s="200"/>
      <c r="BN319" s="200"/>
      <c r="BO319" s="200"/>
      <c r="BP319" s="200"/>
      <c r="BQ319" s="200"/>
      <c r="BR319" s="200"/>
      <c r="BS319" s="200"/>
      <c r="BT319" s="200"/>
      <c r="BU319" s="200"/>
      <c r="BV319" s="200"/>
      <c r="BW319" s="200"/>
      <c r="BX319" s="200"/>
    </row>
    <row r="320" spans="1:76" x14ac:dyDescent="0.2">
      <c r="A320" s="200"/>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00"/>
      <c r="AT320" s="200"/>
      <c r="AU320" s="200"/>
      <c r="AV320" s="200"/>
      <c r="AW320" s="200"/>
      <c r="AX320" s="200"/>
      <c r="AY320" s="200"/>
      <c r="AZ320" s="200"/>
      <c r="BA320" s="200"/>
      <c r="BB320" s="200"/>
      <c r="BC320" s="200"/>
      <c r="BD320" s="200"/>
      <c r="BE320" s="200"/>
      <c r="BF320" s="200"/>
      <c r="BG320" s="200"/>
      <c r="BH320" s="200"/>
      <c r="BI320" s="200"/>
      <c r="BJ320" s="200"/>
      <c r="BK320" s="200"/>
      <c r="BL320" s="200"/>
      <c r="BM320" s="200"/>
      <c r="BN320" s="200"/>
      <c r="BO320" s="200"/>
      <c r="BP320" s="200"/>
      <c r="BQ320" s="200"/>
      <c r="BR320" s="200"/>
      <c r="BS320" s="200"/>
      <c r="BT320" s="200"/>
      <c r="BU320" s="200"/>
      <c r="BV320" s="200"/>
      <c r="BW320" s="200"/>
      <c r="BX320" s="200"/>
    </row>
    <row r="321" spans="1:76" x14ac:dyDescent="0.2">
      <c r="A321" s="200"/>
      <c r="B321" s="200"/>
      <c r="C321" s="200"/>
      <c r="D321" s="200"/>
      <c r="E321" s="200"/>
      <c r="F321" s="200"/>
      <c r="G321" s="200"/>
      <c r="H321" s="200"/>
      <c r="I321" s="200"/>
      <c r="J321" s="200"/>
      <c r="K321" s="200"/>
      <c r="L321" s="200"/>
      <c r="M321" s="200"/>
      <c r="N321" s="200"/>
      <c r="O321" s="200"/>
      <c r="P321" s="200"/>
      <c r="Q321" s="200"/>
      <c r="R321" s="200"/>
      <c r="S321" s="200"/>
      <c r="T321" s="200"/>
      <c r="U321" s="200"/>
      <c r="V321" s="200"/>
      <c r="W321" s="200"/>
      <c r="X321" s="200"/>
      <c r="Y321" s="200"/>
      <c r="Z321" s="200"/>
      <c r="AA321" s="200"/>
      <c r="AB321" s="200"/>
      <c r="AC321" s="200"/>
      <c r="AD321" s="200"/>
      <c r="AE321" s="200"/>
      <c r="AF321" s="200"/>
      <c r="AG321" s="200"/>
      <c r="AH321" s="200"/>
      <c r="AI321" s="200"/>
      <c r="AJ321" s="200"/>
      <c r="AK321" s="200"/>
      <c r="AL321" s="200"/>
      <c r="AM321" s="200"/>
      <c r="AN321" s="200"/>
      <c r="AO321" s="200"/>
      <c r="AP321" s="200"/>
      <c r="AQ321" s="200"/>
      <c r="AR321" s="200"/>
      <c r="AS321" s="200"/>
      <c r="AT321" s="200"/>
      <c r="AU321" s="200"/>
      <c r="AV321" s="200"/>
      <c r="AW321" s="200"/>
      <c r="AX321" s="200"/>
      <c r="AY321" s="200"/>
      <c r="AZ321" s="200"/>
      <c r="BA321" s="200"/>
      <c r="BB321" s="200"/>
      <c r="BC321" s="200"/>
      <c r="BD321" s="200"/>
      <c r="BE321" s="200"/>
      <c r="BF321" s="200"/>
      <c r="BG321" s="200"/>
      <c r="BH321" s="200"/>
      <c r="BI321" s="200"/>
      <c r="BJ321" s="200"/>
      <c r="BK321" s="200"/>
      <c r="BL321" s="200"/>
      <c r="BM321" s="200"/>
      <c r="BN321" s="200"/>
      <c r="BO321" s="200"/>
      <c r="BP321" s="200"/>
      <c r="BQ321" s="200"/>
      <c r="BR321" s="200"/>
      <c r="BS321" s="200"/>
      <c r="BT321" s="200"/>
      <c r="BU321" s="200"/>
      <c r="BV321" s="200"/>
      <c r="BW321" s="200"/>
      <c r="BX321" s="200"/>
    </row>
    <row r="322" spans="1:76" x14ac:dyDescent="0.2">
      <c r="A322" s="200"/>
      <c r="B322" s="200"/>
      <c r="C322" s="200"/>
      <c r="D322" s="200"/>
      <c r="E322" s="200"/>
      <c r="F322" s="200"/>
      <c r="G322" s="200"/>
      <c r="H322" s="200"/>
      <c r="I322" s="200"/>
      <c r="J322" s="200"/>
      <c r="K322" s="200"/>
      <c r="L322" s="200"/>
      <c r="M322" s="200"/>
      <c r="N322" s="200"/>
      <c r="O322" s="200"/>
      <c r="P322" s="200"/>
      <c r="Q322" s="200"/>
      <c r="R322" s="200"/>
      <c r="S322" s="200"/>
      <c r="T322" s="200"/>
      <c r="U322" s="200"/>
      <c r="V322" s="200"/>
      <c r="W322" s="200"/>
      <c r="X322" s="200"/>
      <c r="Y322" s="200"/>
      <c r="Z322" s="200"/>
      <c r="AA322" s="200"/>
      <c r="AB322" s="200"/>
      <c r="AC322" s="200"/>
      <c r="AD322" s="200"/>
      <c r="AE322" s="200"/>
      <c r="AF322" s="200"/>
      <c r="AG322" s="200"/>
      <c r="AH322" s="200"/>
      <c r="AI322" s="200"/>
      <c r="AJ322" s="200"/>
      <c r="AK322" s="200"/>
      <c r="AL322" s="200"/>
      <c r="AM322" s="200"/>
      <c r="AN322" s="200"/>
      <c r="AO322" s="200"/>
      <c r="AP322" s="200"/>
      <c r="AQ322" s="200"/>
      <c r="AR322" s="200"/>
      <c r="AS322" s="200"/>
      <c r="AT322" s="200"/>
      <c r="AU322" s="200"/>
      <c r="AV322" s="200"/>
      <c r="AW322" s="200"/>
      <c r="AX322" s="200"/>
      <c r="AY322" s="200"/>
      <c r="AZ322" s="200"/>
      <c r="BA322" s="200"/>
      <c r="BB322" s="200"/>
      <c r="BC322" s="200"/>
      <c r="BD322" s="200"/>
      <c r="BE322" s="200"/>
      <c r="BF322" s="200"/>
      <c r="BG322" s="200"/>
      <c r="BH322" s="200"/>
      <c r="BI322" s="200"/>
      <c r="BJ322" s="200"/>
      <c r="BK322" s="200"/>
      <c r="BL322" s="200"/>
      <c r="BM322" s="200"/>
      <c r="BN322" s="200"/>
      <c r="BO322" s="200"/>
      <c r="BP322" s="200"/>
      <c r="BQ322" s="200"/>
      <c r="BR322" s="200"/>
      <c r="BS322" s="200"/>
      <c r="BT322" s="200"/>
      <c r="BU322" s="200"/>
      <c r="BV322" s="200"/>
      <c r="BW322" s="200"/>
      <c r="BX322" s="200"/>
    </row>
    <row r="323" spans="1:76" x14ac:dyDescent="0.2">
      <c r="A323" s="200"/>
      <c r="B323" s="200"/>
      <c r="C323" s="200"/>
      <c r="D323" s="200"/>
      <c r="E323" s="200"/>
      <c r="F323" s="200"/>
      <c r="G323" s="200"/>
      <c r="H323" s="200"/>
      <c r="I323" s="200"/>
      <c r="J323" s="200"/>
      <c r="K323" s="200"/>
      <c r="L323" s="200"/>
      <c r="M323" s="200"/>
      <c r="N323" s="200"/>
      <c r="O323" s="200"/>
      <c r="P323" s="200"/>
      <c r="Q323" s="200"/>
      <c r="R323" s="200"/>
      <c r="S323" s="200"/>
      <c r="T323" s="200"/>
      <c r="U323" s="200"/>
      <c r="V323" s="200"/>
      <c r="W323" s="200"/>
      <c r="X323" s="200"/>
      <c r="Y323" s="200"/>
      <c r="Z323" s="200"/>
      <c r="AA323" s="200"/>
      <c r="AB323" s="200"/>
      <c r="AC323" s="200"/>
      <c r="AD323" s="200"/>
      <c r="AE323" s="200"/>
      <c r="AF323" s="200"/>
      <c r="AG323" s="200"/>
      <c r="AH323" s="200"/>
      <c r="AI323" s="200"/>
      <c r="AJ323" s="200"/>
      <c r="AK323" s="200"/>
      <c r="AL323" s="200"/>
      <c r="AM323" s="200"/>
      <c r="AN323" s="200"/>
      <c r="AO323" s="200"/>
      <c r="AP323" s="200"/>
      <c r="AQ323" s="200"/>
      <c r="AR323" s="200"/>
      <c r="AS323" s="200"/>
      <c r="AT323" s="200"/>
      <c r="AU323" s="200"/>
      <c r="AV323" s="200"/>
      <c r="AW323" s="200"/>
      <c r="AX323" s="200"/>
      <c r="AY323" s="200"/>
      <c r="AZ323" s="200"/>
      <c r="BA323" s="200"/>
      <c r="BB323" s="200"/>
      <c r="BC323" s="200"/>
      <c r="BD323" s="200"/>
      <c r="BE323" s="200"/>
      <c r="BF323" s="200"/>
      <c r="BG323" s="200"/>
      <c r="BH323" s="200"/>
      <c r="BI323" s="200"/>
      <c r="BJ323" s="200"/>
      <c r="BK323" s="200"/>
      <c r="BL323" s="200"/>
      <c r="BM323" s="200"/>
      <c r="BN323" s="200"/>
      <c r="BO323" s="200"/>
      <c r="BP323" s="200"/>
      <c r="BQ323" s="200"/>
      <c r="BR323" s="200"/>
      <c r="BS323" s="200"/>
      <c r="BT323" s="200"/>
      <c r="BU323" s="200"/>
      <c r="BV323" s="200"/>
      <c r="BW323" s="200"/>
      <c r="BX323" s="200"/>
    </row>
    <row r="324" spans="1:76" x14ac:dyDescent="0.2">
      <c r="A324" s="200"/>
      <c r="B324" s="200"/>
      <c r="C324" s="200"/>
      <c r="D324" s="200"/>
      <c r="E324" s="200"/>
      <c r="F324" s="200"/>
      <c r="G324" s="200"/>
      <c r="H324" s="200"/>
      <c r="I324" s="200"/>
      <c r="J324" s="200"/>
      <c r="K324" s="200"/>
      <c r="L324" s="200"/>
      <c r="M324" s="200"/>
      <c r="N324" s="200"/>
      <c r="O324" s="200"/>
      <c r="P324" s="200"/>
      <c r="Q324" s="200"/>
      <c r="R324" s="200"/>
      <c r="S324" s="200"/>
      <c r="T324" s="200"/>
      <c r="U324" s="200"/>
      <c r="V324" s="200"/>
      <c r="W324" s="200"/>
      <c r="X324" s="200"/>
      <c r="Y324" s="200"/>
      <c r="Z324" s="200"/>
      <c r="AA324" s="200"/>
      <c r="AB324" s="200"/>
      <c r="AC324" s="200"/>
      <c r="AD324" s="200"/>
      <c r="AE324" s="200"/>
      <c r="AF324" s="200"/>
      <c r="AG324" s="200"/>
      <c r="AH324" s="200"/>
      <c r="AI324" s="200"/>
      <c r="AJ324" s="200"/>
      <c r="AK324" s="200"/>
      <c r="AL324" s="200"/>
      <c r="AM324" s="200"/>
      <c r="AN324" s="200"/>
      <c r="AO324" s="200"/>
      <c r="AP324" s="200"/>
      <c r="AQ324" s="200"/>
      <c r="AR324" s="200"/>
      <c r="AS324" s="200"/>
      <c r="AT324" s="200"/>
      <c r="AU324" s="200"/>
      <c r="AV324" s="200"/>
      <c r="AW324" s="200"/>
      <c r="AX324" s="200"/>
      <c r="AY324" s="200"/>
      <c r="AZ324" s="200"/>
      <c r="BA324" s="200"/>
      <c r="BB324" s="200"/>
      <c r="BC324" s="200"/>
      <c r="BD324" s="200"/>
      <c r="BE324" s="200"/>
      <c r="BF324" s="200"/>
      <c r="BG324" s="200"/>
      <c r="BH324" s="200"/>
      <c r="BI324" s="200"/>
      <c r="BJ324" s="200"/>
      <c r="BK324" s="200"/>
      <c r="BL324" s="200"/>
      <c r="BM324" s="200"/>
      <c r="BN324" s="200"/>
      <c r="BO324" s="200"/>
      <c r="BP324" s="200"/>
      <c r="BQ324" s="200"/>
      <c r="BR324" s="200"/>
      <c r="BS324" s="200"/>
      <c r="BT324" s="200"/>
      <c r="BU324" s="200"/>
      <c r="BV324" s="200"/>
      <c r="BW324" s="200"/>
      <c r="BX324" s="200"/>
    </row>
    <row r="325" spans="1:76" x14ac:dyDescent="0.2">
      <c r="A325" s="200"/>
      <c r="B325" s="200"/>
      <c r="C325" s="200"/>
      <c r="D325" s="200"/>
      <c r="E325" s="200"/>
      <c r="F325" s="200"/>
      <c r="G325" s="200"/>
      <c r="H325" s="200"/>
      <c r="I325" s="200"/>
      <c r="J325" s="200"/>
      <c r="K325" s="200"/>
      <c r="L325" s="200"/>
      <c r="M325" s="200"/>
      <c r="N325" s="200"/>
      <c r="O325" s="200"/>
      <c r="P325" s="200"/>
      <c r="Q325" s="200"/>
      <c r="R325" s="200"/>
      <c r="S325" s="200"/>
      <c r="T325" s="200"/>
      <c r="U325" s="200"/>
      <c r="V325" s="200"/>
      <c r="W325" s="200"/>
      <c r="X325" s="200"/>
      <c r="Y325" s="200"/>
      <c r="Z325" s="200"/>
      <c r="AA325" s="200"/>
      <c r="AB325" s="200"/>
      <c r="AC325" s="200"/>
      <c r="AD325" s="200"/>
      <c r="AE325" s="200"/>
      <c r="AF325" s="200"/>
      <c r="AG325" s="200"/>
      <c r="AH325" s="200"/>
      <c r="AI325" s="200"/>
      <c r="AJ325" s="200"/>
      <c r="AK325" s="200"/>
      <c r="AL325" s="200"/>
      <c r="AM325" s="200"/>
      <c r="AN325" s="200"/>
      <c r="AO325" s="200"/>
      <c r="AP325" s="200"/>
      <c r="AQ325" s="200"/>
      <c r="AR325" s="200"/>
      <c r="AS325" s="200"/>
      <c r="AT325" s="200"/>
      <c r="AU325" s="200"/>
      <c r="AV325" s="200"/>
      <c r="AW325" s="200"/>
      <c r="AX325" s="200"/>
      <c r="AY325" s="200"/>
      <c r="AZ325" s="200"/>
      <c r="BA325" s="200"/>
      <c r="BB325" s="200"/>
      <c r="BC325" s="200"/>
      <c r="BD325" s="200"/>
      <c r="BE325" s="200"/>
      <c r="BF325" s="200"/>
      <c r="BG325" s="200"/>
      <c r="BH325" s="200"/>
      <c r="BI325" s="200"/>
      <c r="BJ325" s="200"/>
      <c r="BK325" s="200"/>
      <c r="BL325" s="200"/>
      <c r="BM325" s="200"/>
      <c r="BN325" s="200"/>
      <c r="BO325" s="200"/>
      <c r="BP325" s="200"/>
      <c r="BQ325" s="200"/>
      <c r="BR325" s="200"/>
      <c r="BS325" s="200"/>
      <c r="BT325" s="200"/>
      <c r="BU325" s="200"/>
      <c r="BV325" s="200"/>
      <c r="BW325" s="200"/>
      <c r="BX325" s="200"/>
    </row>
    <row r="326" spans="1:76" x14ac:dyDescent="0.2">
      <c r="A326" s="200"/>
      <c r="B326" s="200"/>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c r="AA326" s="200"/>
      <c r="AB326" s="200"/>
      <c r="AC326" s="200"/>
      <c r="AD326" s="200"/>
      <c r="AE326" s="200"/>
      <c r="AF326" s="200"/>
      <c r="AG326" s="200"/>
      <c r="AH326" s="200"/>
      <c r="AI326" s="200"/>
      <c r="AJ326" s="200"/>
      <c r="AK326" s="200"/>
      <c r="AL326" s="200"/>
      <c r="AM326" s="200"/>
      <c r="AN326" s="200"/>
      <c r="AO326" s="200"/>
      <c r="AP326" s="200"/>
      <c r="AQ326" s="200"/>
      <c r="AR326" s="200"/>
      <c r="AS326" s="200"/>
      <c r="AT326" s="200"/>
      <c r="AU326" s="200"/>
      <c r="AV326" s="200"/>
      <c r="AW326" s="200"/>
      <c r="AX326" s="200"/>
      <c r="AY326" s="200"/>
      <c r="AZ326" s="200"/>
      <c r="BA326" s="200"/>
      <c r="BB326" s="200"/>
      <c r="BC326" s="200"/>
      <c r="BD326" s="200"/>
      <c r="BE326" s="200"/>
      <c r="BF326" s="200"/>
      <c r="BG326" s="200"/>
      <c r="BH326" s="200"/>
      <c r="BI326" s="200"/>
      <c r="BJ326" s="200"/>
      <c r="BK326" s="200"/>
      <c r="BL326" s="200"/>
      <c r="BM326" s="200"/>
      <c r="BN326" s="200"/>
      <c r="BO326" s="200"/>
      <c r="BP326" s="200"/>
      <c r="BQ326" s="200"/>
      <c r="BR326" s="200"/>
      <c r="BS326" s="200"/>
      <c r="BT326" s="200"/>
      <c r="BU326" s="200"/>
      <c r="BV326" s="200"/>
      <c r="BW326" s="200"/>
      <c r="BX326" s="200"/>
    </row>
    <row r="327" spans="1:76" x14ac:dyDescent="0.2">
      <c r="A327" s="200"/>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c r="Y327" s="200"/>
      <c r="Z327" s="200"/>
      <c r="AA327" s="200"/>
      <c r="AB327" s="200"/>
      <c r="AC327" s="200"/>
      <c r="AD327" s="200"/>
      <c r="AE327" s="200"/>
      <c r="AF327" s="200"/>
      <c r="AG327" s="200"/>
      <c r="AH327" s="200"/>
      <c r="AI327" s="200"/>
      <c r="AJ327" s="200"/>
      <c r="AK327" s="200"/>
      <c r="AL327" s="200"/>
      <c r="AM327" s="200"/>
      <c r="AN327" s="200"/>
      <c r="AO327" s="200"/>
      <c r="AP327" s="200"/>
      <c r="AQ327" s="200"/>
      <c r="AR327" s="200"/>
      <c r="AS327" s="200"/>
      <c r="AT327" s="200"/>
      <c r="AU327" s="200"/>
      <c r="AV327" s="200"/>
      <c r="AW327" s="200"/>
      <c r="AX327" s="200"/>
      <c r="AY327" s="200"/>
      <c r="AZ327" s="200"/>
      <c r="BA327" s="200"/>
      <c r="BB327" s="200"/>
      <c r="BC327" s="200"/>
      <c r="BD327" s="200"/>
      <c r="BE327" s="200"/>
      <c r="BF327" s="200"/>
      <c r="BG327" s="200"/>
      <c r="BH327" s="200"/>
      <c r="BI327" s="200"/>
      <c r="BJ327" s="200"/>
      <c r="BK327" s="200"/>
      <c r="BL327" s="200"/>
      <c r="BM327" s="200"/>
      <c r="BN327" s="200"/>
      <c r="BO327" s="200"/>
      <c r="BP327" s="200"/>
      <c r="BQ327" s="200"/>
      <c r="BR327" s="200"/>
      <c r="BS327" s="200"/>
      <c r="BT327" s="200"/>
      <c r="BU327" s="200"/>
      <c r="BV327" s="200"/>
      <c r="BW327" s="200"/>
      <c r="BX327" s="200"/>
    </row>
    <row r="328" spans="1:76" x14ac:dyDescent="0.2">
      <c r="A328" s="200"/>
      <c r="B328" s="200"/>
      <c r="C328" s="200"/>
      <c r="D328" s="200"/>
      <c r="E328" s="200"/>
      <c r="F328" s="200"/>
      <c r="G328" s="200"/>
      <c r="H328" s="200"/>
      <c r="I328" s="200"/>
      <c r="J328" s="200"/>
      <c r="K328" s="200"/>
      <c r="L328" s="200"/>
      <c r="M328" s="200"/>
      <c r="N328" s="200"/>
      <c r="O328" s="200"/>
      <c r="P328" s="200"/>
      <c r="Q328" s="200"/>
      <c r="R328" s="200"/>
      <c r="S328" s="200"/>
      <c r="T328" s="200"/>
      <c r="U328" s="200"/>
      <c r="V328" s="200"/>
      <c r="W328" s="200"/>
      <c r="X328" s="200"/>
      <c r="Y328" s="200"/>
      <c r="Z328" s="200"/>
      <c r="AA328" s="200"/>
      <c r="AB328" s="200"/>
      <c r="AC328" s="200"/>
      <c r="AD328" s="200"/>
      <c r="AE328" s="200"/>
      <c r="AF328" s="200"/>
      <c r="AG328" s="200"/>
      <c r="AH328" s="200"/>
      <c r="AI328" s="200"/>
      <c r="AJ328" s="200"/>
      <c r="AK328" s="200"/>
      <c r="AL328" s="200"/>
      <c r="AM328" s="200"/>
      <c r="AN328" s="200"/>
      <c r="AO328" s="200"/>
      <c r="AP328" s="200"/>
      <c r="AQ328" s="200"/>
      <c r="AR328" s="200"/>
      <c r="AS328" s="200"/>
      <c r="AT328" s="200"/>
      <c r="AU328" s="200"/>
      <c r="AV328" s="200"/>
      <c r="AW328" s="200"/>
      <c r="AX328" s="200"/>
      <c r="AY328" s="200"/>
      <c r="AZ328" s="200"/>
      <c r="BA328" s="200"/>
      <c r="BB328" s="200"/>
      <c r="BC328" s="200"/>
      <c r="BD328" s="200"/>
      <c r="BE328" s="200"/>
      <c r="BF328" s="200"/>
      <c r="BG328" s="200"/>
      <c r="BH328" s="200"/>
      <c r="BI328" s="200"/>
      <c r="BJ328" s="200"/>
      <c r="BK328" s="200"/>
      <c r="BL328" s="200"/>
      <c r="BM328" s="200"/>
      <c r="BN328" s="200"/>
      <c r="BO328" s="200"/>
      <c r="BP328" s="200"/>
      <c r="BQ328" s="200"/>
      <c r="BR328" s="200"/>
      <c r="BS328" s="200"/>
      <c r="BT328" s="200"/>
      <c r="BU328" s="200"/>
      <c r="BV328" s="200"/>
      <c r="BW328" s="200"/>
      <c r="BX328" s="200"/>
    </row>
    <row r="329" spans="1:76" x14ac:dyDescent="0.2">
      <c r="A329" s="200"/>
      <c r="B329" s="200"/>
      <c r="C329" s="200"/>
      <c r="D329" s="200"/>
      <c r="E329" s="200"/>
      <c r="F329" s="200"/>
      <c r="G329" s="200"/>
      <c r="H329" s="200"/>
      <c r="I329" s="200"/>
      <c r="J329" s="200"/>
      <c r="K329" s="200"/>
      <c r="L329" s="200"/>
      <c r="M329" s="200"/>
      <c r="N329" s="200"/>
      <c r="O329" s="200"/>
      <c r="P329" s="200"/>
      <c r="Q329" s="200"/>
      <c r="R329" s="200"/>
      <c r="S329" s="200"/>
      <c r="T329" s="200"/>
      <c r="U329" s="200"/>
      <c r="V329" s="200"/>
      <c r="W329" s="200"/>
      <c r="X329" s="200"/>
      <c r="Y329" s="200"/>
      <c r="Z329" s="200"/>
      <c r="AA329" s="200"/>
      <c r="AB329" s="200"/>
      <c r="AC329" s="200"/>
      <c r="AD329" s="200"/>
      <c r="AE329" s="200"/>
      <c r="AF329" s="200"/>
      <c r="AG329" s="200"/>
      <c r="AH329" s="200"/>
      <c r="AI329" s="200"/>
      <c r="AJ329" s="200"/>
      <c r="AK329" s="200"/>
      <c r="AL329" s="200"/>
      <c r="AM329" s="200"/>
      <c r="AN329" s="200"/>
      <c r="AO329" s="200"/>
      <c r="AP329" s="200"/>
      <c r="AQ329" s="200"/>
      <c r="AR329" s="200"/>
      <c r="AS329" s="200"/>
      <c r="AT329" s="200"/>
      <c r="AU329" s="200"/>
      <c r="AV329" s="200"/>
      <c r="AW329" s="200"/>
      <c r="AX329" s="200"/>
      <c r="AY329" s="200"/>
      <c r="AZ329" s="200"/>
      <c r="BA329" s="200"/>
      <c r="BB329" s="200"/>
      <c r="BC329" s="200"/>
      <c r="BD329" s="200"/>
      <c r="BE329" s="200"/>
      <c r="BF329" s="200"/>
      <c r="BG329" s="200"/>
      <c r="BH329" s="200"/>
      <c r="BI329" s="200"/>
      <c r="BJ329" s="200"/>
      <c r="BK329" s="200"/>
      <c r="BL329" s="200"/>
      <c r="BM329" s="200"/>
      <c r="BN329" s="200"/>
      <c r="BO329" s="200"/>
      <c r="BP329" s="200"/>
      <c r="BQ329" s="200"/>
      <c r="BR329" s="200"/>
      <c r="BS329" s="200"/>
      <c r="BT329" s="200"/>
      <c r="BU329" s="200"/>
      <c r="BV329" s="200"/>
      <c r="BW329" s="200"/>
      <c r="BX329" s="200"/>
    </row>
    <row r="330" spans="1:76" x14ac:dyDescent="0.2">
      <c r="A330" s="200"/>
      <c r="B330" s="200"/>
      <c r="C330" s="200"/>
      <c r="D330" s="200"/>
      <c r="E330" s="200"/>
      <c r="F330" s="200"/>
      <c r="G330" s="200"/>
      <c r="H330" s="200"/>
      <c r="I330" s="200"/>
      <c r="J330" s="200"/>
      <c r="K330" s="200"/>
      <c r="L330" s="200"/>
      <c r="M330" s="200"/>
      <c r="N330" s="200"/>
      <c r="O330" s="200"/>
      <c r="P330" s="200"/>
      <c r="Q330" s="200"/>
      <c r="R330" s="200"/>
      <c r="S330" s="200"/>
      <c r="T330" s="200"/>
      <c r="U330" s="200"/>
      <c r="V330" s="200"/>
      <c r="W330" s="200"/>
      <c r="X330" s="200"/>
      <c r="Y330" s="200"/>
      <c r="Z330" s="200"/>
      <c r="AA330" s="200"/>
      <c r="AB330" s="200"/>
      <c r="AC330" s="200"/>
      <c r="AD330" s="200"/>
      <c r="AE330" s="200"/>
      <c r="AF330" s="200"/>
      <c r="AG330" s="200"/>
      <c r="AH330" s="200"/>
      <c r="AI330" s="200"/>
      <c r="AJ330" s="200"/>
      <c r="AK330" s="200"/>
      <c r="AL330" s="200"/>
      <c r="AM330" s="200"/>
      <c r="AN330" s="200"/>
      <c r="AO330" s="200"/>
      <c r="AP330" s="200"/>
      <c r="AQ330" s="200"/>
      <c r="AR330" s="200"/>
      <c r="AS330" s="200"/>
      <c r="AT330" s="200"/>
      <c r="AU330" s="200"/>
      <c r="AV330" s="200"/>
      <c r="AW330" s="200"/>
      <c r="AX330" s="200"/>
      <c r="AY330" s="200"/>
      <c r="AZ330" s="200"/>
      <c r="BA330" s="200"/>
      <c r="BB330" s="200"/>
      <c r="BC330" s="200"/>
      <c r="BD330" s="200"/>
      <c r="BE330" s="200"/>
      <c r="BF330" s="200"/>
      <c r="BG330" s="200"/>
      <c r="BH330" s="200"/>
      <c r="BI330" s="200"/>
      <c r="BJ330" s="200"/>
      <c r="BK330" s="200"/>
      <c r="BL330" s="200"/>
      <c r="BM330" s="200"/>
      <c r="BN330" s="200"/>
      <c r="BO330" s="200"/>
      <c r="BP330" s="200"/>
      <c r="BQ330" s="200"/>
      <c r="BR330" s="200"/>
      <c r="BS330" s="200"/>
      <c r="BT330" s="200"/>
      <c r="BU330" s="200"/>
      <c r="BV330" s="200"/>
      <c r="BW330" s="200"/>
      <c r="BX330" s="200"/>
    </row>
    <row r="331" spans="1:76" x14ac:dyDescent="0.2">
      <c r="A331" s="200"/>
      <c r="B331" s="200"/>
      <c r="C331" s="200"/>
      <c r="D331" s="200"/>
      <c r="E331" s="200"/>
      <c r="F331" s="200"/>
      <c r="G331" s="200"/>
      <c r="H331" s="200"/>
      <c r="I331" s="200"/>
      <c r="J331" s="200"/>
      <c r="K331" s="200"/>
      <c r="L331" s="200"/>
      <c r="M331" s="200"/>
      <c r="N331" s="200"/>
      <c r="O331" s="200"/>
      <c r="P331" s="200"/>
      <c r="Q331" s="200"/>
      <c r="R331" s="200"/>
      <c r="S331" s="200"/>
      <c r="T331" s="200"/>
      <c r="U331" s="200"/>
      <c r="V331" s="200"/>
      <c r="W331" s="200"/>
      <c r="X331" s="200"/>
      <c r="Y331" s="200"/>
      <c r="Z331" s="200"/>
      <c r="AA331" s="200"/>
      <c r="AB331" s="200"/>
      <c r="AC331" s="200"/>
      <c r="AD331" s="200"/>
      <c r="AE331" s="200"/>
      <c r="AF331" s="200"/>
      <c r="AG331" s="200"/>
      <c r="AH331" s="200"/>
      <c r="AI331" s="200"/>
      <c r="AJ331" s="200"/>
      <c r="AK331" s="200"/>
      <c r="AL331" s="200"/>
      <c r="AM331" s="200"/>
      <c r="AN331" s="200"/>
      <c r="AO331" s="200"/>
      <c r="AP331" s="200"/>
      <c r="AQ331" s="200"/>
      <c r="AR331" s="200"/>
      <c r="AS331" s="200"/>
      <c r="AT331" s="200"/>
      <c r="AU331" s="200"/>
      <c r="AV331" s="200"/>
      <c r="AW331" s="200"/>
      <c r="AX331" s="200"/>
      <c r="AY331" s="200"/>
      <c r="AZ331" s="200"/>
      <c r="BA331" s="200"/>
      <c r="BB331" s="200"/>
      <c r="BC331" s="200"/>
      <c r="BD331" s="200"/>
      <c r="BE331" s="200"/>
      <c r="BF331" s="200"/>
      <c r="BG331" s="200"/>
      <c r="BH331" s="200"/>
      <c r="BI331" s="200"/>
      <c r="BJ331" s="200"/>
      <c r="BK331" s="200"/>
      <c r="BL331" s="200"/>
      <c r="BM331" s="200"/>
      <c r="BN331" s="200"/>
      <c r="BO331" s="200"/>
      <c r="BP331" s="200"/>
      <c r="BQ331" s="200"/>
      <c r="BR331" s="200"/>
      <c r="BS331" s="200"/>
      <c r="BT331" s="200"/>
      <c r="BU331" s="200"/>
      <c r="BV331" s="200"/>
      <c r="BW331" s="200"/>
      <c r="BX331" s="200"/>
    </row>
    <row r="332" spans="1:76" x14ac:dyDescent="0.2">
      <c r="A332" s="200"/>
      <c r="B332" s="200"/>
      <c r="C332" s="200"/>
      <c r="D332" s="200"/>
      <c r="E332" s="200"/>
      <c r="F332" s="200"/>
      <c r="G332" s="200"/>
      <c r="H332" s="200"/>
      <c r="I332" s="200"/>
      <c r="J332" s="200"/>
      <c r="K332" s="200"/>
      <c r="L332" s="200"/>
      <c r="M332" s="200"/>
      <c r="N332" s="200"/>
      <c r="O332" s="200"/>
      <c r="P332" s="200"/>
      <c r="Q332" s="200"/>
      <c r="R332" s="200"/>
      <c r="S332" s="200"/>
      <c r="T332" s="200"/>
      <c r="U332" s="200"/>
      <c r="V332" s="200"/>
      <c r="W332" s="200"/>
      <c r="X332" s="200"/>
      <c r="Y332" s="200"/>
      <c r="Z332" s="200"/>
      <c r="AA332" s="200"/>
      <c r="AB332" s="200"/>
      <c r="AC332" s="200"/>
      <c r="AD332" s="200"/>
      <c r="AE332" s="200"/>
      <c r="AF332" s="200"/>
      <c r="AG332" s="200"/>
      <c r="AH332" s="200"/>
      <c r="AI332" s="200"/>
      <c r="AJ332" s="200"/>
      <c r="AK332" s="200"/>
      <c r="AL332" s="200"/>
      <c r="AM332" s="200"/>
      <c r="AN332" s="200"/>
      <c r="AO332" s="200"/>
      <c r="AP332" s="200"/>
      <c r="AQ332" s="200"/>
      <c r="AR332" s="200"/>
      <c r="AS332" s="200"/>
      <c r="AT332" s="200"/>
      <c r="AU332" s="200"/>
      <c r="AV332" s="200"/>
      <c r="AW332" s="200"/>
      <c r="AX332" s="200"/>
      <c r="AY332" s="200"/>
      <c r="AZ332" s="200"/>
      <c r="BA332" s="200"/>
      <c r="BB332" s="200"/>
      <c r="BC332" s="200"/>
      <c r="BD332" s="200"/>
      <c r="BE332" s="200"/>
      <c r="BF332" s="200"/>
      <c r="BG332" s="200"/>
      <c r="BH332" s="200"/>
      <c r="BI332" s="200"/>
      <c r="BJ332" s="200"/>
      <c r="BK332" s="200"/>
      <c r="BL332" s="200"/>
      <c r="BM332" s="200"/>
      <c r="BN332" s="200"/>
      <c r="BO332" s="200"/>
      <c r="BP332" s="200"/>
      <c r="BQ332" s="200"/>
      <c r="BR332" s="200"/>
      <c r="BS332" s="200"/>
      <c r="BT332" s="200"/>
      <c r="BU332" s="200"/>
      <c r="BV332" s="200"/>
      <c r="BW332" s="200"/>
      <c r="BX332" s="200"/>
    </row>
    <row r="333" spans="1:76" x14ac:dyDescent="0.2">
      <c r="A333" s="200"/>
      <c r="B333" s="200"/>
      <c r="C333" s="200"/>
      <c r="D333" s="200"/>
      <c r="E333" s="200"/>
      <c r="F333" s="200"/>
      <c r="G333" s="200"/>
      <c r="H333" s="200"/>
      <c r="I333" s="200"/>
      <c r="J333" s="200"/>
      <c r="K333" s="200"/>
      <c r="L333" s="200"/>
      <c r="M333" s="200"/>
      <c r="N333" s="200"/>
      <c r="O333" s="200"/>
      <c r="P333" s="200"/>
      <c r="Q333" s="200"/>
      <c r="R333" s="200"/>
      <c r="S333" s="200"/>
      <c r="T333" s="200"/>
      <c r="U333" s="200"/>
      <c r="V333" s="200"/>
      <c r="W333" s="200"/>
      <c r="X333" s="200"/>
      <c r="Y333" s="200"/>
      <c r="Z333" s="200"/>
      <c r="AA333" s="200"/>
      <c r="AB333" s="200"/>
      <c r="AC333" s="200"/>
      <c r="AD333" s="200"/>
      <c r="AE333" s="200"/>
      <c r="AF333" s="200"/>
      <c r="AG333" s="200"/>
      <c r="AH333" s="200"/>
      <c r="AI333" s="200"/>
      <c r="AJ333" s="200"/>
      <c r="AK333" s="200"/>
      <c r="AL333" s="200"/>
      <c r="AM333" s="200"/>
      <c r="AN333" s="200"/>
      <c r="AO333" s="200"/>
      <c r="AP333" s="200"/>
      <c r="AQ333" s="200"/>
      <c r="AR333" s="200"/>
      <c r="AS333" s="200"/>
      <c r="AT333" s="200"/>
      <c r="AU333" s="200"/>
      <c r="AV333" s="200"/>
      <c r="AW333" s="200"/>
      <c r="AX333" s="200"/>
      <c r="AY333" s="200"/>
      <c r="AZ333" s="200"/>
      <c r="BA333" s="200"/>
      <c r="BB333" s="200"/>
      <c r="BC333" s="200"/>
      <c r="BD333" s="200"/>
      <c r="BE333" s="200"/>
      <c r="BF333" s="200"/>
      <c r="BG333" s="200"/>
      <c r="BH333" s="200"/>
      <c r="BI333" s="200"/>
      <c r="BJ333" s="200"/>
      <c r="BK333" s="200"/>
      <c r="BL333" s="200"/>
      <c r="BM333" s="200"/>
      <c r="BN333" s="200"/>
      <c r="BO333" s="200"/>
      <c r="BP333" s="200"/>
      <c r="BQ333" s="200"/>
      <c r="BR333" s="200"/>
      <c r="BS333" s="200"/>
      <c r="BT333" s="200"/>
      <c r="BU333" s="200"/>
      <c r="BV333" s="200"/>
      <c r="BW333" s="200"/>
      <c r="BX333" s="200"/>
    </row>
    <row r="334" spans="1:76" x14ac:dyDescent="0.2">
      <c r="A334" s="200"/>
      <c r="B334" s="200"/>
      <c r="C334" s="200"/>
      <c r="D334" s="200"/>
      <c r="E334" s="200"/>
      <c r="F334" s="200"/>
      <c r="G334" s="200"/>
      <c r="H334" s="200"/>
      <c r="I334" s="200"/>
      <c r="J334" s="200"/>
      <c r="K334" s="200"/>
      <c r="L334" s="200"/>
      <c r="M334" s="200"/>
      <c r="N334" s="200"/>
      <c r="O334" s="200"/>
      <c r="P334" s="200"/>
      <c r="Q334" s="200"/>
      <c r="R334" s="200"/>
      <c r="S334" s="200"/>
      <c r="T334" s="200"/>
      <c r="U334" s="200"/>
      <c r="V334" s="200"/>
      <c r="W334" s="200"/>
      <c r="X334" s="200"/>
      <c r="Y334" s="200"/>
      <c r="Z334" s="200"/>
      <c r="AA334" s="200"/>
      <c r="AB334" s="200"/>
      <c r="AC334" s="200"/>
      <c r="AD334" s="200"/>
      <c r="AE334" s="200"/>
      <c r="AF334" s="200"/>
      <c r="AG334" s="200"/>
      <c r="AH334" s="200"/>
      <c r="AI334" s="200"/>
      <c r="AJ334" s="200"/>
      <c r="AK334" s="200"/>
      <c r="AL334" s="200"/>
      <c r="AM334" s="200"/>
      <c r="AN334" s="200"/>
      <c r="AO334" s="200"/>
      <c r="AP334" s="200"/>
      <c r="AQ334" s="200"/>
      <c r="AR334" s="200"/>
      <c r="AS334" s="200"/>
      <c r="AT334" s="200"/>
      <c r="AU334" s="200"/>
      <c r="AV334" s="200"/>
      <c r="AW334" s="200"/>
      <c r="AX334" s="200"/>
      <c r="AY334" s="200"/>
      <c r="AZ334" s="200"/>
      <c r="BA334" s="200"/>
      <c r="BB334" s="200"/>
      <c r="BC334" s="200"/>
      <c r="BD334" s="200"/>
      <c r="BE334" s="200"/>
      <c r="BF334" s="200"/>
      <c r="BG334" s="200"/>
      <c r="BH334" s="200"/>
      <c r="BI334" s="200"/>
      <c r="BJ334" s="200"/>
      <c r="BK334" s="200"/>
      <c r="BL334" s="200"/>
      <c r="BM334" s="200"/>
      <c r="BN334" s="200"/>
      <c r="BO334" s="200"/>
      <c r="BP334" s="200"/>
      <c r="BQ334" s="200"/>
      <c r="BR334" s="200"/>
      <c r="BS334" s="200"/>
      <c r="BT334" s="200"/>
      <c r="BU334" s="200"/>
      <c r="BV334" s="200"/>
      <c r="BW334" s="200"/>
      <c r="BX334" s="200"/>
    </row>
    <row r="335" spans="1:76" x14ac:dyDescent="0.2">
      <c r="A335" s="200"/>
      <c r="B335" s="200"/>
      <c r="C335" s="200"/>
      <c r="D335" s="200"/>
      <c r="E335" s="200"/>
      <c r="F335" s="200"/>
      <c r="G335" s="200"/>
      <c r="H335" s="200"/>
      <c r="I335" s="200"/>
      <c r="J335" s="200"/>
      <c r="K335" s="200"/>
      <c r="L335" s="200"/>
      <c r="M335" s="200"/>
      <c r="N335" s="200"/>
      <c r="O335" s="200"/>
      <c r="P335" s="200"/>
      <c r="Q335" s="200"/>
      <c r="R335" s="200"/>
      <c r="S335" s="200"/>
      <c r="T335" s="200"/>
      <c r="U335" s="200"/>
      <c r="V335" s="200"/>
      <c r="W335" s="200"/>
      <c r="X335" s="200"/>
      <c r="Y335" s="200"/>
      <c r="Z335" s="200"/>
      <c r="AA335" s="200"/>
      <c r="AB335" s="200"/>
      <c r="AC335" s="200"/>
      <c r="AD335" s="200"/>
      <c r="AE335" s="200"/>
      <c r="AF335" s="200"/>
      <c r="AG335" s="200"/>
      <c r="AH335" s="200"/>
      <c r="AI335" s="200"/>
      <c r="AJ335" s="200"/>
      <c r="AK335" s="200"/>
      <c r="AL335" s="200"/>
      <c r="AM335" s="200"/>
      <c r="AN335" s="200"/>
      <c r="AO335" s="200"/>
      <c r="AP335" s="200"/>
      <c r="AQ335" s="200"/>
      <c r="AR335" s="200"/>
      <c r="AS335" s="200"/>
      <c r="AT335" s="200"/>
      <c r="AU335" s="200"/>
      <c r="AV335" s="200"/>
      <c r="AW335" s="200"/>
      <c r="AX335" s="200"/>
      <c r="AY335" s="200"/>
      <c r="AZ335" s="200"/>
      <c r="BA335" s="200"/>
      <c r="BB335" s="200"/>
      <c r="BC335" s="200"/>
      <c r="BD335" s="200"/>
      <c r="BE335" s="200"/>
      <c r="BF335" s="200"/>
      <c r="BG335" s="200"/>
      <c r="BH335" s="200"/>
      <c r="BI335" s="200"/>
      <c r="BJ335" s="200"/>
      <c r="BK335" s="200"/>
      <c r="BL335" s="200"/>
      <c r="BM335" s="200"/>
      <c r="BN335" s="200"/>
      <c r="BO335" s="200"/>
      <c r="BP335" s="200"/>
      <c r="BQ335" s="200"/>
      <c r="BR335" s="200"/>
      <c r="BS335" s="200"/>
      <c r="BT335" s="200"/>
      <c r="BU335" s="200"/>
      <c r="BV335" s="200"/>
      <c r="BW335" s="200"/>
      <c r="BX335" s="200"/>
    </row>
    <row r="336" spans="1:76" x14ac:dyDescent="0.2">
      <c r="A336" s="200"/>
      <c r="B336" s="200"/>
      <c r="C336" s="200"/>
      <c r="D336" s="200"/>
      <c r="E336" s="200"/>
      <c r="F336" s="200"/>
      <c r="G336" s="200"/>
      <c r="H336" s="200"/>
      <c r="I336" s="200"/>
      <c r="J336" s="200"/>
      <c r="K336" s="200"/>
      <c r="L336" s="200"/>
      <c r="M336" s="200"/>
      <c r="N336" s="200"/>
      <c r="O336" s="200"/>
      <c r="P336" s="200"/>
      <c r="Q336" s="200"/>
      <c r="R336" s="200"/>
      <c r="S336" s="200"/>
      <c r="T336" s="200"/>
      <c r="U336" s="200"/>
      <c r="V336" s="200"/>
      <c r="W336" s="200"/>
      <c r="X336" s="200"/>
      <c r="Y336" s="200"/>
      <c r="Z336" s="200"/>
      <c r="AA336" s="200"/>
      <c r="AB336" s="200"/>
      <c r="AC336" s="200"/>
      <c r="AD336" s="200"/>
      <c r="AE336" s="200"/>
      <c r="AF336" s="200"/>
      <c r="AG336" s="200"/>
      <c r="AH336" s="200"/>
      <c r="AI336" s="200"/>
      <c r="AJ336" s="200"/>
      <c r="AK336" s="200"/>
      <c r="AL336" s="200"/>
      <c r="AM336" s="200"/>
      <c r="AN336" s="200"/>
      <c r="AO336" s="200"/>
      <c r="AP336" s="200"/>
      <c r="AQ336" s="200"/>
      <c r="AR336" s="200"/>
      <c r="AS336" s="200"/>
      <c r="AT336" s="200"/>
      <c r="AU336" s="200"/>
      <c r="AV336" s="200"/>
      <c r="AW336" s="200"/>
      <c r="AX336" s="200"/>
      <c r="AY336" s="200"/>
      <c r="AZ336" s="200"/>
      <c r="BA336" s="200"/>
      <c r="BB336" s="200"/>
      <c r="BC336" s="200"/>
      <c r="BD336" s="200"/>
      <c r="BE336" s="200"/>
      <c r="BF336" s="200"/>
      <c r="BG336" s="200"/>
      <c r="BH336" s="200"/>
      <c r="BI336" s="200"/>
      <c r="BJ336" s="200"/>
      <c r="BK336" s="200"/>
      <c r="BL336" s="200"/>
      <c r="BM336" s="200"/>
      <c r="BN336" s="200"/>
      <c r="BO336" s="200"/>
      <c r="BP336" s="200"/>
      <c r="BQ336" s="200"/>
      <c r="BR336" s="200"/>
      <c r="BS336" s="200"/>
      <c r="BT336" s="200"/>
      <c r="BU336" s="200"/>
      <c r="BV336" s="200"/>
      <c r="BW336" s="200"/>
      <c r="BX336" s="200"/>
    </row>
    <row r="337" spans="1:76" x14ac:dyDescent="0.2">
      <c r="A337" s="200"/>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c r="AA337" s="200"/>
      <c r="AB337" s="200"/>
      <c r="AC337" s="200"/>
      <c r="AD337" s="200"/>
      <c r="AE337" s="200"/>
      <c r="AF337" s="200"/>
      <c r="AG337" s="200"/>
      <c r="AH337" s="200"/>
      <c r="AI337" s="200"/>
      <c r="AJ337" s="200"/>
      <c r="AK337" s="200"/>
      <c r="AL337" s="200"/>
      <c r="AM337" s="200"/>
      <c r="AN337" s="200"/>
      <c r="AO337" s="200"/>
      <c r="AP337" s="200"/>
      <c r="AQ337" s="200"/>
      <c r="AR337" s="200"/>
      <c r="AS337" s="200"/>
      <c r="AT337" s="200"/>
      <c r="AU337" s="200"/>
      <c r="AV337" s="200"/>
      <c r="AW337" s="200"/>
      <c r="AX337" s="200"/>
      <c r="AY337" s="200"/>
      <c r="AZ337" s="200"/>
      <c r="BA337" s="200"/>
      <c r="BB337" s="200"/>
      <c r="BC337" s="200"/>
      <c r="BD337" s="200"/>
      <c r="BE337" s="200"/>
      <c r="BF337" s="200"/>
      <c r="BG337" s="200"/>
      <c r="BH337" s="200"/>
      <c r="BI337" s="200"/>
      <c r="BJ337" s="200"/>
      <c r="BK337" s="200"/>
      <c r="BL337" s="200"/>
      <c r="BM337" s="200"/>
      <c r="BN337" s="200"/>
      <c r="BO337" s="200"/>
      <c r="BP337" s="200"/>
      <c r="BQ337" s="200"/>
      <c r="BR337" s="200"/>
      <c r="BS337" s="200"/>
      <c r="BT337" s="200"/>
      <c r="BU337" s="200"/>
      <c r="BV337" s="200"/>
      <c r="BW337" s="200"/>
      <c r="BX337" s="200"/>
    </row>
    <row r="338" spans="1:76" x14ac:dyDescent="0.2">
      <c r="A338" s="200"/>
      <c r="B338" s="200"/>
      <c r="C338" s="200"/>
      <c r="D338" s="200"/>
      <c r="E338" s="200"/>
      <c r="F338" s="200"/>
      <c r="G338" s="200"/>
      <c r="H338" s="200"/>
      <c r="I338" s="200"/>
      <c r="J338" s="200"/>
      <c r="K338" s="200"/>
      <c r="L338" s="200"/>
      <c r="M338" s="200"/>
      <c r="N338" s="200"/>
      <c r="O338" s="200"/>
      <c r="P338" s="200"/>
      <c r="Q338" s="200"/>
      <c r="R338" s="200"/>
      <c r="S338" s="200"/>
      <c r="T338" s="200"/>
      <c r="U338" s="200"/>
      <c r="V338" s="200"/>
      <c r="W338" s="200"/>
      <c r="X338" s="200"/>
      <c r="Y338" s="200"/>
      <c r="Z338" s="200"/>
      <c r="AA338" s="200"/>
      <c r="AB338" s="200"/>
      <c r="AC338" s="200"/>
      <c r="AD338" s="200"/>
      <c r="AE338" s="200"/>
      <c r="AF338" s="200"/>
      <c r="AG338" s="200"/>
      <c r="AH338" s="200"/>
      <c r="AI338" s="200"/>
      <c r="AJ338" s="200"/>
      <c r="AK338" s="200"/>
      <c r="AL338" s="200"/>
      <c r="AM338" s="200"/>
      <c r="AN338" s="200"/>
      <c r="AO338" s="200"/>
      <c r="AP338" s="200"/>
      <c r="AQ338" s="200"/>
      <c r="AR338" s="200"/>
      <c r="AS338" s="200"/>
      <c r="AT338" s="200"/>
      <c r="AU338" s="200"/>
      <c r="AV338" s="200"/>
      <c r="AW338" s="200"/>
      <c r="AX338" s="200"/>
      <c r="AY338" s="200"/>
      <c r="AZ338" s="200"/>
      <c r="BA338" s="200"/>
      <c r="BB338" s="200"/>
      <c r="BC338" s="200"/>
      <c r="BD338" s="200"/>
      <c r="BE338" s="200"/>
      <c r="BF338" s="200"/>
      <c r="BG338" s="200"/>
      <c r="BH338" s="200"/>
      <c r="BI338" s="200"/>
      <c r="BJ338" s="200"/>
      <c r="BK338" s="200"/>
      <c r="BL338" s="200"/>
      <c r="BM338" s="200"/>
      <c r="BN338" s="200"/>
      <c r="BO338" s="200"/>
      <c r="BP338" s="200"/>
      <c r="BQ338" s="200"/>
      <c r="BR338" s="200"/>
      <c r="BS338" s="200"/>
      <c r="BT338" s="200"/>
      <c r="BU338" s="200"/>
      <c r="BV338" s="200"/>
      <c r="BW338" s="200"/>
      <c r="BX338" s="200"/>
    </row>
    <row r="339" spans="1:76" x14ac:dyDescent="0.2">
      <c r="A339" s="200"/>
      <c r="B339" s="200"/>
      <c r="C339" s="200"/>
      <c r="D339" s="200"/>
      <c r="E339" s="200"/>
      <c r="F339" s="200"/>
      <c r="G339" s="200"/>
      <c r="H339" s="200"/>
      <c r="I339" s="200"/>
      <c r="J339" s="200"/>
      <c r="K339" s="200"/>
      <c r="L339" s="200"/>
      <c r="M339" s="200"/>
      <c r="N339" s="200"/>
      <c r="O339" s="200"/>
      <c r="P339" s="200"/>
      <c r="Q339" s="200"/>
      <c r="R339" s="200"/>
      <c r="S339" s="200"/>
      <c r="T339" s="200"/>
      <c r="U339" s="200"/>
      <c r="V339" s="200"/>
      <c r="W339" s="200"/>
      <c r="X339" s="200"/>
      <c r="Y339" s="200"/>
      <c r="Z339" s="200"/>
      <c r="AA339" s="200"/>
      <c r="AB339" s="200"/>
      <c r="AC339" s="200"/>
      <c r="AD339" s="200"/>
      <c r="AE339" s="200"/>
      <c r="AF339" s="200"/>
      <c r="AG339" s="200"/>
      <c r="AH339" s="200"/>
      <c r="AI339" s="200"/>
      <c r="AJ339" s="200"/>
      <c r="AK339" s="200"/>
      <c r="AL339" s="200"/>
      <c r="AM339" s="200"/>
      <c r="AN339" s="200"/>
      <c r="AO339" s="200"/>
      <c r="AP339" s="200"/>
      <c r="AQ339" s="200"/>
      <c r="AR339" s="200"/>
      <c r="AS339" s="200"/>
      <c r="AT339" s="200"/>
      <c r="AU339" s="200"/>
      <c r="AV339" s="200"/>
      <c r="AW339" s="200"/>
      <c r="AX339" s="200"/>
      <c r="AY339" s="200"/>
      <c r="AZ339" s="200"/>
      <c r="BA339" s="200"/>
      <c r="BB339" s="200"/>
      <c r="BC339" s="200"/>
      <c r="BD339" s="200"/>
      <c r="BE339" s="200"/>
      <c r="BF339" s="200"/>
      <c r="BG339" s="200"/>
      <c r="BH339" s="200"/>
      <c r="BI339" s="200"/>
      <c r="BJ339" s="200"/>
      <c r="BK339" s="200"/>
      <c r="BL339" s="200"/>
      <c r="BM339" s="200"/>
      <c r="BN339" s="200"/>
      <c r="BO339" s="200"/>
      <c r="BP339" s="200"/>
      <c r="BQ339" s="200"/>
      <c r="BR339" s="200"/>
      <c r="BS339" s="200"/>
      <c r="BT339" s="200"/>
      <c r="BU339" s="200"/>
      <c r="BV339" s="200"/>
      <c r="BW339" s="200"/>
      <c r="BX339" s="200"/>
    </row>
    <row r="340" spans="1:76" x14ac:dyDescent="0.2">
      <c r="A340" s="200"/>
      <c r="B340" s="200"/>
      <c r="C340" s="200"/>
      <c r="D340" s="200"/>
      <c r="E340" s="200"/>
      <c r="F340" s="200"/>
      <c r="G340" s="200"/>
      <c r="H340" s="200"/>
      <c r="I340" s="200"/>
      <c r="J340" s="200"/>
      <c r="K340" s="200"/>
      <c r="L340" s="200"/>
      <c r="M340" s="200"/>
      <c r="N340" s="200"/>
      <c r="O340" s="200"/>
      <c r="P340" s="200"/>
      <c r="Q340" s="200"/>
      <c r="R340" s="200"/>
      <c r="S340" s="200"/>
      <c r="T340" s="200"/>
      <c r="U340" s="200"/>
      <c r="V340" s="200"/>
      <c r="W340" s="200"/>
      <c r="X340" s="200"/>
      <c r="Y340" s="200"/>
      <c r="Z340" s="200"/>
      <c r="AA340" s="200"/>
      <c r="AB340" s="200"/>
      <c r="AC340" s="200"/>
      <c r="AD340" s="200"/>
      <c r="AE340" s="200"/>
      <c r="AF340" s="200"/>
      <c r="AG340" s="200"/>
      <c r="AH340" s="200"/>
      <c r="AI340" s="200"/>
      <c r="AJ340" s="200"/>
      <c r="AK340" s="200"/>
      <c r="AL340" s="200"/>
      <c r="AM340" s="200"/>
      <c r="AN340" s="200"/>
      <c r="AO340" s="200"/>
      <c r="AP340" s="200"/>
      <c r="AQ340" s="200"/>
      <c r="AR340" s="200"/>
      <c r="AS340" s="200"/>
      <c r="AT340" s="200"/>
      <c r="AU340" s="200"/>
      <c r="AV340" s="200"/>
      <c r="AW340" s="200"/>
      <c r="AX340" s="200"/>
      <c r="AY340" s="200"/>
      <c r="AZ340" s="200"/>
      <c r="BA340" s="200"/>
      <c r="BB340" s="200"/>
      <c r="BC340" s="200"/>
      <c r="BD340" s="200"/>
      <c r="BE340" s="200"/>
      <c r="BF340" s="200"/>
      <c r="BG340" s="200"/>
      <c r="BH340" s="200"/>
      <c r="BI340" s="200"/>
      <c r="BJ340" s="200"/>
      <c r="BK340" s="200"/>
      <c r="BL340" s="200"/>
      <c r="BM340" s="200"/>
      <c r="BN340" s="200"/>
      <c r="BO340" s="200"/>
      <c r="BP340" s="200"/>
      <c r="BQ340" s="200"/>
      <c r="BR340" s="200"/>
      <c r="BS340" s="200"/>
      <c r="BT340" s="200"/>
      <c r="BU340" s="200"/>
      <c r="BV340" s="200"/>
      <c r="BW340" s="200"/>
      <c r="BX340" s="200"/>
    </row>
    <row r="341" spans="1:76" x14ac:dyDescent="0.2">
      <c r="A341" s="200"/>
      <c r="B341" s="200"/>
      <c r="C341" s="200"/>
      <c r="D341" s="200"/>
      <c r="E341" s="200"/>
      <c r="F341" s="200"/>
      <c r="G341" s="200"/>
      <c r="H341" s="200"/>
      <c r="I341" s="200"/>
      <c r="J341" s="200"/>
      <c r="K341" s="200"/>
      <c r="L341" s="200"/>
      <c r="M341" s="200"/>
      <c r="N341" s="200"/>
      <c r="O341" s="200"/>
      <c r="P341" s="200"/>
      <c r="Q341" s="200"/>
      <c r="R341" s="200"/>
      <c r="S341" s="200"/>
      <c r="T341" s="200"/>
      <c r="U341" s="200"/>
      <c r="V341" s="200"/>
      <c r="W341" s="200"/>
      <c r="X341" s="200"/>
      <c r="Y341" s="200"/>
      <c r="Z341" s="200"/>
      <c r="AA341" s="200"/>
      <c r="AB341" s="200"/>
      <c r="AC341" s="200"/>
      <c r="AD341" s="200"/>
      <c r="AE341" s="200"/>
      <c r="AF341" s="200"/>
      <c r="AG341" s="200"/>
      <c r="AH341" s="200"/>
      <c r="AI341" s="200"/>
      <c r="AJ341" s="200"/>
      <c r="AK341" s="200"/>
      <c r="AL341" s="200"/>
      <c r="AM341" s="200"/>
      <c r="AN341" s="200"/>
      <c r="AO341" s="200"/>
      <c r="AP341" s="200"/>
      <c r="AQ341" s="200"/>
      <c r="AR341" s="200"/>
      <c r="AS341" s="200"/>
      <c r="AT341" s="200"/>
      <c r="AU341" s="200"/>
      <c r="AV341" s="200"/>
      <c r="AW341" s="200"/>
      <c r="AX341" s="200"/>
      <c r="AY341" s="200"/>
      <c r="AZ341" s="200"/>
      <c r="BA341" s="200"/>
      <c r="BB341" s="200"/>
      <c r="BC341" s="200"/>
      <c r="BD341" s="200"/>
      <c r="BE341" s="200"/>
      <c r="BF341" s="200"/>
      <c r="BG341" s="200"/>
      <c r="BH341" s="200"/>
      <c r="BI341" s="200"/>
      <c r="BJ341" s="200"/>
      <c r="BK341" s="200"/>
      <c r="BL341" s="200"/>
      <c r="BM341" s="200"/>
      <c r="BN341" s="200"/>
      <c r="BO341" s="200"/>
      <c r="BP341" s="200"/>
      <c r="BQ341" s="200"/>
      <c r="BR341" s="200"/>
      <c r="BS341" s="200"/>
      <c r="BT341" s="200"/>
      <c r="BU341" s="200"/>
      <c r="BV341" s="200"/>
      <c r="BW341" s="200"/>
      <c r="BX341" s="200"/>
    </row>
    <row r="342" spans="1:76" x14ac:dyDescent="0.2">
      <c r="A342" s="200"/>
      <c r="B342" s="200"/>
      <c r="C342" s="200"/>
      <c r="D342" s="200"/>
      <c r="E342" s="200"/>
      <c r="F342" s="200"/>
      <c r="G342" s="200"/>
      <c r="H342" s="200"/>
      <c r="I342" s="200"/>
      <c r="J342" s="200"/>
      <c r="K342" s="200"/>
      <c r="L342" s="200"/>
      <c r="M342" s="200"/>
      <c r="N342" s="200"/>
      <c r="O342" s="200"/>
      <c r="P342" s="200"/>
      <c r="Q342" s="200"/>
      <c r="R342" s="200"/>
      <c r="S342" s="200"/>
      <c r="T342" s="200"/>
      <c r="U342" s="200"/>
      <c r="V342" s="200"/>
      <c r="W342" s="200"/>
      <c r="X342" s="200"/>
      <c r="Y342" s="200"/>
      <c r="Z342" s="200"/>
      <c r="AA342" s="200"/>
      <c r="AB342" s="200"/>
      <c r="AC342" s="200"/>
      <c r="AD342" s="200"/>
      <c r="AE342" s="200"/>
      <c r="AF342" s="200"/>
      <c r="AG342" s="200"/>
      <c r="AH342" s="200"/>
      <c r="AI342" s="200"/>
      <c r="AJ342" s="200"/>
      <c r="AK342" s="200"/>
      <c r="AL342" s="200"/>
      <c r="AM342" s="200"/>
      <c r="AN342" s="200"/>
      <c r="AO342" s="200"/>
      <c r="AP342" s="200"/>
      <c r="AQ342" s="200"/>
      <c r="AR342" s="200"/>
      <c r="AS342" s="200"/>
      <c r="AT342" s="200"/>
      <c r="AU342" s="200"/>
      <c r="AV342" s="200"/>
      <c r="AW342" s="200"/>
      <c r="AX342" s="200"/>
      <c r="AY342" s="200"/>
      <c r="AZ342" s="200"/>
      <c r="BA342" s="200"/>
      <c r="BB342" s="200"/>
      <c r="BC342" s="200"/>
      <c r="BD342" s="200"/>
      <c r="BE342" s="200"/>
      <c r="BF342" s="200"/>
      <c r="BG342" s="200"/>
      <c r="BH342" s="200"/>
      <c r="BI342" s="200"/>
      <c r="BJ342" s="200"/>
      <c r="BK342" s="200"/>
      <c r="BL342" s="200"/>
      <c r="BM342" s="200"/>
      <c r="BN342" s="200"/>
      <c r="BO342" s="200"/>
      <c r="BP342" s="200"/>
      <c r="BQ342" s="200"/>
      <c r="BR342" s="200"/>
      <c r="BS342" s="200"/>
      <c r="BT342" s="200"/>
      <c r="BU342" s="200"/>
      <c r="BV342" s="200"/>
      <c r="BW342" s="200"/>
      <c r="BX342" s="200"/>
    </row>
    <row r="343" spans="1:76" x14ac:dyDescent="0.2">
      <c r="A343" s="200"/>
      <c r="B343" s="200"/>
      <c r="C343" s="200"/>
      <c r="D343" s="200"/>
      <c r="E343" s="200"/>
      <c r="F343" s="200"/>
      <c r="G343" s="200"/>
      <c r="H343" s="200"/>
      <c r="I343" s="200"/>
      <c r="J343" s="200"/>
      <c r="K343" s="200"/>
      <c r="L343" s="200"/>
      <c r="M343" s="200"/>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200"/>
      <c r="BU343" s="200"/>
      <c r="BV343" s="200"/>
      <c r="BW343" s="200"/>
      <c r="BX343" s="200"/>
    </row>
    <row r="344" spans="1:76" x14ac:dyDescent="0.2">
      <c r="A344" s="200"/>
      <c r="B344" s="200"/>
      <c r="C344" s="200"/>
      <c r="D344" s="200"/>
      <c r="E344" s="200"/>
      <c r="F344" s="200"/>
      <c r="G344" s="200"/>
      <c r="H344" s="200"/>
      <c r="I344" s="200"/>
      <c r="J344" s="200"/>
      <c r="K344" s="200"/>
      <c r="L344" s="200"/>
      <c r="M344" s="200"/>
      <c r="N344" s="200"/>
      <c r="O344" s="200"/>
      <c r="P344" s="200"/>
      <c r="Q344" s="200"/>
      <c r="R344" s="200"/>
      <c r="S344" s="200"/>
      <c r="T344" s="200"/>
      <c r="U344" s="200"/>
      <c r="V344" s="200"/>
      <c r="W344" s="200"/>
      <c r="X344" s="200"/>
      <c r="Y344" s="200"/>
      <c r="Z344" s="200"/>
      <c r="AA344" s="200"/>
      <c r="AB344" s="200"/>
      <c r="AC344" s="200"/>
      <c r="AD344" s="200"/>
      <c r="AE344" s="200"/>
      <c r="AF344" s="200"/>
      <c r="AG344" s="200"/>
      <c r="AH344" s="200"/>
      <c r="AI344" s="200"/>
      <c r="AJ344" s="200"/>
      <c r="AK344" s="200"/>
      <c r="AL344" s="200"/>
      <c r="AM344" s="200"/>
      <c r="AN344" s="200"/>
      <c r="AO344" s="200"/>
      <c r="AP344" s="200"/>
      <c r="AQ344" s="200"/>
      <c r="AR344" s="200"/>
      <c r="AS344" s="200"/>
      <c r="AT344" s="200"/>
      <c r="AU344" s="200"/>
      <c r="AV344" s="200"/>
      <c r="AW344" s="200"/>
      <c r="AX344" s="200"/>
      <c r="AY344" s="200"/>
      <c r="AZ344" s="200"/>
      <c r="BA344" s="200"/>
      <c r="BB344" s="200"/>
      <c r="BC344" s="200"/>
      <c r="BD344" s="200"/>
      <c r="BE344" s="200"/>
      <c r="BF344" s="200"/>
      <c r="BG344" s="200"/>
      <c r="BH344" s="200"/>
      <c r="BI344" s="200"/>
      <c r="BJ344" s="200"/>
      <c r="BK344" s="200"/>
      <c r="BL344" s="200"/>
      <c r="BM344" s="200"/>
      <c r="BN344" s="200"/>
      <c r="BO344" s="200"/>
      <c r="BP344" s="200"/>
      <c r="BQ344" s="200"/>
      <c r="BR344" s="200"/>
      <c r="BS344" s="200"/>
      <c r="BT344" s="200"/>
      <c r="BU344" s="200"/>
      <c r="BV344" s="200"/>
      <c r="BW344" s="200"/>
      <c r="BX344" s="200"/>
    </row>
    <row r="345" spans="1:76" x14ac:dyDescent="0.2">
      <c r="A345" s="200"/>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c r="Y345" s="200"/>
      <c r="Z345" s="200"/>
      <c r="AA345" s="200"/>
      <c r="AB345" s="200"/>
      <c r="AC345" s="200"/>
      <c r="AD345" s="200"/>
      <c r="AE345" s="200"/>
      <c r="AF345" s="200"/>
      <c r="AG345" s="200"/>
      <c r="AH345" s="200"/>
      <c r="AI345" s="200"/>
      <c r="AJ345" s="200"/>
      <c r="AK345" s="200"/>
      <c r="AL345" s="200"/>
      <c r="AM345" s="200"/>
      <c r="AN345" s="200"/>
      <c r="AO345" s="200"/>
      <c r="AP345" s="200"/>
      <c r="AQ345" s="200"/>
      <c r="AR345" s="200"/>
      <c r="AS345" s="200"/>
      <c r="AT345" s="200"/>
      <c r="AU345" s="200"/>
      <c r="AV345" s="200"/>
      <c r="AW345" s="200"/>
      <c r="AX345" s="200"/>
      <c r="AY345" s="200"/>
      <c r="AZ345" s="200"/>
      <c r="BA345" s="200"/>
      <c r="BB345" s="200"/>
      <c r="BC345" s="200"/>
      <c r="BD345" s="200"/>
      <c r="BE345" s="200"/>
      <c r="BF345" s="200"/>
      <c r="BG345" s="200"/>
      <c r="BH345" s="200"/>
      <c r="BI345" s="200"/>
      <c r="BJ345" s="200"/>
      <c r="BK345" s="200"/>
      <c r="BL345" s="200"/>
      <c r="BM345" s="200"/>
      <c r="BN345" s="200"/>
      <c r="BO345" s="200"/>
      <c r="BP345" s="200"/>
      <c r="BQ345" s="200"/>
      <c r="BR345" s="200"/>
      <c r="BS345" s="200"/>
      <c r="BT345" s="200"/>
      <c r="BU345" s="200"/>
      <c r="BV345" s="200"/>
      <c r="BW345" s="200"/>
      <c r="BX345" s="200"/>
    </row>
    <row r="346" spans="1:76" x14ac:dyDescent="0.2">
      <c r="A346" s="200"/>
      <c r="B346" s="200"/>
      <c r="C346" s="200"/>
      <c r="D346" s="200"/>
      <c r="E346" s="200"/>
      <c r="F346" s="200"/>
      <c r="G346" s="200"/>
      <c r="H346" s="200"/>
      <c r="I346" s="200"/>
      <c r="J346" s="200"/>
      <c r="K346" s="200"/>
      <c r="L346" s="200"/>
      <c r="M346" s="200"/>
      <c r="N346" s="200"/>
      <c r="O346" s="200"/>
      <c r="P346" s="200"/>
      <c r="Q346" s="200"/>
      <c r="R346" s="200"/>
      <c r="S346" s="200"/>
      <c r="T346" s="200"/>
      <c r="U346" s="200"/>
      <c r="V346" s="200"/>
      <c r="W346" s="200"/>
      <c r="X346" s="200"/>
      <c r="Y346" s="200"/>
      <c r="Z346" s="200"/>
      <c r="AA346" s="200"/>
      <c r="AB346" s="200"/>
      <c r="AC346" s="200"/>
      <c r="AD346" s="200"/>
      <c r="AE346" s="200"/>
      <c r="AF346" s="200"/>
      <c r="AG346" s="200"/>
      <c r="AH346" s="200"/>
      <c r="AI346" s="200"/>
      <c r="AJ346" s="200"/>
      <c r="AK346" s="200"/>
      <c r="AL346" s="200"/>
      <c r="AM346" s="200"/>
      <c r="AN346" s="200"/>
      <c r="AO346" s="200"/>
      <c r="AP346" s="200"/>
      <c r="AQ346" s="200"/>
      <c r="AR346" s="200"/>
      <c r="AS346" s="200"/>
      <c r="AT346" s="200"/>
      <c r="AU346" s="200"/>
      <c r="AV346" s="200"/>
      <c r="AW346" s="200"/>
      <c r="AX346" s="200"/>
      <c r="AY346" s="200"/>
      <c r="AZ346" s="200"/>
      <c r="BA346" s="200"/>
      <c r="BB346" s="200"/>
      <c r="BC346" s="200"/>
      <c r="BD346" s="200"/>
      <c r="BE346" s="200"/>
      <c r="BF346" s="200"/>
      <c r="BG346" s="200"/>
      <c r="BH346" s="200"/>
      <c r="BI346" s="200"/>
      <c r="BJ346" s="200"/>
      <c r="BK346" s="200"/>
      <c r="BL346" s="200"/>
      <c r="BM346" s="200"/>
      <c r="BN346" s="200"/>
      <c r="BO346" s="200"/>
      <c r="BP346" s="200"/>
      <c r="BQ346" s="200"/>
      <c r="BR346" s="200"/>
      <c r="BS346" s="200"/>
      <c r="BT346" s="200"/>
      <c r="BU346" s="200"/>
      <c r="BV346" s="200"/>
      <c r="BW346" s="200"/>
      <c r="BX346" s="200"/>
    </row>
    <row r="347" spans="1:76" x14ac:dyDescent="0.2">
      <c r="A347" s="200"/>
      <c r="B347" s="200"/>
      <c r="C347" s="200"/>
      <c r="D347" s="200"/>
      <c r="E347" s="200"/>
      <c r="F347" s="200"/>
      <c r="G347" s="200"/>
      <c r="H347" s="200"/>
      <c r="I347" s="200"/>
      <c r="J347" s="200"/>
      <c r="K347" s="200"/>
      <c r="L347" s="200"/>
      <c r="M347" s="200"/>
      <c r="N347" s="200"/>
      <c r="O347" s="200"/>
      <c r="P347" s="200"/>
      <c r="Q347" s="200"/>
      <c r="R347" s="200"/>
      <c r="S347" s="200"/>
      <c r="T347" s="200"/>
      <c r="U347" s="200"/>
      <c r="V347" s="200"/>
      <c r="W347" s="200"/>
      <c r="X347" s="200"/>
      <c r="Y347" s="200"/>
      <c r="Z347" s="200"/>
      <c r="AA347" s="200"/>
      <c r="AB347" s="200"/>
      <c r="AC347" s="200"/>
      <c r="AD347" s="200"/>
      <c r="AE347" s="200"/>
      <c r="AF347" s="200"/>
      <c r="AG347" s="200"/>
      <c r="AH347" s="200"/>
      <c r="AI347" s="200"/>
      <c r="AJ347" s="200"/>
      <c r="AK347" s="200"/>
      <c r="AL347" s="200"/>
      <c r="AM347" s="200"/>
      <c r="AN347" s="200"/>
      <c r="AO347" s="200"/>
      <c r="AP347" s="200"/>
      <c r="AQ347" s="200"/>
      <c r="AR347" s="200"/>
      <c r="AS347" s="200"/>
      <c r="AT347" s="200"/>
      <c r="AU347" s="200"/>
      <c r="AV347" s="200"/>
      <c r="AW347" s="200"/>
      <c r="AX347" s="200"/>
      <c r="AY347" s="200"/>
      <c r="AZ347" s="200"/>
      <c r="BA347" s="200"/>
      <c r="BB347" s="200"/>
      <c r="BC347" s="200"/>
      <c r="BD347" s="200"/>
      <c r="BE347" s="200"/>
      <c r="BF347" s="200"/>
      <c r="BG347" s="200"/>
      <c r="BH347" s="200"/>
      <c r="BI347" s="200"/>
      <c r="BJ347" s="200"/>
      <c r="BK347" s="200"/>
      <c r="BL347" s="200"/>
      <c r="BM347" s="200"/>
      <c r="BN347" s="200"/>
      <c r="BO347" s="200"/>
      <c r="BP347" s="200"/>
      <c r="BQ347" s="200"/>
      <c r="BR347" s="200"/>
      <c r="BS347" s="200"/>
      <c r="BT347" s="200"/>
      <c r="BU347" s="200"/>
      <c r="BV347" s="200"/>
      <c r="BW347" s="200"/>
      <c r="BX347" s="200"/>
    </row>
    <row r="348" spans="1:76" x14ac:dyDescent="0.2">
      <c r="A348" s="200"/>
      <c r="B348" s="200"/>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c r="AA348" s="200"/>
      <c r="AB348" s="200"/>
      <c r="AC348" s="200"/>
      <c r="AD348" s="200"/>
      <c r="AE348" s="200"/>
      <c r="AF348" s="200"/>
      <c r="AG348" s="200"/>
      <c r="AH348" s="200"/>
      <c r="AI348" s="200"/>
      <c r="AJ348" s="200"/>
      <c r="AK348" s="200"/>
      <c r="AL348" s="200"/>
      <c r="AM348" s="200"/>
      <c r="AN348" s="200"/>
      <c r="AO348" s="200"/>
      <c r="AP348" s="200"/>
      <c r="AQ348" s="200"/>
      <c r="AR348" s="200"/>
      <c r="AS348" s="200"/>
      <c r="AT348" s="200"/>
      <c r="AU348" s="200"/>
      <c r="AV348" s="200"/>
      <c r="AW348" s="200"/>
      <c r="AX348" s="200"/>
      <c r="AY348" s="200"/>
      <c r="AZ348" s="200"/>
      <c r="BA348" s="200"/>
      <c r="BB348" s="200"/>
      <c r="BC348" s="200"/>
      <c r="BD348" s="200"/>
      <c r="BE348" s="200"/>
      <c r="BF348" s="200"/>
      <c r="BG348" s="200"/>
      <c r="BH348" s="200"/>
      <c r="BI348" s="200"/>
      <c r="BJ348" s="200"/>
      <c r="BK348" s="200"/>
      <c r="BL348" s="200"/>
      <c r="BM348" s="200"/>
      <c r="BN348" s="200"/>
      <c r="BO348" s="200"/>
      <c r="BP348" s="200"/>
      <c r="BQ348" s="200"/>
      <c r="BR348" s="200"/>
      <c r="BS348" s="200"/>
      <c r="BT348" s="200"/>
      <c r="BU348" s="200"/>
      <c r="BV348" s="200"/>
      <c r="BW348" s="200"/>
      <c r="BX348" s="200"/>
    </row>
    <row r="349" spans="1:76" x14ac:dyDescent="0.2">
      <c r="A349" s="200"/>
      <c r="B349" s="200"/>
      <c r="C349" s="200"/>
      <c r="D349" s="200"/>
      <c r="E349" s="200"/>
      <c r="F349" s="200"/>
      <c r="G349" s="200"/>
      <c r="H349" s="200"/>
      <c r="I349" s="200"/>
      <c r="J349" s="200"/>
      <c r="K349" s="200"/>
      <c r="L349" s="200"/>
      <c r="M349" s="200"/>
      <c r="N349" s="200"/>
      <c r="O349" s="200"/>
      <c r="P349" s="200"/>
      <c r="Q349" s="200"/>
      <c r="R349" s="200"/>
      <c r="S349" s="200"/>
      <c r="T349" s="200"/>
      <c r="U349" s="200"/>
      <c r="V349" s="200"/>
      <c r="W349" s="200"/>
      <c r="X349" s="200"/>
      <c r="Y349" s="200"/>
      <c r="Z349" s="200"/>
      <c r="AA349" s="200"/>
      <c r="AB349" s="200"/>
      <c r="AC349" s="200"/>
      <c r="AD349" s="200"/>
      <c r="AE349" s="200"/>
      <c r="AF349" s="200"/>
      <c r="AG349" s="200"/>
      <c r="AH349" s="200"/>
      <c r="AI349" s="200"/>
      <c r="AJ349" s="200"/>
      <c r="AK349" s="200"/>
      <c r="AL349" s="200"/>
      <c r="AM349" s="200"/>
      <c r="AN349" s="200"/>
      <c r="AO349" s="200"/>
      <c r="AP349" s="200"/>
      <c r="AQ349" s="200"/>
      <c r="AR349" s="200"/>
      <c r="AS349" s="200"/>
      <c r="AT349" s="200"/>
      <c r="AU349" s="200"/>
      <c r="AV349" s="200"/>
      <c r="AW349" s="200"/>
      <c r="AX349" s="200"/>
      <c r="AY349" s="200"/>
      <c r="AZ349" s="200"/>
      <c r="BA349" s="200"/>
      <c r="BB349" s="200"/>
      <c r="BC349" s="200"/>
      <c r="BD349" s="200"/>
      <c r="BE349" s="200"/>
      <c r="BF349" s="200"/>
      <c r="BG349" s="200"/>
      <c r="BH349" s="200"/>
      <c r="BI349" s="200"/>
      <c r="BJ349" s="200"/>
      <c r="BK349" s="200"/>
      <c r="BL349" s="200"/>
      <c r="BM349" s="200"/>
      <c r="BN349" s="200"/>
      <c r="BO349" s="200"/>
      <c r="BP349" s="200"/>
      <c r="BQ349" s="200"/>
      <c r="BR349" s="200"/>
      <c r="BS349" s="200"/>
      <c r="BT349" s="200"/>
      <c r="BU349" s="200"/>
      <c r="BV349" s="200"/>
      <c r="BW349" s="200"/>
      <c r="BX349" s="200"/>
    </row>
    <row r="350" spans="1:76" x14ac:dyDescent="0.2">
      <c r="A350" s="200"/>
      <c r="B350" s="200"/>
      <c r="C350" s="200"/>
      <c r="D350" s="200"/>
      <c r="E350" s="200"/>
      <c r="F350" s="200"/>
      <c r="G350" s="200"/>
      <c r="H350" s="200"/>
      <c r="I350" s="200"/>
      <c r="J350" s="200"/>
      <c r="K350" s="200"/>
      <c r="L350" s="200"/>
      <c r="M350" s="200"/>
      <c r="N350" s="200"/>
      <c r="O350" s="200"/>
      <c r="P350" s="200"/>
      <c r="Q350" s="200"/>
      <c r="R350" s="200"/>
      <c r="S350" s="200"/>
      <c r="T350" s="200"/>
      <c r="U350" s="200"/>
      <c r="V350" s="200"/>
      <c r="W350" s="200"/>
      <c r="X350" s="200"/>
      <c r="Y350" s="200"/>
      <c r="Z350" s="200"/>
      <c r="AA350" s="200"/>
      <c r="AB350" s="200"/>
      <c r="AC350" s="200"/>
      <c r="AD350" s="200"/>
      <c r="AE350" s="200"/>
      <c r="AF350" s="200"/>
      <c r="AG350" s="200"/>
      <c r="AH350" s="200"/>
      <c r="AI350" s="200"/>
      <c r="AJ350" s="200"/>
      <c r="AK350" s="200"/>
      <c r="AL350" s="200"/>
      <c r="AM350" s="200"/>
      <c r="AN350" s="200"/>
      <c r="AO350" s="200"/>
      <c r="AP350" s="200"/>
      <c r="AQ350" s="200"/>
      <c r="AR350" s="200"/>
      <c r="AS350" s="200"/>
      <c r="AT350" s="200"/>
      <c r="AU350" s="200"/>
      <c r="AV350" s="200"/>
      <c r="AW350" s="200"/>
      <c r="AX350" s="200"/>
      <c r="AY350" s="200"/>
      <c r="AZ350" s="200"/>
      <c r="BA350" s="200"/>
      <c r="BB350" s="200"/>
      <c r="BC350" s="200"/>
      <c r="BD350" s="200"/>
      <c r="BE350" s="200"/>
      <c r="BF350" s="200"/>
      <c r="BG350" s="200"/>
      <c r="BH350" s="200"/>
      <c r="BI350" s="200"/>
      <c r="BJ350" s="200"/>
      <c r="BK350" s="200"/>
      <c r="BL350" s="200"/>
      <c r="BM350" s="200"/>
      <c r="BN350" s="200"/>
      <c r="BO350" s="200"/>
      <c r="BP350" s="200"/>
      <c r="BQ350" s="200"/>
      <c r="BR350" s="200"/>
      <c r="BS350" s="200"/>
      <c r="BT350" s="200"/>
      <c r="BU350" s="200"/>
      <c r="BV350" s="200"/>
      <c r="BW350" s="200"/>
      <c r="BX350" s="200"/>
    </row>
    <row r="351" spans="1:76" x14ac:dyDescent="0.2">
      <c r="A351" s="200"/>
      <c r="B351" s="200"/>
      <c r="C351" s="200"/>
      <c r="D351" s="200"/>
      <c r="E351" s="200"/>
      <c r="F351" s="200"/>
      <c r="G351" s="200"/>
      <c r="H351" s="200"/>
      <c r="I351" s="200"/>
      <c r="J351" s="200"/>
      <c r="K351" s="200"/>
      <c r="L351" s="200"/>
      <c r="M351" s="200"/>
      <c r="N351" s="200"/>
      <c r="O351" s="200"/>
      <c r="P351" s="200"/>
      <c r="Q351" s="200"/>
      <c r="R351" s="200"/>
      <c r="S351" s="200"/>
      <c r="T351" s="200"/>
      <c r="U351" s="200"/>
      <c r="V351" s="200"/>
      <c r="W351" s="200"/>
      <c r="X351" s="200"/>
      <c r="Y351" s="200"/>
      <c r="Z351" s="200"/>
      <c r="AA351" s="200"/>
      <c r="AB351" s="200"/>
      <c r="AC351" s="200"/>
      <c r="AD351" s="200"/>
      <c r="AE351" s="200"/>
      <c r="AF351" s="200"/>
      <c r="AG351" s="200"/>
      <c r="AH351" s="200"/>
      <c r="AI351" s="200"/>
      <c r="AJ351" s="200"/>
      <c r="AK351" s="200"/>
      <c r="AL351" s="200"/>
      <c r="AM351" s="200"/>
      <c r="AN351" s="200"/>
      <c r="AO351" s="200"/>
      <c r="AP351" s="200"/>
      <c r="AQ351" s="200"/>
      <c r="AR351" s="200"/>
      <c r="AS351" s="200"/>
      <c r="AT351" s="200"/>
      <c r="AU351" s="200"/>
      <c r="AV351" s="200"/>
      <c r="AW351" s="200"/>
      <c r="AX351" s="200"/>
      <c r="AY351" s="200"/>
      <c r="AZ351" s="200"/>
      <c r="BA351" s="200"/>
      <c r="BB351" s="200"/>
      <c r="BC351" s="200"/>
      <c r="BD351" s="200"/>
      <c r="BE351" s="200"/>
      <c r="BF351" s="200"/>
      <c r="BG351" s="200"/>
      <c r="BH351" s="200"/>
      <c r="BI351" s="200"/>
      <c r="BJ351" s="200"/>
      <c r="BK351" s="200"/>
      <c r="BL351" s="200"/>
      <c r="BM351" s="200"/>
      <c r="BN351" s="200"/>
      <c r="BO351" s="200"/>
      <c r="BP351" s="200"/>
      <c r="BQ351" s="200"/>
      <c r="BR351" s="200"/>
      <c r="BS351" s="200"/>
      <c r="BT351" s="200"/>
      <c r="BU351" s="200"/>
      <c r="BV351" s="200"/>
      <c r="BW351" s="200"/>
      <c r="BX351" s="200"/>
    </row>
    <row r="352" spans="1:76" x14ac:dyDescent="0.2">
      <c r="A352" s="200"/>
      <c r="B352" s="200"/>
      <c r="C352" s="200"/>
      <c r="D352" s="200"/>
      <c r="E352" s="200"/>
      <c r="F352" s="200"/>
      <c r="G352" s="200"/>
      <c r="H352" s="200"/>
      <c r="I352" s="200"/>
      <c r="J352" s="200"/>
      <c r="K352" s="200"/>
      <c r="L352" s="200"/>
      <c r="M352" s="200"/>
      <c r="N352" s="200"/>
      <c r="O352" s="200"/>
      <c r="P352" s="200"/>
      <c r="Q352" s="200"/>
      <c r="R352" s="200"/>
      <c r="S352" s="200"/>
      <c r="T352" s="200"/>
      <c r="U352" s="200"/>
      <c r="V352" s="200"/>
      <c r="W352" s="200"/>
      <c r="X352" s="200"/>
      <c r="Y352" s="200"/>
      <c r="Z352" s="200"/>
      <c r="AA352" s="200"/>
      <c r="AB352" s="200"/>
      <c r="AC352" s="200"/>
      <c r="AD352" s="200"/>
      <c r="AE352" s="200"/>
      <c r="AF352" s="200"/>
      <c r="AG352" s="200"/>
      <c r="AH352" s="200"/>
      <c r="AI352" s="200"/>
      <c r="AJ352" s="200"/>
      <c r="AK352" s="200"/>
      <c r="AL352" s="200"/>
      <c r="AM352" s="200"/>
      <c r="AN352" s="200"/>
      <c r="AO352" s="200"/>
      <c r="AP352" s="200"/>
      <c r="AQ352" s="200"/>
      <c r="AR352" s="200"/>
      <c r="AS352" s="200"/>
      <c r="AT352" s="200"/>
      <c r="AU352" s="200"/>
      <c r="AV352" s="200"/>
      <c r="AW352" s="200"/>
      <c r="AX352" s="200"/>
      <c r="AY352" s="200"/>
      <c r="AZ352" s="200"/>
      <c r="BA352" s="200"/>
      <c r="BB352" s="200"/>
      <c r="BC352" s="200"/>
      <c r="BD352" s="200"/>
      <c r="BE352" s="200"/>
      <c r="BF352" s="200"/>
      <c r="BG352" s="200"/>
      <c r="BH352" s="200"/>
      <c r="BI352" s="200"/>
      <c r="BJ352" s="200"/>
      <c r="BK352" s="200"/>
      <c r="BL352" s="200"/>
      <c r="BM352" s="200"/>
      <c r="BN352" s="200"/>
      <c r="BO352" s="200"/>
      <c r="BP352" s="200"/>
      <c r="BQ352" s="200"/>
      <c r="BR352" s="200"/>
      <c r="BS352" s="200"/>
      <c r="BT352" s="200"/>
      <c r="BU352" s="200"/>
      <c r="BV352" s="200"/>
      <c r="BW352" s="200"/>
      <c r="BX352" s="200"/>
    </row>
    <row r="353" spans="1:76" x14ac:dyDescent="0.2">
      <c r="A353" s="200"/>
      <c r="B353" s="200"/>
      <c r="C353" s="200"/>
      <c r="D353" s="200"/>
      <c r="E353" s="200"/>
      <c r="F353" s="200"/>
      <c r="G353" s="200"/>
      <c r="H353" s="200"/>
      <c r="I353" s="200"/>
      <c r="J353" s="200"/>
      <c r="K353" s="200"/>
      <c r="L353" s="200"/>
      <c r="M353" s="200"/>
      <c r="N353" s="200"/>
      <c r="O353" s="200"/>
      <c r="P353" s="200"/>
      <c r="Q353" s="200"/>
      <c r="R353" s="200"/>
      <c r="S353" s="200"/>
      <c r="T353" s="200"/>
      <c r="U353" s="200"/>
      <c r="V353" s="200"/>
      <c r="W353" s="200"/>
      <c r="X353" s="200"/>
      <c r="Y353" s="200"/>
      <c r="Z353" s="200"/>
      <c r="AA353" s="200"/>
      <c r="AB353" s="200"/>
      <c r="AC353" s="200"/>
      <c r="AD353" s="200"/>
      <c r="AE353" s="200"/>
      <c r="AF353" s="200"/>
      <c r="AG353" s="200"/>
      <c r="AH353" s="200"/>
      <c r="AI353" s="200"/>
      <c r="AJ353" s="200"/>
      <c r="AK353" s="200"/>
      <c r="AL353" s="200"/>
      <c r="AM353" s="200"/>
      <c r="AN353" s="200"/>
      <c r="AO353" s="200"/>
      <c r="AP353" s="200"/>
      <c r="AQ353" s="200"/>
      <c r="AR353" s="200"/>
      <c r="AS353" s="200"/>
      <c r="AT353" s="200"/>
      <c r="AU353" s="200"/>
      <c r="AV353" s="200"/>
      <c r="AW353" s="200"/>
      <c r="AX353" s="200"/>
      <c r="AY353" s="200"/>
      <c r="AZ353" s="200"/>
      <c r="BA353" s="200"/>
      <c r="BB353" s="200"/>
      <c r="BC353" s="200"/>
      <c r="BD353" s="200"/>
      <c r="BE353" s="200"/>
      <c r="BF353" s="200"/>
      <c r="BG353" s="200"/>
      <c r="BH353" s="200"/>
      <c r="BI353" s="200"/>
      <c r="BJ353" s="200"/>
      <c r="BK353" s="200"/>
      <c r="BL353" s="200"/>
      <c r="BM353" s="200"/>
      <c r="BN353" s="200"/>
      <c r="BO353" s="200"/>
      <c r="BP353" s="200"/>
      <c r="BQ353" s="200"/>
      <c r="BR353" s="200"/>
      <c r="BS353" s="200"/>
      <c r="BT353" s="200"/>
      <c r="BU353" s="200"/>
      <c r="BV353" s="200"/>
      <c r="BW353" s="200"/>
      <c r="BX353" s="200"/>
    </row>
    <row r="354" spans="1:76" x14ac:dyDescent="0.2">
      <c r="A354" s="200"/>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c r="AA354" s="200"/>
      <c r="AB354" s="200"/>
      <c r="AC354" s="200"/>
      <c r="AD354" s="200"/>
      <c r="AE354" s="200"/>
      <c r="AF354" s="200"/>
      <c r="AG354" s="200"/>
      <c r="AH354" s="200"/>
      <c r="AI354" s="200"/>
      <c r="AJ354" s="200"/>
      <c r="AK354" s="200"/>
      <c r="AL354" s="200"/>
      <c r="AM354" s="200"/>
      <c r="AN354" s="200"/>
      <c r="AO354" s="200"/>
      <c r="AP354" s="200"/>
      <c r="AQ354" s="200"/>
      <c r="AR354" s="200"/>
      <c r="AS354" s="200"/>
      <c r="AT354" s="200"/>
      <c r="AU354" s="200"/>
      <c r="AV354" s="200"/>
      <c r="AW354" s="200"/>
      <c r="AX354" s="200"/>
      <c r="AY354" s="200"/>
      <c r="AZ354" s="200"/>
      <c r="BA354" s="200"/>
      <c r="BB354" s="200"/>
      <c r="BC354" s="200"/>
      <c r="BD354" s="200"/>
      <c r="BE354" s="200"/>
      <c r="BF354" s="200"/>
      <c r="BG354" s="200"/>
      <c r="BH354" s="200"/>
      <c r="BI354" s="200"/>
      <c r="BJ354" s="200"/>
      <c r="BK354" s="200"/>
      <c r="BL354" s="200"/>
      <c r="BM354" s="200"/>
      <c r="BN354" s="200"/>
      <c r="BO354" s="200"/>
      <c r="BP354" s="200"/>
      <c r="BQ354" s="200"/>
      <c r="BR354" s="200"/>
      <c r="BS354" s="200"/>
      <c r="BT354" s="200"/>
      <c r="BU354" s="200"/>
      <c r="BV354" s="200"/>
      <c r="BW354" s="200"/>
      <c r="BX354" s="200"/>
    </row>
    <row r="355" spans="1:76" x14ac:dyDescent="0.2">
      <c r="A355" s="200"/>
      <c r="B355" s="200"/>
      <c r="C355" s="200"/>
      <c r="D355" s="200"/>
      <c r="E355" s="200"/>
      <c r="F355" s="200"/>
      <c r="G355" s="200"/>
      <c r="H355" s="200"/>
      <c r="I355" s="200"/>
      <c r="J355" s="200"/>
      <c r="K355" s="200"/>
      <c r="L355" s="200"/>
      <c r="M355" s="200"/>
      <c r="N355" s="200"/>
      <c r="O355" s="200"/>
      <c r="P355" s="200"/>
      <c r="Q355" s="200"/>
      <c r="R355" s="200"/>
      <c r="S355" s="200"/>
      <c r="T355" s="200"/>
      <c r="U355" s="200"/>
      <c r="V355" s="200"/>
      <c r="W355" s="200"/>
      <c r="X355" s="200"/>
      <c r="Y355" s="200"/>
      <c r="Z355" s="200"/>
      <c r="AA355" s="200"/>
      <c r="AB355" s="200"/>
      <c r="AC355" s="200"/>
      <c r="AD355" s="200"/>
      <c r="AE355" s="200"/>
      <c r="AF355" s="200"/>
      <c r="AG355" s="200"/>
      <c r="AH355" s="200"/>
      <c r="AI355" s="200"/>
      <c r="AJ355" s="200"/>
      <c r="AK355" s="200"/>
      <c r="AL355" s="200"/>
      <c r="AM355" s="200"/>
      <c r="AN355" s="200"/>
      <c r="AO355" s="200"/>
      <c r="AP355" s="200"/>
      <c r="AQ355" s="200"/>
      <c r="AR355" s="200"/>
      <c r="AS355" s="200"/>
      <c r="AT355" s="200"/>
      <c r="AU355" s="200"/>
      <c r="AV355" s="200"/>
      <c r="AW355" s="200"/>
      <c r="AX355" s="200"/>
      <c r="AY355" s="200"/>
      <c r="AZ355" s="200"/>
      <c r="BA355" s="200"/>
      <c r="BB355" s="200"/>
      <c r="BC355" s="200"/>
      <c r="BD355" s="200"/>
      <c r="BE355" s="200"/>
      <c r="BF355" s="200"/>
      <c r="BG355" s="200"/>
      <c r="BH355" s="200"/>
      <c r="BI355" s="200"/>
      <c r="BJ355" s="200"/>
      <c r="BK355" s="200"/>
      <c r="BL355" s="200"/>
      <c r="BM355" s="200"/>
      <c r="BN355" s="200"/>
      <c r="BO355" s="200"/>
      <c r="BP355" s="200"/>
      <c r="BQ355" s="200"/>
      <c r="BR355" s="200"/>
      <c r="BS355" s="200"/>
      <c r="BT355" s="200"/>
      <c r="BU355" s="200"/>
      <c r="BV355" s="200"/>
      <c r="BW355" s="200"/>
      <c r="BX355" s="200"/>
    </row>
    <row r="356" spans="1:76" x14ac:dyDescent="0.2">
      <c r="A356" s="200"/>
      <c r="B356" s="200"/>
      <c r="C356" s="200"/>
      <c r="D356" s="200"/>
      <c r="E356" s="200"/>
      <c r="F356" s="200"/>
      <c r="G356" s="200"/>
      <c r="H356" s="200"/>
      <c r="I356" s="200"/>
      <c r="J356" s="200"/>
      <c r="K356" s="200"/>
      <c r="L356" s="200"/>
      <c r="M356" s="200"/>
      <c r="N356" s="200"/>
      <c r="O356" s="200"/>
      <c r="P356" s="200"/>
      <c r="Q356" s="200"/>
      <c r="R356" s="200"/>
      <c r="S356" s="200"/>
      <c r="T356" s="200"/>
      <c r="U356" s="200"/>
      <c r="V356" s="200"/>
      <c r="W356" s="200"/>
      <c r="X356" s="200"/>
      <c r="Y356" s="200"/>
      <c r="Z356" s="200"/>
      <c r="AA356" s="200"/>
      <c r="AB356" s="200"/>
      <c r="AC356" s="200"/>
      <c r="AD356" s="200"/>
      <c r="AE356" s="200"/>
      <c r="AF356" s="200"/>
      <c r="AG356" s="200"/>
      <c r="AH356" s="200"/>
      <c r="AI356" s="200"/>
      <c r="AJ356" s="200"/>
      <c r="AK356" s="200"/>
      <c r="AL356" s="200"/>
      <c r="AM356" s="200"/>
      <c r="AN356" s="200"/>
      <c r="AO356" s="200"/>
      <c r="AP356" s="200"/>
      <c r="AQ356" s="200"/>
      <c r="AR356" s="200"/>
      <c r="AS356" s="200"/>
      <c r="AT356" s="200"/>
      <c r="AU356" s="200"/>
      <c r="AV356" s="200"/>
      <c r="AW356" s="200"/>
      <c r="AX356" s="200"/>
      <c r="AY356" s="200"/>
      <c r="AZ356" s="200"/>
      <c r="BA356" s="200"/>
      <c r="BB356" s="200"/>
      <c r="BC356" s="200"/>
      <c r="BD356" s="200"/>
      <c r="BE356" s="200"/>
      <c r="BF356" s="200"/>
      <c r="BG356" s="200"/>
      <c r="BH356" s="200"/>
      <c r="BI356" s="200"/>
      <c r="BJ356" s="200"/>
      <c r="BK356" s="200"/>
      <c r="BL356" s="200"/>
      <c r="BM356" s="200"/>
      <c r="BN356" s="200"/>
      <c r="BO356" s="200"/>
      <c r="BP356" s="200"/>
      <c r="BQ356" s="200"/>
      <c r="BR356" s="200"/>
      <c r="BS356" s="200"/>
      <c r="BT356" s="200"/>
      <c r="BU356" s="200"/>
      <c r="BV356" s="200"/>
      <c r="BW356" s="200"/>
      <c r="BX356" s="200"/>
    </row>
    <row r="357" spans="1:76" x14ac:dyDescent="0.2">
      <c r="A357" s="200"/>
      <c r="B357" s="200"/>
      <c r="C357" s="200"/>
      <c r="D357" s="200"/>
      <c r="E357" s="200"/>
      <c r="F357" s="200"/>
      <c r="G357" s="200"/>
      <c r="H357" s="200"/>
      <c r="I357" s="200"/>
      <c r="J357" s="200"/>
      <c r="K357" s="200"/>
      <c r="L357" s="200"/>
      <c r="M357" s="200"/>
      <c r="N357" s="200"/>
      <c r="O357" s="200"/>
      <c r="P357" s="200"/>
      <c r="Q357" s="200"/>
      <c r="R357" s="200"/>
      <c r="S357" s="200"/>
      <c r="T357" s="200"/>
      <c r="U357" s="200"/>
      <c r="V357" s="200"/>
      <c r="W357" s="200"/>
      <c r="X357" s="200"/>
      <c r="Y357" s="200"/>
      <c r="Z357" s="200"/>
      <c r="AA357" s="200"/>
      <c r="AB357" s="200"/>
      <c r="AC357" s="200"/>
      <c r="AD357" s="200"/>
      <c r="AE357" s="200"/>
      <c r="AF357" s="200"/>
      <c r="AG357" s="200"/>
      <c r="AH357" s="200"/>
      <c r="AI357" s="200"/>
      <c r="AJ357" s="200"/>
      <c r="AK357" s="200"/>
      <c r="AL357" s="200"/>
      <c r="AM357" s="200"/>
      <c r="AN357" s="200"/>
      <c r="AO357" s="200"/>
      <c r="AP357" s="200"/>
      <c r="AQ357" s="200"/>
      <c r="AR357" s="200"/>
      <c r="AS357" s="200"/>
      <c r="AT357" s="200"/>
      <c r="AU357" s="200"/>
      <c r="AV357" s="200"/>
      <c r="AW357" s="200"/>
      <c r="AX357" s="200"/>
      <c r="AY357" s="200"/>
      <c r="AZ357" s="200"/>
      <c r="BA357" s="200"/>
      <c r="BB357" s="200"/>
      <c r="BC357" s="200"/>
      <c r="BD357" s="200"/>
      <c r="BE357" s="200"/>
      <c r="BF357" s="200"/>
      <c r="BG357" s="200"/>
      <c r="BH357" s="200"/>
      <c r="BI357" s="200"/>
      <c r="BJ357" s="200"/>
      <c r="BK357" s="200"/>
      <c r="BL357" s="200"/>
      <c r="BM357" s="200"/>
      <c r="BN357" s="200"/>
      <c r="BO357" s="200"/>
      <c r="BP357" s="200"/>
      <c r="BQ357" s="200"/>
      <c r="BR357" s="200"/>
      <c r="BS357" s="200"/>
      <c r="BT357" s="200"/>
      <c r="BU357" s="200"/>
      <c r="BV357" s="200"/>
      <c r="BW357" s="200"/>
      <c r="BX357" s="200"/>
    </row>
    <row r="358" spans="1:76" x14ac:dyDescent="0.2">
      <c r="A358" s="200"/>
      <c r="B358" s="200"/>
      <c r="C358" s="200"/>
      <c r="D358" s="200"/>
      <c r="E358" s="200"/>
      <c r="F358" s="200"/>
      <c r="G358" s="200"/>
      <c r="H358" s="200"/>
      <c r="I358" s="200"/>
      <c r="J358" s="200"/>
      <c r="K358" s="200"/>
      <c r="L358" s="200"/>
      <c r="M358" s="200"/>
      <c r="N358" s="200"/>
      <c r="O358" s="200"/>
      <c r="P358" s="200"/>
      <c r="Q358" s="200"/>
      <c r="R358" s="200"/>
      <c r="S358" s="200"/>
      <c r="T358" s="200"/>
      <c r="U358" s="200"/>
      <c r="V358" s="200"/>
      <c r="W358" s="200"/>
      <c r="X358" s="200"/>
      <c r="Y358" s="200"/>
      <c r="Z358" s="200"/>
      <c r="AA358" s="200"/>
      <c r="AB358" s="200"/>
      <c r="AC358" s="200"/>
      <c r="AD358" s="200"/>
      <c r="AE358" s="200"/>
      <c r="AF358" s="200"/>
      <c r="AG358" s="200"/>
      <c r="AH358" s="200"/>
      <c r="AI358" s="200"/>
      <c r="AJ358" s="200"/>
      <c r="AK358" s="200"/>
      <c r="AL358" s="200"/>
      <c r="AM358" s="200"/>
      <c r="AN358" s="200"/>
      <c r="AO358" s="200"/>
      <c r="AP358" s="200"/>
      <c r="AQ358" s="200"/>
      <c r="AR358" s="200"/>
      <c r="AS358" s="200"/>
      <c r="AT358" s="200"/>
      <c r="AU358" s="200"/>
      <c r="AV358" s="200"/>
      <c r="AW358" s="200"/>
      <c r="AX358" s="200"/>
      <c r="AY358" s="200"/>
      <c r="AZ358" s="200"/>
      <c r="BA358" s="200"/>
      <c r="BB358" s="200"/>
      <c r="BC358" s="200"/>
      <c r="BD358" s="200"/>
      <c r="BE358" s="200"/>
      <c r="BF358" s="200"/>
      <c r="BG358" s="200"/>
      <c r="BH358" s="200"/>
      <c r="BI358" s="200"/>
      <c r="BJ358" s="200"/>
      <c r="BK358" s="200"/>
      <c r="BL358" s="200"/>
      <c r="BM358" s="200"/>
      <c r="BN358" s="200"/>
      <c r="BO358" s="200"/>
      <c r="BP358" s="200"/>
      <c r="BQ358" s="200"/>
      <c r="BR358" s="200"/>
      <c r="BS358" s="200"/>
      <c r="BT358" s="200"/>
      <c r="BU358" s="200"/>
      <c r="BV358" s="200"/>
      <c r="BW358" s="200"/>
      <c r="BX358" s="200"/>
    </row>
    <row r="359" spans="1:76" x14ac:dyDescent="0.2">
      <c r="A359" s="200"/>
      <c r="B359" s="200"/>
      <c r="C359" s="200"/>
      <c r="D359" s="200"/>
      <c r="E359" s="200"/>
      <c r="F359" s="200"/>
      <c r="G359" s="200"/>
      <c r="H359" s="200"/>
      <c r="I359" s="200"/>
      <c r="J359" s="200"/>
      <c r="K359" s="200"/>
      <c r="L359" s="200"/>
      <c r="M359" s="200"/>
      <c r="N359" s="200"/>
      <c r="O359" s="200"/>
      <c r="P359" s="200"/>
      <c r="Q359" s="200"/>
      <c r="R359" s="200"/>
      <c r="S359" s="200"/>
      <c r="T359" s="200"/>
      <c r="U359" s="200"/>
      <c r="V359" s="200"/>
      <c r="W359" s="200"/>
      <c r="X359" s="200"/>
      <c r="Y359" s="200"/>
      <c r="Z359" s="200"/>
      <c r="AA359" s="200"/>
      <c r="AB359" s="200"/>
      <c r="AC359" s="200"/>
      <c r="AD359" s="200"/>
      <c r="AE359" s="200"/>
      <c r="AF359" s="200"/>
      <c r="AG359" s="200"/>
      <c r="AH359" s="200"/>
      <c r="AI359" s="200"/>
      <c r="AJ359" s="200"/>
      <c r="AK359" s="200"/>
      <c r="AL359" s="200"/>
      <c r="AM359" s="200"/>
      <c r="AN359" s="200"/>
      <c r="AO359" s="200"/>
      <c r="AP359" s="200"/>
      <c r="AQ359" s="200"/>
      <c r="AR359" s="200"/>
      <c r="AS359" s="200"/>
      <c r="AT359" s="200"/>
      <c r="AU359" s="200"/>
      <c r="AV359" s="200"/>
      <c r="AW359" s="200"/>
      <c r="AX359" s="200"/>
      <c r="AY359" s="200"/>
      <c r="AZ359" s="200"/>
      <c r="BA359" s="200"/>
      <c r="BB359" s="200"/>
      <c r="BC359" s="200"/>
      <c r="BD359" s="200"/>
      <c r="BE359" s="200"/>
      <c r="BF359" s="200"/>
      <c r="BG359" s="200"/>
      <c r="BH359" s="200"/>
      <c r="BI359" s="200"/>
      <c r="BJ359" s="200"/>
      <c r="BK359" s="200"/>
      <c r="BL359" s="200"/>
      <c r="BM359" s="200"/>
      <c r="BN359" s="200"/>
      <c r="BO359" s="200"/>
      <c r="BP359" s="200"/>
      <c r="BQ359" s="200"/>
      <c r="BR359" s="200"/>
      <c r="BS359" s="200"/>
      <c r="BT359" s="200"/>
      <c r="BU359" s="200"/>
      <c r="BV359" s="200"/>
      <c r="BW359" s="200"/>
      <c r="BX359" s="200"/>
    </row>
    <row r="360" spans="1:76" x14ac:dyDescent="0.2">
      <c r="A360" s="200"/>
      <c r="B360" s="200"/>
      <c r="C360" s="200"/>
      <c r="D360" s="200"/>
      <c r="E360" s="200"/>
      <c r="F360" s="200"/>
      <c r="G360" s="200"/>
      <c r="H360" s="200"/>
      <c r="I360" s="200"/>
      <c r="J360" s="200"/>
      <c r="K360" s="200"/>
      <c r="L360" s="200"/>
      <c r="M360" s="200"/>
      <c r="N360" s="200"/>
      <c r="O360" s="200"/>
      <c r="P360" s="200"/>
      <c r="Q360" s="200"/>
      <c r="R360" s="200"/>
      <c r="S360" s="200"/>
      <c r="T360" s="200"/>
      <c r="U360" s="200"/>
      <c r="V360" s="200"/>
      <c r="W360" s="200"/>
      <c r="X360" s="200"/>
      <c r="Y360" s="200"/>
      <c r="Z360" s="200"/>
      <c r="AA360" s="200"/>
      <c r="AB360" s="200"/>
      <c r="AC360" s="200"/>
      <c r="AD360" s="200"/>
      <c r="AE360" s="200"/>
      <c r="AF360" s="200"/>
      <c r="AG360" s="200"/>
      <c r="AH360" s="200"/>
      <c r="AI360" s="200"/>
      <c r="AJ360" s="200"/>
      <c r="AK360" s="200"/>
      <c r="AL360" s="200"/>
      <c r="AM360" s="200"/>
      <c r="AN360" s="200"/>
      <c r="AO360" s="200"/>
      <c r="AP360" s="200"/>
      <c r="AQ360" s="200"/>
      <c r="AR360" s="200"/>
      <c r="AS360" s="200"/>
      <c r="AT360" s="200"/>
      <c r="AU360" s="200"/>
      <c r="AV360" s="200"/>
      <c r="AW360" s="200"/>
      <c r="AX360" s="200"/>
      <c r="AY360" s="200"/>
      <c r="AZ360" s="200"/>
      <c r="BA360" s="200"/>
      <c r="BB360" s="200"/>
      <c r="BC360" s="200"/>
      <c r="BD360" s="200"/>
      <c r="BE360" s="200"/>
      <c r="BF360" s="200"/>
      <c r="BG360" s="200"/>
      <c r="BH360" s="200"/>
      <c r="BI360" s="200"/>
      <c r="BJ360" s="200"/>
      <c r="BK360" s="200"/>
      <c r="BL360" s="200"/>
      <c r="BM360" s="200"/>
      <c r="BN360" s="200"/>
      <c r="BO360" s="200"/>
      <c r="BP360" s="200"/>
      <c r="BQ360" s="200"/>
      <c r="BR360" s="200"/>
      <c r="BS360" s="200"/>
      <c r="BT360" s="200"/>
      <c r="BU360" s="200"/>
      <c r="BV360" s="200"/>
      <c r="BW360" s="200"/>
      <c r="BX360" s="200"/>
    </row>
    <row r="361" spans="1:76" x14ac:dyDescent="0.2">
      <c r="A361" s="200"/>
      <c r="B361" s="200"/>
      <c r="C361" s="200"/>
      <c r="D361" s="200"/>
      <c r="E361" s="200"/>
      <c r="F361" s="200"/>
      <c r="G361" s="200"/>
      <c r="H361" s="200"/>
      <c r="I361" s="200"/>
      <c r="J361" s="200"/>
      <c r="K361" s="200"/>
      <c r="L361" s="200"/>
      <c r="M361" s="200"/>
      <c r="N361" s="200"/>
      <c r="O361" s="200"/>
      <c r="P361" s="200"/>
      <c r="Q361" s="200"/>
      <c r="R361" s="200"/>
      <c r="S361" s="200"/>
      <c r="T361" s="200"/>
      <c r="U361" s="200"/>
      <c r="V361" s="200"/>
      <c r="W361" s="200"/>
      <c r="X361" s="200"/>
      <c r="Y361" s="200"/>
      <c r="Z361" s="200"/>
      <c r="AA361" s="200"/>
      <c r="AB361" s="200"/>
      <c r="AC361" s="200"/>
      <c r="AD361" s="200"/>
      <c r="AE361" s="200"/>
      <c r="AF361" s="200"/>
      <c r="AG361" s="200"/>
      <c r="AH361" s="200"/>
      <c r="AI361" s="200"/>
      <c r="AJ361" s="200"/>
      <c r="AK361" s="200"/>
      <c r="AL361" s="200"/>
      <c r="AM361" s="200"/>
      <c r="AN361" s="200"/>
      <c r="AO361" s="200"/>
      <c r="AP361" s="200"/>
      <c r="AQ361" s="200"/>
      <c r="AR361" s="200"/>
      <c r="AS361" s="200"/>
      <c r="AT361" s="200"/>
      <c r="AU361" s="200"/>
      <c r="AV361" s="200"/>
      <c r="AW361" s="200"/>
      <c r="AX361" s="200"/>
      <c r="AY361" s="200"/>
      <c r="AZ361" s="200"/>
      <c r="BA361" s="200"/>
      <c r="BB361" s="200"/>
      <c r="BC361" s="200"/>
      <c r="BD361" s="200"/>
      <c r="BE361" s="200"/>
      <c r="BF361" s="200"/>
      <c r="BG361" s="200"/>
      <c r="BH361" s="200"/>
      <c r="BI361" s="200"/>
      <c r="BJ361" s="200"/>
      <c r="BK361" s="200"/>
      <c r="BL361" s="200"/>
      <c r="BM361" s="200"/>
      <c r="BN361" s="200"/>
      <c r="BO361" s="200"/>
      <c r="BP361" s="200"/>
      <c r="BQ361" s="200"/>
      <c r="BR361" s="200"/>
      <c r="BS361" s="200"/>
      <c r="BT361" s="200"/>
      <c r="BU361" s="200"/>
      <c r="BV361" s="200"/>
      <c r="BW361" s="200"/>
      <c r="BX361" s="200"/>
    </row>
    <row r="362" spans="1:76" x14ac:dyDescent="0.2">
      <c r="A362" s="200"/>
      <c r="B362" s="200"/>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c r="AA362" s="200"/>
      <c r="AB362" s="200"/>
      <c r="AC362" s="200"/>
      <c r="AD362" s="200"/>
      <c r="AE362" s="200"/>
      <c r="AF362" s="200"/>
      <c r="AG362" s="200"/>
      <c r="AH362" s="200"/>
      <c r="AI362" s="200"/>
      <c r="AJ362" s="200"/>
      <c r="AK362" s="200"/>
      <c r="AL362" s="200"/>
      <c r="AM362" s="200"/>
      <c r="AN362" s="200"/>
      <c r="AO362" s="200"/>
      <c r="AP362" s="200"/>
      <c r="AQ362" s="200"/>
      <c r="AR362" s="200"/>
      <c r="AS362" s="200"/>
      <c r="AT362" s="200"/>
      <c r="AU362" s="200"/>
      <c r="AV362" s="200"/>
      <c r="AW362" s="200"/>
      <c r="AX362" s="200"/>
      <c r="AY362" s="200"/>
      <c r="AZ362" s="200"/>
      <c r="BA362" s="200"/>
      <c r="BB362" s="200"/>
      <c r="BC362" s="200"/>
      <c r="BD362" s="200"/>
      <c r="BE362" s="200"/>
      <c r="BF362" s="200"/>
      <c r="BG362" s="200"/>
      <c r="BH362" s="200"/>
      <c r="BI362" s="200"/>
      <c r="BJ362" s="200"/>
      <c r="BK362" s="200"/>
      <c r="BL362" s="200"/>
      <c r="BM362" s="200"/>
      <c r="BN362" s="200"/>
      <c r="BO362" s="200"/>
      <c r="BP362" s="200"/>
      <c r="BQ362" s="200"/>
      <c r="BR362" s="200"/>
      <c r="BS362" s="200"/>
      <c r="BT362" s="200"/>
      <c r="BU362" s="200"/>
      <c r="BV362" s="200"/>
      <c r="BW362" s="200"/>
      <c r="BX362" s="200"/>
    </row>
    <row r="363" spans="1:76" x14ac:dyDescent="0.2">
      <c r="A363" s="200"/>
      <c r="B363" s="200"/>
      <c r="C363" s="200"/>
      <c r="D363" s="200"/>
      <c r="E363" s="200"/>
      <c r="F363" s="200"/>
      <c r="G363" s="200"/>
      <c r="H363" s="200"/>
      <c r="I363" s="200"/>
      <c r="J363" s="200"/>
      <c r="K363" s="200"/>
      <c r="L363" s="200"/>
      <c r="M363" s="200"/>
      <c r="N363" s="200"/>
      <c r="O363" s="200"/>
      <c r="P363" s="200"/>
      <c r="Q363" s="200"/>
      <c r="R363" s="200"/>
      <c r="S363" s="200"/>
      <c r="T363" s="200"/>
      <c r="U363" s="200"/>
      <c r="V363" s="200"/>
      <c r="W363" s="200"/>
      <c r="X363" s="200"/>
      <c r="Y363" s="200"/>
      <c r="Z363" s="200"/>
      <c r="AA363" s="200"/>
      <c r="AB363" s="200"/>
      <c r="AC363" s="200"/>
      <c r="AD363" s="200"/>
      <c r="AE363" s="200"/>
      <c r="AF363" s="200"/>
      <c r="AG363" s="200"/>
      <c r="AH363" s="200"/>
      <c r="AI363" s="200"/>
      <c r="AJ363" s="200"/>
      <c r="AK363" s="200"/>
      <c r="AL363" s="200"/>
      <c r="AM363" s="200"/>
      <c r="AN363" s="200"/>
      <c r="AO363" s="200"/>
      <c r="AP363" s="200"/>
      <c r="AQ363" s="200"/>
      <c r="AR363" s="200"/>
      <c r="AS363" s="200"/>
      <c r="AT363" s="200"/>
      <c r="AU363" s="200"/>
      <c r="AV363" s="200"/>
      <c r="AW363" s="200"/>
      <c r="AX363" s="200"/>
      <c r="AY363" s="200"/>
      <c r="AZ363" s="200"/>
      <c r="BA363" s="200"/>
      <c r="BB363" s="200"/>
      <c r="BC363" s="200"/>
      <c r="BD363" s="200"/>
      <c r="BE363" s="200"/>
      <c r="BF363" s="200"/>
      <c r="BG363" s="200"/>
      <c r="BH363" s="200"/>
      <c r="BI363" s="200"/>
      <c r="BJ363" s="200"/>
      <c r="BK363" s="200"/>
      <c r="BL363" s="200"/>
      <c r="BM363" s="200"/>
      <c r="BN363" s="200"/>
      <c r="BO363" s="200"/>
      <c r="BP363" s="200"/>
      <c r="BQ363" s="200"/>
      <c r="BR363" s="200"/>
      <c r="BS363" s="200"/>
      <c r="BT363" s="200"/>
      <c r="BU363" s="200"/>
      <c r="BV363" s="200"/>
      <c r="BW363" s="200"/>
      <c r="BX363" s="200"/>
    </row>
    <row r="364" spans="1:76" x14ac:dyDescent="0.2">
      <c r="A364" s="200"/>
      <c r="B364" s="200"/>
      <c r="C364" s="200"/>
      <c r="D364" s="200"/>
      <c r="E364" s="200"/>
      <c r="F364" s="200"/>
      <c r="G364" s="200"/>
      <c r="H364" s="200"/>
      <c r="I364" s="200"/>
      <c r="J364" s="200"/>
      <c r="K364" s="200"/>
      <c r="L364" s="200"/>
      <c r="M364" s="200"/>
      <c r="N364" s="200"/>
      <c r="O364" s="200"/>
      <c r="P364" s="200"/>
      <c r="Q364" s="200"/>
      <c r="R364" s="200"/>
      <c r="S364" s="200"/>
      <c r="T364" s="200"/>
      <c r="U364" s="200"/>
      <c r="V364" s="200"/>
      <c r="W364" s="200"/>
      <c r="X364" s="200"/>
      <c r="Y364" s="200"/>
      <c r="Z364" s="200"/>
      <c r="AA364" s="200"/>
      <c r="AB364" s="200"/>
      <c r="AC364" s="200"/>
      <c r="AD364" s="200"/>
      <c r="AE364" s="200"/>
    </row>
  </sheetData>
  <sheetProtection password="CD7A" sheet="1" objects="1" scenarios="1"/>
  <mergeCells count="8">
    <mergeCell ref="E58:I58"/>
    <mergeCell ref="V3:Y3"/>
    <mergeCell ref="Z3:AC3"/>
    <mergeCell ref="C56:D56"/>
    <mergeCell ref="F56:I56"/>
    <mergeCell ref="J3:M3"/>
    <mergeCell ref="N3:Q3"/>
    <mergeCell ref="R3:U3"/>
  </mergeCells>
  <pageMargins left="0.7" right="0.7" top="0.75" bottom="0.75" header="0.3" footer="0.3"/>
  <pageSetup paperSize="9" orientation="portrait" r:id="rId1"/>
  <ignoredErrors>
    <ignoredError sqref="D6 D10 D13 D17 D22 D28 D31 D34 D37 D40 D43" 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N60"/>
  <sheetViews>
    <sheetView showGridLines="0" zoomScaleNormal="100" workbookViewId="0">
      <selection activeCell="D32" sqref="D32"/>
    </sheetView>
  </sheetViews>
  <sheetFormatPr baseColWidth="10" defaultColWidth="11.42578125" defaultRowHeight="12.75" x14ac:dyDescent="0.2"/>
  <cols>
    <col min="1" max="1" width="9.7109375" style="202" customWidth="1"/>
    <col min="2" max="2" width="43" style="202" customWidth="1"/>
    <col min="3" max="3" width="16.7109375" style="202" customWidth="1"/>
    <col min="4" max="4" width="14.42578125" style="202" customWidth="1"/>
    <col min="5" max="5" width="14.5703125" style="202" customWidth="1"/>
    <col min="6" max="6" width="13.5703125" style="202" customWidth="1"/>
    <col min="7" max="7" width="17.85546875" style="202" customWidth="1"/>
    <col min="8" max="8" width="12.7109375" style="202" customWidth="1"/>
    <col min="9" max="9" width="11.7109375" style="202" customWidth="1"/>
    <col min="10" max="10" width="13.5703125" style="202" customWidth="1"/>
    <col min="11" max="11" width="11.42578125" style="203"/>
    <col min="12" max="16384" width="11.42578125" style="202"/>
  </cols>
  <sheetData>
    <row r="1" spans="1:11" s="203" customFormat="1" ht="13.5" thickBot="1" x14ac:dyDescent="0.25">
      <c r="C1" s="1008" t="s">
        <v>1231</v>
      </c>
      <c r="D1" s="1009"/>
      <c r="E1" s="1009"/>
      <c r="F1" s="1009"/>
      <c r="G1" s="1010" t="s">
        <v>1237</v>
      </c>
      <c r="H1" s="1011"/>
      <c r="I1" s="1011"/>
      <c r="J1" s="1012"/>
    </row>
    <row r="2" spans="1:11" s="203" customFormat="1" ht="13.5" customHeight="1" thickBot="1" x14ac:dyDescent="0.25">
      <c r="A2" s="287"/>
      <c r="B2" s="288"/>
      <c r="C2" s="289" t="s">
        <v>0</v>
      </c>
      <c r="D2" s="1021" t="s">
        <v>2</v>
      </c>
      <c r="E2" s="1021"/>
      <c r="F2" s="1019" t="s">
        <v>3</v>
      </c>
      <c r="G2" s="1013" t="s">
        <v>747</v>
      </c>
      <c r="H2" s="1015" t="s">
        <v>2</v>
      </c>
      <c r="I2" s="1016"/>
      <c r="J2" s="1017" t="s">
        <v>3</v>
      </c>
      <c r="K2" s="290"/>
    </row>
    <row r="3" spans="1:11" s="203" customFormat="1" ht="16.5" thickBot="1" x14ac:dyDescent="0.3">
      <c r="A3" s="1001" t="s">
        <v>144</v>
      </c>
      <c r="B3" s="1001"/>
      <c r="C3" s="291" t="s">
        <v>1</v>
      </c>
      <c r="D3" s="292" t="s">
        <v>4</v>
      </c>
      <c r="E3" s="293" t="s">
        <v>5</v>
      </c>
      <c r="F3" s="1020"/>
      <c r="G3" s="1014"/>
      <c r="H3" s="294" t="s">
        <v>748</v>
      </c>
      <c r="I3" s="294" t="s">
        <v>5</v>
      </c>
      <c r="J3" s="1018"/>
      <c r="K3" s="290"/>
    </row>
    <row r="4" spans="1:11" s="203" customFormat="1" ht="13.5" x14ac:dyDescent="0.2">
      <c r="A4" s="287"/>
      <c r="B4" s="295"/>
      <c r="C4" s="296"/>
      <c r="D4" s="297"/>
      <c r="E4" s="297"/>
      <c r="F4" s="298"/>
      <c r="G4" s="299"/>
      <c r="H4" s="300"/>
      <c r="I4" s="301"/>
      <c r="J4" s="302"/>
      <c r="K4" s="290"/>
    </row>
    <row r="5" spans="1:11" s="203" customFormat="1" x14ac:dyDescent="0.2">
      <c r="A5" s="1002"/>
      <c r="B5" s="1003"/>
      <c r="C5" s="303"/>
      <c r="D5" s="304"/>
      <c r="E5" s="304"/>
      <c r="F5" s="305"/>
      <c r="G5" s="306"/>
      <c r="H5" s="307"/>
      <c r="I5" s="308"/>
      <c r="J5" s="309"/>
      <c r="K5" s="290"/>
    </row>
    <row r="6" spans="1:11" s="203" customFormat="1" x14ac:dyDescent="0.2">
      <c r="A6" s="1002"/>
      <c r="B6" s="1003"/>
      <c r="C6" s="303"/>
      <c r="D6" s="304"/>
      <c r="E6" s="304"/>
      <c r="F6" s="305"/>
      <c r="G6" s="310"/>
      <c r="H6" s="311"/>
      <c r="I6" s="311"/>
      <c r="J6" s="309"/>
      <c r="K6" s="290"/>
    </row>
    <row r="7" spans="1:11" s="203" customFormat="1" x14ac:dyDescent="0.2">
      <c r="A7" s="1002"/>
      <c r="B7" s="1003"/>
      <c r="C7" s="303"/>
      <c r="D7" s="304"/>
      <c r="E7" s="304"/>
      <c r="F7" s="305"/>
      <c r="G7" s="310"/>
      <c r="H7" s="312"/>
      <c r="I7" s="312"/>
      <c r="J7" s="313"/>
      <c r="K7" s="290"/>
    </row>
    <row r="8" spans="1:11" s="203" customFormat="1" x14ac:dyDescent="0.2">
      <c r="A8" s="1006" t="s">
        <v>6</v>
      </c>
      <c r="B8" s="1007" t="s">
        <v>138</v>
      </c>
      <c r="C8" s="303"/>
      <c r="D8" s="304"/>
      <c r="E8" s="304"/>
      <c r="F8" s="305"/>
      <c r="G8" s="310"/>
      <c r="H8" s="308"/>
      <c r="I8" s="308"/>
      <c r="J8" s="309"/>
      <c r="K8" s="290"/>
    </row>
    <row r="9" spans="1:11" s="203" customFormat="1" ht="21.75" customHeight="1" x14ac:dyDescent="0.2">
      <c r="A9" s="1006"/>
      <c r="B9" s="1007"/>
      <c r="C9" s="303">
        <f>SUM(C10:C16)</f>
        <v>0</v>
      </c>
      <c r="D9" s="304">
        <f t="shared" ref="D9:J9" si="0">SUM(D10:D16)</f>
        <v>0</v>
      </c>
      <c r="E9" s="304">
        <f t="shared" si="0"/>
        <v>0</v>
      </c>
      <c r="F9" s="305">
        <f t="shared" si="0"/>
        <v>0</v>
      </c>
      <c r="G9" s="314">
        <f t="shared" si="0"/>
        <v>0</v>
      </c>
      <c r="H9" s="315">
        <f t="shared" si="0"/>
        <v>0</v>
      </c>
      <c r="I9" s="315">
        <f t="shared" si="0"/>
        <v>0</v>
      </c>
      <c r="J9" s="316">
        <f t="shared" si="0"/>
        <v>0</v>
      </c>
      <c r="K9" s="290"/>
    </row>
    <row r="10" spans="1:11" x14ac:dyDescent="0.2">
      <c r="A10" s="317" t="s">
        <v>341</v>
      </c>
      <c r="B10" s="318" t="s">
        <v>1067</v>
      </c>
      <c r="C10" s="319"/>
      <c r="D10" s="320"/>
      <c r="E10" s="320"/>
      <c r="F10" s="321"/>
      <c r="G10" s="322"/>
      <c r="H10" s="323"/>
      <c r="I10" s="323"/>
      <c r="J10" s="324"/>
      <c r="K10" s="290" t="str">
        <f t="shared" ref="K10:K16" si="1">IF(G10&gt;C10,"ERROR","")</f>
        <v/>
      </c>
    </row>
    <row r="11" spans="1:11" x14ac:dyDescent="0.2">
      <c r="A11" s="317" t="s">
        <v>342</v>
      </c>
      <c r="B11" s="318" t="s">
        <v>1068</v>
      </c>
      <c r="C11" s="319"/>
      <c r="D11" s="320"/>
      <c r="E11" s="320"/>
      <c r="F11" s="321"/>
      <c r="G11" s="322"/>
      <c r="H11" s="323"/>
      <c r="I11" s="323"/>
      <c r="J11" s="324"/>
      <c r="K11" s="290" t="str">
        <f t="shared" si="1"/>
        <v/>
      </c>
    </row>
    <row r="12" spans="1:11" x14ac:dyDescent="0.2">
      <c r="A12" s="317" t="s">
        <v>343</v>
      </c>
      <c r="B12" s="318" t="s">
        <v>1069</v>
      </c>
      <c r="C12" s="319"/>
      <c r="D12" s="320"/>
      <c r="E12" s="320"/>
      <c r="F12" s="321"/>
      <c r="G12" s="322"/>
      <c r="H12" s="323"/>
      <c r="I12" s="323"/>
      <c r="J12" s="324"/>
      <c r="K12" s="290" t="str">
        <f t="shared" si="1"/>
        <v/>
      </c>
    </row>
    <row r="13" spans="1:11" x14ac:dyDescent="0.2">
      <c r="A13" s="317" t="s">
        <v>344</v>
      </c>
      <c r="B13" s="318" t="s">
        <v>1031</v>
      </c>
      <c r="C13" s="319"/>
      <c r="D13" s="320"/>
      <c r="E13" s="320"/>
      <c r="F13" s="321"/>
      <c r="G13" s="322"/>
      <c r="H13" s="323"/>
      <c r="I13" s="323"/>
      <c r="J13" s="324"/>
      <c r="K13" s="290" t="str">
        <f t="shared" si="1"/>
        <v/>
      </c>
    </row>
    <row r="14" spans="1:11" x14ac:dyDescent="0.2">
      <c r="A14" s="317" t="s">
        <v>345</v>
      </c>
      <c r="B14" s="318" t="s">
        <v>1070</v>
      </c>
      <c r="C14" s="319"/>
      <c r="D14" s="320"/>
      <c r="E14" s="320"/>
      <c r="F14" s="321"/>
      <c r="G14" s="322"/>
      <c r="H14" s="323"/>
      <c r="I14" s="323"/>
      <c r="J14" s="324"/>
      <c r="K14" s="290" t="str">
        <f t="shared" si="1"/>
        <v/>
      </c>
    </row>
    <row r="15" spans="1:11" x14ac:dyDescent="0.2">
      <c r="A15" s="325" t="s">
        <v>346</v>
      </c>
      <c r="B15" s="326" t="s">
        <v>115</v>
      </c>
      <c r="C15" s="319"/>
      <c r="D15" s="320"/>
      <c r="E15" s="320"/>
      <c r="F15" s="321"/>
      <c r="G15" s="322"/>
      <c r="H15" s="323"/>
      <c r="I15" s="323"/>
      <c r="J15" s="324"/>
      <c r="K15" s="290" t="str">
        <f t="shared" si="1"/>
        <v/>
      </c>
    </row>
    <row r="16" spans="1:11" x14ac:dyDescent="0.2">
      <c r="A16" s="325" t="s">
        <v>347</v>
      </c>
      <c r="B16" s="326" t="s">
        <v>115</v>
      </c>
      <c r="C16" s="319"/>
      <c r="D16" s="320"/>
      <c r="E16" s="320"/>
      <c r="F16" s="321"/>
      <c r="G16" s="322"/>
      <c r="H16" s="323"/>
      <c r="I16" s="323"/>
      <c r="J16" s="324"/>
      <c r="K16" s="290" t="str">
        <f t="shared" si="1"/>
        <v/>
      </c>
    </row>
    <row r="17" spans="1:11" x14ac:dyDescent="0.2">
      <c r="A17" s="317"/>
      <c r="B17" s="318"/>
      <c r="C17" s="303"/>
      <c r="D17" s="304"/>
      <c r="E17" s="304"/>
      <c r="F17" s="305"/>
      <c r="G17" s="310"/>
      <c r="H17" s="308"/>
      <c r="I17" s="308"/>
      <c r="J17" s="309"/>
      <c r="K17" s="290"/>
    </row>
    <row r="18" spans="1:11" s="203" customFormat="1" ht="21" customHeight="1" x14ac:dyDescent="0.2">
      <c r="A18" s="327" t="s">
        <v>348</v>
      </c>
      <c r="B18" s="328" t="s">
        <v>665</v>
      </c>
      <c r="C18" s="303">
        <f>SUM(C19:C37)</f>
        <v>0</v>
      </c>
      <c r="D18" s="304">
        <f t="shared" ref="D18:J18" si="2">SUM(D19:D37)</f>
        <v>0</v>
      </c>
      <c r="E18" s="304">
        <f t="shared" si="2"/>
        <v>0</v>
      </c>
      <c r="F18" s="305">
        <f t="shared" si="2"/>
        <v>0</v>
      </c>
      <c r="G18" s="314">
        <f t="shared" si="2"/>
        <v>0</v>
      </c>
      <c r="H18" s="315">
        <f t="shared" si="2"/>
        <v>0</v>
      </c>
      <c r="I18" s="315">
        <f t="shared" si="2"/>
        <v>0</v>
      </c>
      <c r="J18" s="316">
        <f t="shared" si="2"/>
        <v>0</v>
      </c>
      <c r="K18" s="290"/>
    </row>
    <row r="19" spans="1:11" x14ac:dyDescent="0.2">
      <c r="A19" s="317" t="s">
        <v>150</v>
      </c>
      <c r="B19" s="329" t="s">
        <v>598</v>
      </c>
      <c r="C19" s="319"/>
      <c r="D19" s="320"/>
      <c r="E19" s="320"/>
      <c r="F19" s="321"/>
      <c r="G19" s="322"/>
      <c r="H19" s="323"/>
      <c r="I19" s="323"/>
      <c r="J19" s="324"/>
      <c r="K19" s="290" t="str">
        <f t="shared" ref="K19:K37" si="3">IF(G19&gt;C19,"ERROR","")</f>
        <v/>
      </c>
    </row>
    <row r="20" spans="1:11" x14ac:dyDescent="0.2">
      <c r="A20" s="317" t="s">
        <v>151</v>
      </c>
      <c r="B20" s="329" t="s">
        <v>599</v>
      </c>
      <c r="C20" s="319"/>
      <c r="D20" s="320"/>
      <c r="E20" s="320"/>
      <c r="F20" s="321"/>
      <c r="G20" s="322"/>
      <c r="H20" s="323"/>
      <c r="I20" s="323"/>
      <c r="J20" s="324"/>
      <c r="K20" s="290" t="str">
        <f t="shared" si="3"/>
        <v/>
      </c>
    </row>
    <row r="21" spans="1:11" x14ac:dyDescent="0.2">
      <c r="A21" s="317" t="s">
        <v>152</v>
      </c>
      <c r="B21" s="329" t="s">
        <v>600</v>
      </c>
      <c r="C21" s="319"/>
      <c r="D21" s="320"/>
      <c r="E21" s="320"/>
      <c r="F21" s="321"/>
      <c r="G21" s="322"/>
      <c r="H21" s="323"/>
      <c r="I21" s="323"/>
      <c r="J21" s="324"/>
      <c r="K21" s="290" t="str">
        <f t="shared" si="3"/>
        <v/>
      </c>
    </row>
    <row r="22" spans="1:11" x14ac:dyDescent="0.2">
      <c r="A22" s="317" t="s">
        <v>153</v>
      </c>
      <c r="B22" s="329" t="s">
        <v>604</v>
      </c>
      <c r="C22" s="319"/>
      <c r="D22" s="320"/>
      <c r="E22" s="320"/>
      <c r="F22" s="321"/>
      <c r="G22" s="322"/>
      <c r="H22" s="323"/>
      <c r="I22" s="323"/>
      <c r="J22" s="324"/>
      <c r="K22" s="290" t="str">
        <f t="shared" si="3"/>
        <v/>
      </c>
    </row>
    <row r="23" spans="1:11" x14ac:dyDescent="0.2">
      <c r="A23" s="317" t="s">
        <v>154</v>
      </c>
      <c r="B23" s="329" t="s">
        <v>601</v>
      </c>
      <c r="C23" s="319"/>
      <c r="D23" s="320"/>
      <c r="E23" s="320"/>
      <c r="F23" s="321"/>
      <c r="G23" s="322"/>
      <c r="H23" s="323"/>
      <c r="I23" s="323"/>
      <c r="J23" s="324"/>
      <c r="K23" s="290" t="str">
        <f t="shared" si="3"/>
        <v/>
      </c>
    </row>
    <row r="24" spans="1:11" x14ac:dyDescent="0.2">
      <c r="A24" s="317" t="s">
        <v>155</v>
      </c>
      <c r="B24" s="329" t="s">
        <v>602</v>
      </c>
      <c r="C24" s="319"/>
      <c r="D24" s="320"/>
      <c r="E24" s="320"/>
      <c r="F24" s="321"/>
      <c r="G24" s="322"/>
      <c r="H24" s="323"/>
      <c r="I24" s="323"/>
      <c r="J24" s="324"/>
      <c r="K24" s="290" t="str">
        <f t="shared" si="3"/>
        <v/>
      </c>
    </row>
    <row r="25" spans="1:11" x14ac:dyDescent="0.2">
      <c r="A25" s="317" t="s">
        <v>156</v>
      </c>
      <c r="B25" s="329" t="s">
        <v>146</v>
      </c>
      <c r="C25" s="319"/>
      <c r="D25" s="320"/>
      <c r="E25" s="320"/>
      <c r="F25" s="321"/>
      <c r="G25" s="322"/>
      <c r="H25" s="323"/>
      <c r="I25" s="323"/>
      <c r="J25" s="324"/>
      <c r="K25" s="290" t="str">
        <f t="shared" si="3"/>
        <v/>
      </c>
    </row>
    <row r="26" spans="1:11" x14ac:dyDescent="0.2">
      <c r="A26" s="317" t="s">
        <v>157</v>
      </c>
      <c r="B26" s="329" t="s">
        <v>605</v>
      </c>
      <c r="C26" s="319"/>
      <c r="D26" s="320"/>
      <c r="E26" s="320"/>
      <c r="F26" s="321"/>
      <c r="G26" s="322"/>
      <c r="H26" s="323"/>
      <c r="I26" s="323"/>
      <c r="J26" s="324"/>
      <c r="K26" s="290" t="str">
        <f t="shared" si="3"/>
        <v/>
      </c>
    </row>
    <row r="27" spans="1:11" x14ac:dyDescent="0.2">
      <c r="A27" s="317" t="s">
        <v>158</v>
      </c>
      <c r="B27" s="329" t="s">
        <v>723</v>
      </c>
      <c r="C27" s="319"/>
      <c r="D27" s="320"/>
      <c r="E27" s="320"/>
      <c r="F27" s="321"/>
      <c r="G27" s="322"/>
      <c r="H27" s="323"/>
      <c r="I27" s="323"/>
      <c r="J27" s="324"/>
      <c r="K27" s="290" t="str">
        <f t="shared" si="3"/>
        <v/>
      </c>
    </row>
    <row r="28" spans="1:11" x14ac:dyDescent="0.2">
      <c r="A28" s="317" t="s">
        <v>159</v>
      </c>
      <c r="B28" s="330" t="s">
        <v>139</v>
      </c>
      <c r="C28" s="319"/>
      <c r="D28" s="320"/>
      <c r="E28" s="320"/>
      <c r="F28" s="321"/>
      <c r="G28" s="322"/>
      <c r="H28" s="323"/>
      <c r="I28" s="323"/>
      <c r="J28" s="324"/>
      <c r="K28" s="290" t="str">
        <f t="shared" si="3"/>
        <v/>
      </c>
    </row>
    <row r="29" spans="1:11" x14ac:dyDescent="0.2">
      <c r="A29" s="317" t="s">
        <v>160</v>
      </c>
      <c r="B29" s="329" t="s">
        <v>142</v>
      </c>
      <c r="C29" s="319"/>
      <c r="D29" s="320"/>
      <c r="E29" s="320"/>
      <c r="F29" s="321"/>
      <c r="G29" s="322"/>
      <c r="H29" s="323"/>
      <c r="I29" s="323"/>
      <c r="J29" s="324"/>
      <c r="K29" s="290" t="str">
        <f t="shared" si="3"/>
        <v/>
      </c>
    </row>
    <row r="30" spans="1:11" x14ac:dyDescent="0.2">
      <c r="A30" s="317" t="s">
        <v>161</v>
      </c>
      <c r="B30" s="329" t="s">
        <v>603</v>
      </c>
      <c r="C30" s="319"/>
      <c r="D30" s="320"/>
      <c r="E30" s="320"/>
      <c r="F30" s="321"/>
      <c r="G30" s="322"/>
      <c r="H30" s="323"/>
      <c r="I30" s="323"/>
      <c r="J30" s="324"/>
      <c r="K30" s="290" t="str">
        <f t="shared" si="3"/>
        <v/>
      </c>
    </row>
    <row r="31" spans="1:11" x14ac:dyDescent="0.2">
      <c r="A31" s="317" t="s">
        <v>162</v>
      </c>
      <c r="B31" s="329" t="s">
        <v>147</v>
      </c>
      <c r="C31" s="319"/>
      <c r="D31" s="320"/>
      <c r="E31" s="320"/>
      <c r="F31" s="321"/>
      <c r="G31" s="322"/>
      <c r="H31" s="323"/>
      <c r="I31" s="323"/>
      <c r="J31" s="324"/>
      <c r="K31" s="290" t="str">
        <f t="shared" si="3"/>
        <v/>
      </c>
    </row>
    <row r="32" spans="1:11" x14ac:dyDescent="0.2">
      <c r="A32" s="317" t="s">
        <v>163</v>
      </c>
      <c r="B32" s="329" t="s">
        <v>143</v>
      </c>
      <c r="C32" s="319"/>
      <c r="D32" s="320"/>
      <c r="E32" s="320"/>
      <c r="F32" s="321"/>
      <c r="G32" s="322"/>
      <c r="H32" s="323"/>
      <c r="I32" s="323"/>
      <c r="J32" s="324"/>
      <c r="K32" s="290" t="str">
        <f t="shared" si="3"/>
        <v/>
      </c>
    </row>
    <row r="33" spans="1:11" x14ac:dyDescent="0.2">
      <c r="A33" s="317" t="s">
        <v>164</v>
      </c>
      <c r="B33" s="329" t="s">
        <v>140</v>
      </c>
      <c r="C33" s="319"/>
      <c r="D33" s="320"/>
      <c r="E33" s="320"/>
      <c r="F33" s="321"/>
      <c r="G33" s="322"/>
      <c r="H33" s="323"/>
      <c r="I33" s="323"/>
      <c r="J33" s="324"/>
      <c r="K33" s="290" t="str">
        <f t="shared" si="3"/>
        <v/>
      </c>
    </row>
    <row r="34" spans="1:11" x14ac:dyDescent="0.2">
      <c r="A34" s="317" t="s">
        <v>165</v>
      </c>
      <c r="B34" s="329" t="s">
        <v>1071</v>
      </c>
      <c r="C34" s="319"/>
      <c r="D34" s="320"/>
      <c r="E34" s="320"/>
      <c r="F34" s="321"/>
      <c r="G34" s="322"/>
      <c r="H34" s="323"/>
      <c r="I34" s="323"/>
      <c r="J34" s="324"/>
      <c r="K34" s="290" t="str">
        <f t="shared" si="3"/>
        <v/>
      </c>
    </row>
    <row r="35" spans="1:11" x14ac:dyDescent="0.2">
      <c r="A35" s="317" t="s">
        <v>166</v>
      </c>
      <c r="B35" s="329" t="s">
        <v>1188</v>
      </c>
      <c r="C35" s="319"/>
      <c r="D35" s="320"/>
      <c r="E35" s="320"/>
      <c r="F35" s="321"/>
      <c r="G35" s="322"/>
      <c r="H35" s="323"/>
      <c r="I35" s="323"/>
      <c r="J35" s="324"/>
      <c r="K35" s="290" t="str">
        <f t="shared" si="3"/>
        <v/>
      </c>
    </row>
    <row r="36" spans="1:11" x14ac:dyDescent="0.2">
      <c r="A36" s="317" t="s">
        <v>167</v>
      </c>
      <c r="B36" s="329" t="s">
        <v>1189</v>
      </c>
      <c r="C36" s="319"/>
      <c r="D36" s="320"/>
      <c r="E36" s="320"/>
      <c r="F36" s="321"/>
      <c r="G36" s="322"/>
      <c r="H36" s="323"/>
      <c r="I36" s="323"/>
      <c r="J36" s="324"/>
      <c r="K36" s="290" t="str">
        <f t="shared" si="3"/>
        <v/>
      </c>
    </row>
    <row r="37" spans="1:11" x14ac:dyDescent="0.2">
      <c r="A37" s="317" t="s">
        <v>168</v>
      </c>
      <c r="B37" s="330" t="s">
        <v>149</v>
      </c>
      <c r="C37" s="319"/>
      <c r="D37" s="320"/>
      <c r="E37" s="320"/>
      <c r="F37" s="321"/>
      <c r="G37" s="322"/>
      <c r="H37" s="323"/>
      <c r="I37" s="323"/>
      <c r="J37" s="324"/>
      <c r="K37" s="290" t="str">
        <f t="shared" si="3"/>
        <v/>
      </c>
    </row>
    <row r="38" spans="1:11" x14ac:dyDescent="0.2">
      <c r="A38" s="317"/>
      <c r="B38" s="330"/>
      <c r="C38" s="303"/>
      <c r="D38" s="304"/>
      <c r="E38" s="304"/>
      <c r="F38" s="305"/>
      <c r="G38" s="310"/>
      <c r="H38" s="308"/>
      <c r="I38" s="308"/>
      <c r="J38" s="309"/>
      <c r="K38" s="290"/>
    </row>
    <row r="39" spans="1:11" ht="21.75" customHeight="1" x14ac:dyDescent="0.2">
      <c r="A39" s="327" t="s">
        <v>666</v>
      </c>
      <c r="B39" s="328" t="s">
        <v>664</v>
      </c>
      <c r="C39" s="303">
        <f>SUM(C40:C49)</f>
        <v>0</v>
      </c>
      <c r="D39" s="304">
        <f t="shared" ref="D39:J39" si="4">SUM(D40:D49)</f>
        <v>0</v>
      </c>
      <c r="E39" s="304">
        <f t="shared" si="4"/>
        <v>0</v>
      </c>
      <c r="F39" s="305">
        <f t="shared" si="4"/>
        <v>0</v>
      </c>
      <c r="G39" s="314">
        <f t="shared" si="4"/>
        <v>0</v>
      </c>
      <c r="H39" s="315">
        <f t="shared" si="4"/>
        <v>0</v>
      </c>
      <c r="I39" s="315">
        <f t="shared" si="4"/>
        <v>0</v>
      </c>
      <c r="J39" s="316">
        <f t="shared" si="4"/>
        <v>0</v>
      </c>
      <c r="K39" s="290"/>
    </row>
    <row r="40" spans="1:11" ht="25.5" x14ac:dyDescent="0.2">
      <c r="A40" s="317" t="s">
        <v>667</v>
      </c>
      <c r="B40" s="330" t="s">
        <v>1040</v>
      </c>
      <c r="C40" s="319"/>
      <c r="D40" s="320"/>
      <c r="E40" s="320"/>
      <c r="F40" s="321"/>
      <c r="G40" s="322"/>
      <c r="H40" s="323"/>
      <c r="I40" s="323"/>
      <c r="J40" s="324"/>
      <c r="K40" s="290" t="str">
        <f t="shared" ref="K40:K49" si="5">IF(G40&gt;C40,"ERROR","")</f>
        <v/>
      </c>
    </row>
    <row r="41" spans="1:11" x14ac:dyDescent="0.2">
      <c r="A41" s="317" t="s">
        <v>668</v>
      </c>
      <c r="B41" s="330" t="s">
        <v>724</v>
      </c>
      <c r="C41" s="319"/>
      <c r="D41" s="320"/>
      <c r="E41" s="320"/>
      <c r="F41" s="321"/>
      <c r="G41" s="322"/>
      <c r="H41" s="323"/>
      <c r="I41" s="323"/>
      <c r="J41" s="324"/>
      <c r="K41" s="290" t="str">
        <f t="shared" si="5"/>
        <v/>
      </c>
    </row>
    <row r="42" spans="1:11" x14ac:dyDescent="0.2">
      <c r="A42" s="317" t="s">
        <v>669</v>
      </c>
      <c r="B42" s="330" t="s">
        <v>638</v>
      </c>
      <c r="C42" s="319"/>
      <c r="D42" s="320"/>
      <c r="E42" s="320"/>
      <c r="F42" s="321"/>
      <c r="G42" s="322"/>
      <c r="H42" s="323"/>
      <c r="I42" s="323"/>
      <c r="J42" s="324"/>
      <c r="K42" s="290" t="str">
        <f t="shared" si="5"/>
        <v/>
      </c>
    </row>
    <row r="43" spans="1:11" x14ac:dyDescent="0.2">
      <c r="A43" s="317" t="s">
        <v>670</v>
      </c>
      <c r="B43" s="330" t="s">
        <v>662</v>
      </c>
      <c r="C43" s="319"/>
      <c r="D43" s="320"/>
      <c r="E43" s="320"/>
      <c r="F43" s="321"/>
      <c r="G43" s="322"/>
      <c r="H43" s="323"/>
      <c r="I43" s="323"/>
      <c r="J43" s="324"/>
      <c r="K43" s="290" t="str">
        <f t="shared" si="5"/>
        <v/>
      </c>
    </row>
    <row r="44" spans="1:11" x14ac:dyDescent="0.2">
      <c r="A44" s="317" t="s">
        <v>671</v>
      </c>
      <c r="B44" s="330" t="s">
        <v>663</v>
      </c>
      <c r="C44" s="319"/>
      <c r="D44" s="320"/>
      <c r="E44" s="320"/>
      <c r="F44" s="321"/>
      <c r="G44" s="322"/>
      <c r="H44" s="323"/>
      <c r="I44" s="323"/>
      <c r="J44" s="324"/>
      <c r="K44" s="290" t="str">
        <f t="shared" si="5"/>
        <v/>
      </c>
    </row>
    <row r="45" spans="1:11" x14ac:dyDescent="0.2">
      <c r="A45" s="317" t="s">
        <v>672</v>
      </c>
      <c r="B45" s="330" t="s">
        <v>781</v>
      </c>
      <c r="C45" s="319"/>
      <c r="D45" s="320"/>
      <c r="E45" s="320"/>
      <c r="F45" s="321"/>
      <c r="G45" s="322"/>
      <c r="H45" s="323"/>
      <c r="I45" s="323"/>
      <c r="J45" s="324"/>
      <c r="K45" s="290" t="str">
        <f t="shared" si="5"/>
        <v/>
      </c>
    </row>
    <row r="46" spans="1:11" x14ac:dyDescent="0.2">
      <c r="A46" s="317" t="s">
        <v>673</v>
      </c>
      <c r="B46" s="329" t="s">
        <v>121</v>
      </c>
      <c r="C46" s="319"/>
      <c r="D46" s="320"/>
      <c r="E46" s="320"/>
      <c r="F46" s="321"/>
      <c r="G46" s="322"/>
      <c r="H46" s="323"/>
      <c r="I46" s="323"/>
      <c r="J46" s="324"/>
      <c r="K46" s="290" t="str">
        <f t="shared" si="5"/>
        <v/>
      </c>
    </row>
    <row r="47" spans="1:11" x14ac:dyDescent="0.2">
      <c r="A47" s="317" t="s">
        <v>674</v>
      </c>
      <c r="B47" s="329" t="s">
        <v>622</v>
      </c>
      <c r="C47" s="319"/>
      <c r="D47" s="320"/>
      <c r="E47" s="320"/>
      <c r="F47" s="321"/>
      <c r="G47" s="322"/>
      <c r="H47" s="323"/>
      <c r="I47" s="323"/>
      <c r="J47" s="324"/>
      <c r="K47" s="290" t="str">
        <f t="shared" si="5"/>
        <v/>
      </c>
    </row>
    <row r="48" spans="1:11" x14ac:dyDescent="0.2">
      <c r="A48" s="317" t="s">
        <v>675</v>
      </c>
      <c r="B48" s="329" t="s">
        <v>368</v>
      </c>
      <c r="C48" s="319"/>
      <c r="D48" s="320"/>
      <c r="E48" s="320"/>
      <c r="F48" s="321"/>
      <c r="G48" s="322"/>
      <c r="H48" s="323"/>
      <c r="I48" s="323"/>
      <c r="J48" s="324"/>
      <c r="K48" s="290" t="str">
        <f t="shared" si="5"/>
        <v/>
      </c>
    </row>
    <row r="49" spans="1:14" ht="13.5" thickBot="1" x14ac:dyDescent="0.25">
      <c r="A49" s="325" t="s">
        <v>676</v>
      </c>
      <c r="B49" s="331" t="s">
        <v>1190</v>
      </c>
      <c r="C49" s="332"/>
      <c r="D49" s="333"/>
      <c r="E49" s="333"/>
      <c r="F49" s="334"/>
      <c r="G49" s="335"/>
      <c r="H49" s="336"/>
      <c r="I49" s="336"/>
      <c r="J49" s="337"/>
      <c r="K49" s="290" t="str">
        <f t="shared" si="5"/>
        <v/>
      </c>
    </row>
    <row r="50" spans="1:14" s="203" customFormat="1" x14ac:dyDescent="0.2">
      <c r="A50" s="317"/>
    </row>
    <row r="51" spans="1:14" s="203" customFormat="1" ht="13.5" thickBot="1" x14ac:dyDescent="0.25"/>
    <row r="52" spans="1:14" s="203" customFormat="1" ht="13.5" thickBot="1" x14ac:dyDescent="0.25">
      <c r="A52" s="1004" t="s">
        <v>606</v>
      </c>
      <c r="B52" s="1005"/>
      <c r="C52" s="338">
        <f>SUM(C39,C18,C9)</f>
        <v>0</v>
      </c>
      <c r="D52" s="338">
        <f t="shared" ref="D52:J52" si="6">SUM(D39,D18,D9)</f>
        <v>0</v>
      </c>
      <c r="E52" s="338">
        <f t="shared" si="6"/>
        <v>0</v>
      </c>
      <c r="F52" s="338">
        <f t="shared" si="6"/>
        <v>0</v>
      </c>
      <c r="G52" s="338">
        <f t="shared" si="6"/>
        <v>0</v>
      </c>
      <c r="H52" s="338">
        <f t="shared" si="6"/>
        <v>0</v>
      </c>
      <c r="I52" s="338">
        <f t="shared" si="6"/>
        <v>0</v>
      </c>
      <c r="J52" s="338">
        <f t="shared" si="6"/>
        <v>0</v>
      </c>
    </row>
    <row r="53" spans="1:14" s="203" customFormat="1" x14ac:dyDescent="0.2">
      <c r="J53" s="339">
        <f>COUNTIFS(K10:K50,"ERROR")</f>
        <v>0</v>
      </c>
    </row>
    <row r="54" spans="1:14" s="203" customFormat="1" ht="15.75" x14ac:dyDescent="0.2">
      <c r="A54" s="340" t="str">
        <f>IF(J53=0,"","    ERROR: Gasto en Navarra no puede ser superior a Gasto en España")</f>
        <v/>
      </c>
    </row>
    <row r="55" spans="1:14" s="203" customFormat="1" x14ac:dyDescent="0.2">
      <c r="G55" s="341" t="s">
        <v>769</v>
      </c>
      <c r="L55" s="342"/>
      <c r="M55" s="343"/>
      <c r="N55" s="343"/>
    </row>
    <row r="56" spans="1:14" s="203" customFormat="1" x14ac:dyDescent="0.2">
      <c r="C56" s="344"/>
      <c r="D56" s="341"/>
      <c r="E56" s="342"/>
      <c r="F56" s="343"/>
      <c r="G56" s="342" t="s">
        <v>746</v>
      </c>
      <c r="H56" s="343"/>
      <c r="I56" s="343"/>
      <c r="J56" s="343"/>
      <c r="K56" s="342"/>
      <c r="L56" s="342"/>
      <c r="M56" s="343"/>
      <c r="N56" s="343"/>
    </row>
    <row r="57" spans="1:14" s="203" customFormat="1" x14ac:dyDescent="0.2">
      <c r="A57" s="345" t="s">
        <v>743</v>
      </c>
      <c r="B57" s="344" t="s">
        <v>768</v>
      </c>
      <c r="C57" s="344"/>
      <c r="D57" s="341"/>
      <c r="E57" s="342"/>
      <c r="F57" s="343"/>
      <c r="G57" s="342" t="s">
        <v>1024</v>
      </c>
      <c r="H57" s="343"/>
      <c r="I57" s="343"/>
      <c r="J57" s="343"/>
      <c r="K57" s="342"/>
      <c r="L57" s="342"/>
      <c r="M57" s="343"/>
      <c r="N57" s="343"/>
    </row>
    <row r="58" spans="1:14" s="203" customFormat="1" x14ac:dyDescent="0.2">
      <c r="A58" s="345" t="s">
        <v>744</v>
      </c>
      <c r="B58" s="346" t="s">
        <v>745</v>
      </c>
      <c r="C58" s="347"/>
      <c r="D58" s="348"/>
      <c r="E58" s="342"/>
      <c r="F58" s="343"/>
      <c r="H58" s="343"/>
      <c r="I58" s="343"/>
      <c r="J58" s="343"/>
      <c r="K58" s="342"/>
      <c r="L58" s="342"/>
      <c r="M58" s="343"/>
      <c r="N58" s="343"/>
    </row>
    <row r="59" spans="1:14" s="203" customFormat="1" ht="16.5" x14ac:dyDescent="0.3">
      <c r="A59" s="345"/>
      <c r="B59" s="349"/>
      <c r="C59" s="350"/>
      <c r="D59" s="350"/>
      <c r="E59" s="342"/>
      <c r="F59" s="343"/>
      <c r="H59" s="343"/>
      <c r="I59" s="343"/>
      <c r="J59" s="343"/>
      <c r="K59" s="342"/>
    </row>
    <row r="60" spans="1:14" x14ac:dyDescent="0.2">
      <c r="A60" s="203"/>
      <c r="B60" s="203" t="s">
        <v>763</v>
      </c>
      <c r="C60" s="203"/>
      <c r="D60" s="203"/>
      <c r="E60" s="203"/>
      <c r="F60" s="203"/>
      <c r="G60" s="203"/>
      <c r="H60" s="203"/>
      <c r="I60" s="203"/>
      <c r="J60" s="203"/>
    </row>
  </sheetData>
  <sheetProtection password="CD7A" sheet="1" objects="1" scenarios="1"/>
  <mergeCells count="14">
    <mergeCell ref="C1:F1"/>
    <mergeCell ref="G1:J1"/>
    <mergeCell ref="G2:G3"/>
    <mergeCell ref="H2:I2"/>
    <mergeCell ref="J2:J3"/>
    <mergeCell ref="F2:F3"/>
    <mergeCell ref="D2:E2"/>
    <mergeCell ref="A3:B3"/>
    <mergeCell ref="A5:B5"/>
    <mergeCell ref="A52:B52"/>
    <mergeCell ref="A6:B6"/>
    <mergeCell ref="A7:B7"/>
    <mergeCell ref="A8:A9"/>
    <mergeCell ref="B8:B9"/>
  </mergeCells>
  <phoneticPr fontId="2" type="noConversion"/>
  <pageMargins left="0.59055118110236227" right="0.59055118110236227" top="0.78740157480314965" bottom="0.78740157480314965" header="0" footer="0"/>
  <pageSetup paperSize="9" scale="81" fitToHeight="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K64"/>
  <sheetViews>
    <sheetView showGridLines="0" zoomScaleNormal="100" workbookViewId="0">
      <selection activeCell="C1" sqref="C1:J1"/>
    </sheetView>
  </sheetViews>
  <sheetFormatPr baseColWidth="10" defaultColWidth="11.42578125" defaultRowHeight="12.75" x14ac:dyDescent="0.2"/>
  <cols>
    <col min="1" max="1" width="9.5703125" style="202" customWidth="1"/>
    <col min="2" max="2" width="35.28515625" style="202" customWidth="1"/>
    <col min="3" max="5" width="16.7109375" style="202" customWidth="1"/>
    <col min="6" max="6" width="12.5703125" style="202" customWidth="1"/>
    <col min="7" max="7" width="17" style="202" customWidth="1"/>
    <col min="8" max="8" width="14" style="202" customWidth="1"/>
    <col min="9" max="9" width="13.28515625" style="202" customWidth="1"/>
    <col min="10" max="10" width="16.7109375" style="202" customWidth="1"/>
    <col min="11" max="11" width="11.42578125" style="290"/>
    <col min="12" max="16384" width="11.42578125" style="202"/>
  </cols>
  <sheetData>
    <row r="1" spans="1:11" ht="13.5" thickBot="1" x14ac:dyDescent="0.25">
      <c r="A1" s="203"/>
      <c r="B1" s="203"/>
      <c r="C1" s="1008" t="s">
        <v>1231</v>
      </c>
      <c r="D1" s="1009"/>
      <c r="E1" s="1009"/>
      <c r="F1" s="1009"/>
      <c r="G1" s="1010" t="s">
        <v>1237</v>
      </c>
      <c r="H1" s="1011"/>
      <c r="I1" s="1011"/>
      <c r="J1" s="1012"/>
    </row>
    <row r="2" spans="1:11" ht="14.25" customHeight="1" thickBot="1" x14ac:dyDescent="0.3">
      <c r="A2" s="287"/>
      <c r="B2" s="351"/>
      <c r="C2" s="352" t="s">
        <v>0</v>
      </c>
      <c r="D2" s="1026" t="s">
        <v>2</v>
      </c>
      <c r="E2" s="1026"/>
      <c r="F2" s="1027" t="s">
        <v>3</v>
      </c>
      <c r="G2" s="1013" t="s">
        <v>747</v>
      </c>
      <c r="H2" s="1015" t="s">
        <v>2</v>
      </c>
      <c r="I2" s="1016"/>
      <c r="J2" s="1017" t="s">
        <v>3</v>
      </c>
    </row>
    <row r="3" spans="1:11" ht="16.5" thickBot="1" x14ac:dyDescent="0.3">
      <c r="A3" s="1001" t="s">
        <v>725</v>
      </c>
      <c r="B3" s="1001"/>
      <c r="C3" s="353" t="s">
        <v>1</v>
      </c>
      <c r="D3" s="354" t="s">
        <v>4</v>
      </c>
      <c r="E3" s="355" t="s">
        <v>5</v>
      </c>
      <c r="F3" s="1028"/>
      <c r="G3" s="1014"/>
      <c r="H3" s="294" t="s">
        <v>748</v>
      </c>
      <c r="I3" s="294" t="s">
        <v>5</v>
      </c>
      <c r="J3" s="1018"/>
    </row>
    <row r="4" spans="1:11" x14ac:dyDescent="0.2">
      <c r="A4" s="356"/>
      <c r="B4" s="357"/>
      <c r="C4" s="296"/>
      <c r="D4" s="297"/>
      <c r="E4" s="297"/>
      <c r="F4" s="358"/>
      <c r="G4" s="359"/>
      <c r="H4" s="360"/>
      <c r="I4" s="361"/>
      <c r="J4" s="362"/>
    </row>
    <row r="5" spans="1:11" x14ac:dyDescent="0.2">
      <c r="A5" s="1022"/>
      <c r="B5" s="1023"/>
      <c r="C5" s="303"/>
      <c r="D5" s="304"/>
      <c r="E5" s="304"/>
      <c r="F5" s="363"/>
      <c r="G5" s="306"/>
      <c r="H5" s="307"/>
      <c r="I5" s="308"/>
      <c r="J5" s="309"/>
    </row>
    <row r="6" spans="1:11" x14ac:dyDescent="0.2">
      <c r="A6" s="1022"/>
      <c r="B6" s="1023"/>
      <c r="C6" s="303"/>
      <c r="D6" s="304"/>
      <c r="E6" s="304"/>
      <c r="F6" s="363"/>
      <c r="G6" s="310"/>
      <c r="H6" s="311"/>
      <c r="I6" s="311"/>
      <c r="J6" s="309"/>
    </row>
    <row r="7" spans="1:11" x14ac:dyDescent="0.2">
      <c r="A7" s="1022"/>
      <c r="B7" s="1023"/>
      <c r="C7" s="303"/>
      <c r="D7" s="304"/>
      <c r="E7" s="304"/>
      <c r="F7" s="363"/>
      <c r="G7" s="306"/>
      <c r="H7" s="312"/>
      <c r="I7" s="312"/>
      <c r="J7" s="313"/>
    </row>
    <row r="8" spans="1:11" x14ac:dyDescent="0.2">
      <c r="A8" s="1006" t="s">
        <v>8</v>
      </c>
      <c r="B8" s="1007" t="s">
        <v>726</v>
      </c>
      <c r="C8" s="303">
        <f>SUM(C10:C24)</f>
        <v>0</v>
      </c>
      <c r="D8" s="304">
        <f t="shared" ref="D8:J8" si="0">SUM(D10:D24)</f>
        <v>0</v>
      </c>
      <c r="E8" s="304">
        <f t="shared" si="0"/>
        <v>0</v>
      </c>
      <c r="F8" s="363">
        <f t="shared" si="0"/>
        <v>0</v>
      </c>
      <c r="G8" s="314">
        <f t="shared" si="0"/>
        <v>0</v>
      </c>
      <c r="H8" s="315">
        <f t="shared" si="0"/>
        <v>0</v>
      </c>
      <c r="I8" s="315">
        <f t="shared" si="0"/>
        <v>0</v>
      </c>
      <c r="J8" s="316">
        <f t="shared" si="0"/>
        <v>0</v>
      </c>
    </row>
    <row r="9" spans="1:11" x14ac:dyDescent="0.2">
      <c r="A9" s="1006"/>
      <c r="B9" s="1007"/>
      <c r="C9" s="303"/>
      <c r="D9" s="304"/>
      <c r="E9" s="304"/>
      <c r="F9" s="363"/>
      <c r="G9" s="306"/>
      <c r="H9" s="311"/>
      <c r="I9" s="311"/>
      <c r="J9" s="309"/>
    </row>
    <row r="10" spans="1:11" x14ac:dyDescent="0.2">
      <c r="A10" s="317" t="s">
        <v>303</v>
      </c>
      <c r="B10" s="329" t="s">
        <v>1090</v>
      </c>
      <c r="C10" s="319"/>
      <c r="D10" s="320"/>
      <c r="E10" s="320"/>
      <c r="F10" s="364"/>
      <c r="G10" s="322"/>
      <c r="H10" s="323"/>
      <c r="I10" s="323"/>
      <c r="J10" s="324"/>
      <c r="K10" s="290" t="str">
        <f t="shared" ref="K10:K52" si="1">IF(G10&gt;C10,"ERROR","")</f>
        <v/>
      </c>
    </row>
    <row r="11" spans="1:11" x14ac:dyDescent="0.2">
      <c r="A11" s="317" t="s">
        <v>304</v>
      </c>
      <c r="B11" s="329" t="s">
        <v>1032</v>
      </c>
      <c r="C11" s="319"/>
      <c r="D11" s="320"/>
      <c r="E11" s="320"/>
      <c r="F11" s="364"/>
      <c r="G11" s="322"/>
      <c r="H11" s="323"/>
      <c r="I11" s="323"/>
      <c r="J11" s="324"/>
      <c r="K11" s="290" t="str">
        <f t="shared" si="1"/>
        <v/>
      </c>
    </row>
    <row r="12" spans="1:11" x14ac:dyDescent="0.2">
      <c r="A12" s="317" t="s">
        <v>305</v>
      </c>
      <c r="B12" s="329" t="s">
        <v>1091</v>
      </c>
      <c r="C12" s="319"/>
      <c r="D12" s="320"/>
      <c r="E12" s="320"/>
      <c r="F12" s="364"/>
      <c r="G12" s="322"/>
      <c r="H12" s="323"/>
      <c r="I12" s="323"/>
      <c r="J12" s="324"/>
      <c r="K12" s="290" t="str">
        <f t="shared" si="1"/>
        <v/>
      </c>
    </row>
    <row r="13" spans="1:11" x14ac:dyDescent="0.2">
      <c r="A13" s="317" t="s">
        <v>306</v>
      </c>
      <c r="B13" s="329" t="s">
        <v>1033</v>
      </c>
      <c r="C13" s="319"/>
      <c r="D13" s="320"/>
      <c r="E13" s="320"/>
      <c r="F13" s="364"/>
      <c r="G13" s="322"/>
      <c r="H13" s="323"/>
      <c r="I13" s="323"/>
      <c r="J13" s="324"/>
      <c r="K13" s="290" t="str">
        <f t="shared" si="1"/>
        <v/>
      </c>
    </row>
    <row r="14" spans="1:11" x14ac:dyDescent="0.2">
      <c r="A14" s="317" t="s">
        <v>307</v>
      </c>
      <c r="B14" s="329" t="s">
        <v>1033</v>
      </c>
      <c r="C14" s="319"/>
      <c r="D14" s="320"/>
      <c r="E14" s="320"/>
      <c r="F14" s="364"/>
      <c r="G14" s="322"/>
      <c r="H14" s="323"/>
      <c r="I14" s="323"/>
      <c r="J14" s="324"/>
      <c r="K14" s="290" t="str">
        <f t="shared" si="1"/>
        <v/>
      </c>
    </row>
    <row r="15" spans="1:11" x14ac:dyDescent="0.2">
      <c r="A15" s="317" t="s">
        <v>308</v>
      </c>
      <c r="B15" s="329" t="s">
        <v>1033</v>
      </c>
      <c r="C15" s="319"/>
      <c r="D15" s="320"/>
      <c r="E15" s="320"/>
      <c r="F15" s="364"/>
      <c r="G15" s="322"/>
      <c r="H15" s="323"/>
      <c r="I15" s="323"/>
      <c r="J15" s="324"/>
      <c r="K15" s="290" t="str">
        <f t="shared" si="1"/>
        <v/>
      </c>
    </row>
    <row r="16" spans="1:11" x14ac:dyDescent="0.2">
      <c r="A16" s="317" t="s">
        <v>309</v>
      </c>
      <c r="B16" s="329" t="s">
        <v>1034</v>
      </c>
      <c r="C16" s="319"/>
      <c r="D16" s="320"/>
      <c r="E16" s="320"/>
      <c r="F16" s="364"/>
      <c r="G16" s="322"/>
      <c r="H16" s="323"/>
      <c r="I16" s="323"/>
      <c r="J16" s="324"/>
      <c r="K16" s="290" t="str">
        <f t="shared" si="1"/>
        <v/>
      </c>
    </row>
    <row r="17" spans="1:11" x14ac:dyDescent="0.2">
      <c r="A17" s="317" t="s">
        <v>310</v>
      </c>
      <c r="B17" s="329" t="s">
        <v>1035</v>
      </c>
      <c r="C17" s="319"/>
      <c r="D17" s="320"/>
      <c r="E17" s="320"/>
      <c r="F17" s="364"/>
      <c r="G17" s="322"/>
      <c r="H17" s="323"/>
      <c r="I17" s="323"/>
      <c r="J17" s="324"/>
      <c r="K17" s="290" t="str">
        <f t="shared" si="1"/>
        <v/>
      </c>
    </row>
    <row r="18" spans="1:11" x14ac:dyDescent="0.2">
      <c r="A18" s="317" t="s">
        <v>311</v>
      </c>
      <c r="B18" s="329" t="s">
        <v>1062</v>
      </c>
      <c r="C18" s="319"/>
      <c r="D18" s="320"/>
      <c r="E18" s="320"/>
      <c r="F18" s="364"/>
      <c r="G18" s="322"/>
      <c r="H18" s="323"/>
      <c r="I18" s="323"/>
      <c r="J18" s="324"/>
      <c r="K18" s="290" t="str">
        <f t="shared" si="1"/>
        <v/>
      </c>
    </row>
    <row r="19" spans="1:11" x14ac:dyDescent="0.2">
      <c r="A19" s="317" t="s">
        <v>312</v>
      </c>
      <c r="B19" s="329" t="s">
        <v>1029</v>
      </c>
      <c r="C19" s="319"/>
      <c r="D19" s="320"/>
      <c r="E19" s="320"/>
      <c r="F19" s="364"/>
      <c r="G19" s="322"/>
      <c r="H19" s="323"/>
      <c r="I19" s="323"/>
      <c r="J19" s="324"/>
      <c r="K19" s="290" t="str">
        <f t="shared" si="1"/>
        <v/>
      </c>
    </row>
    <row r="20" spans="1:11" x14ac:dyDescent="0.2">
      <c r="A20" s="317" t="s">
        <v>313</v>
      </c>
      <c r="B20" s="329" t="s">
        <v>1036</v>
      </c>
      <c r="C20" s="319"/>
      <c r="D20" s="320"/>
      <c r="E20" s="320"/>
      <c r="F20" s="364"/>
      <c r="G20" s="322"/>
      <c r="H20" s="323"/>
      <c r="I20" s="323"/>
      <c r="J20" s="324"/>
      <c r="K20" s="290" t="str">
        <f t="shared" si="1"/>
        <v/>
      </c>
    </row>
    <row r="21" spans="1:11" x14ac:dyDescent="0.2">
      <c r="A21" s="317" t="s">
        <v>314</v>
      </c>
      <c r="B21" s="329" t="s">
        <v>141</v>
      </c>
      <c r="C21" s="319"/>
      <c r="D21" s="320"/>
      <c r="E21" s="320"/>
      <c r="F21" s="364"/>
      <c r="G21" s="322"/>
      <c r="H21" s="323"/>
      <c r="I21" s="323"/>
      <c r="J21" s="324"/>
      <c r="K21" s="290" t="str">
        <f t="shared" si="1"/>
        <v/>
      </c>
    </row>
    <row r="22" spans="1:11" x14ac:dyDescent="0.2">
      <c r="A22" s="317" t="s">
        <v>315</v>
      </c>
      <c r="B22" s="329" t="s">
        <v>133</v>
      </c>
      <c r="C22" s="319"/>
      <c r="D22" s="320"/>
      <c r="E22" s="320"/>
      <c r="F22" s="364"/>
      <c r="G22" s="322"/>
      <c r="H22" s="323"/>
      <c r="I22" s="323"/>
      <c r="J22" s="324"/>
      <c r="K22" s="290" t="str">
        <f t="shared" si="1"/>
        <v/>
      </c>
    </row>
    <row r="23" spans="1:11" x14ac:dyDescent="0.2">
      <c r="A23" s="317" t="s">
        <v>316</v>
      </c>
      <c r="B23" s="329" t="s">
        <v>169</v>
      </c>
      <c r="C23" s="319"/>
      <c r="D23" s="320"/>
      <c r="E23" s="320"/>
      <c r="F23" s="364"/>
      <c r="G23" s="322"/>
      <c r="H23" s="323"/>
      <c r="I23" s="323"/>
      <c r="J23" s="324"/>
      <c r="K23" s="290" t="str">
        <f t="shared" si="1"/>
        <v/>
      </c>
    </row>
    <row r="24" spans="1:11" x14ac:dyDescent="0.2">
      <c r="A24" s="325" t="s">
        <v>613</v>
      </c>
      <c r="B24" s="331" t="s">
        <v>614</v>
      </c>
      <c r="C24" s="365"/>
      <c r="D24" s="366"/>
      <c r="E24" s="366"/>
      <c r="F24" s="367"/>
      <c r="G24" s="368"/>
      <c r="H24" s="369"/>
      <c r="I24" s="369"/>
      <c r="J24" s="370"/>
      <c r="K24" s="290" t="str">
        <f t="shared" si="1"/>
        <v/>
      </c>
    </row>
    <row r="25" spans="1:11" x14ac:dyDescent="0.2">
      <c r="A25" s="1006" t="s">
        <v>10</v>
      </c>
      <c r="B25" s="1007" t="s">
        <v>727</v>
      </c>
      <c r="C25" s="303">
        <f>SUM(C27:C52)</f>
        <v>0</v>
      </c>
      <c r="D25" s="304">
        <f t="shared" ref="D25:J25" si="2">SUM(D27:D52)</f>
        <v>0</v>
      </c>
      <c r="E25" s="304">
        <f t="shared" si="2"/>
        <v>0</v>
      </c>
      <c r="F25" s="363">
        <f t="shared" si="2"/>
        <v>0</v>
      </c>
      <c r="G25" s="314">
        <f t="shared" si="2"/>
        <v>0</v>
      </c>
      <c r="H25" s="315">
        <f t="shared" si="2"/>
        <v>0</v>
      </c>
      <c r="I25" s="315">
        <f t="shared" si="2"/>
        <v>0</v>
      </c>
      <c r="J25" s="316">
        <f t="shared" si="2"/>
        <v>0</v>
      </c>
    </row>
    <row r="26" spans="1:11" x14ac:dyDescent="0.2">
      <c r="A26" s="1006"/>
      <c r="B26" s="1007"/>
      <c r="C26" s="371"/>
      <c r="D26" s="372"/>
      <c r="E26" s="372"/>
      <c r="F26" s="373"/>
      <c r="G26" s="374"/>
      <c r="H26" s="375"/>
      <c r="I26" s="375"/>
      <c r="J26" s="376"/>
      <c r="K26" s="290" t="str">
        <f t="shared" si="1"/>
        <v/>
      </c>
    </row>
    <row r="27" spans="1:11" x14ac:dyDescent="0.2">
      <c r="A27" s="317" t="s">
        <v>317</v>
      </c>
      <c r="B27" s="329" t="s">
        <v>1192</v>
      </c>
      <c r="C27" s="319"/>
      <c r="D27" s="320"/>
      <c r="E27" s="320"/>
      <c r="F27" s="364"/>
      <c r="G27" s="322"/>
      <c r="H27" s="323"/>
      <c r="I27" s="323"/>
      <c r="J27" s="324"/>
      <c r="K27" s="290" t="str">
        <f t="shared" si="1"/>
        <v/>
      </c>
    </row>
    <row r="28" spans="1:11" x14ac:dyDescent="0.2">
      <c r="A28" s="317" t="s">
        <v>318</v>
      </c>
      <c r="B28" s="329" t="s">
        <v>1193</v>
      </c>
      <c r="C28" s="319"/>
      <c r="D28" s="320"/>
      <c r="E28" s="320"/>
      <c r="F28" s="364"/>
      <c r="G28" s="322"/>
      <c r="H28" s="323"/>
      <c r="I28" s="323"/>
      <c r="J28" s="324"/>
      <c r="K28" s="290" t="str">
        <f t="shared" si="1"/>
        <v/>
      </c>
    </row>
    <row r="29" spans="1:11" ht="25.5" x14ac:dyDescent="0.2">
      <c r="A29" s="317" t="s">
        <v>319</v>
      </c>
      <c r="B29" s="329" t="s">
        <v>611</v>
      </c>
      <c r="C29" s="319"/>
      <c r="D29" s="320"/>
      <c r="E29" s="320"/>
      <c r="F29" s="364"/>
      <c r="G29" s="322"/>
      <c r="H29" s="323"/>
      <c r="I29" s="323"/>
      <c r="J29" s="324"/>
      <c r="K29" s="290" t="str">
        <f t="shared" si="1"/>
        <v/>
      </c>
    </row>
    <row r="30" spans="1:11" x14ac:dyDescent="0.2">
      <c r="A30" s="317" t="s">
        <v>320</v>
      </c>
      <c r="B30" s="329" t="s">
        <v>607</v>
      </c>
      <c r="C30" s="319"/>
      <c r="D30" s="320"/>
      <c r="E30" s="320"/>
      <c r="F30" s="364"/>
      <c r="G30" s="322"/>
      <c r="H30" s="323"/>
      <c r="I30" s="323"/>
      <c r="J30" s="324"/>
      <c r="K30" s="290" t="str">
        <f t="shared" si="1"/>
        <v/>
      </c>
    </row>
    <row r="31" spans="1:11" x14ac:dyDescent="0.2">
      <c r="A31" s="317" t="s">
        <v>321</v>
      </c>
      <c r="B31" s="330" t="s">
        <v>1063</v>
      </c>
      <c r="C31" s="319"/>
      <c r="D31" s="320"/>
      <c r="E31" s="320"/>
      <c r="F31" s="364"/>
      <c r="G31" s="322"/>
      <c r="H31" s="323"/>
      <c r="I31" s="323"/>
      <c r="J31" s="324"/>
      <c r="K31" s="290" t="str">
        <f t="shared" si="1"/>
        <v/>
      </c>
    </row>
    <row r="32" spans="1:11" x14ac:dyDescent="0.2">
      <c r="A32" s="317" t="s">
        <v>322</v>
      </c>
      <c r="B32" s="329" t="s">
        <v>1089</v>
      </c>
      <c r="C32" s="319"/>
      <c r="D32" s="320"/>
      <c r="E32" s="320"/>
      <c r="F32" s="364"/>
      <c r="G32" s="322"/>
      <c r="H32" s="323"/>
      <c r="I32" s="323"/>
      <c r="J32" s="324"/>
      <c r="K32" s="290" t="str">
        <f t="shared" si="1"/>
        <v/>
      </c>
    </row>
    <row r="33" spans="1:11" x14ac:dyDescent="0.2">
      <c r="A33" s="317" t="s">
        <v>323</v>
      </c>
      <c r="B33" s="330" t="s">
        <v>1088</v>
      </c>
      <c r="C33" s="319"/>
      <c r="D33" s="320"/>
      <c r="E33" s="320"/>
      <c r="F33" s="364"/>
      <c r="G33" s="322"/>
      <c r="H33" s="323"/>
      <c r="I33" s="323"/>
      <c r="J33" s="324"/>
      <c r="K33" s="290" t="str">
        <f t="shared" si="1"/>
        <v/>
      </c>
    </row>
    <row r="34" spans="1:11" x14ac:dyDescent="0.2">
      <c r="A34" s="317" t="s">
        <v>324</v>
      </c>
      <c r="B34" s="330" t="s">
        <v>1037</v>
      </c>
      <c r="C34" s="319"/>
      <c r="D34" s="320"/>
      <c r="E34" s="320"/>
      <c r="F34" s="364"/>
      <c r="G34" s="322"/>
      <c r="H34" s="323"/>
      <c r="I34" s="323"/>
      <c r="J34" s="324"/>
      <c r="K34" s="290" t="str">
        <f t="shared" si="1"/>
        <v/>
      </c>
    </row>
    <row r="35" spans="1:11" x14ac:dyDescent="0.2">
      <c r="A35" s="317" t="s">
        <v>325</v>
      </c>
      <c r="B35" s="329" t="s">
        <v>1038</v>
      </c>
      <c r="C35" s="319"/>
      <c r="D35" s="320"/>
      <c r="E35" s="320"/>
      <c r="F35" s="364"/>
      <c r="G35" s="322"/>
      <c r="H35" s="323"/>
      <c r="I35" s="323"/>
      <c r="J35" s="324"/>
      <c r="K35" s="290" t="str">
        <f t="shared" si="1"/>
        <v/>
      </c>
    </row>
    <row r="36" spans="1:11" x14ac:dyDescent="0.2">
      <c r="A36" s="317" t="s">
        <v>326</v>
      </c>
      <c r="B36" s="329" t="s">
        <v>1039</v>
      </c>
      <c r="C36" s="319"/>
      <c r="D36" s="320"/>
      <c r="E36" s="320"/>
      <c r="F36" s="364"/>
      <c r="G36" s="322"/>
      <c r="H36" s="323"/>
      <c r="I36" s="323"/>
      <c r="J36" s="324"/>
      <c r="K36" s="290" t="str">
        <f t="shared" si="1"/>
        <v/>
      </c>
    </row>
    <row r="37" spans="1:11" x14ac:dyDescent="0.2">
      <c r="A37" s="317" t="s">
        <v>327</v>
      </c>
      <c r="B37" s="330" t="s">
        <v>1064</v>
      </c>
      <c r="C37" s="319"/>
      <c r="D37" s="320"/>
      <c r="E37" s="320"/>
      <c r="F37" s="364"/>
      <c r="G37" s="322"/>
      <c r="H37" s="323"/>
      <c r="I37" s="323"/>
      <c r="J37" s="324"/>
      <c r="K37" s="290" t="str">
        <f t="shared" si="1"/>
        <v/>
      </c>
    </row>
    <row r="38" spans="1:11" x14ac:dyDescent="0.2">
      <c r="A38" s="317" t="s">
        <v>328</v>
      </c>
      <c r="B38" s="329" t="s">
        <v>1191</v>
      </c>
      <c r="C38" s="319"/>
      <c r="D38" s="320"/>
      <c r="E38" s="320"/>
      <c r="F38" s="364"/>
      <c r="G38" s="322"/>
      <c r="H38" s="323"/>
      <c r="I38" s="323"/>
      <c r="J38" s="324"/>
      <c r="K38" s="290" t="str">
        <f t="shared" si="1"/>
        <v/>
      </c>
    </row>
    <row r="39" spans="1:11" x14ac:dyDescent="0.2">
      <c r="A39" s="317" t="s">
        <v>329</v>
      </c>
      <c r="B39" s="329" t="s">
        <v>609</v>
      </c>
      <c r="C39" s="319"/>
      <c r="D39" s="320"/>
      <c r="E39" s="320"/>
      <c r="F39" s="364"/>
      <c r="G39" s="322"/>
      <c r="H39" s="323"/>
      <c r="I39" s="323"/>
      <c r="J39" s="324"/>
      <c r="K39" s="290" t="str">
        <f t="shared" si="1"/>
        <v/>
      </c>
    </row>
    <row r="40" spans="1:11" x14ac:dyDescent="0.2">
      <c r="A40" s="317" t="s">
        <v>330</v>
      </c>
      <c r="B40" s="329" t="s">
        <v>610</v>
      </c>
      <c r="C40" s="319"/>
      <c r="D40" s="320"/>
      <c r="E40" s="320"/>
      <c r="F40" s="364"/>
      <c r="G40" s="322"/>
      <c r="H40" s="323"/>
      <c r="I40" s="323"/>
      <c r="J40" s="324"/>
      <c r="K40" s="290" t="str">
        <f t="shared" si="1"/>
        <v/>
      </c>
    </row>
    <row r="41" spans="1:11" x14ac:dyDescent="0.2">
      <c r="A41" s="317" t="s">
        <v>331</v>
      </c>
      <c r="B41" s="329" t="s">
        <v>7</v>
      </c>
      <c r="C41" s="319"/>
      <c r="D41" s="320"/>
      <c r="E41" s="320"/>
      <c r="F41" s="364"/>
      <c r="G41" s="322"/>
      <c r="H41" s="323"/>
      <c r="I41" s="323"/>
      <c r="J41" s="324"/>
      <c r="K41" s="290" t="str">
        <f t="shared" si="1"/>
        <v/>
      </c>
    </row>
    <row r="42" spans="1:11" x14ac:dyDescent="0.2">
      <c r="A42" s="317" t="s">
        <v>332</v>
      </c>
      <c r="B42" s="329" t="s">
        <v>1065</v>
      </c>
      <c r="C42" s="319"/>
      <c r="D42" s="320"/>
      <c r="E42" s="320"/>
      <c r="F42" s="364"/>
      <c r="G42" s="322"/>
      <c r="H42" s="323"/>
      <c r="I42" s="323"/>
      <c r="J42" s="324"/>
      <c r="K42" s="290" t="str">
        <f t="shared" si="1"/>
        <v/>
      </c>
    </row>
    <row r="43" spans="1:11" x14ac:dyDescent="0.2">
      <c r="A43" s="317" t="s">
        <v>333</v>
      </c>
      <c r="B43" s="329" t="s">
        <v>1030</v>
      </c>
      <c r="C43" s="319"/>
      <c r="D43" s="320"/>
      <c r="E43" s="320"/>
      <c r="F43" s="364"/>
      <c r="G43" s="322"/>
      <c r="H43" s="323"/>
      <c r="I43" s="323"/>
      <c r="J43" s="324"/>
      <c r="K43" s="290" t="str">
        <f t="shared" si="1"/>
        <v/>
      </c>
    </row>
    <row r="44" spans="1:11" x14ac:dyDescent="0.2">
      <c r="A44" s="317" t="s">
        <v>334</v>
      </c>
      <c r="B44" s="329" t="s">
        <v>134</v>
      </c>
      <c r="C44" s="319"/>
      <c r="D44" s="320"/>
      <c r="E44" s="320"/>
      <c r="F44" s="364"/>
      <c r="G44" s="322"/>
      <c r="H44" s="323"/>
      <c r="I44" s="323"/>
      <c r="J44" s="324"/>
      <c r="K44" s="290" t="str">
        <f t="shared" si="1"/>
        <v/>
      </c>
    </row>
    <row r="45" spans="1:11" x14ac:dyDescent="0.2">
      <c r="A45" s="317" t="s">
        <v>335</v>
      </c>
      <c r="B45" s="330" t="s">
        <v>1066</v>
      </c>
      <c r="C45" s="319"/>
      <c r="D45" s="320"/>
      <c r="E45" s="320"/>
      <c r="F45" s="364"/>
      <c r="G45" s="322"/>
      <c r="H45" s="323"/>
      <c r="I45" s="323"/>
      <c r="J45" s="324"/>
      <c r="K45" s="290" t="str">
        <f t="shared" si="1"/>
        <v/>
      </c>
    </row>
    <row r="46" spans="1:11" x14ac:dyDescent="0.2">
      <c r="A46" s="317" t="s">
        <v>336</v>
      </c>
      <c r="B46" s="330" t="s">
        <v>136</v>
      </c>
      <c r="C46" s="319"/>
      <c r="D46" s="320"/>
      <c r="E46" s="320"/>
      <c r="F46" s="364"/>
      <c r="G46" s="322"/>
      <c r="H46" s="323"/>
      <c r="I46" s="323"/>
      <c r="J46" s="324"/>
      <c r="K46" s="290" t="str">
        <f t="shared" si="1"/>
        <v/>
      </c>
    </row>
    <row r="47" spans="1:11" x14ac:dyDescent="0.2">
      <c r="A47" s="317" t="s">
        <v>337</v>
      </c>
      <c r="B47" s="330" t="s">
        <v>137</v>
      </c>
      <c r="C47" s="319"/>
      <c r="D47" s="320"/>
      <c r="E47" s="320"/>
      <c r="F47" s="364"/>
      <c r="G47" s="322"/>
      <c r="H47" s="323"/>
      <c r="I47" s="323"/>
      <c r="J47" s="324"/>
      <c r="K47" s="290" t="str">
        <f t="shared" si="1"/>
        <v/>
      </c>
    </row>
    <row r="48" spans="1:11" x14ac:dyDescent="0.2">
      <c r="A48" s="317" t="s">
        <v>338</v>
      </c>
      <c r="B48" s="330" t="s">
        <v>1087</v>
      </c>
      <c r="C48" s="319"/>
      <c r="D48" s="320"/>
      <c r="E48" s="320"/>
      <c r="F48" s="364"/>
      <c r="G48" s="322"/>
      <c r="H48" s="323"/>
      <c r="I48" s="323"/>
      <c r="J48" s="324"/>
      <c r="K48" s="290" t="str">
        <f t="shared" si="1"/>
        <v/>
      </c>
    </row>
    <row r="49" spans="1:11" x14ac:dyDescent="0.2">
      <c r="A49" s="317" t="s">
        <v>339</v>
      </c>
      <c r="B49" s="330" t="s">
        <v>1164</v>
      </c>
      <c r="C49" s="319"/>
      <c r="D49" s="320"/>
      <c r="E49" s="320"/>
      <c r="F49" s="364"/>
      <c r="G49" s="322"/>
      <c r="H49" s="323"/>
      <c r="I49" s="323"/>
      <c r="J49" s="324"/>
      <c r="K49" s="290" t="str">
        <f t="shared" si="1"/>
        <v/>
      </c>
    </row>
    <row r="50" spans="1:11" x14ac:dyDescent="0.2">
      <c r="A50" s="317" t="s">
        <v>340</v>
      </c>
      <c r="B50" s="330" t="s">
        <v>432</v>
      </c>
      <c r="C50" s="319"/>
      <c r="D50" s="320"/>
      <c r="E50" s="320"/>
      <c r="F50" s="364"/>
      <c r="G50" s="322"/>
      <c r="H50" s="323"/>
      <c r="I50" s="323"/>
      <c r="J50" s="324"/>
      <c r="K50" s="290" t="str">
        <f t="shared" si="1"/>
        <v/>
      </c>
    </row>
    <row r="51" spans="1:11" x14ac:dyDescent="0.2">
      <c r="A51" s="317" t="s">
        <v>608</v>
      </c>
      <c r="B51" s="330" t="s">
        <v>135</v>
      </c>
      <c r="C51" s="365"/>
      <c r="D51" s="366"/>
      <c r="E51" s="366"/>
      <c r="F51" s="367"/>
      <c r="G51" s="322"/>
      <c r="H51" s="323"/>
      <c r="I51" s="323"/>
      <c r="J51" s="324"/>
      <c r="K51" s="290" t="str">
        <f t="shared" si="1"/>
        <v/>
      </c>
    </row>
    <row r="52" spans="1:11" ht="13.5" thickBot="1" x14ac:dyDescent="0.25">
      <c r="A52" s="325" t="s">
        <v>615</v>
      </c>
      <c r="B52" s="331" t="s">
        <v>614</v>
      </c>
      <c r="C52" s="332"/>
      <c r="D52" s="333"/>
      <c r="E52" s="333"/>
      <c r="F52" s="377"/>
      <c r="G52" s="335"/>
      <c r="H52" s="336"/>
      <c r="I52" s="336"/>
      <c r="J52" s="337"/>
      <c r="K52" s="290" t="str">
        <f t="shared" si="1"/>
        <v/>
      </c>
    </row>
    <row r="53" spans="1:11" x14ac:dyDescent="0.2">
      <c r="A53" s="203"/>
      <c r="B53" s="203"/>
      <c r="C53" s="203"/>
      <c r="D53" s="203"/>
      <c r="E53" s="203"/>
      <c r="F53" s="203"/>
      <c r="G53" s="203"/>
      <c r="H53" s="203"/>
      <c r="I53" s="203"/>
      <c r="J53" s="203"/>
    </row>
    <row r="54" spans="1:11" ht="13.5" thickBot="1" x14ac:dyDescent="0.25">
      <c r="A54" s="203"/>
      <c r="B54" s="203"/>
      <c r="C54" s="203"/>
      <c r="D54" s="203"/>
      <c r="E54" s="203"/>
      <c r="F54" s="203"/>
      <c r="G54" s="203"/>
      <c r="H54" s="203"/>
      <c r="I54" s="203"/>
      <c r="J54" s="203"/>
    </row>
    <row r="55" spans="1:11" ht="16.5" thickBot="1" x14ac:dyDescent="0.25">
      <c r="A55" s="1024" t="s">
        <v>114</v>
      </c>
      <c r="B55" s="1025"/>
      <c r="C55" s="338">
        <f>SUM(C25,C8)</f>
        <v>0</v>
      </c>
      <c r="D55" s="338">
        <f t="shared" ref="D55:J55" si="3">SUM(D25,D8)</f>
        <v>0</v>
      </c>
      <c r="E55" s="338">
        <f t="shared" si="3"/>
        <v>0</v>
      </c>
      <c r="F55" s="338">
        <f t="shared" si="3"/>
        <v>0</v>
      </c>
      <c r="G55" s="338">
        <f t="shared" si="3"/>
        <v>0</v>
      </c>
      <c r="H55" s="338">
        <f t="shared" si="3"/>
        <v>0</v>
      </c>
      <c r="I55" s="338">
        <f t="shared" si="3"/>
        <v>0</v>
      </c>
      <c r="J55" s="338">
        <f t="shared" si="3"/>
        <v>0</v>
      </c>
    </row>
    <row r="56" spans="1:11" x14ac:dyDescent="0.2">
      <c r="A56" s="203"/>
      <c r="B56" s="203"/>
      <c r="C56" s="203"/>
      <c r="D56" s="203"/>
      <c r="E56" s="203"/>
      <c r="F56" s="203"/>
      <c r="G56" s="203"/>
      <c r="H56" s="203"/>
      <c r="I56" s="203"/>
      <c r="J56" s="339">
        <f>COUNTIFS(K10:K53,"ERROR")</f>
        <v>0</v>
      </c>
    </row>
    <row r="57" spans="1:11" x14ac:dyDescent="0.2">
      <c r="A57" s="203"/>
      <c r="B57" s="203"/>
      <c r="C57" s="203"/>
      <c r="D57" s="203"/>
      <c r="E57" s="203"/>
      <c r="F57" s="203"/>
      <c r="G57" s="203"/>
      <c r="H57" s="203"/>
      <c r="I57" s="203"/>
      <c r="J57" s="203"/>
    </row>
    <row r="58" spans="1:11" x14ac:dyDescent="0.2">
      <c r="A58" s="290" t="str">
        <f>IF(J56=0,"","    ERROR: Gasto en Navarra no puede ser superior a Gasto en España")</f>
        <v/>
      </c>
      <c r="B58" s="203"/>
      <c r="C58" s="203"/>
      <c r="D58" s="203"/>
      <c r="E58" s="203"/>
      <c r="F58" s="203"/>
      <c r="G58" s="203"/>
      <c r="H58" s="203"/>
      <c r="I58" s="342"/>
      <c r="J58" s="342"/>
    </row>
    <row r="59" spans="1:11" x14ac:dyDescent="0.2">
      <c r="A59" s="345" t="s">
        <v>743</v>
      </c>
      <c r="B59" s="344" t="s">
        <v>768</v>
      </c>
      <c r="C59" s="344"/>
      <c r="D59" s="341"/>
      <c r="E59" s="342"/>
      <c r="F59" s="343"/>
      <c r="G59" s="341" t="s">
        <v>769</v>
      </c>
      <c r="H59" s="342"/>
      <c r="I59" s="342"/>
      <c r="J59" s="342"/>
    </row>
    <row r="60" spans="1:11" x14ac:dyDescent="0.2">
      <c r="A60" s="345" t="s">
        <v>744</v>
      </c>
      <c r="B60" s="346" t="s">
        <v>745</v>
      </c>
      <c r="C60" s="344"/>
      <c r="D60" s="341"/>
      <c r="E60" s="342"/>
      <c r="F60" s="343"/>
      <c r="G60" s="342" t="s">
        <v>746</v>
      </c>
      <c r="H60" s="342"/>
      <c r="I60" s="342"/>
      <c r="J60" s="342"/>
    </row>
    <row r="61" spans="1:11" x14ac:dyDescent="0.2">
      <c r="A61" s="345"/>
      <c r="B61" s="378"/>
      <c r="C61" s="344"/>
      <c r="D61" s="341"/>
      <c r="E61" s="342"/>
      <c r="F61" s="343"/>
      <c r="G61" s="342"/>
      <c r="H61" s="342"/>
      <c r="I61" s="342"/>
      <c r="J61" s="342"/>
    </row>
    <row r="62" spans="1:11" ht="15" x14ac:dyDescent="0.25">
      <c r="A62" s="379"/>
      <c r="B62" s="378"/>
      <c r="C62" s="342"/>
      <c r="D62" s="342"/>
      <c r="E62" s="342"/>
      <c r="F62" s="343"/>
      <c r="G62" s="342" t="s">
        <v>1024</v>
      </c>
      <c r="H62" s="342"/>
      <c r="I62" s="380"/>
      <c r="J62" s="380"/>
    </row>
    <row r="63" spans="1:11" x14ac:dyDescent="0.2">
      <c r="A63" s="381"/>
      <c r="B63" s="382"/>
      <c r="C63" s="383"/>
      <c r="D63" s="383"/>
      <c r="E63" s="383"/>
      <c r="G63" s="384"/>
      <c r="H63" s="383"/>
      <c r="I63" s="383"/>
      <c r="J63" s="383"/>
    </row>
    <row r="64" spans="1:11" ht="16.5" x14ac:dyDescent="0.3">
      <c r="A64" s="385"/>
      <c r="B64" s="386"/>
    </row>
  </sheetData>
  <sheetProtection password="CD7A" sheet="1" objects="1" scenarios="1"/>
  <mergeCells count="16">
    <mergeCell ref="C1:F1"/>
    <mergeCell ref="G1:J1"/>
    <mergeCell ref="G2:G3"/>
    <mergeCell ref="H2:I2"/>
    <mergeCell ref="J2:J3"/>
    <mergeCell ref="D2:E2"/>
    <mergeCell ref="F2:F3"/>
    <mergeCell ref="A3:B3"/>
    <mergeCell ref="A5:B5"/>
    <mergeCell ref="A55:B55"/>
    <mergeCell ref="A6:B6"/>
    <mergeCell ref="A7:B7"/>
    <mergeCell ref="A8:A9"/>
    <mergeCell ref="B8:B9"/>
    <mergeCell ref="A25:A26"/>
    <mergeCell ref="B25:B26"/>
  </mergeCells>
  <phoneticPr fontId="2" type="noConversion"/>
  <pageMargins left="0.59055118110236227" right="0.59055118110236227" top="0.78740157480314965" bottom="0.78740157480314965" header="0" footer="0"/>
  <pageSetup paperSize="9" scale="80" fitToHeight="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L52"/>
  <sheetViews>
    <sheetView showGridLines="0" zoomScaleNormal="100" workbookViewId="0">
      <selection activeCell="D1" sqref="D1:K1"/>
    </sheetView>
  </sheetViews>
  <sheetFormatPr baseColWidth="10" defaultColWidth="11.42578125" defaultRowHeight="12.75" x14ac:dyDescent="0.2"/>
  <cols>
    <col min="1" max="1" width="9.5703125" style="202" customWidth="1"/>
    <col min="2" max="2" width="35.42578125" style="202" customWidth="1"/>
    <col min="3" max="3" width="1.85546875" style="202" customWidth="1"/>
    <col min="4" max="11" width="16.7109375" style="202" customWidth="1"/>
    <col min="12" max="12" width="13.28515625" style="203" bestFit="1" customWidth="1"/>
    <col min="13" max="16384" width="11.42578125" style="202"/>
  </cols>
  <sheetData>
    <row r="1" spans="1:12" ht="13.5" thickBot="1" x14ac:dyDescent="0.25">
      <c r="A1" s="203"/>
      <c r="B1" s="203"/>
      <c r="C1" s="203"/>
      <c r="D1" s="1008" t="s">
        <v>1231</v>
      </c>
      <c r="E1" s="1009"/>
      <c r="F1" s="1009"/>
      <c r="G1" s="1009"/>
      <c r="H1" s="1010" t="s">
        <v>1237</v>
      </c>
      <c r="I1" s="1011"/>
      <c r="J1" s="1011"/>
      <c r="K1" s="1012"/>
    </row>
    <row r="2" spans="1:12" ht="14.25" customHeight="1" thickBot="1" x14ac:dyDescent="0.3">
      <c r="A2" s="287"/>
      <c r="B2" s="351"/>
      <c r="C2" s="351"/>
      <c r="D2" s="352" t="s">
        <v>0</v>
      </c>
      <c r="E2" s="1026" t="s">
        <v>2</v>
      </c>
      <c r="F2" s="1026"/>
      <c r="G2" s="1027" t="s">
        <v>3</v>
      </c>
      <c r="H2" s="1013" t="s">
        <v>747</v>
      </c>
      <c r="I2" s="1015" t="s">
        <v>2</v>
      </c>
      <c r="J2" s="1016"/>
      <c r="K2" s="1017" t="s">
        <v>3</v>
      </c>
    </row>
    <row r="3" spans="1:12" ht="16.5" thickBot="1" x14ac:dyDescent="0.3">
      <c r="A3" s="1001" t="s">
        <v>170</v>
      </c>
      <c r="B3" s="1001"/>
      <c r="C3" s="387"/>
      <c r="D3" s="353" t="s">
        <v>1</v>
      </c>
      <c r="E3" s="354" t="s">
        <v>4</v>
      </c>
      <c r="F3" s="355" t="s">
        <v>5</v>
      </c>
      <c r="G3" s="1028"/>
      <c r="H3" s="1014"/>
      <c r="I3" s="294" t="s">
        <v>748</v>
      </c>
      <c r="J3" s="294" t="s">
        <v>5</v>
      </c>
      <c r="K3" s="1018"/>
    </row>
    <row r="4" spans="1:12" ht="14.25" customHeight="1" x14ac:dyDescent="0.2">
      <c r="A4" s="356"/>
      <c r="B4" s="357"/>
      <c r="C4" s="357"/>
      <c r="D4" s="296"/>
      <c r="E4" s="297"/>
      <c r="F4" s="297"/>
      <c r="G4" s="358"/>
      <c r="H4" s="359"/>
      <c r="I4" s="360"/>
      <c r="J4" s="361"/>
      <c r="K4" s="362"/>
    </row>
    <row r="5" spans="1:12" x14ac:dyDescent="0.2">
      <c r="A5" s="1022"/>
      <c r="B5" s="1023"/>
      <c r="C5" s="388"/>
      <c r="D5" s="303"/>
      <c r="E5" s="304"/>
      <c r="F5" s="304"/>
      <c r="G5" s="363"/>
      <c r="H5" s="310"/>
      <c r="I5" s="312"/>
      <c r="J5" s="312"/>
      <c r="K5" s="313"/>
    </row>
    <row r="6" spans="1:12" ht="16.5" x14ac:dyDescent="0.2">
      <c r="A6" s="1006" t="s">
        <v>12</v>
      </c>
      <c r="B6" s="1007" t="s">
        <v>9</v>
      </c>
      <c r="C6" s="328"/>
      <c r="D6" s="303">
        <f>SUM(D8:D13)</f>
        <v>0</v>
      </c>
      <c r="E6" s="304">
        <f>SUM(E8:E13)</f>
        <v>0</v>
      </c>
      <c r="F6" s="304">
        <f t="shared" ref="F6:K6" si="0">SUM(F8:F13)</f>
        <v>0</v>
      </c>
      <c r="G6" s="363">
        <f t="shared" si="0"/>
        <v>0</v>
      </c>
      <c r="H6" s="314">
        <f t="shared" si="0"/>
        <v>0</v>
      </c>
      <c r="I6" s="315">
        <f t="shared" si="0"/>
        <v>0</v>
      </c>
      <c r="J6" s="315">
        <f t="shared" si="0"/>
        <v>0</v>
      </c>
      <c r="K6" s="316">
        <f t="shared" si="0"/>
        <v>0</v>
      </c>
      <c r="L6" s="290"/>
    </row>
    <row r="7" spans="1:12" ht="16.5" x14ac:dyDescent="0.2">
      <c r="A7" s="1006"/>
      <c r="B7" s="1007"/>
      <c r="C7" s="328"/>
      <c r="D7" s="303"/>
      <c r="E7" s="304"/>
      <c r="F7" s="304"/>
      <c r="G7" s="363"/>
      <c r="H7" s="310"/>
      <c r="I7" s="308"/>
      <c r="J7" s="308"/>
      <c r="K7" s="309"/>
      <c r="L7" s="290" t="str">
        <f t="shared" ref="L7:L36" si="1">IF(H7&gt;D7,"ERROR","")</f>
        <v/>
      </c>
    </row>
    <row r="8" spans="1:12" x14ac:dyDescent="0.2">
      <c r="A8" s="317" t="s">
        <v>276</v>
      </c>
      <c r="B8" s="318" t="s">
        <v>1092</v>
      </c>
      <c r="C8" s="318"/>
      <c r="D8" s="319"/>
      <c r="E8" s="320"/>
      <c r="F8" s="320"/>
      <c r="G8" s="364"/>
      <c r="H8" s="322"/>
      <c r="I8" s="323"/>
      <c r="J8" s="323"/>
      <c r="K8" s="324"/>
      <c r="L8" s="290" t="str">
        <f t="shared" si="1"/>
        <v/>
      </c>
    </row>
    <row r="9" spans="1:12" x14ac:dyDescent="0.2">
      <c r="A9" s="317" t="s">
        <v>277</v>
      </c>
      <c r="B9" s="318" t="s">
        <v>1041</v>
      </c>
      <c r="C9" s="318"/>
      <c r="D9" s="319"/>
      <c r="E9" s="320"/>
      <c r="F9" s="320"/>
      <c r="G9" s="364"/>
      <c r="H9" s="322"/>
      <c r="I9" s="323"/>
      <c r="J9" s="323"/>
      <c r="K9" s="324"/>
      <c r="L9" s="290" t="str">
        <f t="shared" si="1"/>
        <v/>
      </c>
    </row>
    <row r="10" spans="1:12" x14ac:dyDescent="0.2">
      <c r="A10" s="317" t="s">
        <v>278</v>
      </c>
      <c r="B10" s="318" t="s">
        <v>1042</v>
      </c>
      <c r="C10" s="318"/>
      <c r="D10" s="319"/>
      <c r="E10" s="320"/>
      <c r="F10" s="320"/>
      <c r="G10" s="364"/>
      <c r="H10" s="322"/>
      <c r="I10" s="323"/>
      <c r="J10" s="323"/>
      <c r="K10" s="324"/>
      <c r="L10" s="290" t="str">
        <f t="shared" si="1"/>
        <v/>
      </c>
    </row>
    <row r="11" spans="1:12" x14ac:dyDescent="0.2">
      <c r="A11" s="317" t="s">
        <v>279</v>
      </c>
      <c r="B11" s="318" t="s">
        <v>1043</v>
      </c>
      <c r="C11" s="318"/>
      <c r="D11" s="319"/>
      <c r="E11" s="320"/>
      <c r="F11" s="320"/>
      <c r="G11" s="364"/>
      <c r="H11" s="322"/>
      <c r="I11" s="323"/>
      <c r="J11" s="323"/>
      <c r="K11" s="324"/>
      <c r="L11" s="290" t="str">
        <f t="shared" si="1"/>
        <v/>
      </c>
    </row>
    <row r="12" spans="1:12" x14ac:dyDescent="0.2">
      <c r="A12" s="317" t="s">
        <v>280</v>
      </c>
      <c r="B12" s="318" t="s">
        <v>1044</v>
      </c>
      <c r="C12" s="318"/>
      <c r="D12" s="319"/>
      <c r="E12" s="320"/>
      <c r="F12" s="320"/>
      <c r="G12" s="364"/>
      <c r="H12" s="322"/>
      <c r="I12" s="323"/>
      <c r="J12" s="323"/>
      <c r="K12" s="324"/>
      <c r="L12" s="290" t="str">
        <f t="shared" si="1"/>
        <v/>
      </c>
    </row>
    <row r="13" spans="1:12" x14ac:dyDescent="0.2">
      <c r="A13" s="317" t="s">
        <v>281</v>
      </c>
      <c r="B13" s="318" t="s">
        <v>149</v>
      </c>
      <c r="C13" s="318"/>
      <c r="D13" s="319"/>
      <c r="E13" s="320"/>
      <c r="F13" s="320"/>
      <c r="G13" s="364"/>
      <c r="H13" s="322"/>
      <c r="I13" s="323"/>
      <c r="J13" s="323"/>
      <c r="K13" s="324"/>
      <c r="L13" s="290" t="str">
        <f t="shared" si="1"/>
        <v/>
      </c>
    </row>
    <row r="14" spans="1:12" x14ac:dyDescent="0.2">
      <c r="A14" s="325" t="s">
        <v>282</v>
      </c>
      <c r="B14" s="326" t="s">
        <v>1061</v>
      </c>
      <c r="C14" s="326"/>
      <c r="D14" s="319"/>
      <c r="E14" s="320"/>
      <c r="F14" s="320"/>
      <c r="G14" s="364"/>
      <c r="H14" s="322"/>
      <c r="I14" s="323"/>
      <c r="J14" s="323"/>
      <c r="K14" s="324"/>
      <c r="L14" s="290" t="str">
        <f t="shared" si="1"/>
        <v/>
      </c>
    </row>
    <row r="15" spans="1:12" ht="16.5" x14ac:dyDescent="0.2">
      <c r="A15" s="1006" t="s">
        <v>145</v>
      </c>
      <c r="B15" s="1007" t="s">
        <v>11</v>
      </c>
      <c r="C15" s="328"/>
      <c r="D15" s="303">
        <f>SUM(D17:D36)</f>
        <v>0</v>
      </c>
      <c r="E15" s="304">
        <f>SUM(E17:E36)</f>
        <v>0</v>
      </c>
      <c r="F15" s="304">
        <f t="shared" ref="F15:K15" si="2">SUM(F17:F36)</f>
        <v>0</v>
      </c>
      <c r="G15" s="363">
        <f t="shared" si="2"/>
        <v>0</v>
      </c>
      <c r="H15" s="314">
        <f t="shared" si="2"/>
        <v>0</v>
      </c>
      <c r="I15" s="315">
        <f t="shared" si="2"/>
        <v>0</v>
      </c>
      <c r="J15" s="315">
        <f t="shared" si="2"/>
        <v>0</v>
      </c>
      <c r="K15" s="316">
        <f t="shared" si="2"/>
        <v>0</v>
      </c>
      <c r="L15" s="290"/>
    </row>
    <row r="16" spans="1:12" ht="15" customHeight="1" x14ac:dyDescent="0.2">
      <c r="A16" s="1006"/>
      <c r="B16" s="1007"/>
      <c r="C16" s="328"/>
      <c r="D16" s="303"/>
      <c r="E16" s="304"/>
      <c r="F16" s="304"/>
      <c r="G16" s="363"/>
      <c r="H16" s="310"/>
      <c r="I16" s="308"/>
      <c r="J16" s="308"/>
      <c r="K16" s="309"/>
      <c r="L16" s="290" t="str">
        <f t="shared" si="1"/>
        <v/>
      </c>
    </row>
    <row r="17" spans="1:12" x14ac:dyDescent="0.2">
      <c r="A17" s="325" t="s">
        <v>283</v>
      </c>
      <c r="B17" s="389" t="s">
        <v>832</v>
      </c>
      <c r="C17" s="390"/>
      <c r="D17" s="319"/>
      <c r="E17" s="320"/>
      <c r="F17" s="320"/>
      <c r="G17" s="364"/>
      <c r="H17" s="391"/>
      <c r="I17" s="323"/>
      <c r="J17" s="323"/>
      <c r="K17" s="324"/>
      <c r="L17" s="290" t="str">
        <f t="shared" si="1"/>
        <v/>
      </c>
    </row>
    <row r="18" spans="1:12" x14ac:dyDescent="0.2">
      <c r="A18" s="317" t="s">
        <v>284</v>
      </c>
      <c r="B18" s="318" t="s">
        <v>1045</v>
      </c>
      <c r="C18" s="318"/>
      <c r="D18" s="319"/>
      <c r="E18" s="320"/>
      <c r="F18" s="320"/>
      <c r="G18" s="364"/>
      <c r="H18" s="322"/>
      <c r="I18" s="323"/>
      <c r="J18" s="323"/>
      <c r="K18" s="324"/>
      <c r="L18" s="290" t="str">
        <f t="shared" si="1"/>
        <v/>
      </c>
    </row>
    <row r="19" spans="1:12" x14ac:dyDescent="0.2">
      <c r="A19" s="317" t="s">
        <v>285</v>
      </c>
      <c r="B19" s="318" t="s">
        <v>1046</v>
      </c>
      <c r="C19" s="318"/>
      <c r="D19" s="319"/>
      <c r="E19" s="320"/>
      <c r="F19" s="320"/>
      <c r="G19" s="364"/>
      <c r="H19" s="322"/>
      <c r="I19" s="323"/>
      <c r="J19" s="323"/>
      <c r="K19" s="324"/>
      <c r="L19" s="290" t="str">
        <f t="shared" si="1"/>
        <v/>
      </c>
    </row>
    <row r="20" spans="1:12" x14ac:dyDescent="0.2">
      <c r="A20" s="317" t="s">
        <v>286</v>
      </c>
      <c r="B20" s="318" t="s">
        <v>1047</v>
      </c>
      <c r="C20" s="318"/>
      <c r="D20" s="319"/>
      <c r="E20" s="320"/>
      <c r="F20" s="320"/>
      <c r="G20" s="364"/>
      <c r="H20" s="322"/>
      <c r="I20" s="323"/>
      <c r="J20" s="323"/>
      <c r="K20" s="324"/>
      <c r="L20" s="290" t="str">
        <f t="shared" si="1"/>
        <v/>
      </c>
    </row>
    <row r="21" spans="1:12" x14ac:dyDescent="0.2">
      <c r="A21" s="317" t="s">
        <v>287</v>
      </c>
      <c r="B21" s="318" t="s">
        <v>1048</v>
      </c>
      <c r="C21" s="318"/>
      <c r="D21" s="319"/>
      <c r="E21" s="320"/>
      <c r="F21" s="320"/>
      <c r="G21" s="364"/>
      <c r="H21" s="322"/>
      <c r="I21" s="323"/>
      <c r="J21" s="323"/>
      <c r="K21" s="324"/>
      <c r="L21" s="290" t="str">
        <f t="shared" si="1"/>
        <v/>
      </c>
    </row>
    <row r="22" spans="1:12" x14ac:dyDescent="0.2">
      <c r="A22" s="317" t="s">
        <v>288</v>
      </c>
      <c r="B22" s="318" t="s">
        <v>1049</v>
      </c>
      <c r="C22" s="318"/>
      <c r="D22" s="319"/>
      <c r="E22" s="320"/>
      <c r="F22" s="320"/>
      <c r="G22" s="364"/>
      <c r="H22" s="322"/>
      <c r="I22" s="323"/>
      <c r="J22" s="323"/>
      <c r="K22" s="324"/>
      <c r="L22" s="290" t="str">
        <f t="shared" si="1"/>
        <v/>
      </c>
    </row>
    <row r="23" spans="1:12" x14ac:dyDescent="0.2">
      <c r="A23" s="317" t="s">
        <v>289</v>
      </c>
      <c r="B23" s="318" t="s">
        <v>1050</v>
      </c>
      <c r="C23" s="318"/>
      <c r="D23" s="319"/>
      <c r="E23" s="320"/>
      <c r="F23" s="320"/>
      <c r="G23" s="364"/>
      <c r="H23" s="322"/>
      <c r="I23" s="323"/>
      <c r="J23" s="323"/>
      <c r="K23" s="324"/>
      <c r="L23" s="290" t="str">
        <f t="shared" si="1"/>
        <v/>
      </c>
    </row>
    <row r="24" spans="1:12" x14ac:dyDescent="0.2">
      <c r="A24" s="317" t="s">
        <v>290</v>
      </c>
      <c r="B24" s="318" t="s">
        <v>1051</v>
      </c>
      <c r="C24" s="318"/>
      <c r="D24" s="319"/>
      <c r="E24" s="320"/>
      <c r="F24" s="320"/>
      <c r="G24" s="364"/>
      <c r="H24" s="322"/>
      <c r="I24" s="323"/>
      <c r="J24" s="323"/>
      <c r="K24" s="324"/>
      <c r="L24" s="290" t="str">
        <f t="shared" si="1"/>
        <v/>
      </c>
    </row>
    <row r="25" spans="1:12" x14ac:dyDescent="0.2">
      <c r="A25" s="317" t="s">
        <v>291</v>
      </c>
      <c r="B25" s="318" t="s">
        <v>1052</v>
      </c>
      <c r="C25" s="318"/>
      <c r="D25" s="319"/>
      <c r="E25" s="320"/>
      <c r="F25" s="320"/>
      <c r="G25" s="364"/>
      <c r="H25" s="322"/>
      <c r="I25" s="323"/>
      <c r="J25" s="323"/>
      <c r="K25" s="324"/>
      <c r="L25" s="290" t="str">
        <f t="shared" si="1"/>
        <v/>
      </c>
    </row>
    <row r="26" spans="1:12" x14ac:dyDescent="0.2">
      <c r="A26" s="317" t="s">
        <v>292</v>
      </c>
      <c r="B26" s="318" t="s">
        <v>1053</v>
      </c>
      <c r="C26" s="318"/>
      <c r="D26" s="319"/>
      <c r="E26" s="320"/>
      <c r="F26" s="320"/>
      <c r="G26" s="364"/>
      <c r="H26" s="322"/>
      <c r="I26" s="323"/>
      <c r="J26" s="323"/>
      <c r="K26" s="324"/>
      <c r="L26" s="290" t="str">
        <f t="shared" si="1"/>
        <v/>
      </c>
    </row>
    <row r="27" spans="1:12" x14ac:dyDescent="0.2">
      <c r="A27" s="317" t="s">
        <v>293</v>
      </c>
      <c r="B27" s="318" t="s">
        <v>1054</v>
      </c>
      <c r="C27" s="318"/>
      <c r="D27" s="319"/>
      <c r="E27" s="320"/>
      <c r="F27" s="320"/>
      <c r="G27" s="364"/>
      <c r="H27" s="322"/>
      <c r="I27" s="323"/>
      <c r="J27" s="323"/>
      <c r="K27" s="324"/>
      <c r="L27" s="290" t="str">
        <f t="shared" si="1"/>
        <v/>
      </c>
    </row>
    <row r="28" spans="1:12" x14ac:dyDescent="0.2">
      <c r="A28" s="317" t="s">
        <v>294</v>
      </c>
      <c r="B28" s="318" t="s">
        <v>1055</v>
      </c>
      <c r="C28" s="318"/>
      <c r="D28" s="319"/>
      <c r="E28" s="320"/>
      <c r="F28" s="320"/>
      <c r="G28" s="364"/>
      <c r="H28" s="322"/>
      <c r="I28" s="323"/>
      <c r="J28" s="323"/>
      <c r="K28" s="324"/>
      <c r="L28" s="290" t="str">
        <f t="shared" si="1"/>
        <v/>
      </c>
    </row>
    <row r="29" spans="1:12" x14ac:dyDescent="0.2">
      <c r="A29" s="317" t="s">
        <v>295</v>
      </c>
      <c r="B29" s="318" t="s">
        <v>149</v>
      </c>
      <c r="C29" s="318"/>
      <c r="D29" s="319"/>
      <c r="E29" s="320"/>
      <c r="F29" s="320"/>
      <c r="G29" s="364"/>
      <c r="H29" s="322"/>
      <c r="I29" s="323"/>
      <c r="J29" s="323"/>
      <c r="K29" s="324"/>
      <c r="L29" s="290" t="str">
        <f t="shared" si="1"/>
        <v/>
      </c>
    </row>
    <row r="30" spans="1:12" x14ac:dyDescent="0.2">
      <c r="A30" s="317" t="s">
        <v>296</v>
      </c>
      <c r="B30" s="318" t="s">
        <v>677</v>
      </c>
      <c r="C30" s="318"/>
      <c r="D30" s="319"/>
      <c r="E30" s="320"/>
      <c r="F30" s="320"/>
      <c r="G30" s="364"/>
      <c r="H30" s="322"/>
      <c r="I30" s="323"/>
      <c r="J30" s="323"/>
      <c r="K30" s="324"/>
      <c r="L30" s="290" t="str">
        <f t="shared" si="1"/>
        <v/>
      </c>
    </row>
    <row r="31" spans="1:12" x14ac:dyDescent="0.2">
      <c r="A31" s="317" t="s">
        <v>297</v>
      </c>
      <c r="B31" s="318" t="s">
        <v>1056</v>
      </c>
      <c r="C31" s="318"/>
      <c r="D31" s="319"/>
      <c r="E31" s="320"/>
      <c r="F31" s="320"/>
      <c r="G31" s="364"/>
      <c r="H31" s="322"/>
      <c r="I31" s="323"/>
      <c r="J31" s="323"/>
      <c r="K31" s="324"/>
      <c r="L31" s="290" t="str">
        <f t="shared" si="1"/>
        <v/>
      </c>
    </row>
    <row r="32" spans="1:12" x14ac:dyDescent="0.2">
      <c r="A32" s="317" t="s">
        <v>298</v>
      </c>
      <c r="B32" s="318" t="s">
        <v>1057</v>
      </c>
      <c r="C32" s="318"/>
      <c r="D32" s="319"/>
      <c r="E32" s="320"/>
      <c r="F32" s="320"/>
      <c r="G32" s="364"/>
      <c r="H32" s="322"/>
      <c r="I32" s="323"/>
      <c r="J32" s="323"/>
      <c r="K32" s="324"/>
      <c r="L32" s="290" t="str">
        <f t="shared" si="1"/>
        <v/>
      </c>
    </row>
    <row r="33" spans="1:12" x14ac:dyDescent="0.2">
      <c r="A33" s="317" t="s">
        <v>299</v>
      </c>
      <c r="B33" s="318" t="s">
        <v>1058</v>
      </c>
      <c r="C33" s="318"/>
      <c r="D33" s="319"/>
      <c r="E33" s="320"/>
      <c r="F33" s="320"/>
      <c r="G33" s="364"/>
      <c r="H33" s="322"/>
      <c r="I33" s="323"/>
      <c r="J33" s="323"/>
      <c r="K33" s="324"/>
      <c r="L33" s="290" t="str">
        <f t="shared" si="1"/>
        <v/>
      </c>
    </row>
    <row r="34" spans="1:12" x14ac:dyDescent="0.2">
      <c r="A34" s="317" t="s">
        <v>300</v>
      </c>
      <c r="B34" s="318" t="s">
        <v>1059</v>
      </c>
      <c r="C34" s="318"/>
      <c r="D34" s="319"/>
      <c r="E34" s="320"/>
      <c r="F34" s="320"/>
      <c r="G34" s="364"/>
      <c r="H34" s="322"/>
      <c r="I34" s="323"/>
      <c r="J34" s="323"/>
      <c r="K34" s="324"/>
      <c r="L34" s="290" t="str">
        <f t="shared" si="1"/>
        <v/>
      </c>
    </row>
    <row r="35" spans="1:12" x14ac:dyDescent="0.2">
      <c r="A35" s="317" t="s">
        <v>301</v>
      </c>
      <c r="B35" s="318" t="s">
        <v>1060</v>
      </c>
      <c r="C35" s="318"/>
      <c r="D35" s="319"/>
      <c r="E35" s="320"/>
      <c r="F35" s="320"/>
      <c r="G35" s="364"/>
      <c r="H35" s="322"/>
      <c r="I35" s="323"/>
      <c r="J35" s="323"/>
      <c r="K35" s="324"/>
      <c r="L35" s="290" t="str">
        <f t="shared" si="1"/>
        <v/>
      </c>
    </row>
    <row r="36" spans="1:12" ht="13.5" thickBot="1" x14ac:dyDescent="0.25">
      <c r="A36" s="325" t="s">
        <v>302</v>
      </c>
      <c r="B36" s="326" t="s">
        <v>1061</v>
      </c>
      <c r="C36" s="326"/>
      <c r="D36" s="332"/>
      <c r="E36" s="333"/>
      <c r="F36" s="333"/>
      <c r="G36" s="377"/>
      <c r="H36" s="335"/>
      <c r="I36" s="336"/>
      <c r="J36" s="336"/>
      <c r="K36" s="337"/>
      <c r="L36" s="290" t="str">
        <f t="shared" si="1"/>
        <v/>
      </c>
    </row>
    <row r="37" spans="1:12" x14ac:dyDescent="0.2">
      <c r="A37" s="325"/>
      <c r="B37" s="326"/>
      <c r="C37" s="326"/>
      <c r="D37" s="392"/>
      <c r="E37" s="392"/>
      <c r="F37" s="392"/>
      <c r="G37" s="392"/>
      <c r="H37" s="392"/>
      <c r="I37" s="392"/>
      <c r="J37" s="392"/>
      <c r="K37" s="392"/>
    </row>
    <row r="38" spans="1:12" ht="13.5" thickBot="1" x14ac:dyDescent="0.25"/>
    <row r="39" spans="1:12" s="203" customFormat="1" ht="16.5" thickBot="1" x14ac:dyDescent="0.25">
      <c r="A39" s="1029" t="s">
        <v>678</v>
      </c>
      <c r="B39" s="1030"/>
      <c r="C39" s="393"/>
      <c r="D39" s="338">
        <f>SUM(D6,D15)</f>
        <v>0</v>
      </c>
      <c r="E39" s="338">
        <f t="shared" ref="E39:K39" si="3">SUM(E6,E15)</f>
        <v>0</v>
      </c>
      <c r="F39" s="338">
        <f t="shared" si="3"/>
        <v>0</v>
      </c>
      <c r="G39" s="338">
        <f t="shared" si="3"/>
        <v>0</v>
      </c>
      <c r="H39" s="338">
        <f t="shared" si="3"/>
        <v>0</v>
      </c>
      <c r="I39" s="338">
        <f t="shared" si="3"/>
        <v>0</v>
      </c>
      <c r="J39" s="338">
        <f t="shared" si="3"/>
        <v>0</v>
      </c>
      <c r="K39" s="338">
        <f t="shared" si="3"/>
        <v>0</v>
      </c>
    </row>
    <row r="40" spans="1:12" s="203" customFormat="1" x14ac:dyDescent="0.2">
      <c r="K40" s="280">
        <f>COUNTIFS(L6:L37,"ERROR")</f>
        <v>0</v>
      </c>
    </row>
    <row r="41" spans="1:12" s="203" customFormat="1" x14ac:dyDescent="0.2">
      <c r="A41" s="290"/>
      <c r="E41" s="290"/>
      <c r="G41" s="394"/>
      <c r="H41" s="395">
        <v>100000</v>
      </c>
      <c r="I41" s="395"/>
      <c r="J41" s="394"/>
      <c r="K41" s="394"/>
    </row>
    <row r="42" spans="1:12" s="203" customFormat="1" x14ac:dyDescent="0.2">
      <c r="E42" s="290"/>
      <c r="F42" s="290"/>
      <c r="G42" s="394"/>
      <c r="H42" s="395">
        <f>0.1*'PRESUPUESTO TOTAL'!C46</f>
        <v>0</v>
      </c>
      <c r="I42" s="395">
        <f>MAX(H41:H42)</f>
        <v>100000</v>
      </c>
      <c r="J42" s="394"/>
      <c r="K42" s="394"/>
    </row>
    <row r="43" spans="1:12" s="203" customFormat="1" x14ac:dyDescent="0.2">
      <c r="A43" s="290" t="str">
        <f>IF(K40=0,"","    ERROR: Gasto en Navarra no puede ser superior a Gasto en España")</f>
        <v/>
      </c>
      <c r="G43" s="394"/>
      <c r="H43" s="394"/>
      <c r="I43" s="394"/>
      <c r="J43" s="394"/>
      <c r="K43" s="394"/>
    </row>
    <row r="44" spans="1:12" s="203" customFormat="1" x14ac:dyDescent="0.2">
      <c r="G44" s="394"/>
      <c r="H44" s="394"/>
      <c r="I44" s="394"/>
      <c r="J44" s="394"/>
      <c r="K44" s="394"/>
    </row>
    <row r="45" spans="1:12" s="203" customFormat="1" x14ac:dyDescent="0.2">
      <c r="G45" s="394"/>
      <c r="H45" s="394"/>
      <c r="I45" s="394"/>
      <c r="J45" s="394"/>
      <c r="K45" s="394"/>
    </row>
    <row r="46" spans="1:12" s="203" customFormat="1" x14ac:dyDescent="0.2">
      <c r="A46" s="345" t="s">
        <v>743</v>
      </c>
      <c r="B46" s="344" t="s">
        <v>768</v>
      </c>
      <c r="C46" s="344"/>
      <c r="D46" s="344"/>
      <c r="E46" s="341"/>
      <c r="F46" s="342"/>
      <c r="G46" s="343"/>
      <c r="H46" s="341" t="s">
        <v>769</v>
      </c>
      <c r="I46" s="380"/>
      <c r="J46" s="380"/>
      <c r="K46" s="380"/>
    </row>
    <row r="47" spans="1:12" s="203" customFormat="1" x14ac:dyDescent="0.2">
      <c r="A47" s="345" t="s">
        <v>744</v>
      </c>
      <c r="B47" s="346" t="s">
        <v>745</v>
      </c>
      <c r="C47" s="346"/>
      <c r="D47" s="344"/>
      <c r="E47" s="341"/>
      <c r="F47" s="342"/>
      <c r="G47" s="343"/>
      <c r="H47" s="342" t="s">
        <v>746</v>
      </c>
      <c r="I47" s="396"/>
      <c r="J47" s="396"/>
      <c r="K47" s="396"/>
    </row>
    <row r="48" spans="1:12" s="203" customFormat="1" x14ac:dyDescent="0.2">
      <c r="A48" s="345"/>
      <c r="B48" s="378"/>
      <c r="C48" s="378"/>
      <c r="D48" s="344"/>
      <c r="E48" s="341"/>
      <c r="F48" s="342"/>
      <c r="G48" s="343"/>
      <c r="H48" s="342"/>
      <c r="I48" s="396"/>
      <c r="J48" s="396"/>
      <c r="K48" s="396"/>
    </row>
    <row r="49" spans="1:11" s="203" customFormat="1" ht="15" x14ac:dyDescent="0.25">
      <c r="A49" s="379"/>
      <c r="B49" s="378"/>
      <c r="C49" s="378"/>
      <c r="D49" s="342"/>
      <c r="E49" s="342"/>
      <c r="F49" s="342"/>
      <c r="G49" s="343"/>
      <c r="H49" s="342" t="s">
        <v>1024</v>
      </c>
      <c r="I49" s="396"/>
      <c r="J49" s="396"/>
      <c r="K49" s="396"/>
    </row>
    <row r="50" spans="1:11" x14ac:dyDescent="0.2">
      <c r="A50" s="397"/>
      <c r="B50" s="398"/>
      <c r="C50" s="398"/>
      <c r="D50" s="399"/>
      <c r="E50" s="399"/>
      <c r="F50" s="399"/>
      <c r="G50" s="400"/>
      <c r="H50" s="399"/>
      <c r="I50" s="383"/>
      <c r="J50" s="383"/>
      <c r="K50" s="383"/>
    </row>
    <row r="51" spans="1:11" x14ac:dyDescent="0.2">
      <c r="A51" s="381"/>
      <c r="B51" s="382"/>
      <c r="C51" s="382"/>
      <c r="D51" s="383"/>
      <c r="E51" s="383"/>
      <c r="F51" s="383"/>
      <c r="H51" s="384"/>
      <c r="I51" s="383"/>
      <c r="J51" s="383"/>
      <c r="K51" s="383"/>
    </row>
    <row r="52" spans="1:11" ht="16.5" x14ac:dyDescent="0.3">
      <c r="A52" s="385"/>
      <c r="B52" s="386"/>
      <c r="C52" s="386"/>
    </row>
  </sheetData>
  <sheetProtection password="CD7A" sheet="1" objects="1" scenarios="1"/>
  <mergeCells count="14">
    <mergeCell ref="D1:G1"/>
    <mergeCell ref="H1:K1"/>
    <mergeCell ref="H2:H3"/>
    <mergeCell ref="I2:J2"/>
    <mergeCell ref="K2:K3"/>
    <mergeCell ref="E2:F2"/>
    <mergeCell ref="G2:G3"/>
    <mergeCell ref="A3:B3"/>
    <mergeCell ref="A39:B39"/>
    <mergeCell ref="A15:A16"/>
    <mergeCell ref="B15:B16"/>
    <mergeCell ref="A5:B5"/>
    <mergeCell ref="A6:A7"/>
    <mergeCell ref="B6:B7"/>
  </mergeCells>
  <phoneticPr fontId="2" type="noConversion"/>
  <pageMargins left="0.59055118110236227" right="0.59055118110236227" top="0.78740157480314965" bottom="0.78740157480314965" header="0" footer="0"/>
  <pageSetup paperSize="9" scale="6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K45"/>
  <sheetViews>
    <sheetView showGridLines="0" zoomScaleNormal="100" workbookViewId="0">
      <selection activeCell="C1" sqref="C1:J1"/>
    </sheetView>
  </sheetViews>
  <sheetFormatPr baseColWidth="10" defaultColWidth="11.42578125" defaultRowHeight="12.75" x14ac:dyDescent="0.2"/>
  <cols>
    <col min="1" max="1" width="10.5703125" style="202" customWidth="1"/>
    <col min="2" max="2" width="34.42578125" style="202" customWidth="1"/>
    <col min="3" max="10" width="16.7109375" style="202" customWidth="1"/>
    <col min="11" max="11" width="11.42578125" style="203"/>
    <col min="12" max="16384" width="11.42578125" style="202"/>
  </cols>
  <sheetData>
    <row r="1" spans="1:11" ht="13.5" thickBot="1" x14ac:dyDescent="0.25">
      <c r="A1" s="203"/>
      <c r="B1" s="203"/>
      <c r="C1" s="1008" t="s">
        <v>1231</v>
      </c>
      <c r="D1" s="1009"/>
      <c r="E1" s="1009"/>
      <c r="F1" s="1009"/>
      <c r="G1" s="1010" t="s">
        <v>1237</v>
      </c>
      <c r="H1" s="1011"/>
      <c r="I1" s="1011"/>
      <c r="J1" s="1012"/>
    </row>
    <row r="2" spans="1:11" ht="14.25" customHeight="1" thickBot="1" x14ac:dyDescent="0.3">
      <c r="A2" s="287"/>
      <c r="B2" s="351"/>
      <c r="C2" s="352" t="s">
        <v>0</v>
      </c>
      <c r="D2" s="1026" t="s">
        <v>2</v>
      </c>
      <c r="E2" s="1026"/>
      <c r="F2" s="1027" t="s">
        <v>3</v>
      </c>
      <c r="G2" s="1013" t="s">
        <v>747</v>
      </c>
      <c r="H2" s="1015" t="s">
        <v>2</v>
      </c>
      <c r="I2" s="1016"/>
      <c r="J2" s="1017" t="s">
        <v>3</v>
      </c>
    </row>
    <row r="3" spans="1:11" ht="16.5" customHeight="1" thickBot="1" x14ac:dyDescent="0.3">
      <c r="A3" s="203"/>
      <c r="B3" s="401" t="s">
        <v>116</v>
      </c>
      <c r="C3" s="353" t="s">
        <v>1</v>
      </c>
      <c r="D3" s="354" t="s">
        <v>4</v>
      </c>
      <c r="E3" s="355" t="s">
        <v>5</v>
      </c>
      <c r="F3" s="1028"/>
      <c r="G3" s="1014"/>
      <c r="H3" s="294" t="s">
        <v>748</v>
      </c>
      <c r="I3" s="294" t="s">
        <v>5</v>
      </c>
      <c r="J3" s="1018"/>
    </row>
    <row r="4" spans="1:11" x14ac:dyDescent="0.2">
      <c r="A4" s="356"/>
      <c r="B4" s="402"/>
      <c r="C4" s="296"/>
      <c r="D4" s="297"/>
      <c r="E4" s="297"/>
      <c r="F4" s="358"/>
      <c r="G4" s="403"/>
      <c r="H4" s="404"/>
      <c r="I4" s="404"/>
      <c r="J4" s="405"/>
    </row>
    <row r="5" spans="1:11" x14ac:dyDescent="0.2">
      <c r="A5" s="1022"/>
      <c r="B5" s="1023"/>
      <c r="C5" s="303"/>
      <c r="D5" s="304"/>
      <c r="E5" s="304"/>
      <c r="F5" s="363"/>
      <c r="G5" s="406"/>
      <c r="H5" s="407"/>
      <c r="I5" s="407"/>
      <c r="J5" s="316"/>
    </row>
    <row r="6" spans="1:11" ht="12.75" customHeight="1" x14ac:dyDescent="0.2">
      <c r="A6" s="1006" t="s">
        <v>13</v>
      </c>
      <c r="B6" s="1031" t="s">
        <v>215</v>
      </c>
      <c r="C6" s="303">
        <f>SUM(C8:C33)</f>
        <v>0</v>
      </c>
      <c r="D6" s="304">
        <f>SUM(D8:D33)</f>
        <v>0</v>
      </c>
      <c r="E6" s="304">
        <f t="shared" ref="E6:J6" si="0">SUM(E8:E33)</f>
        <v>0</v>
      </c>
      <c r="F6" s="363">
        <f t="shared" si="0"/>
        <v>0</v>
      </c>
      <c r="G6" s="314">
        <f t="shared" si="0"/>
        <v>0</v>
      </c>
      <c r="H6" s="315">
        <f t="shared" si="0"/>
        <v>0</v>
      </c>
      <c r="I6" s="315">
        <f t="shared" si="0"/>
        <v>0</v>
      </c>
      <c r="J6" s="316">
        <f t="shared" si="0"/>
        <v>0</v>
      </c>
    </row>
    <row r="7" spans="1:11" ht="13.5" customHeight="1" x14ac:dyDescent="0.2">
      <c r="A7" s="1006"/>
      <c r="B7" s="1031"/>
      <c r="C7" s="303"/>
      <c r="D7" s="304"/>
      <c r="E7" s="304"/>
      <c r="F7" s="363"/>
      <c r="G7" s="406"/>
      <c r="H7" s="407"/>
      <c r="I7" s="407"/>
      <c r="J7" s="316"/>
    </row>
    <row r="8" spans="1:11" x14ac:dyDescent="0.2">
      <c r="A8" s="317" t="s">
        <v>206</v>
      </c>
      <c r="B8" s="318" t="s">
        <v>1072</v>
      </c>
      <c r="C8" s="319"/>
      <c r="D8" s="320"/>
      <c r="E8" s="320"/>
      <c r="F8" s="364"/>
      <c r="G8" s="408"/>
      <c r="H8" s="409"/>
      <c r="I8" s="409"/>
      <c r="J8" s="410"/>
      <c r="K8" s="290" t="str">
        <f t="shared" ref="K8:K33" si="1">IF(G8&gt;C8,"ERROR","")</f>
        <v/>
      </c>
    </row>
    <row r="9" spans="1:11" x14ac:dyDescent="0.2">
      <c r="A9" s="317" t="s">
        <v>207</v>
      </c>
      <c r="B9" s="318" t="s">
        <v>1073</v>
      </c>
      <c r="C9" s="319"/>
      <c r="D9" s="320"/>
      <c r="E9" s="320"/>
      <c r="F9" s="364"/>
      <c r="G9" s="408"/>
      <c r="H9" s="409"/>
      <c r="I9" s="409"/>
      <c r="J9" s="410"/>
      <c r="K9" s="290" t="str">
        <f t="shared" si="1"/>
        <v/>
      </c>
    </row>
    <row r="10" spans="1:11" x14ac:dyDescent="0.2">
      <c r="A10" s="317" t="s">
        <v>208</v>
      </c>
      <c r="B10" s="318" t="s">
        <v>1073</v>
      </c>
      <c r="C10" s="319"/>
      <c r="D10" s="320"/>
      <c r="E10" s="320"/>
      <c r="F10" s="364"/>
      <c r="G10" s="408"/>
      <c r="H10" s="409"/>
      <c r="I10" s="409"/>
      <c r="J10" s="410"/>
      <c r="K10" s="290" t="str">
        <f t="shared" si="1"/>
        <v/>
      </c>
    </row>
    <row r="11" spans="1:11" x14ac:dyDescent="0.2">
      <c r="A11" s="317" t="s">
        <v>209</v>
      </c>
      <c r="B11" s="317" t="s">
        <v>1073</v>
      </c>
      <c r="C11" s="319"/>
      <c r="D11" s="320"/>
      <c r="E11" s="320"/>
      <c r="F11" s="364"/>
      <c r="G11" s="408"/>
      <c r="H11" s="409"/>
      <c r="I11" s="409"/>
      <c r="J11" s="410"/>
      <c r="K11" s="290" t="str">
        <f t="shared" si="1"/>
        <v/>
      </c>
    </row>
    <row r="12" spans="1:11" x14ac:dyDescent="0.2">
      <c r="A12" s="317" t="s">
        <v>14</v>
      </c>
      <c r="B12" s="318" t="s">
        <v>1074</v>
      </c>
      <c r="C12" s="319"/>
      <c r="D12" s="320"/>
      <c r="E12" s="320"/>
      <c r="F12" s="364"/>
      <c r="G12" s="408"/>
      <c r="H12" s="409"/>
      <c r="I12" s="409"/>
      <c r="J12" s="410"/>
      <c r="K12" s="290" t="str">
        <f t="shared" si="1"/>
        <v/>
      </c>
    </row>
    <row r="13" spans="1:11" x14ac:dyDescent="0.2">
      <c r="A13" s="317" t="s">
        <v>15</v>
      </c>
      <c r="B13" s="318" t="s">
        <v>1075</v>
      </c>
      <c r="C13" s="319"/>
      <c r="D13" s="320"/>
      <c r="E13" s="320"/>
      <c r="F13" s="364"/>
      <c r="G13" s="408"/>
      <c r="H13" s="409"/>
      <c r="I13" s="409"/>
      <c r="J13" s="410"/>
      <c r="K13" s="290" t="str">
        <f t="shared" si="1"/>
        <v/>
      </c>
    </row>
    <row r="14" spans="1:11" x14ac:dyDescent="0.2">
      <c r="A14" s="317" t="s">
        <v>16</v>
      </c>
      <c r="B14" s="318" t="s">
        <v>1076</v>
      </c>
      <c r="C14" s="319"/>
      <c r="D14" s="320"/>
      <c r="E14" s="320"/>
      <c r="F14" s="364"/>
      <c r="G14" s="408"/>
      <c r="H14" s="409"/>
      <c r="I14" s="409"/>
      <c r="J14" s="410"/>
      <c r="K14" s="290" t="str">
        <f t="shared" si="1"/>
        <v/>
      </c>
    </row>
    <row r="15" spans="1:11" x14ac:dyDescent="0.2">
      <c r="A15" s="317" t="s">
        <v>17</v>
      </c>
      <c r="B15" s="318" t="s">
        <v>1077</v>
      </c>
      <c r="C15" s="319"/>
      <c r="D15" s="320"/>
      <c r="E15" s="320"/>
      <c r="F15" s="364"/>
      <c r="G15" s="408"/>
      <c r="H15" s="409"/>
      <c r="I15" s="409"/>
      <c r="J15" s="410"/>
      <c r="K15" s="290" t="str">
        <f t="shared" si="1"/>
        <v/>
      </c>
    </row>
    <row r="16" spans="1:11" x14ac:dyDescent="0.2">
      <c r="A16" s="317" t="s">
        <v>172</v>
      </c>
      <c r="B16" s="318" t="s">
        <v>1078</v>
      </c>
      <c r="C16" s="319"/>
      <c r="D16" s="320"/>
      <c r="E16" s="320"/>
      <c r="F16" s="364"/>
      <c r="G16" s="408"/>
      <c r="H16" s="409"/>
      <c r="I16" s="409"/>
      <c r="J16" s="410"/>
      <c r="K16" s="290" t="str">
        <f t="shared" si="1"/>
        <v/>
      </c>
    </row>
    <row r="17" spans="1:11" x14ac:dyDescent="0.2">
      <c r="A17" s="317" t="s">
        <v>173</v>
      </c>
      <c r="B17" s="318" t="s">
        <v>1079</v>
      </c>
      <c r="C17" s="319"/>
      <c r="D17" s="320"/>
      <c r="E17" s="320"/>
      <c r="F17" s="364"/>
      <c r="G17" s="408"/>
      <c r="H17" s="409"/>
      <c r="I17" s="409"/>
      <c r="J17" s="410"/>
      <c r="K17" s="290" t="str">
        <f t="shared" si="1"/>
        <v/>
      </c>
    </row>
    <row r="18" spans="1:11" x14ac:dyDescent="0.2">
      <c r="A18" s="317" t="s">
        <v>174</v>
      </c>
      <c r="B18" s="318" t="s">
        <v>1080</v>
      </c>
      <c r="C18" s="319"/>
      <c r="D18" s="320"/>
      <c r="E18" s="320"/>
      <c r="F18" s="364"/>
      <c r="G18" s="408"/>
      <c r="H18" s="409"/>
      <c r="I18" s="409"/>
      <c r="J18" s="410"/>
      <c r="K18" s="290" t="str">
        <f t="shared" si="1"/>
        <v/>
      </c>
    </row>
    <row r="19" spans="1:11" x14ac:dyDescent="0.2">
      <c r="A19" s="317" t="s">
        <v>175</v>
      </c>
      <c r="B19" s="318" t="s">
        <v>1081</v>
      </c>
      <c r="C19" s="319"/>
      <c r="D19" s="320"/>
      <c r="E19" s="320"/>
      <c r="F19" s="364"/>
      <c r="G19" s="408"/>
      <c r="H19" s="409"/>
      <c r="I19" s="409"/>
      <c r="J19" s="410"/>
      <c r="K19" s="290" t="str">
        <f t="shared" si="1"/>
        <v/>
      </c>
    </row>
    <row r="20" spans="1:11" x14ac:dyDescent="0.2">
      <c r="A20" s="317" t="s">
        <v>176</v>
      </c>
      <c r="B20" s="411" t="s">
        <v>1082</v>
      </c>
      <c r="C20" s="319"/>
      <c r="D20" s="320"/>
      <c r="E20" s="320"/>
      <c r="F20" s="364"/>
      <c r="G20" s="408"/>
      <c r="H20" s="409"/>
      <c r="I20" s="409"/>
      <c r="J20" s="410"/>
      <c r="K20" s="290" t="str">
        <f t="shared" si="1"/>
        <v/>
      </c>
    </row>
    <row r="21" spans="1:11" x14ac:dyDescent="0.2">
      <c r="A21" s="317" t="s">
        <v>177</v>
      </c>
      <c r="B21" s="318" t="s">
        <v>616</v>
      </c>
      <c r="C21" s="319"/>
      <c r="D21" s="320"/>
      <c r="E21" s="320"/>
      <c r="F21" s="364"/>
      <c r="G21" s="408"/>
      <c r="H21" s="409"/>
      <c r="I21" s="409"/>
      <c r="J21" s="410"/>
      <c r="K21" s="290" t="str">
        <f t="shared" si="1"/>
        <v/>
      </c>
    </row>
    <row r="22" spans="1:11" x14ac:dyDescent="0.2">
      <c r="A22" s="317" t="s">
        <v>178</v>
      </c>
      <c r="B22" s="318" t="s">
        <v>679</v>
      </c>
      <c r="C22" s="319"/>
      <c r="D22" s="320"/>
      <c r="E22" s="320"/>
      <c r="F22" s="364"/>
      <c r="G22" s="408"/>
      <c r="H22" s="409"/>
      <c r="I22" s="409"/>
      <c r="J22" s="410"/>
      <c r="K22" s="290" t="str">
        <f t="shared" si="1"/>
        <v/>
      </c>
    </row>
    <row r="23" spans="1:11" x14ac:dyDescent="0.2">
      <c r="A23" s="317" t="s">
        <v>179</v>
      </c>
      <c r="B23" s="318" t="s">
        <v>1083</v>
      </c>
      <c r="C23" s="319"/>
      <c r="D23" s="320"/>
      <c r="E23" s="320"/>
      <c r="F23" s="364"/>
      <c r="G23" s="408"/>
      <c r="H23" s="409"/>
      <c r="I23" s="409"/>
      <c r="J23" s="410"/>
      <c r="K23" s="290" t="str">
        <f t="shared" si="1"/>
        <v/>
      </c>
    </row>
    <row r="24" spans="1:11" x14ac:dyDescent="0.2">
      <c r="A24" s="317" t="s">
        <v>180</v>
      </c>
      <c r="B24" s="318" t="s">
        <v>1084</v>
      </c>
      <c r="C24" s="319"/>
      <c r="D24" s="320"/>
      <c r="E24" s="320"/>
      <c r="F24" s="364"/>
      <c r="G24" s="408"/>
      <c r="H24" s="409"/>
      <c r="I24" s="409"/>
      <c r="J24" s="410"/>
      <c r="K24" s="290" t="str">
        <f t="shared" si="1"/>
        <v/>
      </c>
    </row>
    <row r="25" spans="1:11" x14ac:dyDescent="0.2">
      <c r="A25" s="317" t="s">
        <v>181</v>
      </c>
      <c r="B25" s="318" t="s">
        <v>1085</v>
      </c>
      <c r="C25" s="319"/>
      <c r="D25" s="320"/>
      <c r="E25" s="320"/>
      <c r="F25" s="364"/>
      <c r="G25" s="408"/>
      <c r="H25" s="409"/>
      <c r="I25" s="409"/>
      <c r="J25" s="410"/>
      <c r="K25" s="290" t="str">
        <f t="shared" si="1"/>
        <v/>
      </c>
    </row>
    <row r="26" spans="1:11" x14ac:dyDescent="0.2">
      <c r="A26" s="317" t="s">
        <v>182</v>
      </c>
      <c r="B26" s="330" t="s">
        <v>171</v>
      </c>
      <c r="C26" s="412"/>
      <c r="D26" s="413"/>
      <c r="E26" s="414"/>
      <c r="F26" s="415"/>
      <c r="G26" s="416"/>
      <c r="H26" s="417"/>
      <c r="I26" s="417"/>
      <c r="J26" s="418"/>
      <c r="K26" s="290" t="str">
        <f t="shared" si="1"/>
        <v/>
      </c>
    </row>
    <row r="27" spans="1:11" x14ac:dyDescent="0.2">
      <c r="A27" s="317" t="s">
        <v>203</v>
      </c>
      <c r="B27" s="330" t="s">
        <v>183</v>
      </c>
      <c r="C27" s="412"/>
      <c r="D27" s="413"/>
      <c r="E27" s="414"/>
      <c r="F27" s="415"/>
      <c r="G27" s="416"/>
      <c r="H27" s="417"/>
      <c r="I27" s="417"/>
      <c r="J27" s="418"/>
      <c r="K27" s="290" t="str">
        <f t="shared" si="1"/>
        <v/>
      </c>
    </row>
    <row r="28" spans="1:11" x14ac:dyDescent="0.2">
      <c r="A28" s="317" t="s">
        <v>204</v>
      </c>
      <c r="B28" s="330" t="s">
        <v>617</v>
      </c>
      <c r="C28" s="412"/>
      <c r="D28" s="413"/>
      <c r="E28" s="414"/>
      <c r="F28" s="415"/>
      <c r="G28" s="416"/>
      <c r="H28" s="417"/>
      <c r="I28" s="417"/>
      <c r="J28" s="418"/>
      <c r="K28" s="290" t="str">
        <f t="shared" si="1"/>
        <v/>
      </c>
    </row>
    <row r="29" spans="1:11" x14ac:dyDescent="0.2">
      <c r="A29" s="317" t="s">
        <v>210</v>
      </c>
      <c r="B29" s="330" t="s">
        <v>612</v>
      </c>
      <c r="C29" s="412"/>
      <c r="D29" s="413"/>
      <c r="E29" s="414"/>
      <c r="F29" s="415"/>
      <c r="G29" s="416"/>
      <c r="H29" s="417"/>
      <c r="I29" s="417"/>
      <c r="J29" s="418"/>
      <c r="K29" s="290" t="str">
        <f t="shared" si="1"/>
        <v/>
      </c>
    </row>
    <row r="30" spans="1:11" x14ac:dyDescent="0.2">
      <c r="A30" s="317" t="s">
        <v>211</v>
      </c>
      <c r="B30" s="329" t="s">
        <v>117</v>
      </c>
      <c r="C30" s="412"/>
      <c r="D30" s="413"/>
      <c r="E30" s="414"/>
      <c r="F30" s="415"/>
      <c r="G30" s="416"/>
      <c r="H30" s="417"/>
      <c r="I30" s="417"/>
      <c r="J30" s="418"/>
      <c r="K30" s="290" t="str">
        <f t="shared" si="1"/>
        <v/>
      </c>
    </row>
    <row r="31" spans="1:11" x14ac:dyDescent="0.2">
      <c r="A31" s="317" t="s">
        <v>212</v>
      </c>
      <c r="B31" s="329" t="s">
        <v>148</v>
      </c>
      <c r="C31" s="412"/>
      <c r="D31" s="413"/>
      <c r="E31" s="414"/>
      <c r="F31" s="415"/>
      <c r="G31" s="416"/>
      <c r="H31" s="417"/>
      <c r="I31" s="417"/>
      <c r="J31" s="418"/>
      <c r="K31" s="290" t="str">
        <f t="shared" si="1"/>
        <v/>
      </c>
    </row>
    <row r="32" spans="1:11" x14ac:dyDescent="0.2">
      <c r="A32" s="325" t="s">
        <v>213</v>
      </c>
      <c r="B32" s="331" t="s">
        <v>1086</v>
      </c>
      <c r="C32" s="419"/>
      <c r="D32" s="420"/>
      <c r="E32" s="421"/>
      <c r="F32" s="422"/>
      <c r="G32" s="423"/>
      <c r="H32" s="424"/>
      <c r="I32" s="424"/>
      <c r="J32" s="425"/>
      <c r="K32" s="290" t="str">
        <f t="shared" si="1"/>
        <v/>
      </c>
    </row>
    <row r="33" spans="1:11" ht="13.5" thickBot="1" x14ac:dyDescent="0.25">
      <c r="A33" s="325" t="s">
        <v>214</v>
      </c>
      <c r="B33" s="331" t="s">
        <v>1086</v>
      </c>
      <c r="C33" s="332"/>
      <c r="D33" s="333"/>
      <c r="E33" s="333"/>
      <c r="F33" s="377"/>
      <c r="G33" s="426"/>
      <c r="H33" s="427"/>
      <c r="I33" s="427"/>
      <c r="J33" s="428"/>
      <c r="K33" s="290" t="str">
        <f t="shared" si="1"/>
        <v/>
      </c>
    </row>
    <row r="34" spans="1:11" s="203" customFormat="1" x14ac:dyDescent="0.2"/>
    <row r="35" spans="1:11" s="203" customFormat="1" ht="13.5" thickBot="1" x14ac:dyDescent="0.25"/>
    <row r="36" spans="1:11" s="203" customFormat="1" ht="16.5" thickBot="1" x14ac:dyDescent="0.25">
      <c r="A36" s="1024" t="s">
        <v>749</v>
      </c>
      <c r="B36" s="1025"/>
      <c r="C36" s="338">
        <f>C6</f>
        <v>0</v>
      </c>
      <c r="D36" s="338">
        <f t="shared" ref="D36:J36" si="2">D6</f>
        <v>0</v>
      </c>
      <c r="E36" s="338">
        <f t="shared" si="2"/>
        <v>0</v>
      </c>
      <c r="F36" s="338">
        <f t="shared" si="2"/>
        <v>0</v>
      </c>
      <c r="G36" s="338">
        <f t="shared" si="2"/>
        <v>0</v>
      </c>
      <c r="H36" s="338">
        <f t="shared" si="2"/>
        <v>0</v>
      </c>
      <c r="I36" s="338">
        <f t="shared" si="2"/>
        <v>0</v>
      </c>
      <c r="J36" s="338">
        <f t="shared" si="2"/>
        <v>0</v>
      </c>
    </row>
    <row r="37" spans="1:11" s="203" customFormat="1" x14ac:dyDescent="0.2">
      <c r="J37" s="339">
        <f>COUNTIFS(K3:K34,"ERROR")</f>
        <v>0</v>
      </c>
    </row>
    <row r="38" spans="1:11" s="203" customFormat="1" x14ac:dyDescent="0.2">
      <c r="A38" s="290" t="str">
        <f>IF(J37=0,"","    ERROR: Gasto en Navarra no puede ser superior a Gasto en España")</f>
        <v/>
      </c>
    </row>
    <row r="39" spans="1:11" s="203" customFormat="1" x14ac:dyDescent="0.2">
      <c r="H39" s="342"/>
      <c r="I39" s="343"/>
      <c r="J39" s="343"/>
    </row>
    <row r="40" spans="1:11" s="203" customFormat="1" x14ac:dyDescent="0.2">
      <c r="A40" s="345" t="s">
        <v>743</v>
      </c>
      <c r="B40" s="344" t="s">
        <v>768</v>
      </c>
      <c r="C40" s="344"/>
      <c r="D40" s="341"/>
      <c r="E40" s="342"/>
      <c r="F40" s="343"/>
      <c r="G40" s="341" t="s">
        <v>769</v>
      </c>
      <c r="H40" s="342"/>
      <c r="I40" s="343"/>
      <c r="J40" s="343"/>
    </row>
    <row r="41" spans="1:11" s="203" customFormat="1" x14ac:dyDescent="0.2">
      <c r="A41" s="345" t="s">
        <v>744</v>
      </c>
      <c r="B41" s="346" t="s">
        <v>745</v>
      </c>
      <c r="C41" s="344"/>
      <c r="D41" s="341"/>
      <c r="E41" s="342"/>
      <c r="F41" s="343"/>
      <c r="G41" s="342" t="s">
        <v>746</v>
      </c>
      <c r="H41" s="342"/>
      <c r="I41" s="343"/>
      <c r="J41" s="343"/>
    </row>
    <row r="42" spans="1:11" s="203" customFormat="1" x14ac:dyDescent="0.2">
      <c r="A42" s="429"/>
      <c r="B42" s="378"/>
      <c r="C42" s="344"/>
      <c r="D42" s="341"/>
      <c r="E42" s="342"/>
      <c r="F42" s="343"/>
      <c r="G42" s="342"/>
      <c r="H42" s="342"/>
      <c r="I42" s="343"/>
      <c r="J42" s="343"/>
    </row>
    <row r="43" spans="1:11" s="203" customFormat="1" ht="15" x14ac:dyDescent="0.25">
      <c r="A43" s="430"/>
      <c r="B43" s="378"/>
      <c r="C43" s="342"/>
      <c r="D43" s="342"/>
      <c r="E43" s="342"/>
      <c r="F43" s="343"/>
      <c r="G43" s="342" t="s">
        <v>1024</v>
      </c>
      <c r="H43" s="380"/>
    </row>
    <row r="44" spans="1:11" x14ac:dyDescent="0.2">
      <c r="A44" s="381"/>
      <c r="B44" s="382"/>
      <c r="C44" s="383"/>
      <c r="D44" s="383"/>
      <c r="E44" s="383"/>
      <c r="H44" s="383"/>
    </row>
    <row r="45" spans="1:11" ht="16.5" x14ac:dyDescent="0.3">
      <c r="A45" s="385"/>
      <c r="B45" s="386"/>
    </row>
  </sheetData>
  <sheetProtection password="CD7A" sheet="1" objects="1" scenarios="1"/>
  <mergeCells count="11">
    <mergeCell ref="G1:J1"/>
    <mergeCell ref="G2:G3"/>
    <mergeCell ref="H2:I2"/>
    <mergeCell ref="J2:J3"/>
    <mergeCell ref="A36:B36"/>
    <mergeCell ref="A5:B5"/>
    <mergeCell ref="A6:A7"/>
    <mergeCell ref="B6:B7"/>
    <mergeCell ref="C1:F1"/>
    <mergeCell ref="D2:E2"/>
    <mergeCell ref="F2:F3"/>
  </mergeCells>
  <phoneticPr fontId="2" type="noConversion"/>
  <pageMargins left="0.59055118110236227" right="0.59055118110236227" top="0.78740157480314965" bottom="0.78740157480314965" header="0" footer="0"/>
  <pageSetup paperSize="9" scale="72" fitToHeight="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K45"/>
  <sheetViews>
    <sheetView showGridLines="0" zoomScaleNormal="100" workbookViewId="0">
      <selection activeCell="C1" sqref="C1:J1"/>
    </sheetView>
  </sheetViews>
  <sheetFormatPr baseColWidth="10" defaultColWidth="11.42578125" defaultRowHeight="12.75" x14ac:dyDescent="0.2"/>
  <cols>
    <col min="1" max="1" width="9.85546875" style="202" customWidth="1"/>
    <col min="2" max="2" width="41" style="202" customWidth="1"/>
    <col min="3" max="10" width="16.7109375" style="202" customWidth="1"/>
    <col min="11" max="11" width="11.42578125" style="203"/>
    <col min="12" max="16384" width="11.42578125" style="202"/>
  </cols>
  <sheetData>
    <row r="1" spans="1:11" s="203" customFormat="1" ht="13.5" thickBot="1" x14ac:dyDescent="0.25">
      <c r="C1" s="1008" t="s">
        <v>1231</v>
      </c>
      <c r="D1" s="1009"/>
      <c r="E1" s="1009"/>
      <c r="F1" s="1009"/>
      <c r="G1" s="1010" t="s">
        <v>1237</v>
      </c>
      <c r="H1" s="1011"/>
      <c r="I1" s="1011"/>
      <c r="J1" s="1012"/>
    </row>
    <row r="2" spans="1:11" s="203" customFormat="1" ht="14.25" thickBot="1" x14ac:dyDescent="0.3">
      <c r="A2" s="287"/>
      <c r="B2" s="351"/>
      <c r="C2" s="431" t="s">
        <v>0</v>
      </c>
      <c r="D2" s="1032" t="s">
        <v>2</v>
      </c>
      <c r="E2" s="1032"/>
      <c r="F2" s="1033" t="s">
        <v>3</v>
      </c>
      <c r="G2" s="1013" t="s">
        <v>747</v>
      </c>
      <c r="H2" s="1015" t="s">
        <v>2</v>
      </c>
      <c r="I2" s="1016"/>
      <c r="J2" s="1017" t="s">
        <v>3</v>
      </c>
    </row>
    <row r="3" spans="1:11" s="203" customFormat="1" ht="16.5" thickBot="1" x14ac:dyDescent="0.3">
      <c r="A3" s="1001" t="s">
        <v>750</v>
      </c>
      <c r="B3" s="1001"/>
      <c r="C3" s="432" t="s">
        <v>1</v>
      </c>
      <c r="D3" s="433" t="s">
        <v>4</v>
      </c>
      <c r="E3" s="434" t="s">
        <v>5</v>
      </c>
      <c r="F3" s="1034"/>
      <c r="G3" s="1014"/>
      <c r="H3" s="294" t="s">
        <v>748</v>
      </c>
      <c r="I3" s="294" t="s">
        <v>5</v>
      </c>
      <c r="J3" s="1018"/>
    </row>
    <row r="4" spans="1:11" s="203" customFormat="1" ht="14.25" thickBot="1" x14ac:dyDescent="0.3">
      <c r="A4" s="356"/>
      <c r="B4" s="435" t="s">
        <v>751</v>
      </c>
      <c r="C4" s="436">
        <f>'CAP.4'!C36</f>
        <v>0</v>
      </c>
      <c r="D4" s="437">
        <f>'CAP.4'!D36</f>
        <v>0</v>
      </c>
      <c r="E4" s="437">
        <f>'CAP.4'!E36</f>
        <v>0</v>
      </c>
      <c r="F4" s="438">
        <f>'CAP.4'!F36</f>
        <v>0</v>
      </c>
      <c r="G4" s="439">
        <f>'CAP.4'!G36</f>
        <v>0</v>
      </c>
      <c r="H4" s="440">
        <f>'CAP.4'!H36</f>
        <v>0</v>
      </c>
      <c r="I4" s="440">
        <f>'CAP.4'!I36</f>
        <v>0</v>
      </c>
      <c r="J4" s="441">
        <f>'CAP.4'!J36</f>
        <v>0</v>
      </c>
    </row>
    <row r="5" spans="1:11" s="203" customFormat="1" x14ac:dyDescent="0.2">
      <c r="A5" s="1022"/>
      <c r="B5" s="1023"/>
      <c r="C5" s="296"/>
      <c r="D5" s="297"/>
      <c r="E5" s="297"/>
      <c r="F5" s="358"/>
      <c r="G5" s="403"/>
      <c r="H5" s="404"/>
      <c r="I5" s="404"/>
      <c r="J5" s="405"/>
    </row>
    <row r="6" spans="1:11" s="203" customFormat="1" x14ac:dyDescent="0.2">
      <c r="A6" s="1022"/>
      <c r="B6" s="1023"/>
      <c r="C6" s="303"/>
      <c r="D6" s="304"/>
      <c r="E6" s="304"/>
      <c r="F6" s="363"/>
      <c r="G6" s="406"/>
      <c r="H6" s="407"/>
      <c r="I6" s="407"/>
      <c r="J6" s="316"/>
    </row>
    <row r="7" spans="1:11" s="203" customFormat="1" x14ac:dyDescent="0.2">
      <c r="A7" s="1022"/>
      <c r="B7" s="1023"/>
      <c r="C7" s="303"/>
      <c r="D7" s="304"/>
      <c r="E7" s="304"/>
      <c r="F7" s="363"/>
      <c r="G7" s="406"/>
      <c r="H7" s="407"/>
      <c r="I7" s="407"/>
      <c r="J7" s="316"/>
    </row>
    <row r="8" spans="1:11" s="203" customFormat="1" ht="12.75" customHeight="1" x14ac:dyDescent="0.2">
      <c r="A8" s="1006" t="s">
        <v>216</v>
      </c>
      <c r="B8" s="1031" t="s">
        <v>202</v>
      </c>
      <c r="C8" s="303">
        <f>SUM(C10:C33)</f>
        <v>0</v>
      </c>
      <c r="D8" s="304">
        <f>SUM(D10:D33)</f>
        <v>0</v>
      </c>
      <c r="E8" s="304">
        <f t="shared" ref="E8:J8" si="0">SUM(E10:E33)</f>
        <v>0</v>
      </c>
      <c r="F8" s="363">
        <f t="shared" si="0"/>
        <v>0</v>
      </c>
      <c r="G8" s="314">
        <f t="shared" si="0"/>
        <v>0</v>
      </c>
      <c r="H8" s="315">
        <f t="shared" si="0"/>
        <v>0</v>
      </c>
      <c r="I8" s="315">
        <f t="shared" si="0"/>
        <v>0</v>
      </c>
      <c r="J8" s="316">
        <f t="shared" si="0"/>
        <v>0</v>
      </c>
    </row>
    <row r="9" spans="1:11" s="203" customFormat="1" ht="13.5" customHeight="1" x14ac:dyDescent="0.2">
      <c r="A9" s="1006"/>
      <c r="B9" s="1031"/>
      <c r="C9" s="303"/>
      <c r="D9" s="304"/>
      <c r="E9" s="304"/>
      <c r="F9" s="363"/>
      <c r="G9" s="406"/>
      <c r="H9" s="407"/>
      <c r="I9" s="407"/>
      <c r="J9" s="316"/>
    </row>
    <row r="10" spans="1:11" x14ac:dyDescent="0.2">
      <c r="A10" s="325" t="s">
        <v>18</v>
      </c>
      <c r="B10" s="326" t="s">
        <v>1093</v>
      </c>
      <c r="C10" s="319"/>
      <c r="D10" s="320"/>
      <c r="E10" s="320"/>
      <c r="F10" s="364"/>
      <c r="G10" s="408"/>
      <c r="H10" s="409"/>
      <c r="I10" s="409"/>
      <c r="J10" s="410"/>
      <c r="K10" s="290" t="str">
        <f t="shared" ref="K10:K33" si="1">IF(G10&gt;C10,"ERROR","")</f>
        <v/>
      </c>
    </row>
    <row r="11" spans="1:11" x14ac:dyDescent="0.2">
      <c r="A11" s="325" t="s">
        <v>19</v>
      </c>
      <c r="B11" s="326" t="s">
        <v>1094</v>
      </c>
      <c r="C11" s="319"/>
      <c r="D11" s="320"/>
      <c r="E11" s="320"/>
      <c r="F11" s="364"/>
      <c r="G11" s="408"/>
      <c r="H11" s="409"/>
      <c r="I11" s="409"/>
      <c r="J11" s="410"/>
      <c r="K11" s="290" t="str">
        <f t="shared" si="1"/>
        <v/>
      </c>
    </row>
    <row r="12" spans="1:11" x14ac:dyDescent="0.2">
      <c r="A12" s="325" t="s">
        <v>184</v>
      </c>
      <c r="B12" s="326" t="s">
        <v>1095</v>
      </c>
      <c r="C12" s="319"/>
      <c r="D12" s="320"/>
      <c r="E12" s="320"/>
      <c r="F12" s="364"/>
      <c r="G12" s="408"/>
      <c r="H12" s="409"/>
      <c r="I12" s="409"/>
      <c r="J12" s="410"/>
      <c r="K12" s="290" t="str">
        <f t="shared" si="1"/>
        <v/>
      </c>
    </row>
    <row r="13" spans="1:11" x14ac:dyDescent="0.2">
      <c r="A13" s="325" t="s">
        <v>185</v>
      </c>
      <c r="B13" s="325" t="s">
        <v>1096</v>
      </c>
      <c r="C13" s="319"/>
      <c r="D13" s="320"/>
      <c r="E13" s="320"/>
      <c r="F13" s="364"/>
      <c r="G13" s="408"/>
      <c r="H13" s="409"/>
      <c r="I13" s="409"/>
      <c r="J13" s="410"/>
      <c r="K13" s="290" t="str">
        <f t="shared" si="1"/>
        <v/>
      </c>
    </row>
    <row r="14" spans="1:11" x14ac:dyDescent="0.2">
      <c r="A14" s="325" t="s">
        <v>186</v>
      </c>
      <c r="B14" s="326" t="s">
        <v>1097</v>
      </c>
      <c r="C14" s="319"/>
      <c r="D14" s="320"/>
      <c r="E14" s="320"/>
      <c r="F14" s="364"/>
      <c r="G14" s="408"/>
      <c r="H14" s="409"/>
      <c r="I14" s="409"/>
      <c r="J14" s="410"/>
      <c r="K14" s="290" t="str">
        <f t="shared" si="1"/>
        <v/>
      </c>
    </row>
    <row r="15" spans="1:11" x14ac:dyDescent="0.2">
      <c r="A15" s="325" t="s">
        <v>187</v>
      </c>
      <c r="B15" s="326" t="s">
        <v>1098</v>
      </c>
      <c r="C15" s="319"/>
      <c r="D15" s="320"/>
      <c r="E15" s="320"/>
      <c r="F15" s="364"/>
      <c r="G15" s="408"/>
      <c r="H15" s="409"/>
      <c r="I15" s="409"/>
      <c r="J15" s="410"/>
      <c r="K15" s="290" t="str">
        <f t="shared" si="1"/>
        <v/>
      </c>
    </row>
    <row r="16" spans="1:11" x14ac:dyDescent="0.2">
      <c r="A16" s="325" t="s">
        <v>188</v>
      </c>
      <c r="B16" s="326" t="s">
        <v>1099</v>
      </c>
      <c r="C16" s="319"/>
      <c r="D16" s="320"/>
      <c r="E16" s="320"/>
      <c r="F16" s="364"/>
      <c r="G16" s="408"/>
      <c r="H16" s="409"/>
      <c r="I16" s="409"/>
      <c r="J16" s="410"/>
      <c r="K16" s="290" t="str">
        <f t="shared" si="1"/>
        <v/>
      </c>
    </row>
    <row r="17" spans="1:11" x14ac:dyDescent="0.2">
      <c r="A17" s="325" t="s">
        <v>189</v>
      </c>
      <c r="B17" s="326" t="s">
        <v>1100</v>
      </c>
      <c r="C17" s="319"/>
      <c r="D17" s="320"/>
      <c r="E17" s="320"/>
      <c r="F17" s="364"/>
      <c r="G17" s="408"/>
      <c r="H17" s="409"/>
      <c r="I17" s="409"/>
      <c r="J17" s="410"/>
      <c r="K17" s="290" t="str">
        <f t="shared" si="1"/>
        <v/>
      </c>
    </row>
    <row r="18" spans="1:11" x14ac:dyDescent="0.2">
      <c r="A18" s="325" t="s">
        <v>190</v>
      </c>
      <c r="B18" s="326" t="s">
        <v>618</v>
      </c>
      <c r="C18" s="319"/>
      <c r="D18" s="320"/>
      <c r="E18" s="320"/>
      <c r="F18" s="364"/>
      <c r="G18" s="408"/>
      <c r="H18" s="409"/>
      <c r="I18" s="409"/>
      <c r="J18" s="410"/>
      <c r="K18" s="290" t="str">
        <f t="shared" si="1"/>
        <v/>
      </c>
    </row>
    <row r="19" spans="1:11" x14ac:dyDescent="0.2">
      <c r="A19" s="325" t="s">
        <v>217</v>
      </c>
      <c r="B19" s="326" t="s">
        <v>619</v>
      </c>
      <c r="C19" s="319"/>
      <c r="D19" s="320"/>
      <c r="E19" s="320"/>
      <c r="F19" s="364"/>
      <c r="G19" s="408"/>
      <c r="H19" s="409"/>
      <c r="I19" s="409"/>
      <c r="J19" s="410"/>
      <c r="K19" s="290" t="str">
        <f t="shared" si="1"/>
        <v/>
      </c>
    </row>
    <row r="20" spans="1:11" x14ac:dyDescent="0.2">
      <c r="A20" s="325" t="s">
        <v>218</v>
      </c>
      <c r="B20" s="326" t="s">
        <v>620</v>
      </c>
      <c r="C20" s="319"/>
      <c r="D20" s="320"/>
      <c r="E20" s="320"/>
      <c r="F20" s="364"/>
      <c r="G20" s="408"/>
      <c r="H20" s="409"/>
      <c r="I20" s="409"/>
      <c r="J20" s="410"/>
      <c r="K20" s="290" t="str">
        <f t="shared" si="1"/>
        <v/>
      </c>
    </row>
    <row r="21" spans="1:11" x14ac:dyDescent="0.2">
      <c r="A21" s="325" t="s">
        <v>219</v>
      </c>
      <c r="B21" s="326" t="s">
        <v>601</v>
      </c>
      <c r="C21" s="319"/>
      <c r="D21" s="320"/>
      <c r="E21" s="320"/>
      <c r="F21" s="364"/>
      <c r="G21" s="408"/>
      <c r="H21" s="409"/>
      <c r="I21" s="409"/>
      <c r="J21" s="410"/>
      <c r="K21" s="290" t="str">
        <f t="shared" si="1"/>
        <v/>
      </c>
    </row>
    <row r="22" spans="1:11" x14ac:dyDescent="0.2">
      <c r="A22" s="325" t="s">
        <v>220</v>
      </c>
      <c r="B22" s="326" t="s">
        <v>633</v>
      </c>
      <c r="C22" s="319"/>
      <c r="D22" s="320"/>
      <c r="E22" s="320"/>
      <c r="F22" s="364"/>
      <c r="G22" s="408"/>
      <c r="H22" s="409"/>
      <c r="I22" s="409"/>
      <c r="J22" s="410"/>
      <c r="K22" s="290" t="str">
        <f t="shared" si="1"/>
        <v/>
      </c>
    </row>
    <row r="23" spans="1:11" x14ac:dyDescent="0.2">
      <c r="A23" s="325" t="s">
        <v>221</v>
      </c>
      <c r="B23" s="326" t="s">
        <v>1101</v>
      </c>
      <c r="C23" s="319"/>
      <c r="D23" s="320"/>
      <c r="E23" s="320"/>
      <c r="F23" s="364"/>
      <c r="G23" s="408"/>
      <c r="H23" s="409"/>
      <c r="I23" s="409"/>
      <c r="J23" s="410"/>
      <c r="K23" s="290" t="str">
        <f t="shared" si="1"/>
        <v/>
      </c>
    </row>
    <row r="24" spans="1:11" x14ac:dyDescent="0.2">
      <c r="A24" s="325" t="s">
        <v>222</v>
      </c>
      <c r="B24" s="442" t="s">
        <v>1102</v>
      </c>
      <c r="C24" s="319"/>
      <c r="D24" s="320"/>
      <c r="E24" s="320"/>
      <c r="F24" s="364"/>
      <c r="G24" s="408"/>
      <c r="H24" s="409"/>
      <c r="I24" s="409"/>
      <c r="J24" s="410"/>
      <c r="K24" s="290" t="str">
        <f t="shared" si="1"/>
        <v/>
      </c>
    </row>
    <row r="25" spans="1:11" x14ac:dyDescent="0.2">
      <c r="A25" s="325" t="s">
        <v>223</v>
      </c>
      <c r="B25" s="326" t="s">
        <v>1103</v>
      </c>
      <c r="C25" s="319"/>
      <c r="D25" s="320"/>
      <c r="E25" s="320"/>
      <c r="F25" s="364"/>
      <c r="G25" s="408"/>
      <c r="H25" s="409"/>
      <c r="I25" s="409"/>
      <c r="J25" s="410"/>
      <c r="K25" s="290" t="str">
        <f t="shared" si="1"/>
        <v/>
      </c>
    </row>
    <row r="26" spans="1:11" x14ac:dyDescent="0.2">
      <c r="A26" s="325" t="s">
        <v>224</v>
      </c>
      <c r="B26" s="326" t="s">
        <v>191</v>
      </c>
      <c r="C26" s="319"/>
      <c r="D26" s="320"/>
      <c r="E26" s="320"/>
      <c r="F26" s="364"/>
      <c r="G26" s="408"/>
      <c r="H26" s="409"/>
      <c r="I26" s="409"/>
      <c r="J26" s="410"/>
      <c r="K26" s="290" t="str">
        <f t="shared" si="1"/>
        <v/>
      </c>
    </row>
    <row r="27" spans="1:11" x14ac:dyDescent="0.2">
      <c r="A27" s="325" t="s">
        <v>225</v>
      </c>
      <c r="B27" s="326" t="s">
        <v>621</v>
      </c>
      <c r="C27" s="319"/>
      <c r="D27" s="320"/>
      <c r="E27" s="320"/>
      <c r="F27" s="364"/>
      <c r="G27" s="408"/>
      <c r="H27" s="409"/>
      <c r="I27" s="409"/>
      <c r="J27" s="410"/>
      <c r="K27" s="290" t="str">
        <f t="shared" si="1"/>
        <v/>
      </c>
    </row>
    <row r="28" spans="1:11" x14ac:dyDescent="0.2">
      <c r="A28" s="325" t="s">
        <v>226</v>
      </c>
      <c r="B28" s="326" t="s">
        <v>1104</v>
      </c>
      <c r="C28" s="319"/>
      <c r="D28" s="320"/>
      <c r="E28" s="320"/>
      <c r="F28" s="364"/>
      <c r="G28" s="408"/>
      <c r="H28" s="409"/>
      <c r="I28" s="409"/>
      <c r="J28" s="410"/>
      <c r="K28" s="290" t="str">
        <f t="shared" si="1"/>
        <v/>
      </c>
    </row>
    <row r="29" spans="1:11" x14ac:dyDescent="0.2">
      <c r="A29" s="325" t="s">
        <v>227</v>
      </c>
      <c r="B29" s="326" t="s">
        <v>1105</v>
      </c>
      <c r="C29" s="319"/>
      <c r="D29" s="320"/>
      <c r="E29" s="320"/>
      <c r="F29" s="364"/>
      <c r="G29" s="408"/>
      <c r="H29" s="409"/>
      <c r="I29" s="409"/>
      <c r="J29" s="410"/>
      <c r="K29" s="290" t="str">
        <f t="shared" si="1"/>
        <v/>
      </c>
    </row>
    <row r="30" spans="1:11" x14ac:dyDescent="0.2">
      <c r="A30" s="325" t="s">
        <v>228</v>
      </c>
      <c r="B30" s="331" t="s">
        <v>117</v>
      </c>
      <c r="C30" s="319"/>
      <c r="D30" s="320"/>
      <c r="E30" s="320"/>
      <c r="F30" s="364"/>
      <c r="G30" s="408"/>
      <c r="H30" s="409"/>
      <c r="I30" s="409"/>
      <c r="J30" s="410"/>
      <c r="K30" s="290" t="str">
        <f t="shared" si="1"/>
        <v/>
      </c>
    </row>
    <row r="31" spans="1:11" x14ac:dyDescent="0.2">
      <c r="A31" s="325" t="s">
        <v>229</v>
      </c>
      <c r="B31" s="331" t="s">
        <v>148</v>
      </c>
      <c r="C31" s="412"/>
      <c r="D31" s="414"/>
      <c r="E31" s="414"/>
      <c r="F31" s="415"/>
      <c r="G31" s="416"/>
      <c r="H31" s="417"/>
      <c r="I31" s="417"/>
      <c r="J31" s="418"/>
      <c r="K31" s="290" t="str">
        <f t="shared" si="1"/>
        <v/>
      </c>
    </row>
    <row r="32" spans="1:11" x14ac:dyDescent="0.2">
      <c r="A32" s="325" t="s">
        <v>230</v>
      </c>
      <c r="B32" s="331" t="s">
        <v>1106</v>
      </c>
      <c r="C32" s="412"/>
      <c r="D32" s="413"/>
      <c r="E32" s="414"/>
      <c r="F32" s="415"/>
      <c r="G32" s="416"/>
      <c r="H32" s="417"/>
      <c r="I32" s="417"/>
      <c r="J32" s="418"/>
      <c r="K32" s="290" t="str">
        <f t="shared" si="1"/>
        <v/>
      </c>
    </row>
    <row r="33" spans="1:11" ht="13.5" thickBot="1" x14ac:dyDescent="0.25">
      <c r="A33" s="325" t="s">
        <v>231</v>
      </c>
      <c r="B33" s="331" t="s">
        <v>1106</v>
      </c>
      <c r="C33" s="332"/>
      <c r="D33" s="333"/>
      <c r="E33" s="333"/>
      <c r="F33" s="377"/>
      <c r="G33" s="426"/>
      <c r="H33" s="427"/>
      <c r="I33" s="427"/>
      <c r="J33" s="428"/>
      <c r="K33" s="290" t="str">
        <f t="shared" si="1"/>
        <v/>
      </c>
    </row>
    <row r="34" spans="1:11" s="203" customFormat="1" x14ac:dyDescent="0.2"/>
    <row r="35" spans="1:11" s="203" customFormat="1" ht="13.5" thickBot="1" x14ac:dyDescent="0.25"/>
    <row r="36" spans="1:11" s="203" customFormat="1" ht="16.5" customHeight="1" thickBot="1" x14ac:dyDescent="0.25">
      <c r="A36" s="1024" t="s">
        <v>749</v>
      </c>
      <c r="B36" s="1025"/>
      <c r="C36" s="338">
        <f>SUM(C4,C8)</f>
        <v>0</v>
      </c>
      <c r="D36" s="338">
        <f>SUM(D4:D33)</f>
        <v>0</v>
      </c>
      <c r="E36" s="338">
        <f>SUM(E4:E33)</f>
        <v>0</v>
      </c>
      <c r="F36" s="338">
        <f>SUM(F4:F33)</f>
        <v>0</v>
      </c>
      <c r="G36" s="338">
        <f>SUM(G4,G8)</f>
        <v>0</v>
      </c>
      <c r="H36" s="338">
        <f>SUM(H4,H8)</f>
        <v>0</v>
      </c>
      <c r="I36" s="338">
        <f>SUM(I4,I8)</f>
        <v>0</v>
      </c>
      <c r="J36" s="338">
        <f>SUM(J4,J8)</f>
        <v>0</v>
      </c>
    </row>
    <row r="37" spans="1:11" s="203" customFormat="1" x14ac:dyDescent="0.2">
      <c r="J37" s="280">
        <f>COUNTIFS(K10:K33,"ERROR")</f>
        <v>0</v>
      </c>
    </row>
    <row r="38" spans="1:11" s="203" customFormat="1" ht="17.25" customHeight="1" x14ac:dyDescent="0.2"/>
    <row r="39" spans="1:11" s="203" customFormat="1" x14ac:dyDescent="0.2">
      <c r="A39" s="290" t="str">
        <f>IF(J37=0,"","    ERROR: Gasto en Navarra no puede ser superior a Gasto en España")</f>
        <v/>
      </c>
    </row>
    <row r="40" spans="1:11" s="203" customFormat="1" x14ac:dyDescent="0.2"/>
    <row r="41" spans="1:11" s="203" customFormat="1" x14ac:dyDescent="0.2">
      <c r="A41" s="345" t="s">
        <v>743</v>
      </c>
      <c r="B41" s="344" t="s">
        <v>768</v>
      </c>
      <c r="C41" s="344"/>
      <c r="D41" s="341"/>
      <c r="E41" s="342"/>
      <c r="F41" s="343"/>
      <c r="G41" s="341" t="s">
        <v>769</v>
      </c>
      <c r="H41" s="342"/>
    </row>
    <row r="42" spans="1:11" s="203" customFormat="1" x14ac:dyDescent="0.2">
      <c r="A42" s="345" t="s">
        <v>744</v>
      </c>
      <c r="B42" s="346" t="s">
        <v>745</v>
      </c>
      <c r="C42" s="344"/>
      <c r="D42" s="341"/>
      <c r="E42" s="342"/>
      <c r="F42" s="343"/>
      <c r="G42" s="342" t="s">
        <v>746</v>
      </c>
      <c r="H42" s="342"/>
    </row>
    <row r="43" spans="1:11" s="203" customFormat="1" x14ac:dyDescent="0.2">
      <c r="A43" s="345"/>
      <c r="B43" s="378"/>
      <c r="C43" s="344"/>
      <c r="D43" s="341"/>
      <c r="E43" s="342"/>
      <c r="F43" s="343"/>
      <c r="G43" s="342"/>
      <c r="H43" s="342"/>
    </row>
    <row r="44" spans="1:11" s="203" customFormat="1" ht="15" x14ac:dyDescent="0.25">
      <c r="A44" s="379"/>
      <c r="B44" s="378"/>
      <c r="C44" s="342"/>
      <c r="D44" s="342"/>
      <c r="E44" s="342"/>
      <c r="F44" s="343"/>
      <c r="G44" s="342" t="s">
        <v>1024</v>
      </c>
      <c r="H44" s="342"/>
    </row>
    <row r="45" spans="1:11" ht="16.5" x14ac:dyDescent="0.3">
      <c r="A45" s="443"/>
      <c r="B45" s="444"/>
      <c r="C45" s="400"/>
      <c r="D45" s="400"/>
      <c r="E45" s="400"/>
      <c r="F45" s="400"/>
      <c r="G45" s="400"/>
      <c r="H45" s="400"/>
    </row>
  </sheetData>
  <sheetProtection password="CD7A" sheet="1" objects="1" scenarios="1"/>
  <mergeCells count="14">
    <mergeCell ref="C1:F1"/>
    <mergeCell ref="G1:J1"/>
    <mergeCell ref="G2:G3"/>
    <mergeCell ref="H2:I2"/>
    <mergeCell ref="J2:J3"/>
    <mergeCell ref="A36:B36"/>
    <mergeCell ref="D2:E2"/>
    <mergeCell ref="A7:B7"/>
    <mergeCell ref="F2:F3"/>
    <mergeCell ref="A3:B3"/>
    <mergeCell ref="A5:B5"/>
    <mergeCell ref="A6:B6"/>
    <mergeCell ref="A8:A9"/>
    <mergeCell ref="B8:B9"/>
  </mergeCells>
  <phoneticPr fontId="3" type="noConversion"/>
  <pageMargins left="0.59055118110236227" right="0.59055118110236227" top="0.78740157480314965" bottom="0.78740157480314965" header="0" footer="0"/>
  <pageSetup paperSize="9" scale="55" fitToHeight="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K47"/>
  <sheetViews>
    <sheetView showGridLines="0" zoomScaleNormal="100" workbookViewId="0">
      <selection activeCell="C1" sqref="C1:J1"/>
    </sheetView>
  </sheetViews>
  <sheetFormatPr baseColWidth="10" defaultColWidth="11.42578125" defaultRowHeight="12.75" x14ac:dyDescent="0.2"/>
  <cols>
    <col min="1" max="1" width="11.42578125" style="202"/>
    <col min="2" max="2" width="41.5703125" style="202" customWidth="1"/>
    <col min="3" max="5" width="16.7109375" style="202" customWidth="1"/>
    <col min="6" max="6" width="13.7109375" style="202" customWidth="1"/>
    <col min="7" max="10" width="14.140625" style="202" customWidth="1"/>
    <col min="11" max="11" width="11.42578125" style="203"/>
    <col min="12" max="16384" width="11.42578125" style="202"/>
  </cols>
  <sheetData>
    <row r="1" spans="1:11" ht="13.5" customHeight="1" thickBot="1" x14ac:dyDescent="0.25">
      <c r="A1" s="203"/>
      <c r="B1" s="203"/>
      <c r="C1" s="1008" t="s">
        <v>1231</v>
      </c>
      <c r="D1" s="1009"/>
      <c r="E1" s="1009"/>
      <c r="F1" s="1009"/>
      <c r="G1" s="1010" t="s">
        <v>1237</v>
      </c>
      <c r="H1" s="1011"/>
      <c r="I1" s="1011"/>
      <c r="J1" s="1012"/>
    </row>
    <row r="2" spans="1:11" ht="14.25" customHeight="1" thickBot="1" x14ac:dyDescent="0.3">
      <c r="A2" s="287"/>
      <c r="B2" s="351"/>
      <c r="C2" s="352" t="s">
        <v>0</v>
      </c>
      <c r="D2" s="1026" t="s">
        <v>2</v>
      </c>
      <c r="E2" s="1026"/>
      <c r="F2" s="1027" t="s">
        <v>3</v>
      </c>
      <c r="G2" s="1013" t="s">
        <v>747</v>
      </c>
      <c r="H2" s="1015" t="s">
        <v>2</v>
      </c>
      <c r="I2" s="1016"/>
      <c r="J2" s="1017" t="s">
        <v>3</v>
      </c>
    </row>
    <row r="3" spans="1:11" ht="16.5" customHeight="1" thickBot="1" x14ac:dyDescent="0.35">
      <c r="A3" s="1047" t="s">
        <v>750</v>
      </c>
      <c r="B3" s="1048"/>
      <c r="C3" s="353" t="s">
        <v>1</v>
      </c>
      <c r="D3" s="354" t="s">
        <v>4</v>
      </c>
      <c r="E3" s="355" t="s">
        <v>5</v>
      </c>
      <c r="F3" s="1028"/>
      <c r="G3" s="1014"/>
      <c r="H3" s="294" t="s">
        <v>748</v>
      </c>
      <c r="I3" s="294" t="s">
        <v>5</v>
      </c>
      <c r="J3" s="1018"/>
    </row>
    <row r="4" spans="1:11" ht="13.5" x14ac:dyDescent="0.25">
      <c r="A4" s="356"/>
      <c r="B4" s="435" t="s">
        <v>751</v>
      </c>
      <c r="C4" s="445">
        <f>'CAP.4 Parte 2'!C36</f>
        <v>0</v>
      </c>
      <c r="D4" s="446">
        <f>'CAP.4 Parte 2'!D36</f>
        <v>0</v>
      </c>
      <c r="E4" s="446">
        <f>'CAP.4 Parte 2'!E36</f>
        <v>0</v>
      </c>
      <c r="F4" s="447">
        <f>'CAP.4 Parte 2'!F36</f>
        <v>0</v>
      </c>
      <c r="G4" s="448">
        <f>'CAP.4 Parte 2'!G36</f>
        <v>0</v>
      </c>
      <c r="H4" s="449">
        <f>'CAP.4 Parte 2'!H36</f>
        <v>0</v>
      </c>
      <c r="I4" s="449">
        <f>'CAP.4 Parte 2'!I36</f>
        <v>0</v>
      </c>
      <c r="J4" s="447">
        <f>'CAP.4 Parte 2'!J36</f>
        <v>0</v>
      </c>
    </row>
    <row r="5" spans="1:11" x14ac:dyDescent="0.2">
      <c r="A5" s="1022"/>
      <c r="B5" s="1023"/>
      <c r="C5" s="303"/>
      <c r="D5" s="304"/>
      <c r="E5" s="304"/>
      <c r="F5" s="363"/>
      <c r="G5" s="406"/>
      <c r="H5" s="407"/>
      <c r="I5" s="407"/>
      <c r="J5" s="316"/>
    </row>
    <row r="6" spans="1:11" x14ac:dyDescent="0.2">
      <c r="A6" s="1022"/>
      <c r="B6" s="1023"/>
      <c r="C6" s="303"/>
      <c r="D6" s="304"/>
      <c r="E6" s="304"/>
      <c r="F6" s="363"/>
      <c r="G6" s="406"/>
      <c r="H6" s="407"/>
      <c r="I6" s="407"/>
      <c r="J6" s="316"/>
    </row>
    <row r="7" spans="1:11" x14ac:dyDescent="0.2">
      <c r="A7" s="1022"/>
      <c r="B7" s="1023"/>
      <c r="C7" s="303"/>
      <c r="D7" s="304"/>
      <c r="E7" s="304"/>
      <c r="F7" s="363"/>
      <c r="G7" s="406"/>
      <c r="H7" s="407"/>
      <c r="I7" s="407"/>
      <c r="J7" s="316"/>
    </row>
    <row r="8" spans="1:11" ht="12.75" customHeight="1" x14ac:dyDescent="0.2">
      <c r="A8" s="450" t="s">
        <v>192</v>
      </c>
      <c r="B8" s="1031" t="s">
        <v>256</v>
      </c>
      <c r="C8" s="1041">
        <f>SUM(C10:C35)</f>
        <v>0</v>
      </c>
      <c r="D8" s="1043">
        <f>SUM(D10:D35)</f>
        <v>0</v>
      </c>
      <c r="E8" s="1043">
        <f t="shared" ref="E8:J8" si="0">SUM(E10:E35)</f>
        <v>0</v>
      </c>
      <c r="F8" s="1045">
        <f t="shared" si="0"/>
        <v>0</v>
      </c>
      <c r="G8" s="1035">
        <f t="shared" si="0"/>
        <v>0</v>
      </c>
      <c r="H8" s="1037">
        <f t="shared" si="0"/>
        <v>0</v>
      </c>
      <c r="I8" s="1037">
        <f t="shared" si="0"/>
        <v>0</v>
      </c>
      <c r="J8" s="1039">
        <f t="shared" si="0"/>
        <v>0</v>
      </c>
    </row>
    <row r="9" spans="1:11" ht="22.5" customHeight="1" x14ac:dyDescent="0.2">
      <c r="A9" s="450"/>
      <c r="B9" s="1031"/>
      <c r="C9" s="1042"/>
      <c r="D9" s="1044"/>
      <c r="E9" s="1044"/>
      <c r="F9" s="1046"/>
      <c r="G9" s="1036"/>
      <c r="H9" s="1038"/>
      <c r="I9" s="1038"/>
      <c r="J9" s="1040"/>
    </row>
    <row r="10" spans="1:11" x14ac:dyDescent="0.2">
      <c r="A10" s="317" t="s">
        <v>232</v>
      </c>
      <c r="B10" s="318" t="s">
        <v>1107</v>
      </c>
      <c r="C10" s="319"/>
      <c r="D10" s="320"/>
      <c r="E10" s="320"/>
      <c r="F10" s="364"/>
      <c r="G10" s="408"/>
      <c r="H10" s="409"/>
      <c r="I10" s="409"/>
      <c r="J10" s="410"/>
      <c r="K10" s="290" t="str">
        <f t="shared" ref="K10:K35" si="1">IF(G10&gt;C10,"ERROR","")</f>
        <v/>
      </c>
    </row>
    <row r="11" spans="1:11" x14ac:dyDescent="0.2">
      <c r="A11" s="317" t="s">
        <v>233</v>
      </c>
      <c r="B11" s="318" t="s">
        <v>1108</v>
      </c>
      <c r="C11" s="319"/>
      <c r="D11" s="320"/>
      <c r="E11" s="320"/>
      <c r="F11" s="364"/>
      <c r="G11" s="408"/>
      <c r="H11" s="409"/>
      <c r="I11" s="409"/>
      <c r="J11" s="410"/>
      <c r="K11" s="290" t="str">
        <f t="shared" si="1"/>
        <v/>
      </c>
    </row>
    <row r="12" spans="1:11" x14ac:dyDescent="0.2">
      <c r="A12" s="317" t="s">
        <v>234</v>
      </c>
      <c r="B12" s="318" t="s">
        <v>257</v>
      </c>
      <c r="C12" s="319"/>
      <c r="D12" s="320"/>
      <c r="E12" s="320"/>
      <c r="F12" s="364"/>
      <c r="G12" s="408"/>
      <c r="H12" s="409"/>
      <c r="I12" s="409"/>
      <c r="J12" s="410"/>
      <c r="K12" s="290" t="str">
        <f t="shared" si="1"/>
        <v/>
      </c>
    </row>
    <row r="13" spans="1:11" x14ac:dyDescent="0.2">
      <c r="A13" s="317" t="s">
        <v>235</v>
      </c>
      <c r="B13" s="317" t="s">
        <v>1109</v>
      </c>
      <c r="C13" s="319"/>
      <c r="D13" s="320"/>
      <c r="E13" s="320"/>
      <c r="F13" s="364"/>
      <c r="G13" s="408"/>
      <c r="H13" s="409"/>
      <c r="I13" s="409"/>
      <c r="J13" s="410"/>
      <c r="K13" s="290" t="str">
        <f t="shared" si="1"/>
        <v/>
      </c>
    </row>
    <row r="14" spans="1:11" x14ac:dyDescent="0.2">
      <c r="A14" s="317" t="s">
        <v>236</v>
      </c>
      <c r="B14" s="318" t="s">
        <v>258</v>
      </c>
      <c r="C14" s="319"/>
      <c r="D14" s="320"/>
      <c r="E14" s="320"/>
      <c r="F14" s="364"/>
      <c r="G14" s="408"/>
      <c r="H14" s="409"/>
      <c r="I14" s="409"/>
      <c r="J14" s="410"/>
      <c r="K14" s="290" t="str">
        <f t="shared" si="1"/>
        <v/>
      </c>
    </row>
    <row r="15" spans="1:11" ht="25.5" x14ac:dyDescent="0.2">
      <c r="A15" s="317" t="s">
        <v>237</v>
      </c>
      <c r="B15" s="318" t="s">
        <v>1110</v>
      </c>
      <c r="C15" s="319"/>
      <c r="D15" s="320"/>
      <c r="E15" s="320"/>
      <c r="F15" s="364"/>
      <c r="G15" s="408"/>
      <c r="H15" s="409"/>
      <c r="I15" s="409"/>
      <c r="J15" s="410"/>
      <c r="K15" s="290" t="str">
        <f t="shared" si="1"/>
        <v/>
      </c>
    </row>
    <row r="16" spans="1:11" x14ac:dyDescent="0.2">
      <c r="A16" s="317" t="s">
        <v>238</v>
      </c>
      <c r="B16" s="318" t="s">
        <v>623</v>
      </c>
      <c r="C16" s="319"/>
      <c r="D16" s="320"/>
      <c r="E16" s="320"/>
      <c r="F16" s="364"/>
      <c r="G16" s="408"/>
      <c r="H16" s="409"/>
      <c r="I16" s="409"/>
      <c r="J16" s="410"/>
      <c r="K16" s="290" t="str">
        <f t="shared" si="1"/>
        <v/>
      </c>
    </row>
    <row r="17" spans="1:11" x14ac:dyDescent="0.2">
      <c r="A17" s="317" t="s">
        <v>239</v>
      </c>
      <c r="B17" s="318" t="s">
        <v>1111</v>
      </c>
      <c r="C17" s="319"/>
      <c r="D17" s="320"/>
      <c r="E17" s="320"/>
      <c r="F17" s="364"/>
      <c r="G17" s="408"/>
      <c r="H17" s="409"/>
      <c r="I17" s="409"/>
      <c r="J17" s="410"/>
      <c r="K17" s="290" t="str">
        <f t="shared" si="1"/>
        <v/>
      </c>
    </row>
    <row r="18" spans="1:11" x14ac:dyDescent="0.2">
      <c r="A18" s="317" t="s">
        <v>240</v>
      </c>
      <c r="B18" s="318" t="s">
        <v>624</v>
      </c>
      <c r="C18" s="319"/>
      <c r="D18" s="320"/>
      <c r="E18" s="320"/>
      <c r="F18" s="364"/>
      <c r="G18" s="408"/>
      <c r="H18" s="409"/>
      <c r="I18" s="409"/>
      <c r="J18" s="410"/>
      <c r="K18" s="290" t="str">
        <f t="shared" si="1"/>
        <v/>
      </c>
    </row>
    <row r="19" spans="1:11" x14ac:dyDescent="0.2">
      <c r="A19" s="317" t="s">
        <v>241</v>
      </c>
      <c r="B19" s="318" t="s">
        <v>625</v>
      </c>
      <c r="C19" s="319"/>
      <c r="D19" s="320"/>
      <c r="E19" s="320"/>
      <c r="F19" s="364"/>
      <c r="G19" s="408"/>
      <c r="H19" s="409"/>
      <c r="I19" s="409"/>
      <c r="J19" s="410"/>
      <c r="K19" s="290" t="str">
        <f t="shared" si="1"/>
        <v/>
      </c>
    </row>
    <row r="20" spans="1:11" x14ac:dyDescent="0.2">
      <c r="A20" s="317" t="s">
        <v>242</v>
      </c>
      <c r="B20" s="318" t="s">
        <v>1112</v>
      </c>
      <c r="C20" s="319"/>
      <c r="D20" s="320"/>
      <c r="E20" s="320"/>
      <c r="F20" s="364"/>
      <c r="G20" s="408"/>
      <c r="H20" s="409"/>
      <c r="I20" s="409"/>
      <c r="J20" s="410"/>
      <c r="K20" s="290" t="str">
        <f t="shared" si="1"/>
        <v/>
      </c>
    </row>
    <row r="21" spans="1:11" x14ac:dyDescent="0.2">
      <c r="A21" s="317" t="s">
        <v>243</v>
      </c>
      <c r="B21" s="318" t="s">
        <v>1055</v>
      </c>
      <c r="C21" s="319"/>
      <c r="D21" s="320"/>
      <c r="E21" s="320"/>
      <c r="F21" s="364"/>
      <c r="G21" s="408"/>
      <c r="H21" s="409"/>
      <c r="I21" s="409"/>
      <c r="J21" s="410"/>
      <c r="K21" s="290" t="str">
        <f t="shared" si="1"/>
        <v/>
      </c>
    </row>
    <row r="22" spans="1:11" ht="25.5" x14ac:dyDescent="0.2">
      <c r="A22" s="317" t="s">
        <v>244</v>
      </c>
      <c r="B22" s="318" t="s">
        <v>1113</v>
      </c>
      <c r="C22" s="319"/>
      <c r="D22" s="320"/>
      <c r="E22" s="320"/>
      <c r="F22" s="364"/>
      <c r="G22" s="408"/>
      <c r="H22" s="409"/>
      <c r="I22" s="409"/>
      <c r="J22" s="410"/>
      <c r="K22" s="290" t="str">
        <f t="shared" si="1"/>
        <v/>
      </c>
    </row>
    <row r="23" spans="1:11" x14ac:dyDescent="0.2">
      <c r="A23" s="317" t="s">
        <v>245</v>
      </c>
      <c r="B23" s="318" t="s">
        <v>728</v>
      </c>
      <c r="C23" s="319"/>
      <c r="D23" s="320"/>
      <c r="E23" s="320"/>
      <c r="F23" s="364"/>
      <c r="G23" s="408"/>
      <c r="H23" s="409"/>
      <c r="I23" s="409"/>
      <c r="J23" s="410"/>
      <c r="K23" s="290" t="str">
        <f t="shared" si="1"/>
        <v/>
      </c>
    </row>
    <row r="24" spans="1:11" x14ac:dyDescent="0.2">
      <c r="A24" s="317" t="s">
        <v>246</v>
      </c>
      <c r="B24" s="411" t="s">
        <v>1114</v>
      </c>
      <c r="C24" s="319"/>
      <c r="D24" s="320"/>
      <c r="E24" s="320"/>
      <c r="F24" s="364"/>
      <c r="G24" s="408"/>
      <c r="H24" s="409"/>
      <c r="I24" s="409"/>
      <c r="J24" s="410"/>
      <c r="K24" s="290" t="str">
        <f t="shared" si="1"/>
        <v/>
      </c>
    </row>
    <row r="25" spans="1:11" x14ac:dyDescent="0.2">
      <c r="A25" s="317" t="s">
        <v>247</v>
      </c>
      <c r="B25" s="318" t="s">
        <v>1115</v>
      </c>
      <c r="C25" s="319"/>
      <c r="D25" s="320"/>
      <c r="E25" s="320"/>
      <c r="F25" s="364"/>
      <c r="G25" s="408"/>
      <c r="H25" s="409"/>
      <c r="I25" s="409"/>
      <c r="J25" s="410"/>
      <c r="K25" s="290" t="str">
        <f t="shared" si="1"/>
        <v/>
      </c>
    </row>
    <row r="26" spans="1:11" x14ac:dyDescent="0.2">
      <c r="A26" s="317" t="s">
        <v>248</v>
      </c>
      <c r="B26" s="318" t="s">
        <v>1116</v>
      </c>
      <c r="C26" s="319"/>
      <c r="D26" s="320"/>
      <c r="E26" s="320"/>
      <c r="F26" s="364"/>
      <c r="G26" s="408"/>
      <c r="H26" s="409"/>
      <c r="I26" s="409"/>
      <c r="J26" s="410"/>
      <c r="K26" s="290" t="str">
        <f t="shared" si="1"/>
        <v/>
      </c>
    </row>
    <row r="27" spans="1:11" x14ac:dyDescent="0.2">
      <c r="A27" s="317" t="s">
        <v>249</v>
      </c>
      <c r="B27" s="318" t="s">
        <v>1117</v>
      </c>
      <c r="C27" s="319"/>
      <c r="D27" s="320"/>
      <c r="E27" s="320"/>
      <c r="F27" s="364"/>
      <c r="G27" s="408"/>
      <c r="H27" s="409"/>
      <c r="I27" s="409"/>
      <c r="J27" s="410"/>
      <c r="K27" s="290" t="str">
        <f t="shared" si="1"/>
        <v/>
      </c>
    </row>
    <row r="28" spans="1:11" x14ac:dyDescent="0.2">
      <c r="A28" s="317" t="s">
        <v>250</v>
      </c>
      <c r="B28" s="318" t="s">
        <v>627</v>
      </c>
      <c r="C28" s="319"/>
      <c r="D28" s="320"/>
      <c r="E28" s="320"/>
      <c r="F28" s="364"/>
      <c r="G28" s="408"/>
      <c r="H28" s="409"/>
      <c r="I28" s="409"/>
      <c r="J28" s="410"/>
      <c r="K28" s="290" t="str">
        <f t="shared" si="1"/>
        <v/>
      </c>
    </row>
    <row r="29" spans="1:11" x14ac:dyDescent="0.2">
      <c r="A29" s="317" t="s">
        <v>251</v>
      </c>
      <c r="B29" s="318" t="s">
        <v>626</v>
      </c>
      <c r="C29" s="319"/>
      <c r="D29" s="320"/>
      <c r="E29" s="320"/>
      <c r="F29" s="364"/>
      <c r="G29" s="408"/>
      <c r="H29" s="409"/>
      <c r="I29" s="409"/>
      <c r="J29" s="410"/>
      <c r="K29" s="290" t="str">
        <f t="shared" si="1"/>
        <v/>
      </c>
    </row>
    <row r="30" spans="1:11" x14ac:dyDescent="0.2">
      <c r="A30" s="317" t="s">
        <v>252</v>
      </c>
      <c r="B30" s="318" t="s">
        <v>1118</v>
      </c>
      <c r="C30" s="319"/>
      <c r="D30" s="320"/>
      <c r="E30" s="320"/>
      <c r="F30" s="364"/>
      <c r="G30" s="408"/>
      <c r="H30" s="409"/>
      <c r="I30" s="409"/>
      <c r="J30" s="410"/>
      <c r="K30" s="290" t="str">
        <f t="shared" si="1"/>
        <v/>
      </c>
    </row>
    <row r="31" spans="1:11" x14ac:dyDescent="0.2">
      <c r="A31" s="317" t="s">
        <v>253</v>
      </c>
      <c r="B31" s="318" t="s">
        <v>1119</v>
      </c>
      <c r="C31" s="319"/>
      <c r="D31" s="320"/>
      <c r="E31" s="320"/>
      <c r="F31" s="364"/>
      <c r="G31" s="408"/>
      <c r="H31" s="409"/>
      <c r="I31" s="409"/>
      <c r="J31" s="410"/>
      <c r="K31" s="290" t="str">
        <f t="shared" si="1"/>
        <v/>
      </c>
    </row>
    <row r="32" spans="1:11" x14ac:dyDescent="0.2">
      <c r="A32" s="317" t="s">
        <v>254</v>
      </c>
      <c r="B32" s="329" t="s">
        <v>259</v>
      </c>
      <c r="C32" s="412"/>
      <c r="D32" s="414"/>
      <c r="E32" s="414"/>
      <c r="F32" s="415"/>
      <c r="G32" s="416"/>
      <c r="H32" s="417"/>
      <c r="I32" s="417"/>
      <c r="J32" s="418"/>
      <c r="K32" s="290" t="str">
        <f t="shared" si="1"/>
        <v/>
      </c>
    </row>
    <row r="33" spans="1:11" x14ac:dyDescent="0.2">
      <c r="A33" s="317" t="s">
        <v>255</v>
      </c>
      <c r="B33" s="329" t="s">
        <v>148</v>
      </c>
      <c r="C33" s="412"/>
      <c r="D33" s="413"/>
      <c r="E33" s="414"/>
      <c r="F33" s="415"/>
      <c r="G33" s="416"/>
      <c r="H33" s="417"/>
      <c r="I33" s="417"/>
      <c r="J33" s="418"/>
      <c r="K33" s="290" t="str">
        <f t="shared" si="1"/>
        <v/>
      </c>
    </row>
    <row r="34" spans="1:11" x14ac:dyDescent="0.2">
      <c r="A34" s="317" t="s">
        <v>260</v>
      </c>
      <c r="B34" s="329" t="s">
        <v>729</v>
      </c>
      <c r="C34" s="412"/>
      <c r="D34" s="413"/>
      <c r="E34" s="414"/>
      <c r="F34" s="415"/>
      <c r="G34" s="416"/>
      <c r="H34" s="417"/>
      <c r="I34" s="417"/>
      <c r="J34" s="418"/>
      <c r="K34" s="290" t="str">
        <f t="shared" si="1"/>
        <v/>
      </c>
    </row>
    <row r="35" spans="1:11" ht="13.5" thickBot="1" x14ac:dyDescent="0.25">
      <c r="A35" s="325" t="s">
        <v>261</v>
      </c>
      <c r="B35" s="331" t="s">
        <v>1120</v>
      </c>
      <c r="C35" s="332"/>
      <c r="D35" s="333"/>
      <c r="E35" s="333"/>
      <c r="F35" s="377"/>
      <c r="G35" s="426"/>
      <c r="H35" s="427"/>
      <c r="I35" s="427"/>
      <c r="J35" s="428"/>
      <c r="K35" s="290" t="str">
        <f t="shared" si="1"/>
        <v/>
      </c>
    </row>
    <row r="36" spans="1:11" s="203" customFormat="1" x14ac:dyDescent="0.2"/>
    <row r="37" spans="1:11" s="203" customFormat="1" ht="13.5" thickBot="1" x14ac:dyDescent="0.25"/>
    <row r="38" spans="1:11" s="203" customFormat="1" ht="16.5" customHeight="1" thickBot="1" x14ac:dyDescent="0.25">
      <c r="A38" s="1024" t="s">
        <v>749</v>
      </c>
      <c r="B38" s="1025"/>
      <c r="C38" s="338">
        <f>SUM(C4,C8)</f>
        <v>0</v>
      </c>
      <c r="D38" s="338">
        <f t="shared" ref="D38:J38" si="2">SUM(D4,D8)</f>
        <v>0</v>
      </c>
      <c r="E38" s="338">
        <f t="shared" si="2"/>
        <v>0</v>
      </c>
      <c r="F38" s="338">
        <f t="shared" si="2"/>
        <v>0</v>
      </c>
      <c r="G38" s="338">
        <f t="shared" si="2"/>
        <v>0</v>
      </c>
      <c r="H38" s="338">
        <f t="shared" si="2"/>
        <v>0</v>
      </c>
      <c r="I38" s="338">
        <f t="shared" si="2"/>
        <v>0</v>
      </c>
      <c r="J38" s="338">
        <f t="shared" si="2"/>
        <v>0</v>
      </c>
    </row>
    <row r="39" spans="1:11" s="203" customFormat="1" x14ac:dyDescent="0.2">
      <c r="J39" s="339">
        <f>COUNTIFS(K10:K35,"ERROR")</f>
        <v>0</v>
      </c>
    </row>
    <row r="40" spans="1:11" s="203" customFormat="1" x14ac:dyDescent="0.2">
      <c r="A40" s="290" t="str">
        <f>IF(J39=0,"","    ERROR: Gasto en Navarra no puede ser superior a Gasto en España")</f>
        <v/>
      </c>
    </row>
    <row r="41" spans="1:11" s="203" customFormat="1" x14ac:dyDescent="0.2"/>
    <row r="42" spans="1:11" s="203" customFormat="1" x14ac:dyDescent="0.2">
      <c r="A42" s="345" t="s">
        <v>743</v>
      </c>
      <c r="B42" s="344" t="s">
        <v>768</v>
      </c>
      <c r="C42" s="344"/>
      <c r="D42" s="341"/>
      <c r="E42" s="342"/>
      <c r="F42" s="343"/>
      <c r="G42" s="341" t="s">
        <v>769</v>
      </c>
      <c r="H42" s="342"/>
      <c r="I42" s="343"/>
      <c r="J42" s="343"/>
    </row>
    <row r="43" spans="1:11" s="203" customFormat="1" x14ac:dyDescent="0.2">
      <c r="A43" s="345" t="s">
        <v>744</v>
      </c>
      <c r="B43" s="346" t="s">
        <v>745</v>
      </c>
      <c r="C43" s="344"/>
      <c r="D43" s="341"/>
      <c r="E43" s="342"/>
      <c r="F43" s="343"/>
      <c r="G43" s="342" t="s">
        <v>746</v>
      </c>
      <c r="H43" s="342"/>
      <c r="I43" s="343"/>
      <c r="J43" s="343"/>
    </row>
    <row r="44" spans="1:11" s="203" customFormat="1" x14ac:dyDescent="0.2">
      <c r="A44" s="345"/>
      <c r="B44" s="378"/>
      <c r="C44" s="344"/>
      <c r="D44" s="341"/>
      <c r="E44" s="342"/>
      <c r="F44" s="343"/>
      <c r="G44" s="342"/>
      <c r="H44" s="342"/>
      <c r="I44" s="343"/>
      <c r="J44" s="343"/>
    </row>
    <row r="45" spans="1:11" s="203" customFormat="1" ht="15" x14ac:dyDescent="0.25">
      <c r="A45" s="379"/>
      <c r="B45" s="378"/>
      <c r="C45" s="342"/>
      <c r="D45" s="342"/>
      <c r="E45" s="342"/>
      <c r="F45" s="343"/>
      <c r="G45" s="342" t="s">
        <v>1024</v>
      </c>
      <c r="H45" s="342"/>
      <c r="I45" s="343"/>
      <c r="J45" s="343"/>
    </row>
    <row r="46" spans="1:11" x14ac:dyDescent="0.2">
      <c r="A46" s="397"/>
      <c r="B46" s="398"/>
      <c r="C46" s="399"/>
      <c r="D46" s="399"/>
      <c r="E46" s="399"/>
      <c r="F46" s="400"/>
      <c r="G46" s="400"/>
      <c r="H46" s="399"/>
      <c r="I46" s="400"/>
      <c r="J46" s="400"/>
    </row>
    <row r="47" spans="1:11" ht="16.5" x14ac:dyDescent="0.3">
      <c r="A47" s="385"/>
      <c r="B47" s="386"/>
    </row>
  </sheetData>
  <sheetProtection password="CD7A" sheet="1" objects="1" scenarios="1"/>
  <mergeCells count="21">
    <mergeCell ref="A38:B38"/>
    <mergeCell ref="C8:C9"/>
    <mergeCell ref="D8:D9"/>
    <mergeCell ref="C1:F1"/>
    <mergeCell ref="G1:J1"/>
    <mergeCell ref="G2:G3"/>
    <mergeCell ref="H2:I2"/>
    <mergeCell ref="A7:B7"/>
    <mergeCell ref="E8:E9"/>
    <mergeCell ref="F8:F9"/>
    <mergeCell ref="J2:J3"/>
    <mergeCell ref="D2:E2"/>
    <mergeCell ref="F2:F3"/>
    <mergeCell ref="A3:B3"/>
    <mergeCell ref="A5:B5"/>
    <mergeCell ref="A6:B6"/>
    <mergeCell ref="G8:G9"/>
    <mergeCell ref="H8:H9"/>
    <mergeCell ref="I8:I9"/>
    <mergeCell ref="J8:J9"/>
    <mergeCell ref="B8:B9"/>
  </mergeCells>
  <phoneticPr fontId="3" type="noConversion"/>
  <pageMargins left="0.59055118110236227" right="0.59055118110236227" top="0.78740157480314965" bottom="0.78740157480314965" header="0" footer="0"/>
  <pageSetup paperSize="9" scale="78" fitToHeight="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16</vt:i4>
      </vt:variant>
    </vt:vector>
  </HeadingPairs>
  <TitlesOfParts>
    <vt:vector size="42" baseType="lpstr">
      <vt:lpstr>INSTRUCCIONES</vt:lpstr>
      <vt:lpstr>PRESENTACIÓN</vt:lpstr>
      <vt:lpstr>PRESUPUESTO TOTAL</vt:lpstr>
      <vt:lpstr>CAP.1</vt:lpstr>
      <vt:lpstr>CAP.2</vt:lpstr>
      <vt:lpstr>CAP.3</vt:lpstr>
      <vt:lpstr>CAP.4</vt:lpstr>
      <vt:lpstr>CAP.4 Parte 2</vt:lpstr>
      <vt:lpstr>CAP.4 Parte 3</vt:lpstr>
      <vt:lpstr>CAP.4 Parte 4</vt:lpstr>
      <vt:lpstr>CAP.5</vt:lpstr>
      <vt:lpstr>CAP.5 Parte 2</vt:lpstr>
      <vt:lpstr>CAP.5 Parte 3</vt:lpstr>
      <vt:lpstr>CAP.6</vt:lpstr>
      <vt:lpstr>CAP.7</vt:lpstr>
      <vt:lpstr>CAP.8</vt:lpstr>
      <vt:lpstr>CAP.9</vt:lpstr>
      <vt:lpstr>CAP.10</vt:lpstr>
      <vt:lpstr>CAP.11</vt:lpstr>
      <vt:lpstr>CAP.12</vt:lpstr>
      <vt:lpstr>PTO. PERIODO SUBVENCIONABLE</vt:lpstr>
      <vt:lpstr>PRESUPUESTO ACEPTADO</vt:lpstr>
      <vt:lpstr>PLAN DE FINANCIACIÓN</vt:lpstr>
      <vt:lpstr>Anexo I.A. Solicitud</vt:lpstr>
      <vt:lpstr>Anexo I.B. D.R. Gasto Navarra</vt:lpstr>
      <vt:lpstr>RESUMEN D.E.</vt:lpstr>
      <vt:lpstr>'Anexo I.A. Solicitud'!Área_de_impresión</vt:lpstr>
      <vt:lpstr>CAP.1!Área_de_impresión</vt:lpstr>
      <vt:lpstr>CAP.10!Área_de_impresión</vt:lpstr>
      <vt:lpstr>CAP.11!Área_de_impresión</vt:lpstr>
      <vt:lpstr>CAP.12!Área_de_impresión</vt:lpstr>
      <vt:lpstr>CAP.2!Área_de_impresión</vt:lpstr>
      <vt:lpstr>CAP.3!Área_de_impresión</vt:lpstr>
      <vt:lpstr>CAP.4!Área_de_impresión</vt:lpstr>
      <vt:lpstr>'CAP.4 Parte 3'!Área_de_impresión</vt:lpstr>
      <vt:lpstr>'CAP.4 Parte 4'!Área_de_impresión</vt:lpstr>
      <vt:lpstr>CAP.5!Área_de_impresión</vt:lpstr>
      <vt:lpstr>'CAP.5 Parte 3'!Área_de_impresión</vt:lpstr>
      <vt:lpstr>CAP.6!Área_de_impresión</vt:lpstr>
      <vt:lpstr>CAP.7!Área_de_impresión</vt:lpstr>
      <vt:lpstr>CAP.8!Área_de_impresión</vt:lpstr>
      <vt:lpstr>CAP.9!Área_de_impresión</vt:lpstr>
    </vt:vector>
  </TitlesOfParts>
  <Company>Dark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Cloti</dc:creator>
  <cp:lastModifiedBy>X002133</cp:lastModifiedBy>
  <cp:lastPrinted>2023-05-02T07:35:22Z</cp:lastPrinted>
  <dcterms:created xsi:type="dcterms:W3CDTF">2009-01-29T11:46:14Z</dcterms:created>
  <dcterms:modified xsi:type="dcterms:W3CDTF">2023-06-09T11:30:36Z</dcterms:modified>
</cp:coreProperties>
</file>