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ATOS\2025\CONVOCATORIAS DE AYUDAS 2025\GENERAZINEMA 2025\3. FESTIVALES (546)\TRAMITACIÓN EXPEDIENTE OF BASES\ANEXOS 2025\"/>
    </mc:Choice>
  </mc:AlternateContent>
  <bookViews>
    <workbookView xWindow="-105" yWindow="-105" windowWidth="23250" windowHeight="12570"/>
  </bookViews>
  <sheets>
    <sheet name="Instrucciones" sheetId="16" r:id="rId1"/>
    <sheet name="PRESUPUESTO TOTAL" sheetId="27" r:id="rId2"/>
    <sheet name=" PTO. PERIODO SUBVENCIONABLE" sheetId="28" r:id="rId3"/>
    <sheet name="GASTOS SALARIALES Y DE SS" sheetId="24" r:id="rId4"/>
    <sheet name="NOTAS" sheetId="13" r:id="rId5"/>
    <sheet name="FINANCIACIÓN GARANTIZADA" sheetId="19" r:id="rId6"/>
    <sheet name="PRESUPUESTO ACEPTADO" sheetId="20" r:id="rId7"/>
    <sheet name="Anexo I.A. Solicitud" sheetId="21" r:id="rId8"/>
    <sheet name="Anexo I. B. Memoria" sheetId="23" r:id="rId9"/>
    <sheet name="DATOS" sheetId="29" state="hidden" r:id="rId10"/>
    <sheet name="LOCALIDADES" sheetId="30" state="hidden" r:id="rId11"/>
    <sheet name="PAÍSES" sheetId="31" state="hidden" r:id="rId12"/>
    <sheet name="DESPLEGABLES" sheetId="32" state="hidden" r:id="rId13"/>
  </sheets>
  <calcPr calcId="162913"/>
</workbook>
</file>

<file path=xl/calcChain.xml><?xml version="1.0" encoding="utf-8"?>
<calcChain xmlns="http://schemas.openxmlformats.org/spreadsheetml/2006/main">
  <c r="J124" i="28" l="1"/>
  <c r="B332" i="29"/>
  <c r="E323" i="29"/>
  <c r="E324" i="29"/>
  <c r="E325" i="29"/>
  <c r="E326" i="29"/>
  <c r="E327" i="29"/>
  <c r="E328" i="29"/>
  <c r="E329" i="29"/>
  <c r="E330" i="29"/>
  <c r="E331" i="29"/>
  <c r="E322" i="29"/>
  <c r="B323" i="29"/>
  <c r="B324" i="29"/>
  <c r="B325" i="29"/>
  <c r="B326" i="29"/>
  <c r="B327" i="29"/>
  <c r="B328" i="29"/>
  <c r="B329" i="29"/>
  <c r="B330" i="29"/>
  <c r="B331" i="29"/>
  <c r="B322" i="29"/>
  <c r="E321" i="29"/>
  <c r="B321" i="29"/>
  <c r="B320" i="29"/>
  <c r="B319" i="29"/>
  <c r="C317" i="29"/>
  <c r="B314" i="29"/>
  <c r="B312" i="29"/>
  <c r="B292" i="29"/>
  <c r="B293" i="29"/>
  <c r="B294" i="29"/>
  <c r="B295" i="29"/>
  <c r="B296" i="29"/>
  <c r="B297" i="29"/>
  <c r="B298" i="29"/>
  <c r="B299" i="29"/>
  <c r="B300" i="29"/>
  <c r="B301" i="29"/>
  <c r="B302" i="29"/>
  <c r="B303" i="29"/>
  <c r="B304" i="29"/>
  <c r="B305" i="29"/>
  <c r="B306" i="29"/>
  <c r="B307" i="29"/>
  <c r="B308" i="29"/>
  <c r="B309" i="29"/>
  <c r="B310" i="29"/>
  <c r="B291" i="29"/>
  <c r="B290" i="29"/>
  <c r="B289" i="29"/>
  <c r="B269" i="29"/>
  <c r="B270" i="29"/>
  <c r="B271" i="29"/>
  <c r="B272" i="29"/>
  <c r="B273" i="29"/>
  <c r="B274" i="29"/>
  <c r="B275" i="29"/>
  <c r="B276" i="29"/>
  <c r="B277" i="29"/>
  <c r="B278" i="29"/>
  <c r="B279" i="29"/>
  <c r="B280" i="29"/>
  <c r="B281" i="29"/>
  <c r="B282" i="29"/>
  <c r="B283" i="29"/>
  <c r="B284" i="29"/>
  <c r="B285" i="29"/>
  <c r="B286" i="29"/>
  <c r="B287" i="29"/>
  <c r="B268" i="29"/>
  <c r="B267" i="29"/>
  <c r="B266" i="29"/>
  <c r="C246" i="29"/>
  <c r="C247" i="29"/>
  <c r="C248" i="29"/>
  <c r="C249" i="29"/>
  <c r="C250" i="29"/>
  <c r="C251" i="29"/>
  <c r="C252" i="29"/>
  <c r="C253" i="29"/>
  <c r="C254" i="29"/>
  <c r="C255" i="29"/>
  <c r="C256" i="29"/>
  <c r="C257" i="29"/>
  <c r="C258" i="29"/>
  <c r="C259" i="29"/>
  <c r="C260" i="29"/>
  <c r="C261" i="29"/>
  <c r="C262" i="29"/>
  <c r="C263" i="29"/>
  <c r="C264" i="29"/>
  <c r="C245" i="29"/>
  <c r="B246" i="29"/>
  <c r="B247" i="29"/>
  <c r="B248" i="29"/>
  <c r="B249" i="29"/>
  <c r="B250" i="29"/>
  <c r="B251" i="29"/>
  <c r="B252" i="29"/>
  <c r="B253" i="29"/>
  <c r="B254" i="29"/>
  <c r="B255" i="29"/>
  <c r="B256" i="29"/>
  <c r="B257" i="29"/>
  <c r="B258" i="29"/>
  <c r="B259" i="29"/>
  <c r="B260" i="29"/>
  <c r="B261" i="29"/>
  <c r="B262" i="29"/>
  <c r="B263" i="29"/>
  <c r="B264" i="29"/>
  <c r="B245" i="29"/>
  <c r="B243" i="29"/>
  <c r="C244" i="29"/>
  <c r="C243" i="29"/>
  <c r="B242" i="29"/>
  <c r="B240" i="29"/>
  <c r="B230" i="29"/>
  <c r="B231" i="29"/>
  <c r="B232" i="29"/>
  <c r="B233" i="29"/>
  <c r="B234" i="29"/>
  <c r="B235" i="29"/>
  <c r="B236" i="29"/>
  <c r="B237" i="29"/>
  <c r="B238" i="29"/>
  <c r="B229" i="29"/>
  <c r="B228" i="29"/>
  <c r="B227" i="29"/>
  <c r="B217" i="29"/>
  <c r="B218" i="29"/>
  <c r="B219" i="29"/>
  <c r="B220" i="29"/>
  <c r="B221" i="29"/>
  <c r="B222" i="29"/>
  <c r="B223" i="29"/>
  <c r="B224" i="29"/>
  <c r="B225" i="29"/>
  <c r="B216" i="29"/>
  <c r="B215" i="29"/>
  <c r="B214" i="29"/>
  <c r="B204" i="29"/>
  <c r="B205" i="29"/>
  <c r="B206" i="29"/>
  <c r="B207" i="29"/>
  <c r="B208" i="29"/>
  <c r="B209" i="29"/>
  <c r="B210" i="29"/>
  <c r="B211" i="29"/>
  <c r="B212" i="29"/>
  <c r="B203" i="29"/>
  <c r="B202" i="29"/>
  <c r="B201" i="29"/>
  <c r="B191" i="29"/>
  <c r="B192" i="29"/>
  <c r="B193" i="29"/>
  <c r="B194" i="29"/>
  <c r="B195" i="29"/>
  <c r="B196" i="29"/>
  <c r="B197" i="29"/>
  <c r="B198" i="29"/>
  <c r="B199" i="29"/>
  <c r="B190" i="29"/>
  <c r="B189" i="29"/>
  <c r="B188" i="29"/>
  <c r="B178" i="29"/>
  <c r="B179" i="29"/>
  <c r="B180" i="29"/>
  <c r="B181" i="29"/>
  <c r="B182" i="29"/>
  <c r="B183" i="29"/>
  <c r="B184" i="29"/>
  <c r="B185" i="29"/>
  <c r="B186" i="29"/>
  <c r="B177" i="29"/>
  <c r="B176" i="29"/>
  <c r="B175" i="29"/>
  <c r="B165" i="29"/>
  <c r="B166" i="29"/>
  <c r="B167" i="29"/>
  <c r="B168" i="29"/>
  <c r="B169" i="29"/>
  <c r="B170" i="29"/>
  <c r="B171" i="29"/>
  <c r="B172" i="29"/>
  <c r="B173" i="29"/>
  <c r="B164" i="29"/>
  <c r="B163" i="29"/>
  <c r="B162" i="29"/>
  <c r="B152" i="29"/>
  <c r="B153" i="29"/>
  <c r="B154" i="29"/>
  <c r="B155" i="29"/>
  <c r="B156" i="29"/>
  <c r="B157" i="29"/>
  <c r="B158" i="29"/>
  <c r="B159" i="29"/>
  <c r="B160" i="29"/>
  <c r="B151" i="29"/>
  <c r="B150" i="29"/>
  <c r="B149" i="29"/>
  <c r="B147" i="29"/>
  <c r="B146" i="29"/>
  <c r="B144" i="29"/>
  <c r="B143" i="29"/>
  <c r="B141" i="29"/>
  <c r="B139" i="29"/>
  <c r="C120" i="29"/>
  <c r="C121" i="29"/>
  <c r="C122" i="29"/>
  <c r="C123" i="29"/>
  <c r="C124" i="29"/>
  <c r="C125" i="29"/>
  <c r="C126" i="29"/>
  <c r="C127" i="29"/>
  <c r="C128" i="29"/>
  <c r="C129" i="29"/>
  <c r="C130" i="29"/>
  <c r="C131" i="29"/>
  <c r="C132" i="29"/>
  <c r="C133" i="29"/>
  <c r="C134" i="29"/>
  <c r="C135" i="29"/>
  <c r="C136" i="29"/>
  <c r="C137" i="29"/>
  <c r="C138" i="29"/>
  <c r="C119" i="29"/>
  <c r="B120" i="29"/>
  <c r="B121" i="29"/>
  <c r="B122" i="29"/>
  <c r="B123" i="29"/>
  <c r="B124" i="29"/>
  <c r="B125" i="29"/>
  <c r="B126" i="29"/>
  <c r="B127" i="29"/>
  <c r="B128" i="29"/>
  <c r="B129" i="29"/>
  <c r="B130" i="29"/>
  <c r="B131" i="29"/>
  <c r="B132" i="29"/>
  <c r="B133" i="29"/>
  <c r="B134" i="29"/>
  <c r="B135" i="29"/>
  <c r="B136" i="29"/>
  <c r="B137" i="29"/>
  <c r="B138" i="29"/>
  <c r="B119" i="29"/>
  <c r="C118" i="29"/>
  <c r="B118" i="29"/>
  <c r="B117" i="29"/>
  <c r="B115" i="29"/>
  <c r="H113" i="29"/>
  <c r="H114" i="29"/>
  <c r="H112" i="29"/>
  <c r="B113" i="29"/>
  <c r="B114" i="29"/>
  <c r="B112" i="29"/>
  <c r="E114" i="29"/>
  <c r="H111" i="29"/>
  <c r="E111" i="29"/>
  <c r="B111" i="29"/>
  <c r="B109" i="29"/>
  <c r="C107" i="29"/>
  <c r="J106" i="29"/>
  <c r="G106" i="29"/>
  <c r="E106" i="29"/>
  <c r="C106" i="29"/>
  <c r="B104" i="29"/>
  <c r="B102" i="29"/>
  <c r="B100" i="29"/>
  <c r="B97" i="29"/>
  <c r="E98" i="29"/>
  <c r="E99" i="29"/>
  <c r="E97" i="29"/>
  <c r="D98" i="29"/>
  <c r="D99" i="29"/>
  <c r="D97" i="29"/>
  <c r="B95" i="29"/>
  <c r="B93" i="29"/>
  <c r="B91" i="29"/>
  <c r="E24" i="23" l="1"/>
  <c r="E113" i="29" s="1"/>
  <c r="E25" i="23"/>
  <c r="E23" i="23"/>
  <c r="E112" i="29" s="1"/>
  <c r="N242" i="23" l="1"/>
  <c r="N331" i="29" s="1"/>
  <c r="N149" i="23"/>
  <c r="N238" i="29" s="1"/>
  <c r="N136" i="23"/>
  <c r="N225" i="29" s="1"/>
  <c r="N123" i="23"/>
  <c r="N212" i="29" s="1"/>
  <c r="N110" i="23"/>
  <c r="N199" i="29" s="1"/>
  <c r="N97" i="23"/>
  <c r="N186" i="29" s="1"/>
  <c r="N84" i="23"/>
  <c r="N173" i="29" s="1"/>
  <c r="F89" i="29" l="1"/>
  <c r="G87" i="29"/>
  <c r="F87" i="29"/>
  <c r="B87" i="29"/>
  <c r="G86" i="29"/>
  <c r="F86" i="29"/>
  <c r="B86" i="29"/>
  <c r="G85" i="29"/>
  <c r="F85" i="29"/>
  <c r="B85" i="29"/>
  <c r="G84" i="29"/>
  <c r="F84" i="29"/>
  <c r="B84" i="29"/>
  <c r="G83" i="29"/>
  <c r="F83" i="29"/>
  <c r="B83" i="29"/>
  <c r="G82" i="29"/>
  <c r="F82" i="29"/>
  <c r="B82" i="29"/>
  <c r="G81" i="29"/>
  <c r="F81" i="29"/>
  <c r="B80" i="29"/>
  <c r="J78" i="29"/>
  <c r="I78" i="29"/>
  <c r="G78" i="29"/>
  <c r="F78" i="29"/>
  <c r="B78" i="29"/>
  <c r="J77" i="29"/>
  <c r="I77" i="29"/>
  <c r="G77" i="29"/>
  <c r="F77" i="29"/>
  <c r="B77" i="29"/>
  <c r="J76" i="29"/>
  <c r="I76" i="29"/>
  <c r="G76" i="29"/>
  <c r="F76" i="29"/>
  <c r="B76" i="29"/>
  <c r="J75" i="29"/>
  <c r="I75" i="29"/>
  <c r="G75" i="29"/>
  <c r="F75" i="29"/>
  <c r="B75" i="29"/>
  <c r="J74" i="29"/>
  <c r="I74" i="29"/>
  <c r="G74" i="29"/>
  <c r="F74" i="29"/>
  <c r="B73" i="29"/>
  <c r="G70" i="29"/>
  <c r="F70" i="29"/>
  <c r="B70" i="29"/>
  <c r="J69" i="29"/>
  <c r="G69" i="29"/>
  <c r="F69" i="29"/>
  <c r="B68" i="29"/>
  <c r="J66" i="29"/>
  <c r="I66" i="29"/>
  <c r="G66" i="29"/>
  <c r="F66" i="29"/>
  <c r="B66" i="29"/>
  <c r="J65" i="29"/>
  <c r="I65" i="29"/>
  <c r="G65" i="29"/>
  <c r="F65" i="29"/>
  <c r="B64" i="29"/>
  <c r="J62" i="29"/>
  <c r="I62" i="29"/>
  <c r="G62" i="29"/>
  <c r="F62" i="29"/>
  <c r="B62" i="29"/>
  <c r="J61" i="29"/>
  <c r="I61" i="29"/>
  <c r="G61" i="29"/>
  <c r="F61" i="29"/>
  <c r="B60" i="29"/>
  <c r="S59" i="29"/>
  <c r="J58" i="29"/>
  <c r="I58" i="29"/>
  <c r="G58" i="29"/>
  <c r="F58" i="29"/>
  <c r="B58" i="29"/>
  <c r="J57" i="29"/>
  <c r="I57" i="29"/>
  <c r="G57" i="29"/>
  <c r="F57" i="29"/>
  <c r="B57" i="29"/>
  <c r="S56" i="29"/>
  <c r="R56" i="29"/>
  <c r="J56" i="29"/>
  <c r="I56" i="29"/>
  <c r="G56" i="29"/>
  <c r="F56" i="29"/>
  <c r="B56" i="29"/>
  <c r="S55" i="29"/>
  <c r="S61" i="29" s="1"/>
  <c r="R55" i="29"/>
  <c r="J55" i="29"/>
  <c r="I55" i="29"/>
  <c r="G55" i="29"/>
  <c r="F55" i="29"/>
  <c r="B55" i="29"/>
  <c r="J54" i="29"/>
  <c r="I54" i="29"/>
  <c r="G54" i="29"/>
  <c r="F54" i="29"/>
  <c r="B54" i="29"/>
  <c r="J53" i="29"/>
  <c r="I53" i="29"/>
  <c r="G53" i="29"/>
  <c r="F53" i="29"/>
  <c r="B53" i="29"/>
  <c r="S52" i="29"/>
  <c r="R52" i="29"/>
  <c r="J52" i="29"/>
  <c r="I52" i="29"/>
  <c r="G52" i="29"/>
  <c r="F52" i="29"/>
  <c r="B51" i="29"/>
  <c r="S49" i="29"/>
  <c r="J49" i="29"/>
  <c r="I49" i="29"/>
  <c r="G49" i="29"/>
  <c r="F49" i="29"/>
  <c r="B49" i="29"/>
  <c r="J48" i="29"/>
  <c r="I48" i="29"/>
  <c r="G48" i="29"/>
  <c r="F48" i="29"/>
  <c r="B48" i="29"/>
  <c r="J47" i="29"/>
  <c r="I47" i="29"/>
  <c r="G47" i="29"/>
  <c r="F47" i="29"/>
  <c r="B47" i="29"/>
  <c r="S46" i="29"/>
  <c r="J46" i="29"/>
  <c r="I46" i="29"/>
  <c r="G46" i="29"/>
  <c r="F46" i="29"/>
  <c r="B45" i="29"/>
  <c r="S43" i="29"/>
  <c r="J43" i="29"/>
  <c r="I43" i="29"/>
  <c r="G43" i="29"/>
  <c r="F43" i="29"/>
  <c r="B43" i="29"/>
  <c r="J42" i="29"/>
  <c r="I42" i="29"/>
  <c r="G42" i="29"/>
  <c r="F42" i="29"/>
  <c r="B42" i="29"/>
  <c r="J41" i="29"/>
  <c r="I41" i="29"/>
  <c r="G41" i="29"/>
  <c r="F41" i="29"/>
  <c r="B41" i="29"/>
  <c r="J40" i="29"/>
  <c r="I40" i="29"/>
  <c r="G40" i="29"/>
  <c r="F40" i="29"/>
  <c r="B39" i="29"/>
  <c r="J37" i="29"/>
  <c r="I37" i="29"/>
  <c r="G37" i="29"/>
  <c r="F37" i="29"/>
  <c r="B37" i="29"/>
  <c r="J36" i="29"/>
  <c r="I36" i="29"/>
  <c r="G36" i="29"/>
  <c r="F36" i="29"/>
  <c r="B36" i="29"/>
  <c r="J35" i="29"/>
  <c r="I35" i="29"/>
  <c r="G35" i="29"/>
  <c r="F35" i="29"/>
  <c r="B35" i="29"/>
  <c r="J34" i="29"/>
  <c r="I34" i="29"/>
  <c r="G34" i="29"/>
  <c r="F34" i="29"/>
  <c r="B33" i="29"/>
  <c r="J31" i="29"/>
  <c r="I31" i="29"/>
  <c r="G31" i="29"/>
  <c r="F31" i="29"/>
  <c r="B31" i="29"/>
  <c r="S30" i="29"/>
  <c r="R30" i="29"/>
  <c r="N30" i="29"/>
  <c r="M30" i="29"/>
  <c r="M35" i="29" s="1"/>
  <c r="J30" i="29"/>
  <c r="I30" i="29"/>
  <c r="G30" i="29"/>
  <c r="F30" i="29"/>
  <c r="B30" i="29"/>
  <c r="S29" i="29"/>
  <c r="R29" i="29"/>
  <c r="N29" i="29"/>
  <c r="M29" i="29"/>
  <c r="M34" i="29" s="1"/>
  <c r="J29" i="29"/>
  <c r="I29" i="29"/>
  <c r="G29" i="29"/>
  <c r="F29" i="29"/>
  <c r="N28" i="29"/>
  <c r="M28" i="29"/>
  <c r="M33" i="29" s="1"/>
  <c r="B28" i="29"/>
  <c r="S27" i="29"/>
  <c r="S26" i="29"/>
  <c r="R26" i="29"/>
  <c r="M26" i="29"/>
  <c r="J26" i="29"/>
  <c r="I26" i="29"/>
  <c r="G26" i="29"/>
  <c r="F26" i="29"/>
  <c r="B26" i="29"/>
  <c r="S25" i="29"/>
  <c r="R25" i="29"/>
  <c r="M25" i="29"/>
  <c r="J25" i="29"/>
  <c r="I25" i="29"/>
  <c r="G25" i="29"/>
  <c r="F25" i="29"/>
  <c r="S24" i="29"/>
  <c r="R24" i="29"/>
  <c r="M24" i="29"/>
  <c r="B24" i="29"/>
  <c r="S23" i="29"/>
  <c r="R23" i="29"/>
  <c r="M23" i="29"/>
  <c r="S22" i="29"/>
  <c r="R22" i="29"/>
  <c r="M22" i="29"/>
  <c r="J22" i="29"/>
  <c r="I22" i="29"/>
  <c r="G22" i="29"/>
  <c r="F22" i="29"/>
  <c r="B22" i="29"/>
  <c r="S21" i="29"/>
  <c r="R21" i="29"/>
  <c r="M21" i="29"/>
  <c r="J21" i="29"/>
  <c r="I21" i="29"/>
  <c r="G21" i="29"/>
  <c r="F21" i="29"/>
  <c r="B21" i="29"/>
  <c r="S20" i="29"/>
  <c r="R20" i="29"/>
  <c r="M20" i="29"/>
  <c r="J20" i="29"/>
  <c r="I20" i="29"/>
  <c r="G20" i="29"/>
  <c r="F20" i="29"/>
  <c r="B20" i="29"/>
  <c r="S19" i="29"/>
  <c r="M19" i="29"/>
  <c r="J19" i="29"/>
  <c r="I19" i="29"/>
  <c r="G19" i="29"/>
  <c r="F19" i="29"/>
  <c r="B19" i="29"/>
  <c r="I18" i="29"/>
  <c r="G18" i="29"/>
  <c r="F18" i="29"/>
  <c r="B17" i="29"/>
  <c r="C12" i="29"/>
  <c r="I9" i="29"/>
  <c r="H9" i="29"/>
  <c r="F9" i="29"/>
  <c r="E9" i="29"/>
  <c r="D9" i="29"/>
  <c r="C9" i="29"/>
  <c r="B9" i="29"/>
  <c r="I6" i="29"/>
  <c r="H6" i="29"/>
  <c r="F6" i="29"/>
  <c r="E6" i="29"/>
  <c r="D6" i="29"/>
  <c r="C6" i="29"/>
  <c r="B6" i="29"/>
  <c r="N221" i="23"/>
  <c r="N310" i="29" s="1"/>
  <c r="N198" i="23"/>
  <c r="N287" i="29" s="1"/>
  <c r="N175" i="23"/>
  <c r="N264" i="29" s="1"/>
  <c r="N71" i="23"/>
  <c r="N160" i="29" s="1"/>
  <c r="N49" i="23"/>
  <c r="N138" i="29" s="1"/>
  <c r="H17" i="23"/>
  <c r="L77" i="21"/>
  <c r="H23" i="21"/>
  <c r="F19" i="21"/>
  <c r="B12" i="29" s="1"/>
  <c r="C25" i="20"/>
  <c r="C24" i="20"/>
  <c r="C23" i="20"/>
  <c r="I20" i="20"/>
  <c r="H20" i="20"/>
  <c r="C20" i="20"/>
  <c r="I19" i="20"/>
  <c r="H19" i="20"/>
  <c r="C19" i="20"/>
  <c r="C18" i="20"/>
  <c r="I17" i="20"/>
  <c r="I16" i="20"/>
  <c r="H16" i="20"/>
  <c r="C16" i="20"/>
  <c r="I15" i="20"/>
  <c r="H15" i="20"/>
  <c r="C15" i="20"/>
  <c r="I14" i="20"/>
  <c r="H14" i="20"/>
  <c r="C14" i="20"/>
  <c r="I13" i="20"/>
  <c r="H13" i="20"/>
  <c r="C13" i="20"/>
  <c r="I12" i="20"/>
  <c r="H12" i="20"/>
  <c r="C12" i="20"/>
  <c r="I11" i="20"/>
  <c r="H11" i="20"/>
  <c r="C11" i="20"/>
  <c r="I10" i="20"/>
  <c r="H10" i="20"/>
  <c r="C10" i="20"/>
  <c r="I9" i="20"/>
  <c r="H9" i="20"/>
  <c r="R19" i="29" s="1"/>
  <c r="C9" i="20"/>
  <c r="F62" i="19"/>
  <c r="F60" i="19"/>
  <c r="F49" i="19"/>
  <c r="F48" i="19"/>
  <c r="G47" i="19"/>
  <c r="G46" i="19"/>
  <c r="G45" i="19"/>
  <c r="G44" i="19"/>
  <c r="G43" i="19"/>
  <c r="G42" i="19"/>
  <c r="G41" i="19"/>
  <c r="G40" i="19"/>
  <c r="G39" i="19"/>
  <c r="E38" i="19"/>
  <c r="G38" i="19" s="1"/>
  <c r="H50" i="19" s="1"/>
  <c r="C50" i="19" s="1"/>
  <c r="F35" i="19"/>
  <c r="E35" i="19"/>
  <c r="G34" i="19"/>
  <c r="G33" i="19"/>
  <c r="G32" i="19"/>
  <c r="G31" i="19"/>
  <c r="G30" i="19"/>
  <c r="G29" i="19"/>
  <c r="G28" i="19"/>
  <c r="G27" i="19"/>
  <c r="G26" i="19"/>
  <c r="G25" i="19"/>
  <c r="F20" i="19"/>
  <c r="F11" i="19"/>
  <c r="J30" i="24"/>
  <c r="I30" i="24"/>
  <c r="M27" i="24"/>
  <c r="B30" i="24" s="1"/>
  <c r="J27" i="24"/>
  <c r="K69" i="28" s="1"/>
  <c r="I27" i="24"/>
  <c r="M26" i="24"/>
  <c r="I26" i="24"/>
  <c r="M25" i="24"/>
  <c r="I25" i="24"/>
  <c r="M24" i="24"/>
  <c r="I24" i="24"/>
  <c r="M23" i="24"/>
  <c r="I23" i="24"/>
  <c r="M22" i="24"/>
  <c r="I22" i="24"/>
  <c r="M21" i="24"/>
  <c r="I21" i="24"/>
  <c r="M20" i="24"/>
  <c r="I20" i="24"/>
  <c r="M19" i="24"/>
  <c r="I19" i="24"/>
  <c r="M18" i="24"/>
  <c r="I18" i="24"/>
  <c r="M17" i="24"/>
  <c r="I17" i="24"/>
  <c r="M16" i="24"/>
  <c r="I16" i="24"/>
  <c r="M15" i="24"/>
  <c r="I15" i="24"/>
  <c r="M14" i="24"/>
  <c r="I14" i="24"/>
  <c r="M13" i="24"/>
  <c r="I13" i="24"/>
  <c r="M12" i="24"/>
  <c r="I12" i="24"/>
  <c r="M11" i="24"/>
  <c r="I11" i="24"/>
  <c r="M10" i="24"/>
  <c r="I10" i="24"/>
  <c r="M9" i="24"/>
  <c r="I9" i="24"/>
  <c r="M8" i="24"/>
  <c r="I8" i="24"/>
  <c r="M7" i="24"/>
  <c r="I7" i="24"/>
  <c r="E4" i="24"/>
  <c r="I4" i="24" s="1"/>
  <c r="J141" i="28"/>
  <c r="I147" i="28" s="1"/>
  <c r="J132" i="28"/>
  <c r="K130" i="28"/>
  <c r="C130" i="28" s="1"/>
  <c r="K129" i="28"/>
  <c r="K128" i="28"/>
  <c r="K127" i="28"/>
  <c r="K126" i="28"/>
  <c r="K125" i="28"/>
  <c r="K124" i="28"/>
  <c r="J123" i="28"/>
  <c r="I123" i="28"/>
  <c r="K120" i="28"/>
  <c r="K119" i="28"/>
  <c r="K118" i="28"/>
  <c r="K117" i="28"/>
  <c r="K116" i="28"/>
  <c r="K115" i="28"/>
  <c r="J114" i="28"/>
  <c r="I114" i="28"/>
  <c r="J106" i="28"/>
  <c r="J98" i="28"/>
  <c r="J92" i="28"/>
  <c r="L82" i="28"/>
  <c r="J80" i="29" s="1"/>
  <c r="M80" i="28"/>
  <c r="C80" i="28" s="1"/>
  <c r="M77" i="28"/>
  <c r="M76" i="28"/>
  <c r="M75" i="28"/>
  <c r="M74" i="28"/>
  <c r="L73" i="28"/>
  <c r="K73" i="28"/>
  <c r="L69" i="28"/>
  <c r="M66" i="28"/>
  <c r="L65" i="28"/>
  <c r="K65" i="28"/>
  <c r="M62" i="28"/>
  <c r="L61" i="28"/>
  <c r="K61" i="28"/>
  <c r="M58" i="28"/>
  <c r="M57" i="28"/>
  <c r="M56" i="28"/>
  <c r="M55" i="28"/>
  <c r="M54" i="28"/>
  <c r="M53" i="28"/>
  <c r="L52" i="28"/>
  <c r="K52" i="28"/>
  <c r="M49" i="28"/>
  <c r="M48" i="28"/>
  <c r="M47" i="28"/>
  <c r="L46" i="28"/>
  <c r="K46" i="28"/>
  <c r="M43" i="28"/>
  <c r="M42" i="28"/>
  <c r="M41" i="28"/>
  <c r="L40" i="28"/>
  <c r="K40" i="28"/>
  <c r="M37" i="28"/>
  <c r="M36" i="28"/>
  <c r="M35" i="28"/>
  <c r="L34" i="28"/>
  <c r="K34" i="28"/>
  <c r="M31" i="28"/>
  <c r="M30" i="28"/>
  <c r="L29" i="28"/>
  <c r="K29" i="28"/>
  <c r="M26" i="28"/>
  <c r="L25" i="28"/>
  <c r="K25" i="28"/>
  <c r="M22" i="28"/>
  <c r="M21" i="28"/>
  <c r="M20" i="28"/>
  <c r="M19" i="28"/>
  <c r="L18" i="28"/>
  <c r="J18" i="29" s="1"/>
  <c r="K18" i="28"/>
  <c r="C9" i="28"/>
  <c r="C6" i="28"/>
  <c r="K92" i="27"/>
  <c r="M90" i="27"/>
  <c r="C90" i="27" s="1"/>
  <c r="M87" i="27"/>
  <c r="M86" i="27"/>
  <c r="M85" i="27"/>
  <c r="M84" i="27"/>
  <c r="M83" i="27"/>
  <c r="M82" i="27"/>
  <c r="L81" i="27"/>
  <c r="K81" i="27"/>
  <c r="M78" i="27"/>
  <c r="M77" i="27"/>
  <c r="M76" i="27"/>
  <c r="M75" i="27"/>
  <c r="L74" i="27"/>
  <c r="K74" i="27"/>
  <c r="M70" i="27"/>
  <c r="L69" i="27"/>
  <c r="K69" i="27"/>
  <c r="M66" i="27"/>
  <c r="L65" i="27"/>
  <c r="K65" i="27"/>
  <c r="M62" i="27"/>
  <c r="L61" i="27"/>
  <c r="K61" i="27"/>
  <c r="M58" i="27"/>
  <c r="M57" i="27"/>
  <c r="M56" i="27"/>
  <c r="M55" i="27"/>
  <c r="M54" i="27"/>
  <c r="M53" i="27"/>
  <c r="L52" i="27"/>
  <c r="K52" i="27"/>
  <c r="M49" i="27"/>
  <c r="M48" i="27"/>
  <c r="M47" i="27"/>
  <c r="L46" i="27"/>
  <c r="K46" i="27"/>
  <c r="M43" i="27"/>
  <c r="M42" i="27"/>
  <c r="M41" i="27"/>
  <c r="L40" i="27"/>
  <c r="K40" i="27"/>
  <c r="M37" i="27"/>
  <c r="M36" i="27"/>
  <c r="M35" i="27"/>
  <c r="L34" i="27"/>
  <c r="K34" i="27"/>
  <c r="M31" i="27"/>
  <c r="M30" i="27"/>
  <c r="L29" i="27"/>
  <c r="K29" i="27"/>
  <c r="M26" i="27"/>
  <c r="L25" i="27"/>
  <c r="K25" i="27"/>
  <c r="M22" i="27"/>
  <c r="M21" i="27"/>
  <c r="M20" i="27"/>
  <c r="M19" i="27"/>
  <c r="L18" i="27"/>
  <c r="L92" i="27" s="1"/>
  <c r="L21" i="21" s="1"/>
  <c r="G21" i="21" s="1"/>
  <c r="K18" i="27"/>
  <c r="K25" i="24" l="1"/>
  <c r="L25" i="24" s="1"/>
  <c r="K22" i="24"/>
  <c r="L22" i="24" s="1"/>
  <c r="K19" i="24"/>
  <c r="L19" i="24" s="1"/>
  <c r="K16" i="24"/>
  <c r="L16" i="24" s="1"/>
  <c r="K13" i="24"/>
  <c r="L13" i="24" s="1"/>
  <c r="K10" i="24"/>
  <c r="L10" i="24" s="1"/>
  <c r="K7" i="24"/>
  <c r="K26" i="24"/>
  <c r="L26" i="24" s="1"/>
  <c r="K14" i="24"/>
  <c r="L14" i="24" s="1"/>
  <c r="K24" i="24"/>
  <c r="L24" i="24" s="1"/>
  <c r="K21" i="24"/>
  <c r="L21" i="24" s="1"/>
  <c r="K18" i="24"/>
  <c r="L18" i="24" s="1"/>
  <c r="K15" i="24"/>
  <c r="L15" i="24" s="1"/>
  <c r="K12" i="24"/>
  <c r="L12" i="24" s="1"/>
  <c r="K9" i="24"/>
  <c r="L9" i="24" s="1"/>
  <c r="K23" i="24"/>
  <c r="L23" i="24" s="1"/>
  <c r="K11" i="24"/>
  <c r="L11" i="24" s="1"/>
  <c r="K8" i="24"/>
  <c r="L8" i="24" s="1"/>
  <c r="K17" i="24"/>
  <c r="L17" i="24" s="1"/>
  <c r="K20" i="24"/>
  <c r="L20" i="24" s="1"/>
  <c r="D6" i="23"/>
  <c r="D95" i="29" s="1"/>
  <c r="H17" i="20"/>
  <c r="I146" i="28"/>
  <c r="G148" i="28" s="1"/>
  <c r="K17" i="23"/>
  <c r="K106" i="29" s="1"/>
  <c r="H106" i="29"/>
  <c r="I69" i="29"/>
  <c r="K82" i="28"/>
  <c r="I80" i="29" s="1"/>
  <c r="G89" i="29"/>
  <c r="F63" i="19"/>
  <c r="E48" i="19"/>
  <c r="E49" i="19" s="1"/>
  <c r="L7" i="24" l="1"/>
  <c r="L27" i="24" s="1"/>
  <c r="I18" i="20" s="1"/>
  <c r="S28" i="29" s="1"/>
  <c r="K27" i="24"/>
  <c r="H18" i="20" s="1"/>
  <c r="R28" i="29" s="1"/>
  <c r="E20" i="20"/>
  <c r="R27" i="29"/>
  <c r="E19" i="20"/>
  <c r="E18" i="20"/>
  <c r="R39" i="29"/>
  <c r="C227" i="23"/>
  <c r="C316" i="29" s="1"/>
  <c r="H23" i="20" l="1"/>
  <c r="E23" i="20"/>
  <c r="E24" i="20" s="1"/>
  <c r="E25" i="20" s="1"/>
  <c r="H26" i="20" s="1"/>
  <c r="D23" i="20"/>
  <c r="N33" i="29" s="1"/>
  <c r="O28" i="29"/>
  <c r="O29" i="29"/>
  <c r="H24" i="20"/>
  <c r="D24" i="20"/>
  <c r="N34" i="29" s="1"/>
  <c r="D25" i="20"/>
  <c r="N35" i="29" s="1"/>
  <c r="O30" i="29"/>
  <c r="H25" i="20"/>
  <c r="R36" i="29" l="1"/>
  <c r="L22" i="21"/>
  <c r="R35" i="29"/>
  <c r="I25" i="20"/>
  <c r="S35" i="29" s="1"/>
  <c r="R34" i="29"/>
  <c r="I24" i="20"/>
  <c r="S34" i="29" s="1"/>
  <c r="R33" i="29"/>
  <c r="I23" i="20"/>
  <c r="G22" i="21" l="1"/>
  <c r="L24" i="21"/>
  <c r="H24" i="21"/>
  <c r="S33" i="29"/>
  <c r="F23" i="20"/>
  <c r="F24" i="20" s="1"/>
  <c r="F25" i="20" s="1"/>
  <c r="I26" i="20" s="1"/>
  <c r="S36" i="29" s="1"/>
</calcChain>
</file>

<file path=xl/comments1.xml><?xml version="1.0" encoding="utf-8"?>
<comments xmlns="http://schemas.openxmlformats.org/spreadsheetml/2006/main">
  <authors>
    <author>x080451</author>
  </authors>
  <commentList>
    <comment ref="K16" authorId="0" shapeId="0">
      <text>
        <r>
          <rPr>
            <b/>
            <sz val="9"/>
            <color indexed="81"/>
            <rFont val="Tahoma"/>
            <family val="2"/>
          </rPr>
          <t>Aclaración:</t>
        </r>
        <r>
          <rPr>
            <sz val="9"/>
            <color indexed="81"/>
            <rFont val="Tahoma"/>
            <family val="2"/>
          </rPr>
          <t xml:space="preserve">
Si el gasto previsto va a ser facturado por empresa con domicilio en Navarra.</t>
        </r>
      </text>
    </comment>
  </commentList>
</comments>
</file>

<file path=xl/comments2.xml><?xml version="1.0" encoding="utf-8"?>
<comments xmlns="http://schemas.openxmlformats.org/spreadsheetml/2006/main">
  <authors>
    <author>x080451</author>
    <author>Usuario</author>
  </authors>
  <commentList>
    <comment ref="K16" authorId="0" shapeId="0">
      <text>
        <r>
          <rPr>
            <b/>
            <sz val="9"/>
            <color indexed="81"/>
            <rFont val="Tahoma"/>
            <family val="2"/>
          </rPr>
          <t>Aclaración:</t>
        </r>
        <r>
          <rPr>
            <sz val="9"/>
            <color indexed="81"/>
            <rFont val="Tahoma"/>
            <family val="2"/>
          </rPr>
          <t xml:space="preserve">
Si el gasto previsto va a ser facturado por empresa con domicilio en Navarra.</t>
        </r>
      </text>
    </comment>
    <comment ref="I113" authorId="1" shapeId="0">
      <text>
        <r>
          <rPr>
            <b/>
            <sz val="9"/>
            <color indexed="81"/>
            <rFont val="Tahoma"/>
            <family val="2"/>
          </rPr>
          <t>Aclaración:</t>
        </r>
        <r>
          <rPr>
            <sz val="9"/>
            <color indexed="81"/>
            <rFont val="Tahoma"/>
            <family val="2"/>
          </rPr>
          <t xml:space="preserve">
Concedida aunque no se haya recibido / cobrado el importe de la ayuda</t>
        </r>
      </text>
    </comment>
    <comment ref="I122" authorId="1"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comments3.xml><?xml version="1.0" encoding="utf-8"?>
<comments xmlns="http://schemas.openxmlformats.org/spreadsheetml/2006/main">
  <authors>
    <author>x080451</author>
  </authors>
  <commentList>
    <comment ref="C6" authorId="0" shapeId="0">
      <text>
        <r>
          <rPr>
            <b/>
            <sz val="9"/>
            <color indexed="81"/>
            <rFont val="Tahoma"/>
            <family val="2"/>
          </rPr>
          <t>Aclaración:</t>
        </r>
        <r>
          <rPr>
            <sz val="9"/>
            <color indexed="81"/>
            <rFont val="Tahoma"/>
            <family val="2"/>
          </rPr>
          <t xml:space="preserve">
Indicar si se trata de contrato fijo o temporal</t>
        </r>
      </text>
    </comment>
  </commentList>
</comments>
</file>

<file path=xl/comments4.xml><?xml version="1.0" encoding="utf-8"?>
<comments xmlns="http://schemas.openxmlformats.org/spreadsheetml/2006/main">
  <authors>
    <author>Usuario</author>
  </authors>
  <commentList>
    <comment ref="F24" authorId="0" shapeId="0">
      <text>
        <r>
          <rPr>
            <b/>
            <sz val="9"/>
            <color indexed="81"/>
            <rFont val="Tahoma"/>
            <family val="2"/>
          </rPr>
          <t>Aclaración:</t>
        </r>
        <r>
          <rPr>
            <sz val="9"/>
            <color indexed="81"/>
            <rFont val="Tahoma"/>
            <family val="2"/>
          </rPr>
          <t xml:space="preserve">
Concedida aunque no se haya recibido / cobrado el importe de la ayuda.</t>
        </r>
      </text>
    </comment>
    <comment ref="F37" authorId="0"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sharedStrings.xml><?xml version="1.0" encoding="utf-8"?>
<sst xmlns="http://schemas.openxmlformats.org/spreadsheetml/2006/main" count="2204" uniqueCount="866">
  <si>
    <t>Solicitante</t>
  </si>
  <si>
    <t>Título del Proyecto</t>
  </si>
  <si>
    <t>Ingresos</t>
  </si>
  <si>
    <t>Total Gastos</t>
  </si>
  <si>
    <t xml:space="preserve">Total Gastos: </t>
  </si>
  <si>
    <t>Total Ingresos</t>
  </si>
  <si>
    <t>Gastos</t>
  </si>
  <si>
    <t>Concepto</t>
  </si>
  <si>
    <t xml:space="preserve">Total Ingresos </t>
  </si>
  <si>
    <t>Nombre</t>
  </si>
  <si>
    <t>Explicación de método de cálculo</t>
  </si>
  <si>
    <t>TOTAL</t>
  </si>
  <si>
    <t>Nombre de entidad bancaria</t>
  </si>
  <si>
    <t>Importe</t>
  </si>
  <si>
    <t>Total</t>
  </si>
  <si>
    <t xml:space="preserve">Nombre de entidad </t>
  </si>
  <si>
    <r>
      <t xml:space="preserve">DECLARACIÓN DE AYUDAS Y SUBVENCIONES
</t>
    </r>
    <r>
      <rPr>
        <sz val="8"/>
        <rFont val="Arial"/>
        <family val="2"/>
      </rPr>
      <t>Declarar las solicitadas aunque no estén resueltas y concedidas. Para determinar la financiación garantizada se tendrá en cuenta las que estén concedidas a fecha de solicitud.</t>
    </r>
    <r>
      <rPr>
        <sz val="10"/>
        <rFont val="Arial"/>
        <family val="2"/>
      </rPr>
      <t xml:space="preserve">
</t>
    </r>
    <r>
      <rPr>
        <sz val="8"/>
        <rFont val="Arial"/>
        <family val="2"/>
      </rPr>
      <t>Acreditación a través resoluciones o comunicaciones de concesión</t>
    </r>
  </si>
  <si>
    <t>¿Ha solicitado o recibido alguna otra ayuda con el mismo objeto y finalidad?</t>
  </si>
  <si>
    <t>Aportaciones de entidades privadas</t>
  </si>
  <si>
    <t>Importe
solicitado</t>
  </si>
  <si>
    <t>Aportaciones de entidades públicas</t>
  </si>
  <si>
    <t>Importe
concedido</t>
  </si>
  <si>
    <t>Total otras ayudas</t>
  </si>
  <si>
    <t>Gasto Total</t>
  </si>
  <si>
    <t>Gasto Navarra</t>
  </si>
  <si>
    <t>a. Recursos propios (SALDOS EN CUENTAS BANCARIAS)</t>
  </si>
  <si>
    <r>
      <t xml:space="preserve">RECURSOS AJENOS (PRÉSTAMOS, CRÉDITOS, AVALES, APORTACIOINES DE INVERSORES PRIVADOS)
</t>
    </r>
    <r>
      <rPr>
        <sz val="8"/>
        <rFont val="Arial"/>
        <family val="2"/>
      </rPr>
      <t>Acreditación a través de certificados y contratos con las correspondientes entidades</t>
    </r>
  </si>
  <si>
    <t>Nombre entidad</t>
  </si>
  <si>
    <t>b. Recursos ajenos (PRÉSTAMOS, CRÉDITOS, AVALES, APORTACIONES DE INVERSORES PRIVADOS)</t>
  </si>
  <si>
    <t>Balanza (Gastos - Ingresos = 0)</t>
  </si>
  <si>
    <t>IMPORTE FINANCIACIÓN GARANTIZADA DECLARADA</t>
  </si>
  <si>
    <t>% DE FINANCIACIÓN GARANTIZADA DECLARADA</t>
  </si>
  <si>
    <t>PRESUPUESTO ACEPTADO</t>
  </si>
  <si>
    <t>BASE DE CÁLCULO PARA DETERMINAR IMPORTE MÁXIMO DE COSTES LIMITADOS</t>
  </si>
  <si>
    <t>Limitado al 20% de la base de cálculo</t>
  </si>
  <si>
    <t>CORRECCIÓN COSTES LIMITADOS</t>
  </si>
  <si>
    <t>calle</t>
  </si>
  <si>
    <t>C.P</t>
  </si>
  <si>
    <t>EN NOMBRE PROPIO O</t>
  </si>
  <si>
    <t>NIF</t>
  </si>
  <si>
    <t>IMPORTE DE SUBVENCIÓN SOLICITADA</t>
  </si>
  <si>
    <t>PORCENTAJE DE SUBVENCIÓN SOLICITADA</t>
  </si>
  <si>
    <t>Y, de conformidad con lo previsto en dichas bases reguladoras:</t>
  </si>
  <si>
    <t>a)</t>
  </si>
  <si>
    <t>b)</t>
  </si>
  <si>
    <t>c)</t>
  </si>
  <si>
    <t>d)</t>
  </si>
  <si>
    <t>En</t>
  </si>
  <si>
    <t>a</t>
  </si>
  <si>
    <t>Nombre y Apellidos:</t>
  </si>
  <si>
    <t>INFORMACIÓN SOBRE PROTECCIÓN DE DATOS DE CARÁCTER PERSONAL</t>
  </si>
  <si>
    <t>https://www.boe.es/buscar/doc.php?id=BOE-A-2018-16673</t>
  </si>
  <si>
    <t>RESPONSABLE DEL TRATAMIENTO</t>
  </si>
  <si>
    <t>C/ Navarrería 39, 31001, Pamplona-Iruña.</t>
  </si>
  <si>
    <t>DELEGADA DE PROTECCIÓN DE DATOS</t>
  </si>
  <si>
    <t>Unidad   Delegada   de   Protección   de   Datos   del   Gobierno   de   Navarra.</t>
  </si>
  <si>
    <t>dpd@navarra.es</t>
  </si>
  <si>
    <t>FINALIDAD DEL TRATAMIENTO</t>
  </si>
  <si>
    <t>Gestionar su participación en esta convocatoria.</t>
  </si>
  <si>
    <t>LEGITIMACIÓN DEL TRATAMIENTO</t>
  </si>
  <si>
    <t>Tratamiento necesario en ejercicio de poderes públicos o el interés público (art. 6.1. e) del Reglamento General de Protección de Datos), de conformidad con lo dispuesto en la Ley Foral 11/2005, de 9 de noviembre, de Subvenciones.</t>
  </si>
  <si>
    <t>PROCEDENCIA DE DATOS</t>
  </si>
  <si>
    <t>Los  datos  identificativos  y  de  contacto;  datos  fiscales  y  laborales;  datos financieros y bancarios, y, en su caso,  los datos académicos y profesionales, se obtendrán de su solicitud, y, previo requerimiento, de cualquier administración, especialmente de la Agencia Estatal de Administración Tributaria, de la Hacienda Tributara de Navarra y de la Tesorería General de la Seguridad Social, salvo que se oponga a que se realice dicho requerimiento.</t>
  </si>
  <si>
    <t>PERÍODO DE CONSERVACIÓN</t>
  </si>
  <si>
    <t>Los  datos  se  conservarán  durante  el  tiempo  necesario  para  cumplir  con  la finalidad para la que se recabaron y para determinar las posibles responsabilidades que se pudieran derivar de dicha finalidad y del tratamiento de los datos. Será de aplicación lo dispuesto en la normativa de archivos y documentación. En cualquier caso, los datos podrán ser conservados, en su caso, con fines de archivo de interés público, fines de investigación científica e histórica o fines estadísticos.</t>
  </si>
  <si>
    <t>CESIÓN DE DATOS</t>
  </si>
  <si>
    <t>No se prevé la cesión de sus datos a terceros salvo que la normativa lo habilite o medie su consentimiento para ello.</t>
  </si>
  <si>
    <t>DERECHOS QUE PUEDE EJERCITAR</t>
  </si>
  <si>
    <t xml:space="preserve">Respecto a los datos de carácter personal recogidos para su tratamiento, tiene la posibilidad de ejercitar los derechos de acceso, rectificación, cancelación, limitación de tratamiento, oposición y a la portabilidad de los datos, mediante solicitud dirigida por escrito al responsable del tratamiento a la dirección antes señalada en los términos que señala la normativa vigente. Si entiende vulnerados sus derechos sobre protección de datos, puede presentar reclamación ante la Agencia Española de Protección de Datos. </t>
  </si>
  <si>
    <t>https://www.aepd.es/</t>
  </si>
  <si>
    <t>Año de constitución</t>
  </si>
  <si>
    <t>Año</t>
  </si>
  <si>
    <t>% DE GASTO APLICADO AL PROYECTO SEGÚN MEMORIA EXPLICATIVA</t>
  </si>
  <si>
    <t>NOMBRE EMPLEADX</t>
  </si>
  <si>
    <t>TIPO DE CONTRATO</t>
  </si>
  <si>
    <t>INSTRUCCIONES PARA CUMPLIMENTAR ESTE DOCUMENTO</t>
  </si>
  <si>
    <t>TOTAL DEVENGADO
MENSUAL
(BRUTO)</t>
  </si>
  <si>
    <t>SEG. SOCIAL EMPRESA
MENSUAL
(IMPORTE TOTAL)</t>
  </si>
  <si>
    <t>NÚMERO MENSUALIDADES
(Se pueden introducir decimales)</t>
  </si>
  <si>
    <t>SMI MENSUAL</t>
  </si>
  <si>
    <t>SMI PRORRATEADAS EXTRAS</t>
  </si>
  <si>
    <t>TOTAL IMPORTE DEDICADO AL PROYECTO (1)</t>
  </si>
  <si>
    <t>GASTO EN NAVARRA (1)</t>
  </si>
  <si>
    <t>CORRECCIÓN SEGÚN SMI TOTAL IMPORTE DEDICADO AL PROYECTO
(2)</t>
  </si>
  <si>
    <t>CORRECCIÓN SEGÚN SMI GASTO EN NAVARRA
(2)</t>
  </si>
  <si>
    <t>MÁXIMO SALARIO BRUTO ADMITIDO
3 veces SMI</t>
  </si>
  <si>
    <t>TOTAL GASTOS DECLARADOS DE PERSONAL APLICADOS AL PROYECTO</t>
  </si>
  <si>
    <t>(2) Estos gastos por estar limitados a tres veces el SMI pararán directamente a la pestaña de PRESUPUESTO ACEPTADO</t>
  </si>
  <si>
    <t>PRESUPUESTO TOTAL</t>
  </si>
  <si>
    <r>
      <t xml:space="preserve">2 </t>
    </r>
    <r>
      <rPr>
        <i/>
        <sz val="10"/>
        <rFont val="Calibri"/>
        <family val="2"/>
      </rPr>
      <t>Los importes relacionados con gastos de personal asalariado se cumplimentarán automáticamente, una vez completada la pestaña GASTOS SALARIALES Y DE SS.</t>
    </r>
  </si>
  <si>
    <r>
      <t xml:space="preserve">(*) Gastos limitados según las bases de la convocatoria. Se anotarán los importes </t>
    </r>
    <r>
      <rPr>
        <b/>
        <i/>
        <vertAlign val="superscript"/>
        <sz val="14"/>
        <rFont val="Calibri"/>
        <family val="2"/>
      </rPr>
      <t>sin tener en cuenta el % de limitación.</t>
    </r>
  </si>
  <si>
    <t>(1) Estos datos pasarán directamente a la pestaña de PTO. PERIODO SUBVENCIONABLE</t>
  </si>
  <si>
    <t>Introducir aclaraciones sobre los gastos recogidos en el epígrafe señalado de la pestaña PRESUPUESTO DEL PERIODO SUBVENCIONABLE</t>
  </si>
  <si>
    <t>ANEXO I. A. MODELO DE SOLICITUD</t>
  </si>
  <si>
    <t>Las columnas referidas al presupuesto total del solicitante incluye el importe de gasto realizado en Navarra. Por este motivo, si por error se introducen importes de gasto en Navarra superiores a los introducidos en la columna del presupuesto del solicitante, saltará un aviso con la letra E en color rojo.</t>
  </si>
  <si>
    <t xml:space="preserve">PRESUPUESTO TOTAL </t>
  </si>
  <si>
    <t>GASTO EN NAVARRA</t>
  </si>
  <si>
    <t>a. Gestión de películas</t>
  </si>
  <si>
    <t>b. Edición de publicaciones</t>
  </si>
  <si>
    <t>c. Comunicación y prensa</t>
  </si>
  <si>
    <t>d. Publicidad y difusión</t>
  </si>
  <si>
    <t>1. Gastos por derechos de exhibición</t>
  </si>
  <si>
    <t>2. Gastos por subtitulado de copias</t>
  </si>
  <si>
    <t>3. Gastos de transporte de copias</t>
  </si>
  <si>
    <t>4. Gastos de alquileres de sala de exhibición</t>
  </si>
  <si>
    <t>1. Gastos de campañas publicitarias</t>
  </si>
  <si>
    <t>2. Gastos de cartelería</t>
  </si>
  <si>
    <t>1. Gastos de alojamiento</t>
  </si>
  <si>
    <t>2. Gastos de manutención</t>
  </si>
  <si>
    <t>3. Gastos de desplazamiento</t>
  </si>
  <si>
    <t>1. Gastos generales que, sin ser imputables al festival, son necesarios para que la actividad se lleve a cabo</t>
  </si>
  <si>
    <t>1. Gastos por el alquiler para el uso de plataformas virtuales para actividades online</t>
  </si>
  <si>
    <t>2. Gastos por el alojamiento virtual de contenidos relacionados con los proyectos o profesionales seleccionados en las actividades programadas</t>
  </si>
  <si>
    <t>3. Aplicación de tecnología IA a las actividades, estudios de marketing, testeo con el público asistente y detección de nuevos públicos</t>
  </si>
  <si>
    <t>1. Los gastos relacionados con planes de conciliación y sostenibilidad contratados a terceros</t>
  </si>
  <si>
    <t>2. Actividades de formación en materia de sostenibilidad</t>
  </si>
  <si>
    <t>3. Obtención de certificaciones de sostenibilidad por organismos reconocidos</t>
  </si>
  <si>
    <t>4. Contratación de proveedores de servicios de mensajería certificados como ecológicos</t>
  </si>
  <si>
    <t>5. Instalación de contenedores y puntos limpios que favorezcan el reciclaje y la reutilización</t>
  </si>
  <si>
    <t>6. Realización de acciones para la compensación del impacto ambiental de la actividad subvencionable</t>
  </si>
  <si>
    <t>1. Gastos como honorarios del equipo artístico, alquileres de espacios, alquileres de equipos y medios materiales necesarios para la producción y ejecución del proyecto</t>
  </si>
  <si>
    <t xml:space="preserve">1. Intereses financieros y gastos de negociación de los préstamos para la financiación del desarrollo del proyecto </t>
  </si>
  <si>
    <t>1. Inscripciones y entradas</t>
  </si>
  <si>
    <t>Solicitadas</t>
  </si>
  <si>
    <t>Concedidas</t>
  </si>
  <si>
    <r>
      <rPr>
        <b/>
        <vertAlign val="superscript"/>
        <sz val="10"/>
        <rFont val="Calibri"/>
        <family val="2"/>
      </rPr>
      <t>1</t>
    </r>
    <r>
      <rPr>
        <i/>
        <vertAlign val="superscript"/>
        <sz val="10"/>
        <rFont val="Calibri"/>
        <family val="2"/>
      </rPr>
      <t xml:space="preserve"> </t>
    </r>
    <r>
      <rPr>
        <i/>
        <sz val="10"/>
        <rFont val="Calibri"/>
        <family val="2"/>
      </rPr>
      <t>Explicaciones en pestaña "Notas"</t>
    </r>
  </si>
  <si>
    <t>Anotar el importe total de gastos de personal y la parte de gasto en territorio navarro</t>
  </si>
  <si>
    <r>
      <t xml:space="preserve">Ingresos 
</t>
    </r>
    <r>
      <rPr>
        <sz val="8"/>
        <rFont val="Arial"/>
        <family val="2"/>
      </rPr>
      <t>Acreditación a través de contratos, facturas y justificantes de cobro</t>
    </r>
  </si>
  <si>
    <t>Se recuerda que hay que acreditar la financiación garantizada para optar a los puntos sobre viabilidad económica del proyecto de la base 7.1.4.</t>
  </si>
  <si>
    <t>Limitado al 5% de la base de cálculo</t>
  </si>
  <si>
    <r>
      <t xml:space="preserve">
</t>
    </r>
    <r>
      <rPr>
        <b/>
        <sz val="10"/>
        <rFont val="Arial"/>
        <family val="2"/>
      </rPr>
      <t>PRESUPUESTO TOTAL:</t>
    </r>
    <r>
      <rPr>
        <sz val="10"/>
        <rFont val="Arial"/>
        <family val="2"/>
      </rPr>
      <t xml:space="preserve"> En esta hoja se recogen el</t>
    </r>
    <r>
      <rPr>
        <b/>
        <sz val="10"/>
        <rFont val="Arial"/>
        <family val="2"/>
      </rPr>
      <t xml:space="preserve"> importe total de gastos asociados al  proyecto</t>
    </r>
    <r>
      <rPr>
        <sz val="10"/>
        <rFont val="Arial"/>
        <family val="2"/>
      </rPr>
      <t xml:space="preserve"> por epígrafes</t>
    </r>
    <r>
      <rPr>
        <b/>
        <sz val="10"/>
        <rFont val="Arial"/>
        <family val="2"/>
      </rPr>
      <t xml:space="preserve">. Se incluyen todos los gastos sean subvencionables o no, y los gastos fuera del periodo subvencionable. </t>
    </r>
    <r>
      <rPr>
        <sz val="10"/>
        <rFont val="Arial"/>
        <family val="2"/>
      </rPr>
      <t xml:space="preserve">Se anotará por columnas el gasto de la productora solicitante, y la parte de gasto en Navarra.
Se entiende por gastos fuera de plazo los gastos realizados NO incluidos en el plazo de la convocatoria.
</t>
    </r>
  </si>
  <si>
    <r>
      <rPr>
        <b/>
        <sz val="10"/>
        <rFont val="Arial"/>
        <family val="2"/>
      </rPr>
      <t>PRESUPUESTO ACEPTADO</t>
    </r>
    <r>
      <rPr>
        <sz val="10"/>
        <rFont val="Arial"/>
        <family val="2"/>
      </rPr>
      <t>: No hay que introducir datos. Ofrece el presupuesto aceptado teniendo en cuenta los límites recogidos en las bases de la convocatoria, a  partir de los datos introducidos por el solicitante.</t>
    </r>
  </si>
  <si>
    <t xml:space="preserve">c. Patrocinio </t>
  </si>
  <si>
    <t>d. Declaración de ayudas y subvenciones PRIVADAS</t>
  </si>
  <si>
    <t>e. Declaración de ayudas y subvenciones PÚBLICAS</t>
  </si>
  <si>
    <t xml:space="preserve">f. Ingresos </t>
  </si>
  <si>
    <t xml:space="preserve">1. Gastos de alojamiento </t>
  </si>
  <si>
    <t xml:space="preserve">2. Gastos de manutención </t>
  </si>
  <si>
    <t xml:space="preserve">3. Gastos de desplazamiento </t>
  </si>
  <si>
    <t xml:space="preserve">TAREA DESARROLLADA
</t>
  </si>
  <si>
    <t xml:space="preserve">RECURSOS PROPIOS (SALDOS EN CUENTAS BANCARIAS)
</t>
  </si>
  <si>
    <t xml:space="preserve">A tener en cuenta en la realización de la memoria:
* Hay que completar todos los apartados y entregar las justificaciones correspondientes.
* Aquellos apartados que se encuentren vacíos o no se justifiquen no serán valorados.
</t>
  </si>
  <si>
    <r>
      <t xml:space="preserve">Don/Doña </t>
    </r>
    <r>
      <rPr>
        <u/>
        <sz val="10"/>
        <color indexed="8"/>
        <rFont val="Verdana"/>
        <family val="2"/>
      </rPr>
      <t xml:space="preserve"> </t>
    </r>
  </si>
  <si>
    <r>
      <t xml:space="preserve">DNI/NIF   </t>
    </r>
    <r>
      <rPr>
        <u/>
        <sz val="10"/>
        <color indexed="8"/>
        <rFont val="Verdana"/>
        <family val="2"/>
      </rPr>
      <t xml:space="preserve"> </t>
    </r>
  </si>
  <si>
    <r>
      <t xml:space="preserve">Con domicilio en   </t>
    </r>
    <r>
      <rPr>
        <u/>
        <sz val="10"/>
        <color indexed="8"/>
        <rFont val="Verdana"/>
        <family val="2"/>
      </rPr>
      <t xml:space="preserve"> </t>
    </r>
  </si>
  <si>
    <r>
      <t xml:space="preserve">EN REPRESENTACIÓN </t>
    </r>
    <r>
      <rPr>
        <sz val="10"/>
        <color indexed="23"/>
        <rFont val="Verdana"/>
        <family val="2"/>
      </rPr>
      <t>(</t>
    </r>
    <r>
      <rPr>
        <i/>
        <sz val="10"/>
        <color indexed="23"/>
        <rFont val="Verdana"/>
        <family val="2"/>
      </rPr>
      <t xml:space="preserve">señale lo que proceda </t>
    </r>
    <r>
      <rPr>
        <sz val="10"/>
        <color indexed="23"/>
        <rFont val="Verdana"/>
        <family val="2"/>
      </rPr>
      <t xml:space="preserve">) </t>
    </r>
    <r>
      <rPr>
        <sz val="10"/>
        <color indexed="8"/>
        <rFont val="Verdana"/>
        <family val="2"/>
      </rPr>
      <t>DE LA ENTIDAD</t>
    </r>
  </si>
  <si>
    <t>Anexo I.A. Solicitud, firmada y en formato PDF</t>
  </si>
  <si>
    <t>Si la solicitud no ha sido enviada telemáticamente, copia digital de todo lo anterior.</t>
  </si>
  <si>
    <t>Acreditación de que cuenta con la financiación necesaria para cubrir el coste total del proyecto. Las acreditaciones se presentan en un PDF.</t>
  </si>
  <si>
    <r>
      <t xml:space="preserve">Que los gastos presentados como presupuesto (y en el caso de concesión de una subvención, también los que se presenten como gasto) </t>
    </r>
    <r>
      <rPr>
        <b/>
        <sz val="10"/>
        <color indexed="8"/>
        <rFont val="Verdana"/>
        <family val="2"/>
      </rPr>
      <t xml:space="preserve">excluyen </t>
    </r>
    <r>
      <rPr>
        <sz val="10"/>
        <color indexed="8"/>
        <rFont val="Verdana"/>
        <family val="2"/>
      </rPr>
      <t>el impuesto sobre el valor añadido o impuestos de naturaleza similar por ser susceptibles de recuperación o compensación.</t>
    </r>
  </si>
  <si>
    <r>
      <t xml:space="preserve">Que los gastos presentados como presupuesto (y en el caso de concesión de una subvención, también los que se presenten como gasto), </t>
    </r>
    <r>
      <rPr>
        <b/>
        <sz val="10"/>
        <color indexed="8"/>
        <rFont val="Verdana"/>
        <family val="2"/>
      </rPr>
      <t xml:space="preserve">incluyen </t>
    </r>
    <r>
      <rPr>
        <sz val="10"/>
        <color indexed="8"/>
        <rFont val="Verdana"/>
        <family val="2"/>
      </rPr>
      <t>el impuesto sobre el valor añadido o impuestos de naturaleza similar, por no ser susceptibles de recuperación o compensación.</t>
    </r>
  </si>
  <si>
    <t>En cumplimiento de lo dispuesto en el articulo 13 de dicho Reglamento se informa de lo siguiente:</t>
  </si>
  <si>
    <r>
      <t xml:space="preserve">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t>
    </r>
    <r>
      <rPr>
        <sz val="10"/>
        <rFont val="Verdana"/>
        <family val="2"/>
      </rPr>
      <t xml:space="preserve">(enlace a EUR-lex) </t>
    </r>
    <r>
      <rPr>
        <sz val="10"/>
        <color indexed="8"/>
        <rFont val="Verdana"/>
        <family val="2"/>
      </rPr>
      <t xml:space="preserve">y en la Ley Orgánica 3/2018, de 5 de diciembre, de Protección de Datos Personales y garantía de los derechos digitales. </t>
    </r>
  </si>
  <si>
    <t>NOMBRE REPRESENTANTE</t>
  </si>
  <si>
    <t>DNI</t>
  </si>
  <si>
    <t>LOCALIDAD</t>
  </si>
  <si>
    <t>CP</t>
  </si>
  <si>
    <t>CALLE</t>
  </si>
  <si>
    <t>TELEFONO</t>
  </si>
  <si>
    <t>EMAIL</t>
  </si>
  <si>
    <t>EMPRESA</t>
  </si>
  <si>
    <t>TITULO PROYECTO</t>
  </si>
  <si>
    <t>AÑO PRESENTACIÓN</t>
  </si>
  <si>
    <t>PTO. SUBVENCIONABLE</t>
  </si>
  <si>
    <t>PTO. ACEPTADO</t>
  </si>
  <si>
    <t>PTO. INGRESOS</t>
  </si>
  <si>
    <t>(dato opcional, solo para valoración)</t>
  </si>
  <si>
    <t>Generazinama Festivales</t>
  </si>
  <si>
    <t>Generazinema Festivales</t>
  </si>
  <si>
    <t>Departamento Cultura Gobierno de Navarra</t>
  </si>
  <si>
    <t>Acciones colaborativas</t>
  </si>
  <si>
    <t>Acciones de comunicación</t>
  </si>
  <si>
    <t>Acciones pedagógicas</t>
  </si>
  <si>
    <t>Acciones de accesibilidad</t>
  </si>
  <si>
    <t>En el caso de que el salario bruto supere 3 veces el SMI, se aceptará un máximo de SS a cargo de la empresa del 35% del máximo salario bruto admitido</t>
  </si>
  <si>
    <t>Fijo</t>
  </si>
  <si>
    <t>Temporal</t>
  </si>
  <si>
    <t>PERSONALIDAD DEL SOLICITANTE</t>
  </si>
  <si>
    <t>AIE</t>
  </si>
  <si>
    <t>Física</t>
  </si>
  <si>
    <t>Jurídica</t>
  </si>
  <si>
    <t>PRESUPUESTO TOTAL PERIODO SUBVENCIONABLE</t>
  </si>
  <si>
    <t>Nº años en sector</t>
  </si>
  <si>
    <t>SI</t>
  </si>
  <si>
    <t>NO</t>
  </si>
  <si>
    <t>Video explicación Guardar e imprimir Anexo I.A. en PDF</t>
  </si>
  <si>
    <t>Se informa que EXCEL es la aplicación que hay que utilizar para cumplimentar el archivo. Además debe seguirse el orden de las pestañas al hacerlo.</t>
  </si>
  <si>
    <r>
      <rPr>
        <b/>
        <sz val="10"/>
        <color indexed="9"/>
        <rFont val="Arial"/>
        <family val="2"/>
      </rPr>
      <t>Anexo I.A. Solicitud</t>
    </r>
    <r>
      <rPr>
        <sz val="10"/>
        <color indexed="9"/>
        <rFont val="Arial"/>
        <family val="2"/>
      </rPr>
      <t>: Este documento se cumplimentará en parte de forma automática. Una vez cumplimentado en su totalidad, guardar su contenido como PDF siguiendo las indicaciones que se dan en el video explicativo, para adjuntarlo firmado con el resto de documentación.</t>
    </r>
  </si>
  <si>
    <r>
      <rPr>
        <b/>
        <sz val="10"/>
        <color indexed="9"/>
        <rFont val="Arial"/>
        <family val="2"/>
      </rPr>
      <t>Anexo I. B. Memoria</t>
    </r>
    <r>
      <rPr>
        <sz val="10"/>
        <color indexed="9"/>
        <rFont val="Arial"/>
        <family val="2"/>
      </rPr>
      <t xml:space="preserve">: Este documento recoge la memoria explicativa del proyecto y se cumplimentará en parte de forma automática. </t>
    </r>
  </si>
  <si>
    <t xml:space="preserve">Puede ver el video localmente dando doble clic en el recuadro de la derecha. Se abrirá el programa seleccionado en su ordenador para visualizar videos mp4  </t>
  </si>
  <si>
    <t>Si tiene problemas para ver el video, puede intentarlo a través del siguiente enlace a youtube</t>
  </si>
  <si>
    <t xml:space="preserve">f. Otros ingresos </t>
  </si>
  <si>
    <t>SOLICITADAS</t>
  </si>
  <si>
    <t>2. Ingresos por cursos y talleres</t>
  </si>
  <si>
    <t>c. Patrocinio y/o mecenazgo</t>
  </si>
  <si>
    <t>2. Gastos de materiales para los medios de comunicación</t>
  </si>
  <si>
    <t>3. Gastos de material promocional</t>
  </si>
  <si>
    <t>Relacionadas con epígrafe e. "Invitados (alojamiento, manutención, desplazamiento)"</t>
  </si>
  <si>
    <t>Teléfono</t>
  </si>
  <si>
    <t>correo electrónico</t>
  </si>
  <si>
    <t>(Firma)</t>
  </si>
  <si>
    <t>1. Gastos de edición de los programas de actividades</t>
  </si>
  <si>
    <t>1. Gastos de contratación específica de agentes de prensa y comunicación</t>
  </si>
  <si>
    <t>e. Invitados (alojamiento, manutención, desplazamientos)</t>
  </si>
  <si>
    <r>
      <t xml:space="preserve">e. Invitados (alojamiento, manutención, desplazamientos) </t>
    </r>
    <r>
      <rPr>
        <b/>
        <vertAlign val="superscript"/>
        <sz val="12"/>
        <rFont val="Calibri"/>
        <family val="2"/>
      </rPr>
      <t>1</t>
    </r>
  </si>
  <si>
    <t>Acciones</t>
  </si>
  <si>
    <t>Obras cinematográficas</t>
  </si>
  <si>
    <t>Películas de autoría Navarra</t>
  </si>
  <si>
    <t>f. Gastos vinculados a actividades online y procesos de digitalización</t>
  </si>
  <si>
    <t>g. Gastos vinculados a la sostenibilidad y la conciliación</t>
  </si>
  <si>
    <t>h. Gastos de contratación de medios externos</t>
  </si>
  <si>
    <t>i. Gastos generales</t>
  </si>
  <si>
    <t>j. Costes salariales y seguridad social de personal asalariado.</t>
  </si>
  <si>
    <t>k. Intereses financieros y gastos de negociación</t>
  </si>
  <si>
    <t>i. Gastos generales (*)</t>
  </si>
  <si>
    <r>
      <t xml:space="preserve">j. Costes salariales y seguridad social de personal asalariado. </t>
    </r>
    <r>
      <rPr>
        <b/>
        <vertAlign val="superscript"/>
        <sz val="12"/>
        <rFont val="Calibri"/>
        <family val="2"/>
      </rPr>
      <t>2</t>
    </r>
    <r>
      <rPr>
        <b/>
        <sz val="12"/>
        <rFont val="Calibri"/>
        <family val="2"/>
      </rPr>
      <t xml:space="preserve"> (*)</t>
    </r>
  </si>
  <si>
    <t>k. Intereses financieros y gastos de negociación (*)</t>
  </si>
  <si>
    <t>1. Trayectoria del solicitante y del festival (hasta 15 puntos)</t>
  </si>
  <si>
    <t>2. Calidad artística e interés del proyecto (hasta 45 puntos)</t>
  </si>
  <si>
    <t>3. Estrategias de difusión, formación y accesibilidad (hasta 30 puntos)</t>
  </si>
  <si>
    <t>4. Viabilidad económica del proyecto (hasta 10 puntos)</t>
  </si>
  <si>
    <t>% FINANCICIÓN  GARANTIZADA</t>
  </si>
  <si>
    <r>
      <rPr>
        <sz val="10"/>
        <color theme="1"/>
        <rFont val="Verdana"/>
        <family val="2"/>
      </rPr>
      <t>Marque esta casilla si es persona física y quiere recibir respuesta por medios electrónicos</t>
    </r>
    <r>
      <rPr>
        <i/>
        <sz val="9"/>
        <color theme="1"/>
        <rFont val="Verdana"/>
        <family val="2"/>
      </rPr>
      <t xml:space="preserve">
</t>
    </r>
    <r>
      <rPr>
        <i/>
        <sz val="9"/>
        <color theme="0" tint="-0.499984740745262"/>
        <rFont val="Verdana"/>
        <family val="2"/>
      </rPr>
      <t>(Debe rellenar el campo correo electrónico para recibir un aviso del envío de la respuesta)</t>
    </r>
  </si>
  <si>
    <t>a) Trayectoria de la empresa o profesional en el sector audiovisual de Navarra: años completos de actividad en el sector audiovisual (hasta 5 puntos)</t>
  </si>
  <si>
    <t>b) Número de ediciones del festival ya realizadas (hasta 5 puntos)</t>
  </si>
  <si>
    <t>a) Interés cultural, teniendo en cuenta la calidad, singularidad, innovación y especificidad del festival, así como la relevancia e idoneidad en el contexto de los festivales de cine en España (hasta 15 puntos)</t>
  </si>
  <si>
    <t>b) Competencia y adecuación del equipo artístico y ejecutivo (hasta 5 puntos)</t>
  </si>
  <si>
    <r>
      <rPr>
        <u/>
        <sz val="10"/>
        <color theme="1"/>
        <rFont val="Verdana"/>
        <family val="2"/>
      </rPr>
      <t>a) Acciones de comunicación (hasta 10 puntos)</t>
    </r>
    <r>
      <rPr>
        <sz val="10"/>
        <color theme="1"/>
        <rFont val="Verdana"/>
        <family val="2"/>
      </rPr>
      <t xml:space="preserve">
(</t>
    </r>
    <r>
      <rPr>
        <i/>
        <sz val="10"/>
        <color indexed="8"/>
        <rFont val="Verdana"/>
        <family val="2"/>
      </rPr>
      <t>Se valorará el impacto mediático y repercusión de las acciones de comunicación y publicidad. Se tendrán cuenta las entrevistas, artículos, críticas, etc., en televisión, radio, prensa generalista y especializada, así como en blogs profesionales, podcasts, redes sociales etc. Además, se valorará la originalidad de la campaña y calidad de los materiales gráficos y audiovisuales)</t>
    </r>
  </si>
  <si>
    <r>
      <rPr>
        <u/>
        <sz val="10"/>
        <color theme="1"/>
        <rFont val="Verdana"/>
        <family val="2"/>
      </rPr>
      <t>b) Acciones pedagógicas que acompañan al proyecto (hasta 10 puntos)</t>
    </r>
    <r>
      <rPr>
        <sz val="10"/>
        <color theme="1"/>
        <rFont val="Verdana"/>
        <family val="2"/>
      </rPr>
      <t xml:space="preserve">
</t>
    </r>
    <r>
      <rPr>
        <i/>
        <sz val="10"/>
        <color indexed="8"/>
        <rFont val="Verdana"/>
        <family val="2"/>
      </rPr>
      <t>(Se valorará la organización de talleres, acciones de mediación, encuentros, coloquios, así como proyecciones para escolares y estudiantes en general, exposiciones, etc.)</t>
    </r>
  </si>
  <si>
    <r>
      <rPr>
        <u/>
        <sz val="10"/>
        <color theme="1"/>
        <rFont val="Verdana"/>
        <family val="2"/>
      </rPr>
      <t>c) Acciones para favorecer la accesibilidad de públicos con dificultades físicas, psicosociales y en riesgo de exclusión social (hasta 10 puntos)</t>
    </r>
    <r>
      <rPr>
        <sz val="10"/>
        <color theme="1"/>
        <rFont val="Verdana"/>
        <family val="2"/>
      </rPr>
      <t xml:space="preserve">
</t>
    </r>
    <r>
      <rPr>
        <i/>
        <sz val="10"/>
        <color indexed="8"/>
        <rFont val="Verdana"/>
        <family val="2"/>
      </rPr>
      <t>(Se incluyen en estas acciones aquellas que no sólo hacen referencia a las barreras arquitectónicas sino todo aquello que favorece la igualdad de acceso a los contenidos.)</t>
    </r>
  </si>
  <si>
    <t xml:space="preserve">PRESUPUESTO PERIODO SUBVENCIONABLE: En esta hoja se recogen el importe total de gastos asociados al proyecto a ejecutar por el solicitante de la ayuda, dentro del periodo subvencionable. No se tendrán en cuenta los límites establecidos para  los costes subvencionables señalados en los puntos 5.1.i), 5.1.j) y 5.1.k) de las bases de la convocatoria.
Se señalará en columna separada el gasto presupuestado en territorio navarro.
También en esta pestaña se recogerán los ingresos presupuestados correspondientes al solicitante de la ayuda.
El presupuesto debe quedar equilibrado.
GASTOS SALARIALES Y DE SS: Se recogerá el presupuesto de gastos totales de personal asalariado de la productora solicitante que vaya a desarrollar actividades relacionadas con el proyecto de desarrollo, dentro del periodo subvencionable. Se anotarán los importes brutos sin tener en cuenta las limitaciones que a los gastos subvencionables se indican en las bases de la convocatoria 5.1.j) y 5.2.d).
Se señalará en columna separada el gasto presupuestado en territorio navarro.
En el caso de superar 3 veces el SMI, de forma automática se calculará el máximo importe de gasto deducible admitido.
NOTAS: En esta pestaña se introducirán las aclaraciones relacionadas con los gastos presupuestados por la empresa solicitante en relación con los gastos del epígrafe: e. Invitados (Alojamiento, Manutención, Desplazamientos) teniendo en cuenta las limitaciones señaladas en el punto 5.1.e).
FINANCIACIÓN GARANTIZADA: Se recogerán los importes correspondientes a los recursos financieros con los que se cuenta para financiar el proyecto.
Los recursos se clasificarán por tipo y siempre que puedan ser acreditados correctamente, para que puedan puntuar según se establece en base 7.1.4. 
</t>
  </si>
  <si>
    <t>Gastos como honorarios del equipo artístico, alquileres de espacios, alquileres de equipos y medios materiales necesarios para la producción y ejecución del proyecto</t>
  </si>
  <si>
    <t>Gastos generales que, sin ser imputables al festival, son necesarios para que la actividad se lleve a cabo</t>
  </si>
  <si>
    <t>Costes salariales y seguridad social del personal contratado por la entidad beneficiaria necesarios para la puesta en marcha del proyecto, en la medida proporcional a su dedicación</t>
  </si>
  <si>
    <t>Otros gastos no subvencionables</t>
  </si>
  <si>
    <t>c) Contribución al reto demográfico y al equilibrio territorial, programando proyecciones y actividades en diferentes zonas y en particular en zonas con escasa oferta cinematográfica (hasta 5 puntos)</t>
  </si>
  <si>
    <t>Departamento de Cultura, Deporte y Turismo.</t>
  </si>
  <si>
    <t>Destino: SECCIÓN DE PROYECTOS AUDIOVISUALES Y DIGITALES</t>
  </si>
  <si>
    <t>cultura.deporte.turismo@navarra.es</t>
  </si>
  <si>
    <t>g) Promoción de películas en VO euskera (1 punto por cada película proyectada que cumpla esta condición, hasta un máximo de 2 puntos)</t>
  </si>
  <si>
    <t>Tipo de ayuda</t>
  </si>
  <si>
    <t>d) Acciones colaborativas del festival o certamen con otros festivales, asociaciones o entidades, que aseguren su presencia y continuidad en su área de influencia más allá de las fechas estrictas de celebración de los eventos (hasta 4 puntos)</t>
  </si>
  <si>
    <t>e) Difusión de obras cinematografías con escasa presencia en el circuito nacional, que contribuya a una mayor diversidad cultural en nuestro país (1 punto por cada película que cumpla esta condición, hasta un máximo de 3 puntos)</t>
  </si>
  <si>
    <t>f) Promoción de cineastas navarros (1 punto por cada película proyectada que cumpla esta condición, hasta un máximo de 3 puntos)</t>
  </si>
  <si>
    <t>h) Contribución a la sostenibilidad, a la promoción de la igualdad efectiva de la mujer en el sector, a la captación y formación de nuevos públicos y a la inclusión de personas con discapacidad (hasta 3 puntos)</t>
  </si>
  <si>
    <t>i) Calidad técnica de las sedes donde se celebrará el festival para el que se solicita la ayuda (hasta 5 puntos). Se tendrá en cuenta la adecuación técnica de las salas de proyección y el formato de proyección</t>
  </si>
  <si>
    <t>GENERAZINEMA FESTIVALES 2025</t>
  </si>
  <si>
    <r>
      <t xml:space="preserve">ANEXO I
</t>
    </r>
    <r>
      <rPr>
        <b/>
        <sz val="12"/>
        <color indexed="9"/>
        <rFont val="Verdana"/>
        <family val="2"/>
      </rPr>
      <t>INFORMACIÓN ECONÓMICA Y TÉCNICA GENERAZINEMA FESTIVALES 2025</t>
    </r>
  </si>
  <si>
    <r>
      <t xml:space="preserve">
FINANCIACIÓN GARANTIZADA</t>
    </r>
    <r>
      <rPr>
        <b/>
        <sz val="16"/>
        <color indexed="9"/>
        <rFont val="Calibri"/>
        <family val="2"/>
      </rPr>
      <t xml:space="preserve">
</t>
    </r>
    <r>
      <rPr>
        <b/>
        <sz val="12"/>
        <color indexed="9"/>
        <rFont val="Verdana"/>
        <family val="2"/>
      </rPr>
      <t xml:space="preserve">GENERAZINEMA FESTIVALES 2025
</t>
    </r>
    <r>
      <rPr>
        <sz val="14"/>
        <color indexed="9"/>
        <rFont val="Calibri"/>
        <family val="2"/>
      </rPr>
      <t xml:space="preserve">
</t>
    </r>
    <r>
      <rPr>
        <sz val="11"/>
        <color indexed="9"/>
        <rFont val="Calibri"/>
        <family val="2"/>
      </rPr>
      <t xml:space="preserve">
</t>
    </r>
  </si>
  <si>
    <r>
      <t xml:space="preserve">NOTAS
</t>
    </r>
    <r>
      <rPr>
        <b/>
        <sz val="12"/>
        <color indexed="9"/>
        <rFont val="Verdana"/>
        <family val="2"/>
      </rPr>
      <t>GENERAZINEMA FESTIVALES 2025</t>
    </r>
  </si>
  <si>
    <r>
      <t xml:space="preserve">GASTOS SALARIALES Y DE SEGURIDAD SOCIAL
</t>
    </r>
    <r>
      <rPr>
        <b/>
        <sz val="12"/>
        <color indexed="9"/>
        <rFont val="Verdana"/>
        <family val="2"/>
      </rPr>
      <t>GENERAZINEMA FESTIVALES 2025</t>
    </r>
  </si>
  <si>
    <r>
      <t>PRESUPUESTO ACEPTADO</t>
    </r>
    <r>
      <rPr>
        <b/>
        <sz val="16"/>
        <color indexed="9"/>
        <rFont val="Calibri"/>
        <family val="2"/>
      </rPr>
      <t xml:space="preserve">
</t>
    </r>
    <r>
      <rPr>
        <b/>
        <sz val="12"/>
        <color indexed="9"/>
        <rFont val="Verdana"/>
        <family val="2"/>
      </rPr>
      <t>GENERAZINEMA FESTIVALES 2025</t>
    </r>
  </si>
  <si>
    <r>
      <t xml:space="preserve">ANEXO I.B. MEMORIA
</t>
    </r>
    <r>
      <rPr>
        <b/>
        <sz val="12"/>
        <color indexed="9"/>
        <rFont val="Verdana"/>
        <family val="2"/>
      </rPr>
      <t>GENERAZINEMA FESTIVALES 2025</t>
    </r>
  </si>
  <si>
    <t>RESUMEN DATOS
GENERAZINEMA FESTIVALES 2025</t>
  </si>
  <si>
    <t>Aporta, según se exige en las mismas, los documentos siguientes obligatoriamente por separado y debidamente identificados:</t>
  </si>
  <si>
    <t>• En el caso de personas físicas, comunidades de bienes o cualquier otro tipo de unidad económica o patrimonio separado sin personalidad jurídica: fotocopia del documento nacional identidad o pasaporte -o, en su caso, tarjeta de identidad- y del número de identificación fiscal de la persona o personas, partícipes o personas asociadas respectivamente.</t>
  </si>
  <si>
    <t>• En el supuesto de sociedades civiles con personalidad jurídica que no adopten formas jurídicas de sociedades mercantiles: copia del contrato de la sociedad y del código de identificación fiscal.</t>
  </si>
  <si>
    <t xml:space="preserve">• En el caso sociedades mercantiles: copia de la escritura de constitución o de modificación, en su caso, de los Estatutos, de la inscripción en el Registro Mercantil y del código de identificación fiscal. </t>
  </si>
  <si>
    <t>• En el caso de asociaciones, fundaciones y demás entidades sin ánimo de lucro, copia de los estatutos y acreditación documental de haber llevado a cabo actividades de carácter cinematográfico y/o audiovisual al menos desde el 1 de enero de 2024.</t>
  </si>
  <si>
    <t>Dependiendo de que sea profesional o empresa uno de los siguientes documentos</t>
  </si>
  <si>
    <t>Anexo I (Información técnica y económica) en formato EXCEL en el que se recoge la información técnica y económica del proyecto para el que se solicita la ayuda.</t>
  </si>
  <si>
    <t>Certificado que acredite estar de alta en alguno de los epígrafes del Impuesto sobre Actividades Económicas-I.A.E. relacionados con la actividad cinematográfica o audiovisual.</t>
  </si>
  <si>
    <t>En relación con el artículo 13.2 y 13.3 de la Ley Foral de subvenciones, declara:</t>
  </si>
  <si>
    <t>No estar incurso en ninguna de las prohibiciones para obtener la condición de beneficiario señaladas  en  el  artículo  13  de  la  Ley  Foral  11/2005,  de  9  de noviembre, de Subvenciones, en particular lo dispuesto en los apartados 2 y 3 del citado artículo.</t>
  </si>
  <si>
    <t>Que no se encuentra cumpliendo sanciones administrativas firmes, ni tiene una sentencia firme condenatoria o, en su caso, no está pendiente de cumplimiento de una sanción  o  sentencia  condenatoria,  impuesta por  ejercer  o  tolerar  prácticas  laborales consideradas discriminatorias por razón de sexo o de género.</t>
  </si>
  <si>
    <t>Su compromiso a comunicar por escrito al Departamento de Cultura, Deporte y Turismo, cualquier eventualidad relevante en el desarrollo  del proyecto que  suponga  una modificación del mismo en el momento en que ésta se produzca.</t>
  </si>
  <si>
    <t>En relación con la opción de defender el proyecto en un tiempo máximo de 15 minutos ante la Comisión de valoración, declara:</t>
  </si>
  <si>
    <t>En relación con el artículo 28.8 de la Ley Foral de subvenciones, declara:</t>
  </si>
  <si>
    <t>En virtud de lo dispuesto en el artículo 28.2 de la Ley 39/2015, de 1 de octubre, de Procedimiento Administrativo Común de las Administraciones Públicas, la presentación de esta solicitud conlleva la facultad del órgano gestor para recabar los certificados a emitir por la Agencia Estatal de Administración Tributaria, por la Hacienda Tributaria de Navarra y por la Tesorería General de la Seguridad Social.</t>
  </si>
  <si>
    <t>Localidad</t>
  </si>
  <si>
    <t>Comarca</t>
  </si>
  <si>
    <t>Tamaño localidad</t>
  </si>
  <si>
    <t>Puntos</t>
  </si>
  <si>
    <t>Abáigar</t>
  </si>
  <si>
    <t>Tierra Estella / Estellerria</t>
  </si>
  <si>
    <t>Menos de 20.000 habitantes</t>
  </si>
  <si>
    <t>5 puntos</t>
  </si>
  <si>
    <t>Abárzuza / Abartzuza</t>
  </si>
  <si>
    <t>Abaurregaina / Abaurrea Alta</t>
  </si>
  <si>
    <t>Pirineo / Pirinioak</t>
  </si>
  <si>
    <t>Abaurrepea / Abaurrea Baja</t>
  </si>
  <si>
    <t>Aberin</t>
  </si>
  <si>
    <t>Ablitas</t>
  </si>
  <si>
    <t>Ribera / Erribera</t>
  </si>
  <si>
    <t>Adiós</t>
  </si>
  <si>
    <t>Valdizarbe-Novenera / Izarbeibar-Noverena</t>
  </si>
  <si>
    <t>Aguilar de Codés</t>
  </si>
  <si>
    <t>Aibar / Oibar</t>
  </si>
  <si>
    <t>Sangüesa / Zangozerria</t>
  </si>
  <si>
    <t>Zona geográfica</t>
  </si>
  <si>
    <t>Allín / Allin</t>
  </si>
  <si>
    <t>Allo</t>
  </si>
  <si>
    <t xml:space="preserve"> Ley Foral 4/2019, de 4 de febrero, de reforma de la Administración Local de Navarra</t>
  </si>
  <si>
    <t>Altsasu / Alsasua</t>
  </si>
  <si>
    <t>Sakana</t>
  </si>
  <si>
    <t>Améscoa Baja</t>
  </si>
  <si>
    <t>https://www.boe.es/boe/dias/2019/02/26/pdfs/BOE-A-2019-2642.pdf</t>
  </si>
  <si>
    <t>Ancín / Antzin</t>
  </si>
  <si>
    <t>Andosilla</t>
  </si>
  <si>
    <t>En los Anexos II y III</t>
  </si>
  <si>
    <t>Ansoáin / Antsoain</t>
  </si>
  <si>
    <t>Pamplona / Iruñerria</t>
  </si>
  <si>
    <t>Anue</t>
  </si>
  <si>
    <t>Añorbe</t>
  </si>
  <si>
    <t>Aoiz / Agoitz</t>
  </si>
  <si>
    <t>Prepirineo / Pirinioaurrea</t>
  </si>
  <si>
    <t>Araitz</t>
  </si>
  <si>
    <t>Larraun-Leitzaldea</t>
  </si>
  <si>
    <t>Aranarache / Aranaratxe</t>
  </si>
  <si>
    <t>Aranguren</t>
  </si>
  <si>
    <t>Arantza</t>
  </si>
  <si>
    <t>Baztan-Bidasoa</t>
  </si>
  <si>
    <t>Arano</t>
  </si>
  <si>
    <t>Arakil</t>
  </si>
  <si>
    <t>Aras</t>
  </si>
  <si>
    <t>Arbizu</t>
  </si>
  <si>
    <t>Arce / Artzi</t>
  </si>
  <si>
    <t>Arellano</t>
  </si>
  <si>
    <t>Areso</t>
  </si>
  <si>
    <t>Arguedas</t>
  </si>
  <si>
    <t>Aria</t>
  </si>
  <si>
    <t>Aribe</t>
  </si>
  <si>
    <t>Armañanzas</t>
  </si>
  <si>
    <t>Arróniz</t>
  </si>
  <si>
    <t>Arruazu</t>
  </si>
  <si>
    <t>Artajona</t>
  </si>
  <si>
    <t>Artazu</t>
  </si>
  <si>
    <t>Atetz</t>
  </si>
  <si>
    <t>Auritz / Burguete</t>
  </si>
  <si>
    <t>Ayegui / Aiegi</t>
  </si>
  <si>
    <t>Azagra</t>
  </si>
  <si>
    <t>Ribera Alta / Erribera Goiena</t>
  </si>
  <si>
    <t>Azuelo</t>
  </si>
  <si>
    <t>Bakaiku</t>
  </si>
  <si>
    <t>Barañáin / Barañain</t>
  </si>
  <si>
    <t>Entre 20.000 y 30.000 habitantes</t>
  </si>
  <si>
    <t>3 puntos</t>
  </si>
  <si>
    <t>Barásoain</t>
  </si>
  <si>
    <t>Zona Media / Erdialdea</t>
  </si>
  <si>
    <t>Barbarin</t>
  </si>
  <si>
    <t>Bargota</t>
  </si>
  <si>
    <t>Barillas</t>
  </si>
  <si>
    <t>Basaburua</t>
  </si>
  <si>
    <t>Baztan</t>
  </si>
  <si>
    <t>Beintza-Labaien</t>
  </si>
  <si>
    <t>Beire</t>
  </si>
  <si>
    <t>Belascoáin</t>
  </si>
  <si>
    <t>Bera</t>
  </si>
  <si>
    <t>Berbinzana</t>
  </si>
  <si>
    <t>Beriáin</t>
  </si>
  <si>
    <t>Berrioplano / Berriobeiti</t>
  </si>
  <si>
    <t>Berriozar</t>
  </si>
  <si>
    <t>Bertizarana</t>
  </si>
  <si>
    <t>Betelu</t>
  </si>
  <si>
    <t>Bidaurreta</t>
  </si>
  <si>
    <t>Biurrun-Olcoz</t>
  </si>
  <si>
    <t>Buñuel</t>
  </si>
  <si>
    <t>Burgui / Burgi</t>
  </si>
  <si>
    <t>Burlada / Burlata</t>
  </si>
  <si>
    <t>Cabanillas</t>
  </si>
  <si>
    <t>Cabredo</t>
  </si>
  <si>
    <t>Cadreita</t>
  </si>
  <si>
    <t>Caparroso</t>
  </si>
  <si>
    <t>Cárcar</t>
  </si>
  <si>
    <t>Carcastillo</t>
  </si>
  <si>
    <t>Cascante</t>
  </si>
  <si>
    <t>Cáseda</t>
  </si>
  <si>
    <t>Castejón</t>
  </si>
  <si>
    <t>Castillonuevo</t>
  </si>
  <si>
    <t>Cendea de Olza / Oltza Zendea</t>
  </si>
  <si>
    <t>Cintruénigo</t>
  </si>
  <si>
    <t>Cirauqui / Zirauki</t>
  </si>
  <si>
    <t>Ciriza / Ziritza</t>
  </si>
  <si>
    <t>Cizur</t>
  </si>
  <si>
    <t>Corella</t>
  </si>
  <si>
    <t>Cortes</t>
  </si>
  <si>
    <t>Desojo</t>
  </si>
  <si>
    <t>Dicastillo</t>
  </si>
  <si>
    <t>Donamaria</t>
  </si>
  <si>
    <t>Doneztebe / Santesteban</t>
  </si>
  <si>
    <t>Echarri / Etxarri</t>
  </si>
  <si>
    <t>El Busto</t>
  </si>
  <si>
    <t>Elgorriaga</t>
  </si>
  <si>
    <t>Enériz / Eneritz</t>
  </si>
  <si>
    <t>Eratsun</t>
  </si>
  <si>
    <t>Ergoiena</t>
  </si>
  <si>
    <t>Erro</t>
  </si>
  <si>
    <t>Eslava</t>
  </si>
  <si>
    <t>Esparza de Salazar / Espartza Zaraitzu</t>
  </si>
  <si>
    <t>Espronceda</t>
  </si>
  <si>
    <t>Estella-Lizarra</t>
  </si>
  <si>
    <t>Esteribar</t>
  </si>
  <si>
    <t>Etayo</t>
  </si>
  <si>
    <t>Etxalar</t>
  </si>
  <si>
    <t>Etxarri Aranatz</t>
  </si>
  <si>
    <t>Etxauri</t>
  </si>
  <si>
    <t>Eulate</t>
  </si>
  <si>
    <t>Ezcabarte</t>
  </si>
  <si>
    <t>Ezcároz / Ezkaroze</t>
  </si>
  <si>
    <t>Ezkurra</t>
  </si>
  <si>
    <t>Ezprogui</t>
  </si>
  <si>
    <t>Falces</t>
  </si>
  <si>
    <t>Fitero</t>
  </si>
  <si>
    <t>Fontellas</t>
  </si>
  <si>
    <t>Funes</t>
  </si>
  <si>
    <t>Fustiñana</t>
  </si>
  <si>
    <t>Galar</t>
  </si>
  <si>
    <t>Gallipienzo / Galipentzu</t>
  </si>
  <si>
    <t>Gallués / Galoze</t>
  </si>
  <si>
    <t>Garaioa</t>
  </si>
  <si>
    <t>Garde</t>
  </si>
  <si>
    <t>Garínoain</t>
  </si>
  <si>
    <t>Garralda</t>
  </si>
  <si>
    <t>Genevilla</t>
  </si>
  <si>
    <t>Goizueta</t>
  </si>
  <si>
    <t>Goñi</t>
  </si>
  <si>
    <t>Güesa / Gorza</t>
  </si>
  <si>
    <t>Guesálaz / Gesalatz</t>
  </si>
  <si>
    <t>Guirguillano</t>
  </si>
  <si>
    <t>Hiriberri / Villanueva de Aezkoa</t>
  </si>
  <si>
    <t>Huarte / Uharte</t>
  </si>
  <si>
    <t>Ibargoiti</t>
  </si>
  <si>
    <t>Igantzi</t>
  </si>
  <si>
    <t>Igúzquiza</t>
  </si>
  <si>
    <t>Imotz</t>
  </si>
  <si>
    <t>Irañeta</t>
  </si>
  <si>
    <t>Irurtzun</t>
  </si>
  <si>
    <t>Isaba / Izaba</t>
  </si>
  <si>
    <t>Ituren</t>
  </si>
  <si>
    <t>Iturmendi</t>
  </si>
  <si>
    <t>Iza/Itza</t>
  </si>
  <si>
    <t>Izagaondoa</t>
  </si>
  <si>
    <t>Izalzu / Itzaltzu</t>
  </si>
  <si>
    <t>Jaurrieta</t>
  </si>
  <si>
    <t>Javier</t>
  </si>
  <si>
    <t>Juslapeña / Txulapain</t>
  </si>
  <si>
    <t>Lakuntza</t>
  </si>
  <si>
    <t>Lana</t>
  </si>
  <si>
    <t>Lantz</t>
  </si>
  <si>
    <t>Lapoblación</t>
  </si>
  <si>
    <t>Larraga</t>
  </si>
  <si>
    <t>Larraona</t>
  </si>
  <si>
    <t>Larraun</t>
  </si>
  <si>
    <t>Lazagurría</t>
  </si>
  <si>
    <t>Leache / Leatxe</t>
  </si>
  <si>
    <t>Legarda</t>
  </si>
  <si>
    <t>Legaria</t>
  </si>
  <si>
    <t>Leitza</t>
  </si>
  <si>
    <t>Lekunberri</t>
  </si>
  <si>
    <t>Leoz / Leotz</t>
  </si>
  <si>
    <t>Lerga</t>
  </si>
  <si>
    <t>Lerín</t>
  </si>
  <si>
    <t>Lesaka</t>
  </si>
  <si>
    <t>Lezaun</t>
  </si>
  <si>
    <t>Liédena</t>
  </si>
  <si>
    <t>Lizoáin-Arriasgoiti / Lizoainibar-Arriasgoiti</t>
  </si>
  <si>
    <t>Lodosa</t>
  </si>
  <si>
    <t>Lónguida / Longida</t>
  </si>
  <si>
    <t>Los Arcos</t>
  </si>
  <si>
    <t>Lumbier</t>
  </si>
  <si>
    <t>Luquin</t>
  </si>
  <si>
    <t>Luzaide / Valcarlos</t>
  </si>
  <si>
    <t>Mañeru</t>
  </si>
  <si>
    <t>Marañón</t>
  </si>
  <si>
    <t>Marcilla</t>
  </si>
  <si>
    <t>Mélida</t>
  </si>
  <si>
    <t>Mendavia</t>
  </si>
  <si>
    <t>Mendaza</t>
  </si>
  <si>
    <t>Mendigorria</t>
  </si>
  <si>
    <t>Metauten</t>
  </si>
  <si>
    <t>Milagro</t>
  </si>
  <si>
    <t>Mirafuentes</t>
  </si>
  <si>
    <t>Miranda de Arga</t>
  </si>
  <si>
    <t>Monreal / Elo</t>
  </si>
  <si>
    <t>Monteagudo</t>
  </si>
  <si>
    <t>Morentin</t>
  </si>
  <si>
    <t>Mues</t>
  </si>
  <si>
    <t>Murchante</t>
  </si>
  <si>
    <t>Murieta</t>
  </si>
  <si>
    <t>Murillo el Cuende</t>
  </si>
  <si>
    <t>Murillo el Fruto</t>
  </si>
  <si>
    <t>Muruzábal</t>
  </si>
  <si>
    <t>Navascués / Nabaskoze</t>
  </si>
  <si>
    <t>Nazar</t>
  </si>
  <si>
    <t>Noáin (Valle de Elorz)/ Noain (Elortzibar)</t>
  </si>
  <si>
    <t>Obanos</t>
  </si>
  <si>
    <t>Ochagavía / Otsagabia</t>
  </si>
  <si>
    <t>Oco</t>
  </si>
  <si>
    <t>Odieta</t>
  </si>
  <si>
    <t>Oiz</t>
  </si>
  <si>
    <t>Oláibar</t>
  </si>
  <si>
    <t>Olazti / Olazagutía</t>
  </si>
  <si>
    <t>Olejua</t>
  </si>
  <si>
    <t>Olite / Erriberri</t>
  </si>
  <si>
    <t>Olóriz / Oloritz</t>
  </si>
  <si>
    <t>Orbaizeta</t>
  </si>
  <si>
    <t>Orbara</t>
  </si>
  <si>
    <t>Orísoain</t>
  </si>
  <si>
    <t>Orkoien</t>
  </si>
  <si>
    <t>Oronz / Orontze</t>
  </si>
  <si>
    <t>Oroz-Betelu / Orotz-Betelu</t>
  </si>
  <si>
    <t>Orreaga / Roncesvalles</t>
  </si>
  <si>
    <t>Oteiza</t>
  </si>
  <si>
    <t>Pamplona/Iruña</t>
  </si>
  <si>
    <t>Más de 30.000 habitantes</t>
  </si>
  <si>
    <t>1 punto</t>
  </si>
  <si>
    <t>Peralta / Azkoien</t>
  </si>
  <si>
    <t>Petilla de Aragón</t>
  </si>
  <si>
    <t>Piedramillera</t>
  </si>
  <si>
    <t>Pitillas</t>
  </si>
  <si>
    <t>Puente la Reina / Gares</t>
  </si>
  <si>
    <t>Pueyo / Puiu</t>
  </si>
  <si>
    <t>Ribaforada</t>
  </si>
  <si>
    <t>Romanzado / Erromantzat Ua</t>
  </si>
  <si>
    <t>Roncal / Erronkari</t>
  </si>
  <si>
    <t>Sada</t>
  </si>
  <si>
    <t>Saldias</t>
  </si>
  <si>
    <t>Salinas de Oro / Jaitz</t>
  </si>
  <si>
    <t>San Adrián</t>
  </si>
  <si>
    <t>San Martín de Unx</t>
  </si>
  <si>
    <t>Sangüesa / Zangoza</t>
  </si>
  <si>
    <t>Sansol</t>
  </si>
  <si>
    <t>Santacara</t>
  </si>
  <si>
    <t>Sarriés / Sartze</t>
  </si>
  <si>
    <t>Sartaguda</t>
  </si>
  <si>
    <t>Sesma</t>
  </si>
  <si>
    <t>Sorlada</t>
  </si>
  <si>
    <t>Sunbilla</t>
  </si>
  <si>
    <t>Tafalla</t>
  </si>
  <si>
    <t>Tiebas-Muruarte de Reta</t>
  </si>
  <si>
    <t>Tirapu</t>
  </si>
  <si>
    <t>Torralba del Río</t>
  </si>
  <si>
    <t>Torres del Río</t>
  </si>
  <si>
    <t>Tudela</t>
  </si>
  <si>
    <t>Tulebras</t>
  </si>
  <si>
    <t>Úcar</t>
  </si>
  <si>
    <t>Uharte Arakil</t>
  </si>
  <si>
    <t>Ujué / Uxue</t>
  </si>
  <si>
    <t>Ultzama</t>
  </si>
  <si>
    <t>Unciti</t>
  </si>
  <si>
    <t>Unzué / Untzue</t>
  </si>
  <si>
    <t>Urdazubi / Urdax</t>
  </si>
  <si>
    <t>Urdiain</t>
  </si>
  <si>
    <t>Urraúl Alto</t>
  </si>
  <si>
    <t>Urraúl Bajo</t>
  </si>
  <si>
    <t>Urroz</t>
  </si>
  <si>
    <t>Urroz-Villa</t>
  </si>
  <si>
    <t>Urzainqui / Urzainki</t>
  </si>
  <si>
    <t>Uterga</t>
  </si>
  <si>
    <t>Uztárroz / Uztarroze</t>
  </si>
  <si>
    <t>Valle de Egüés / Eguesibar</t>
  </si>
  <si>
    <t>Valle de Ollo / Ollaran</t>
  </si>
  <si>
    <t>Valle de Yerri / Deierri</t>
  </si>
  <si>
    <t>Valtierra</t>
  </si>
  <si>
    <t>Viana</t>
  </si>
  <si>
    <t>Vidángoz / Bidankoze</t>
  </si>
  <si>
    <t>Villafranca</t>
  </si>
  <si>
    <t>Villamayor de Monjardín</t>
  </si>
  <si>
    <t>Villatuerta</t>
  </si>
  <si>
    <t>Villava / Atarrabia</t>
  </si>
  <si>
    <t>Yesa</t>
  </si>
  <si>
    <t>Zabalza / Zabaltza</t>
  </si>
  <si>
    <t>Ziordia</t>
  </si>
  <si>
    <t>Zizur Mayor / Zizur Nagusia</t>
  </si>
  <si>
    <t>Zubieta</t>
  </si>
  <si>
    <t>Zugarramurdi</t>
  </si>
  <si>
    <t>Zúñiga</t>
  </si>
  <si>
    <t>PAÍS</t>
  </si>
  <si>
    <t>CONTINENTE</t>
  </si>
  <si>
    <t>ZONA</t>
  </si>
  <si>
    <t>AFGANISTÁN</t>
  </si>
  <si>
    <t>ASIA</t>
  </si>
  <si>
    <t>OTRAS PROCEDENCIAS</t>
  </si>
  <si>
    <t>ALBANIA</t>
  </si>
  <si>
    <t>EUROPA</t>
  </si>
  <si>
    <t>ALEMANIA</t>
  </si>
  <si>
    <t>COMUNIDAD ECONÓMICA EUROPEA (EXCEPTUANDO ESPAÑA)</t>
  </si>
  <si>
    <t>ANDORRA</t>
  </si>
  <si>
    <t>IBEROAMÉRICA</t>
  </si>
  <si>
    <t>ANGOLA</t>
  </si>
  <si>
    <t>ÁFRICA</t>
  </si>
  <si>
    <t>ANTIGUA Y BARBUDA</t>
  </si>
  <si>
    <t>AMÉRICA</t>
  </si>
  <si>
    <t>ARABIA SAUDITA</t>
  </si>
  <si>
    <t>ARGELIA</t>
  </si>
  <si>
    <t>ARGENTINA</t>
  </si>
  <si>
    <t>ARMENIA</t>
  </si>
  <si>
    <t>AUSTRALIA</t>
  </si>
  <si>
    <t>OCEANÍA</t>
  </si>
  <si>
    <t>AUSTRIA</t>
  </si>
  <si>
    <t>AZERBAIYÁN</t>
  </si>
  <si>
    <t>BAHAMAS</t>
  </si>
  <si>
    <t>BANGLADÉS</t>
  </si>
  <si>
    <t>BARBADOS</t>
  </si>
  <si>
    <t>BARÉIN</t>
  </si>
  <si>
    <t>BÉLGICA</t>
  </si>
  <si>
    <t>BELICE</t>
  </si>
  <si>
    <t>BENIN</t>
  </si>
  <si>
    <t>BIELORRUSIA</t>
  </si>
  <si>
    <t>BOLIVIA</t>
  </si>
  <si>
    <t>BOSNIA Y HERZEGOVINA</t>
  </si>
  <si>
    <t>BOTSUANA</t>
  </si>
  <si>
    <t>BRASIL</t>
  </si>
  <si>
    <t>BRUNEI</t>
  </si>
  <si>
    <t>BULGARIA</t>
  </si>
  <si>
    <t>BURKINA FASO</t>
  </si>
  <si>
    <t>BURUNDI</t>
  </si>
  <si>
    <t>BUTÁN</t>
  </si>
  <si>
    <t>CABO VERDE</t>
  </si>
  <si>
    <t>CAMBOYA</t>
  </si>
  <si>
    <t>CAMERÚN</t>
  </si>
  <si>
    <t>CANADÁ</t>
  </si>
  <si>
    <t>CATAR</t>
  </si>
  <si>
    <t>CHAD</t>
  </si>
  <si>
    <t>CHILE</t>
  </si>
  <si>
    <t>CHINA</t>
  </si>
  <si>
    <t>CHIPRE</t>
  </si>
  <si>
    <t>COLOMBIA</t>
  </si>
  <si>
    <t>COMORAS</t>
  </si>
  <si>
    <t>COREA DEL NORTE</t>
  </si>
  <si>
    <t>COREA DEL SUR</t>
  </si>
  <si>
    <t>COSTA DE MARFIL</t>
  </si>
  <si>
    <t>COSTA RICA</t>
  </si>
  <si>
    <t>CROACIA</t>
  </si>
  <si>
    <t>CUBA</t>
  </si>
  <si>
    <t>DINAMARCA</t>
  </si>
  <si>
    <t>DOMINICA</t>
  </si>
  <si>
    <t>ECUADOR</t>
  </si>
  <si>
    <t>EGIPTO</t>
  </si>
  <si>
    <t>EL SALVADOR</t>
  </si>
  <si>
    <t>EMIRATOS ARABES UNIDOS</t>
  </si>
  <si>
    <t>ERITREA</t>
  </si>
  <si>
    <t>ESLOVAQUIA</t>
  </si>
  <si>
    <t>ESLOVENIA</t>
  </si>
  <si>
    <t>ESPAÑA</t>
  </si>
  <si>
    <t>ESTADOS UNIDOS</t>
  </si>
  <si>
    <t>USA</t>
  </si>
  <si>
    <t>ESTONIA</t>
  </si>
  <si>
    <t>ETIOPÍA</t>
  </si>
  <si>
    <t>FILIPINAS</t>
  </si>
  <si>
    <t>FINLANDIA</t>
  </si>
  <si>
    <t>FIYI</t>
  </si>
  <si>
    <t>FRANCIA</t>
  </si>
  <si>
    <t>GABÓN</t>
  </si>
  <si>
    <t>GAMBIA</t>
  </si>
  <si>
    <t>GEORGIA</t>
  </si>
  <si>
    <t>GHANA</t>
  </si>
  <si>
    <t>GRANADA</t>
  </si>
  <si>
    <t>GRECIA</t>
  </si>
  <si>
    <t>GUATEMALA</t>
  </si>
  <si>
    <t>GUINEA</t>
  </si>
  <si>
    <t>GUINEA ECUATORIAL</t>
  </si>
  <si>
    <t>GUINEA-BISSAU</t>
  </si>
  <si>
    <t>GUYANA</t>
  </si>
  <si>
    <t>HAITÍ</t>
  </si>
  <si>
    <t>HONDURAS</t>
  </si>
  <si>
    <t>HUNGRÍA</t>
  </si>
  <si>
    <t>INDIA</t>
  </si>
  <si>
    <t>INDONESIA</t>
  </si>
  <si>
    <t>IRÁN</t>
  </si>
  <si>
    <t>IRAQ</t>
  </si>
  <si>
    <t>IRLANDA</t>
  </si>
  <si>
    <t>ISLANDIA</t>
  </si>
  <si>
    <t>ISLAS MARSHALL</t>
  </si>
  <si>
    <t>ISLAS SALOMÓN</t>
  </si>
  <si>
    <t>ISRAEL</t>
  </si>
  <si>
    <t>ITALIA</t>
  </si>
  <si>
    <t>JAMAICA</t>
  </si>
  <si>
    <t>JAPÓN</t>
  </si>
  <si>
    <t>JORDANIA</t>
  </si>
  <si>
    <t>KAZAJISTÁN</t>
  </si>
  <si>
    <t>KENIA</t>
  </si>
  <si>
    <t>KIRGUISTÁN</t>
  </si>
  <si>
    <t>KIRIBATI</t>
  </si>
  <si>
    <t>KUWAIT</t>
  </si>
  <si>
    <t>LAOS</t>
  </si>
  <si>
    <t>LESOTO</t>
  </si>
  <si>
    <t>LETONIA</t>
  </si>
  <si>
    <t>LÍBANO</t>
  </si>
  <si>
    <t>LIBERIA</t>
  </si>
  <si>
    <t>LIBIA</t>
  </si>
  <si>
    <t>LIECHTENSTEIN</t>
  </si>
  <si>
    <t>LITUANIA</t>
  </si>
  <si>
    <t>LUXEMBURGO</t>
  </si>
  <si>
    <t>MADAGASCAR</t>
  </si>
  <si>
    <t>MALASIA</t>
  </si>
  <si>
    <t>MALAUI</t>
  </si>
  <si>
    <t>MALDIVAS</t>
  </si>
  <si>
    <t>MALI</t>
  </si>
  <si>
    <t>MALTA</t>
  </si>
  <si>
    <t>MARRUECOS</t>
  </si>
  <si>
    <t>MAURICIO</t>
  </si>
  <si>
    <t>MAURITANIA</t>
  </si>
  <si>
    <t>MÉXICO</t>
  </si>
  <si>
    <t>MICRONESIA</t>
  </si>
  <si>
    <t>MOLDAVIA</t>
  </si>
  <si>
    <t>MÓNACO</t>
  </si>
  <si>
    <t>MONGOLIA</t>
  </si>
  <si>
    <t>MONTENEGRO</t>
  </si>
  <si>
    <t>MOZAMBIQUE</t>
  </si>
  <si>
    <t>MYANMAR (BIRMANIA)</t>
  </si>
  <si>
    <t>NAMIBIA</t>
  </si>
  <si>
    <t>NAURU</t>
  </si>
  <si>
    <t>NEPAL</t>
  </si>
  <si>
    <t>NICARAGUA</t>
  </si>
  <si>
    <t>NÍGER</t>
  </si>
  <si>
    <t>NIGERIA</t>
  </si>
  <si>
    <t>NORUEGA</t>
  </si>
  <si>
    <t>NUEVA ZELANDA</t>
  </si>
  <si>
    <t>OMÁN</t>
  </si>
  <si>
    <t>PAÍSES BAJOS</t>
  </si>
  <si>
    <t>PAKISTÁN</t>
  </si>
  <si>
    <t>PALAOS</t>
  </si>
  <si>
    <t>PALESTINA</t>
  </si>
  <si>
    <t>PANAMÁ</t>
  </si>
  <si>
    <t>PAPÚA NUEVA GUINEA</t>
  </si>
  <si>
    <t>PARAGUAY</t>
  </si>
  <si>
    <t>PERÚ</t>
  </si>
  <si>
    <t>POLONIA</t>
  </si>
  <si>
    <t>PORTUGAL</t>
  </si>
  <si>
    <t>PUERTO RICO</t>
  </si>
  <si>
    <t>REINO UNIDO</t>
  </si>
  <si>
    <t>REPÚBLICA CENTROAFRICANA</t>
  </si>
  <si>
    <t>REPÚBLICA CHECA</t>
  </si>
  <si>
    <t>REPÚBLICA DE MACEDONIA</t>
  </si>
  <si>
    <t>REPÚBLICA DEL CONGO</t>
  </si>
  <si>
    <t>REPÚBLICA DEMOCRÁTICA DEL CONGO</t>
  </si>
  <si>
    <t>REPÚBLICA DOMINICANA</t>
  </si>
  <si>
    <t>REPÚBLICA SAHARAUI</t>
  </si>
  <si>
    <t>RUANDA</t>
  </si>
  <si>
    <t>RUMANIA</t>
  </si>
  <si>
    <t>RUSIA</t>
  </si>
  <si>
    <t>SAMOA</t>
  </si>
  <si>
    <t>SAN CRISTÓBAL Y NIEVES</t>
  </si>
  <si>
    <t>SAN MARINO</t>
  </si>
  <si>
    <t>SAN VICENTE Y LAS GRANADINAS</t>
  </si>
  <si>
    <t>SANTA LUCÍA</t>
  </si>
  <si>
    <t>SANTO TOMÉ Y PRÍNCIPE</t>
  </si>
  <si>
    <t>SENEGAL</t>
  </si>
  <si>
    <t>SERBIA</t>
  </si>
  <si>
    <t>SEYCHELLES</t>
  </si>
  <si>
    <t>SIERRA LEONA</t>
  </si>
  <si>
    <t>SINGAPUR</t>
  </si>
  <si>
    <t>SIRIA</t>
  </si>
  <si>
    <t>SOMALIA</t>
  </si>
  <si>
    <t>SRI LANKA</t>
  </si>
  <si>
    <t>SUAZILANDIA</t>
  </si>
  <si>
    <t>SUDÁFRICA</t>
  </si>
  <si>
    <t>SUDÁN DEL NORTE</t>
  </si>
  <si>
    <t>SUDÁN DEL SUR</t>
  </si>
  <si>
    <t>SUECIA</t>
  </si>
  <si>
    <t>SUIZA</t>
  </si>
  <si>
    <t>SURINAM</t>
  </si>
  <si>
    <t>TAILANDIA</t>
  </si>
  <si>
    <t>TAIWAN</t>
  </si>
  <si>
    <t>TANZANIA</t>
  </si>
  <si>
    <t>TAYIKISTÁN</t>
  </si>
  <si>
    <t>TIMOR ORIENTAL</t>
  </si>
  <si>
    <t>TOGO</t>
  </si>
  <si>
    <t>TONGA</t>
  </si>
  <si>
    <t>TRINIDAD Y TOBAGO</t>
  </si>
  <si>
    <t>TÚNEZ</t>
  </si>
  <si>
    <t>TURKMENISTÁN</t>
  </si>
  <si>
    <t>TURQUÍA</t>
  </si>
  <si>
    <t>TUVALU</t>
  </si>
  <si>
    <t>UCRANIA</t>
  </si>
  <si>
    <t>UGANDA</t>
  </si>
  <si>
    <t>URUGUAY</t>
  </si>
  <si>
    <t>UZBEKISTÁN</t>
  </si>
  <si>
    <t>VANUATU</t>
  </si>
  <si>
    <t>VATICANO</t>
  </si>
  <si>
    <t>VENEZUELA</t>
  </si>
  <si>
    <t>VIETNAM</t>
  </si>
  <si>
    <t>YEMEN</t>
  </si>
  <si>
    <t>YIBUTI</t>
  </si>
  <si>
    <t>ZAMBIA</t>
  </si>
  <si>
    <t>ZIMBABUE</t>
  </si>
  <si>
    <t>AÑO</t>
  </si>
  <si>
    <t>TRAYECTORIA</t>
  </si>
  <si>
    <t>Nº AÑOS EN EL SECTOR</t>
  </si>
  <si>
    <t>PUNTOS</t>
  </si>
  <si>
    <t>55 años</t>
  </si>
  <si>
    <t>54 años</t>
  </si>
  <si>
    <t>53 años</t>
  </si>
  <si>
    <t>52 años</t>
  </si>
  <si>
    <t>51 años</t>
  </si>
  <si>
    <t>50 años</t>
  </si>
  <si>
    <t>49 años</t>
  </si>
  <si>
    <t>48 años</t>
  </si>
  <si>
    <t>47 años</t>
  </si>
  <si>
    <t>46 años</t>
  </si>
  <si>
    <t>45 años</t>
  </si>
  <si>
    <t>44 años</t>
  </si>
  <si>
    <t>43 años</t>
  </si>
  <si>
    <t>42 años</t>
  </si>
  <si>
    <t>41 años</t>
  </si>
  <si>
    <t>40 años</t>
  </si>
  <si>
    <t>39 años</t>
  </si>
  <si>
    <t>38 años</t>
  </si>
  <si>
    <t>37 años</t>
  </si>
  <si>
    <t>36 años</t>
  </si>
  <si>
    <t>35 años</t>
  </si>
  <si>
    <t>34 años</t>
  </si>
  <si>
    <t>33 años</t>
  </si>
  <si>
    <t>32 años</t>
  </si>
  <si>
    <t>31 años</t>
  </si>
  <si>
    <t>30 años</t>
  </si>
  <si>
    <t>29 años</t>
  </si>
  <si>
    <t>28 años</t>
  </si>
  <si>
    <t>27 años</t>
  </si>
  <si>
    <t>26 años</t>
  </si>
  <si>
    <t>25 años</t>
  </si>
  <si>
    <t>24 años</t>
  </si>
  <si>
    <t>23 años</t>
  </si>
  <si>
    <t>22 años</t>
  </si>
  <si>
    <t>21 años</t>
  </si>
  <si>
    <t>20 años</t>
  </si>
  <si>
    <t>19 años</t>
  </si>
  <si>
    <t>18 años</t>
  </si>
  <si>
    <t>17 años</t>
  </si>
  <si>
    <t>16 años</t>
  </si>
  <si>
    <t>15 años</t>
  </si>
  <si>
    <t>14 años</t>
  </si>
  <si>
    <t>13 años</t>
  </si>
  <si>
    <t>12 años</t>
  </si>
  <si>
    <t>11 años</t>
  </si>
  <si>
    <t>10 años</t>
  </si>
  <si>
    <t>9 años</t>
  </si>
  <si>
    <t>8 años</t>
  </si>
  <si>
    <t>7 años</t>
  </si>
  <si>
    <t>6 años</t>
  </si>
  <si>
    <t>5 años</t>
  </si>
  <si>
    <t>4 años</t>
  </si>
  <si>
    <t>3 años</t>
  </si>
  <si>
    <t>2 años</t>
  </si>
  <si>
    <t>1 año</t>
  </si>
  <si>
    <t>Menos de 1 año</t>
  </si>
  <si>
    <t>Ayudas concedidas en 2024 para el festival</t>
  </si>
  <si>
    <t>EDICIONES</t>
  </si>
  <si>
    <t>PONDERACIÓN</t>
  </si>
  <si>
    <t>Más de 10 ediciones</t>
  </si>
  <si>
    <t>De 5 a 10 ediciones</t>
  </si>
  <si>
    <t>Hasta 4 ediciones</t>
  </si>
  <si>
    <t>c) Otras actividades de difusión y formación llevadas a cabo durante los tres últimos años en el ámbito del sector audiovisual por la empresa o profesional solicitante, que no estén ligadas al festival para el que se solicita la ayuda (hasta un máximo de 5 puntos)</t>
  </si>
  <si>
    <t xml:space="preserve">Medio </t>
  </si>
  <si>
    <t>Enlaces a los diferentes artículos, noticias, críticas, entrevistas, etc,</t>
  </si>
  <si>
    <r>
      <t xml:space="preserve">presenta  </t>
    </r>
    <r>
      <rPr>
        <b/>
        <sz val="10"/>
        <color indexed="8"/>
        <rFont val="Verdana"/>
        <family val="2"/>
      </rPr>
      <t xml:space="preserve">SOLICITUD  A  LA  CONVOCATORIA  DE  AYUDAS GENERAZINEMA FESTIVALES  </t>
    </r>
    <r>
      <rPr>
        <i/>
        <sz val="10"/>
        <color indexed="23"/>
        <rFont val="Verdana"/>
        <family val="2"/>
      </rPr>
      <t>(señale el año)</t>
    </r>
  </si>
  <si>
    <t>NOMBRE DEL PROYECTO</t>
  </si>
  <si>
    <t xml:space="preserve">Estoy interesado/a en acogerme a esta opción </t>
  </si>
  <si>
    <t>Sedes</t>
  </si>
  <si>
    <r>
      <t xml:space="preserve">b) Existencia de ayudas públicas para el proyecto, </t>
    </r>
    <r>
      <rPr>
        <b/>
        <u/>
        <sz val="10"/>
        <color theme="1"/>
        <rFont val="Verdana"/>
        <family val="2"/>
      </rPr>
      <t>concedidas</t>
    </r>
    <r>
      <rPr>
        <sz val="10"/>
        <color theme="1"/>
        <rFont val="Verdana"/>
        <family val="2"/>
      </rPr>
      <t xml:space="preserve"> en 2024 (hasta 5 puntos):</t>
    </r>
  </si>
  <si>
    <t>Observaciones</t>
  </si>
  <si>
    <r>
      <rPr>
        <b/>
        <i/>
        <sz val="8"/>
        <color rgb="FF0066FF"/>
        <rFont val="Verdana"/>
        <family val="2"/>
      </rPr>
      <t xml:space="preserve">Se adjuntarán documentos acreditativos </t>
    </r>
    <r>
      <rPr>
        <b/>
        <u/>
        <sz val="8"/>
        <color rgb="FF0066FF"/>
        <rFont val="Verdana"/>
        <family val="2"/>
      </rPr>
      <t>si no lo han hecho en anteriores convocatorias</t>
    </r>
    <r>
      <rPr>
        <b/>
        <sz val="8"/>
        <color rgb="FF0066FF"/>
        <rFont val="Verdana"/>
        <family val="2"/>
      </rPr>
      <t xml:space="preserve"> </t>
    </r>
    <r>
      <rPr>
        <b/>
        <i/>
        <sz val="8"/>
        <color rgb="FF0066FF"/>
        <rFont val="Verdana"/>
        <family val="2"/>
      </rPr>
      <t>(material de difusión, etc.)</t>
    </r>
  </si>
  <si>
    <t>Se deberá acreditar el año de constitución</t>
  </si>
  <si>
    <t>Actividades de difusión y formación</t>
  </si>
  <si>
    <t>Se adjuntarán documentos acreditativos (material de difusión, etc.)</t>
  </si>
  <si>
    <t>Explicar en memoria adjunta</t>
  </si>
  <si>
    <t>Para poder optar a estos puntos, se tendrá que aportar documentación acreditativa.</t>
  </si>
  <si>
    <t>Según lo reflejado en pestaña FINANCIACIÓN GARANTIZADA. (Para poder optar a estos puntos, se tendrá que aportar documentación acreditativa de la financiación.)</t>
  </si>
  <si>
    <t>a) Porcentaje de la financiación garantizada sobre el presupuesto total del proyecto, debidamente acreditado (hasta 5 puntos):</t>
  </si>
  <si>
    <t xml:space="preserve">Hay que cumplimentar únicamente las casillas en color amarillo </t>
  </si>
  <si>
    <t>Marcar con una X en el caso de ser AIE o persona física. En el supuesto de ser persona jurídica seleccionar una de las opciones del desplegable.</t>
  </si>
  <si>
    <t>TÍTULO DEL PROYECTO:</t>
  </si>
  <si>
    <t>PAÍSES IBEROAMÉRICANOS</t>
  </si>
  <si>
    <r>
      <rPr>
        <b/>
        <sz val="11"/>
        <color rgb="FF040C28"/>
        <rFont val="Arial"/>
        <family val="2"/>
      </rPr>
      <t>Países</t>
    </r>
    <r>
      <rPr>
        <b/>
        <sz val="11"/>
        <color rgb="FF202124"/>
        <rFont val="Arial"/>
        <family val="2"/>
      </rPr>
      <t> Miembros: 22 Estados de América y Europa, de lengua española y portuguesa:</t>
    </r>
    <r>
      <rPr>
        <sz val="11"/>
        <color rgb="FF202124"/>
        <rFont val="Arial"/>
        <family val="2"/>
      </rPr>
      <t xml:space="preserve"> Andorra, Argentina, Bolivia, Brasil, Colombia, Costa Rica, Cuba Chile, República Dominicana, Ecuador, El Salvador,</t>
    </r>
    <r>
      <rPr>
        <b/>
        <u/>
        <sz val="11"/>
        <color rgb="FF202124"/>
        <rFont val="Arial"/>
        <family val="2"/>
      </rPr>
      <t xml:space="preserve"> España</t>
    </r>
    <r>
      <rPr>
        <sz val="11"/>
        <color rgb="FF202124"/>
        <rFont val="Arial"/>
        <family val="2"/>
      </rPr>
      <t>, Guatemala, Honduras, México, Nicaragua, Panamá, Paraguay, Perú, Portugal, Uruguay y Venezuela.</t>
    </r>
  </si>
  <si>
    <r>
      <rPr>
        <b/>
        <sz val="11"/>
        <color rgb="FF040C28"/>
        <rFont val="Arial"/>
        <family val="2"/>
      </rPr>
      <t>Países de la Unión Europea,</t>
    </r>
    <r>
      <rPr>
        <b/>
        <sz val="11"/>
        <color rgb="FF202124"/>
        <rFont val="Arial"/>
        <family val="2"/>
      </rPr>
      <t> 27 Estados miembro (</t>
    </r>
    <r>
      <rPr>
        <b/>
        <sz val="11"/>
        <color rgb="FF040C28"/>
        <rFont val="Arial"/>
        <family val="2"/>
      </rPr>
      <t>UE</t>
    </r>
    <r>
      <rPr>
        <b/>
        <sz val="11"/>
        <color rgb="FF202124"/>
        <rFont val="Arial"/>
        <family val="2"/>
      </rPr>
      <t>):</t>
    </r>
    <r>
      <rPr>
        <sz val="11"/>
        <color rgb="FF202124"/>
        <rFont val="Arial"/>
        <family val="2"/>
      </rPr>
      <t xml:space="preserve"> Alemania, Bélgica, Croacia, Dinamarca, </t>
    </r>
    <r>
      <rPr>
        <b/>
        <u/>
        <sz val="11"/>
        <color rgb="FF202124"/>
        <rFont val="Arial"/>
        <family val="2"/>
      </rPr>
      <t>España</t>
    </r>
    <r>
      <rPr>
        <sz val="11"/>
        <color rgb="FF202124"/>
        <rFont val="Arial"/>
        <family val="2"/>
      </rPr>
      <t>, Francia, Irlanda, Letonia, Luxemburgo, </t>
    </r>
    <r>
      <rPr>
        <sz val="11"/>
        <color rgb="FF040C28"/>
        <rFont val="Arial"/>
        <family val="2"/>
      </rPr>
      <t>Países</t>
    </r>
    <r>
      <rPr>
        <sz val="11"/>
        <color rgb="FF202124"/>
        <rFont val="Arial"/>
        <family val="2"/>
      </rPr>
      <t> Bajos, Suecia, Bulgaria, Eslovaquia, Estonia, Grecia, Malta, Polonia, República Checa, Austria, Chipre, Eslovenia, Finlandia, Hungría, Italia, Lituania, Portugal y Rumanía.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</si>
</sst>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3" x14ac:knownFonts="1">
    <font>
      <sz val="10"/>
      <name val="Calibri"/>
    </font>
    <font>
      <sz val="10"/>
      <name val="Calibri"/>
      <family val="2"/>
    </font>
    <font>
      <b/>
      <sz val="10"/>
      <name val="Calibri"/>
      <family val="2"/>
    </font>
    <font>
      <sz val="12"/>
      <name val="Calibri"/>
      <family val="2"/>
    </font>
    <font>
      <b/>
      <sz val="12"/>
      <name val="Calibri"/>
      <family val="2"/>
    </font>
    <font>
      <b/>
      <sz val="12"/>
      <color indexed="9"/>
      <name val="Calibri"/>
      <family val="2"/>
    </font>
    <font>
      <sz val="10"/>
      <color indexed="9"/>
      <name val="Calibri"/>
      <family val="2"/>
    </font>
    <font>
      <sz val="10"/>
      <color indexed="12"/>
      <name val="Calibri"/>
      <family val="2"/>
    </font>
    <font>
      <u/>
      <sz val="10"/>
      <color indexed="12"/>
      <name val="Calibri"/>
      <family val="2"/>
    </font>
    <font>
      <sz val="12"/>
      <color indexed="9"/>
      <name val="Calibri"/>
      <family val="2"/>
    </font>
    <font>
      <b/>
      <sz val="16"/>
      <name val="Calibri"/>
      <family val="2"/>
    </font>
    <font>
      <b/>
      <sz val="16"/>
      <color indexed="9"/>
      <name val="Calibri"/>
      <family val="2"/>
    </font>
    <font>
      <b/>
      <sz val="8"/>
      <color indexed="9"/>
      <name val="Calibri"/>
      <family val="2"/>
    </font>
    <font>
      <b/>
      <sz val="14"/>
      <name val="Calibri"/>
      <family val="2"/>
    </font>
    <font>
      <b/>
      <sz val="13"/>
      <name val="Calibri"/>
      <family val="2"/>
    </font>
    <font>
      <b/>
      <vertAlign val="superscript"/>
      <sz val="12"/>
      <name val="Calibri"/>
      <family val="2"/>
    </font>
    <font>
      <vertAlign val="superscript"/>
      <sz val="10"/>
      <name val="Calibri"/>
      <family val="2"/>
    </font>
    <font>
      <b/>
      <vertAlign val="superscript"/>
      <sz val="10"/>
      <name val="Calibri"/>
      <family val="2"/>
    </font>
    <font>
      <i/>
      <vertAlign val="superscript"/>
      <sz val="10"/>
      <name val="Calibri"/>
      <family val="2"/>
    </font>
    <font>
      <i/>
      <sz val="10"/>
      <name val="Calibri"/>
      <family val="2"/>
    </font>
    <font>
      <b/>
      <sz val="10"/>
      <name val="Arial"/>
      <family val="2"/>
    </font>
    <font>
      <sz val="8"/>
      <name val="Arial"/>
      <family val="2"/>
    </font>
    <font>
      <sz val="10"/>
      <name val="Arial"/>
      <family val="2"/>
    </font>
    <font>
      <b/>
      <sz val="12"/>
      <name val="Arial"/>
      <family val="2"/>
    </font>
    <font>
      <b/>
      <sz val="8"/>
      <name val="Arial"/>
      <family val="2"/>
    </font>
    <font>
      <b/>
      <sz val="10"/>
      <name val="Arial Narrow"/>
      <family val="2"/>
    </font>
    <font>
      <i/>
      <vertAlign val="superscript"/>
      <sz val="14"/>
      <name val="Calibri"/>
      <family val="2"/>
    </font>
    <font>
      <sz val="10"/>
      <color indexed="9"/>
      <name val="Arial"/>
      <family val="2"/>
    </font>
    <font>
      <sz val="11"/>
      <name val="Arial"/>
      <family val="2"/>
    </font>
    <font>
      <b/>
      <sz val="11"/>
      <name val="Arial"/>
      <family val="2"/>
    </font>
    <font>
      <sz val="10"/>
      <color indexed="8"/>
      <name val="Verdana"/>
      <family val="2"/>
    </font>
    <font>
      <b/>
      <sz val="10"/>
      <color indexed="8"/>
      <name val="Verdana"/>
      <family val="2"/>
    </font>
    <font>
      <sz val="10"/>
      <name val="Verdana"/>
      <family val="2"/>
    </font>
    <font>
      <i/>
      <sz val="8"/>
      <color indexed="8"/>
      <name val="Verdana"/>
      <family val="2"/>
    </font>
    <font>
      <sz val="14"/>
      <name val="Calibri"/>
      <family val="2"/>
    </font>
    <font>
      <sz val="11"/>
      <name val="Calibri"/>
      <family val="2"/>
    </font>
    <font>
      <b/>
      <sz val="10"/>
      <color indexed="9"/>
      <name val="Arial"/>
      <family val="2"/>
    </font>
    <font>
      <b/>
      <i/>
      <vertAlign val="superscript"/>
      <sz val="14"/>
      <name val="Calibri"/>
      <family val="2"/>
    </font>
    <font>
      <b/>
      <sz val="20"/>
      <name val="Calibri"/>
      <family val="2"/>
    </font>
    <font>
      <b/>
      <sz val="12"/>
      <color indexed="9"/>
      <name val="Verdana"/>
      <family val="2"/>
    </font>
    <font>
      <sz val="14"/>
      <color indexed="9"/>
      <name val="Calibri"/>
      <family val="2"/>
    </font>
    <font>
      <sz val="11"/>
      <color indexed="9"/>
      <name val="Calibri"/>
      <family val="2"/>
    </font>
    <font>
      <b/>
      <sz val="14"/>
      <color indexed="9"/>
      <name val="Verdana"/>
      <family val="2"/>
    </font>
    <font>
      <i/>
      <sz val="10"/>
      <color indexed="23"/>
      <name val="Verdana"/>
      <family val="2"/>
    </font>
    <font>
      <u/>
      <sz val="10"/>
      <color indexed="8"/>
      <name val="Verdana"/>
      <family val="2"/>
    </font>
    <font>
      <sz val="10"/>
      <color indexed="23"/>
      <name val="Verdana"/>
      <family val="2"/>
    </font>
    <font>
      <b/>
      <sz val="12"/>
      <name val="Arial Narrow"/>
      <family val="2"/>
    </font>
    <font>
      <i/>
      <sz val="10"/>
      <color indexed="8"/>
      <name val="Verdana"/>
      <family val="2"/>
    </font>
    <font>
      <sz val="8"/>
      <name val="Calibri"/>
      <family val="2"/>
    </font>
    <font>
      <sz val="9"/>
      <color indexed="81"/>
      <name val="Tahoma"/>
      <family val="2"/>
    </font>
    <font>
      <b/>
      <sz val="9"/>
      <color indexed="81"/>
      <name val="Tahoma"/>
      <family val="2"/>
    </font>
    <font>
      <sz val="10"/>
      <color theme="1"/>
      <name val="Calibri"/>
      <family val="2"/>
    </font>
    <font>
      <sz val="10"/>
      <color theme="0"/>
      <name val="Calibri"/>
      <family val="2"/>
    </font>
    <font>
      <b/>
      <sz val="10"/>
      <color theme="0"/>
      <name val="Calibri"/>
      <family val="2"/>
    </font>
    <font>
      <sz val="10"/>
      <color rgb="FFFF0000"/>
      <name val="Calibri"/>
      <family val="2"/>
    </font>
    <font>
      <sz val="10"/>
      <color theme="0"/>
      <name val="Arial"/>
      <family val="2"/>
    </font>
    <font>
      <sz val="14"/>
      <color theme="0"/>
      <name val="Calibri"/>
      <family val="2"/>
      <scheme val="minor"/>
    </font>
    <font>
      <b/>
      <sz val="12"/>
      <color theme="1"/>
      <name val="Arial"/>
      <family val="2"/>
    </font>
    <font>
      <b/>
      <sz val="14"/>
      <color theme="1"/>
      <name val="Arial"/>
      <family val="2"/>
    </font>
    <font>
      <i/>
      <sz val="13"/>
      <color rgb="FF5D2884"/>
      <name val="Calibri"/>
      <family val="2"/>
    </font>
    <font>
      <b/>
      <sz val="10"/>
      <name val="Calibri"/>
      <family val="2"/>
      <scheme val="minor"/>
    </font>
    <font>
      <i/>
      <sz val="12"/>
      <color theme="0"/>
      <name val="Calibri"/>
      <family val="2"/>
    </font>
    <font>
      <i/>
      <sz val="13"/>
      <color theme="0"/>
      <name val="Calibri"/>
      <family val="2"/>
    </font>
    <font>
      <sz val="12"/>
      <color rgb="FFFF0000"/>
      <name val="Calibri"/>
      <family val="2"/>
    </font>
    <font>
      <sz val="12"/>
      <color theme="7" tint="0.79998168889431442"/>
      <name val="Calibri"/>
      <family val="2"/>
    </font>
    <font>
      <sz val="10"/>
      <color theme="1"/>
      <name val="Verdana"/>
      <family val="2"/>
    </font>
    <font>
      <b/>
      <sz val="10"/>
      <color theme="1"/>
      <name val="Verdana"/>
      <family val="2"/>
    </font>
    <font>
      <b/>
      <sz val="13"/>
      <color rgb="FFFF0000"/>
      <name val="Calibri"/>
      <family val="2"/>
    </font>
    <font>
      <vertAlign val="superscript"/>
      <sz val="10"/>
      <color rgb="FFFF0000"/>
      <name val="Calibri"/>
      <family val="2"/>
    </font>
    <font>
      <b/>
      <sz val="12"/>
      <color rgb="FFFF0000"/>
      <name val="Calibri"/>
      <family val="2"/>
    </font>
    <font>
      <sz val="11"/>
      <color theme="1"/>
      <name val="Calibri"/>
      <family val="2"/>
    </font>
    <font>
      <sz val="10"/>
      <color rgb="FF0000FF"/>
      <name val="Calibri"/>
      <family val="2"/>
      <scheme val="minor"/>
    </font>
    <font>
      <b/>
      <sz val="14"/>
      <color rgb="FFFFFFFF"/>
      <name val="Verdana"/>
      <family val="2"/>
    </font>
    <font>
      <b/>
      <sz val="11"/>
      <color rgb="FFFF0000"/>
      <name val="Calibri"/>
      <family val="2"/>
      <scheme val="minor"/>
    </font>
    <font>
      <sz val="10"/>
      <color theme="1"/>
      <name val="Arial"/>
      <family val="2"/>
    </font>
    <font>
      <sz val="14"/>
      <color theme="0"/>
      <name val="Calibri"/>
      <family val="2"/>
    </font>
    <font>
      <b/>
      <sz val="10"/>
      <color rgb="FFFF0000"/>
      <name val="Calibri"/>
      <family val="2"/>
    </font>
    <font>
      <b/>
      <sz val="12"/>
      <color theme="0"/>
      <name val="Calibri"/>
      <family val="2"/>
    </font>
    <font>
      <b/>
      <sz val="14"/>
      <color indexed="9"/>
      <name val="Calibri"/>
      <family val="2"/>
      <scheme val="minor"/>
    </font>
    <font>
      <sz val="12"/>
      <color theme="4" tint="0.79998168889431442"/>
      <name val="Calibri"/>
      <family val="2"/>
    </font>
    <font>
      <b/>
      <sz val="12"/>
      <color theme="0"/>
      <name val="Verdana"/>
      <family val="2"/>
    </font>
    <font>
      <b/>
      <sz val="20"/>
      <color theme="0"/>
      <name val="Calibri"/>
      <family val="2"/>
    </font>
    <font>
      <b/>
      <sz val="16"/>
      <color theme="0"/>
      <name val="Calibri"/>
      <family val="2"/>
    </font>
    <font>
      <sz val="12"/>
      <color theme="0"/>
      <name val="Calibri"/>
      <family val="2"/>
    </font>
    <font>
      <b/>
      <sz val="11"/>
      <color theme="0"/>
      <name val="Calibri"/>
      <family val="2"/>
    </font>
    <font>
      <sz val="10"/>
      <color theme="0" tint="-0.14999847407452621"/>
      <name val="Verdana"/>
      <family val="2"/>
    </font>
    <font>
      <b/>
      <sz val="16"/>
      <color rgb="FFFF0000"/>
      <name val="Calibri"/>
      <family val="2"/>
    </font>
    <font>
      <b/>
      <sz val="10"/>
      <color rgb="FFFF0000"/>
      <name val="Arial"/>
      <family val="2"/>
    </font>
    <font>
      <sz val="10"/>
      <color theme="7" tint="0.79998168889431442"/>
      <name val="Calibri"/>
      <family val="2"/>
    </font>
    <font>
      <sz val="9"/>
      <color theme="1"/>
      <name val="Verdana"/>
      <family val="2"/>
    </font>
    <font>
      <sz val="11"/>
      <color theme="1"/>
      <name val="Verdana"/>
      <family val="2"/>
    </font>
    <font>
      <b/>
      <sz val="12"/>
      <color theme="0"/>
      <name val="Arial Narrow"/>
      <family val="2"/>
    </font>
    <font>
      <sz val="10"/>
      <color rgb="FFFF0000"/>
      <name val="Verdana"/>
      <family val="2"/>
    </font>
    <font>
      <sz val="10"/>
      <color theme="0"/>
      <name val="Verdana"/>
      <family val="2"/>
    </font>
    <font>
      <i/>
      <sz val="10"/>
      <color rgb="FF7E7E7E"/>
      <name val="Verdana"/>
      <family val="2"/>
    </font>
    <font>
      <sz val="10"/>
      <color rgb="FF000000"/>
      <name val="Verdana"/>
      <family val="2"/>
    </font>
    <font>
      <b/>
      <sz val="10"/>
      <color rgb="FF000000"/>
      <name val="Verdana"/>
      <family val="2"/>
    </font>
    <font>
      <u/>
      <sz val="10"/>
      <color rgb="FF0000FF"/>
      <name val="Verdana"/>
      <family val="2"/>
    </font>
    <font>
      <sz val="11"/>
      <color rgb="FFFF0000"/>
      <name val="Verdana"/>
      <family val="2"/>
    </font>
    <font>
      <sz val="8"/>
      <color rgb="FF000000"/>
      <name val="Verdana"/>
      <family val="2"/>
    </font>
    <font>
      <i/>
      <sz val="10"/>
      <color rgb="FF000000"/>
      <name val="Verdana"/>
      <family val="2"/>
    </font>
    <font>
      <i/>
      <sz val="9"/>
      <color rgb="FF000000"/>
      <name val="Verdana"/>
      <family val="2"/>
    </font>
    <font>
      <vertAlign val="superscript"/>
      <sz val="8"/>
      <color rgb="FF000000"/>
      <name val="Verdana"/>
      <family val="2"/>
    </font>
    <font>
      <sz val="6.5"/>
      <color theme="1"/>
      <name val="Verdana"/>
      <family val="2"/>
    </font>
    <font>
      <b/>
      <sz val="10"/>
      <color rgb="FFC00000"/>
      <name val="Arial"/>
      <family val="2"/>
    </font>
    <font>
      <b/>
      <sz val="12"/>
      <color rgb="FFC00000"/>
      <name val="Calibri"/>
      <family val="2"/>
    </font>
    <font>
      <sz val="10"/>
      <color rgb="FFC00000"/>
      <name val="Calibri"/>
      <family val="2"/>
    </font>
    <font>
      <b/>
      <sz val="11"/>
      <color rgb="FFC00000"/>
      <name val="Calibri"/>
      <family val="2"/>
    </font>
    <font>
      <sz val="11"/>
      <color rgb="FF000000"/>
      <name val="Verdana"/>
      <family val="2"/>
    </font>
    <font>
      <sz val="12"/>
      <color theme="7" tint="-0.499984740745262"/>
      <name val="Calibri"/>
      <family val="2"/>
    </font>
    <font>
      <b/>
      <sz val="10"/>
      <color theme="0"/>
      <name val="Verdana"/>
      <family val="2"/>
    </font>
    <font>
      <b/>
      <sz val="10"/>
      <color rgb="FF7030A0"/>
      <name val="Arial"/>
      <family val="2"/>
    </font>
    <font>
      <i/>
      <sz val="14"/>
      <color theme="1"/>
      <name val="Calibri"/>
      <family val="2"/>
      <scheme val="minor"/>
    </font>
    <font>
      <sz val="11"/>
      <color theme="1"/>
      <name val="Arial"/>
      <family val="2"/>
    </font>
    <font>
      <b/>
      <i/>
      <sz val="12"/>
      <color theme="0"/>
      <name val="Calibri"/>
      <family val="2"/>
    </font>
    <font>
      <b/>
      <sz val="8"/>
      <color rgb="FF000000"/>
      <name val="Verdana"/>
      <family val="2"/>
    </font>
    <font>
      <i/>
      <vertAlign val="superscript"/>
      <sz val="8"/>
      <color rgb="FF000000"/>
      <name val="Verdana"/>
      <family val="2"/>
    </font>
    <font>
      <b/>
      <sz val="10"/>
      <color rgb="FFFFFFFF"/>
      <name val="Verdana"/>
      <family val="2"/>
    </font>
    <font>
      <u/>
      <sz val="11"/>
      <color theme="0"/>
      <name val="Arial"/>
      <family val="2"/>
    </font>
    <font>
      <b/>
      <sz val="10.5"/>
      <color rgb="FFFF0000"/>
      <name val="Calibri"/>
      <family val="2"/>
    </font>
    <font>
      <u/>
      <sz val="10"/>
      <color theme="1"/>
      <name val="Verdana"/>
      <family val="2"/>
    </font>
    <font>
      <b/>
      <sz val="10"/>
      <color rgb="FFFF0000"/>
      <name val="Verdana"/>
      <family val="2"/>
    </font>
    <font>
      <i/>
      <sz val="9"/>
      <color theme="1"/>
      <name val="Verdana"/>
      <family val="2"/>
    </font>
    <font>
      <i/>
      <sz val="9"/>
      <color theme="0" tint="-0.499984740745262"/>
      <name val="Verdana"/>
      <family val="2"/>
    </font>
    <font>
      <sz val="10"/>
      <name val="Calibri"/>
      <family val="2"/>
    </font>
    <font>
      <b/>
      <sz val="10"/>
      <color rgb="FFFFFFFF"/>
      <name val="Arial"/>
      <family val="2"/>
    </font>
    <font>
      <i/>
      <sz val="10"/>
      <name val="Arial"/>
      <family val="2"/>
    </font>
    <font>
      <b/>
      <sz val="11"/>
      <color rgb="FF000000"/>
      <name val="Calibri"/>
      <family val="2"/>
    </font>
    <font>
      <sz val="11"/>
      <color rgb="FF040C28"/>
      <name val="Arial"/>
      <family val="2"/>
    </font>
    <font>
      <b/>
      <sz val="11"/>
      <color rgb="FF040C28"/>
      <name val="Arial"/>
      <family val="2"/>
    </font>
    <font>
      <b/>
      <sz val="11"/>
      <color rgb="FF202124"/>
      <name val="Arial"/>
      <family val="2"/>
    </font>
    <font>
      <sz val="11"/>
      <color rgb="FF202124"/>
      <name val="Arial"/>
      <family val="2"/>
    </font>
    <font>
      <vertAlign val="superscript"/>
      <sz val="8"/>
      <color rgb="FFFF0000"/>
      <name val="Verdana"/>
      <family val="2"/>
    </font>
    <font>
      <b/>
      <vertAlign val="superscript"/>
      <sz val="8"/>
      <color rgb="FF0066FF"/>
      <name val="Verdana"/>
      <family val="2"/>
    </font>
    <font>
      <b/>
      <i/>
      <sz val="8"/>
      <color rgb="FF0066FF"/>
      <name val="Verdana"/>
      <family val="2"/>
    </font>
    <font>
      <b/>
      <u/>
      <sz val="10"/>
      <color theme="1"/>
      <name val="Verdana"/>
      <family val="2"/>
    </font>
    <font>
      <b/>
      <u/>
      <sz val="8"/>
      <color rgb="FF0066FF"/>
      <name val="Verdana"/>
      <family val="2"/>
    </font>
    <font>
      <b/>
      <sz val="8"/>
      <color rgb="FF0066FF"/>
      <name val="Verdana"/>
      <family val="2"/>
    </font>
    <font>
      <b/>
      <i/>
      <vertAlign val="superscript"/>
      <sz val="8"/>
      <color rgb="FF0066FF"/>
      <name val="Verdana"/>
      <family val="2"/>
    </font>
    <font>
      <b/>
      <sz val="8"/>
      <color theme="9"/>
      <name val="Verdana"/>
      <family val="2"/>
    </font>
    <font>
      <b/>
      <sz val="8"/>
      <color rgb="FF808080"/>
      <name val="Verdana"/>
      <family val="2"/>
    </font>
    <font>
      <b/>
      <sz val="11"/>
      <color theme="1"/>
      <name val="Calibri"/>
      <family val="2"/>
    </font>
    <font>
      <b/>
      <u/>
      <sz val="11"/>
      <color rgb="FF202124"/>
      <name val="Arial"/>
      <family val="2"/>
    </font>
  </fonts>
  <fills count="29">
    <fill>
      <patternFill patternType="none"/>
    </fill>
    <fill>
      <patternFill patternType="gray125"/>
    </fill>
    <fill>
      <patternFill patternType="solid">
        <fgColor indexed="58"/>
        <bgColor indexed="64"/>
      </patternFill>
    </fill>
    <fill>
      <patternFill patternType="solid">
        <fgColor indexed="60"/>
        <bgColor indexed="64"/>
      </patternFill>
    </fill>
    <fill>
      <patternFill patternType="solid">
        <fgColor indexed="54"/>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9" tint="0.39997558519241921"/>
        <bgColor indexed="64"/>
      </patternFill>
    </fill>
    <fill>
      <patternFill patternType="solid">
        <fgColor rgb="FF00206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0.14999847407452621"/>
        <bgColor rgb="FF000000"/>
      </patternFill>
    </fill>
    <fill>
      <patternFill patternType="solid">
        <fgColor theme="7"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FFC000"/>
        <bgColor indexed="64"/>
      </patternFill>
    </fill>
    <fill>
      <patternFill patternType="solid">
        <fgColor rgb="FFFFFFFF"/>
        <bgColor rgb="FF000000"/>
      </patternFill>
    </fill>
    <fill>
      <patternFill patternType="solid">
        <fgColor rgb="FFD9D9D9"/>
        <bgColor indexed="64"/>
      </patternFill>
    </fill>
    <fill>
      <patternFill patternType="solid">
        <fgColor rgb="FFB1A0C7"/>
        <bgColor indexed="64"/>
      </patternFill>
    </fill>
    <fill>
      <patternFill patternType="solid">
        <fgColor rgb="FFB1A0C7"/>
        <bgColor rgb="FF000000"/>
      </patternFill>
    </fill>
    <fill>
      <patternFill patternType="solid">
        <fgColor rgb="FFCCCC00"/>
        <bgColor indexed="64"/>
      </patternFill>
    </fill>
    <fill>
      <patternFill patternType="solid">
        <fgColor rgb="FFFFFFCC"/>
        <bgColor indexed="64"/>
      </patternFill>
    </fill>
    <fill>
      <patternFill patternType="solid">
        <fgColor rgb="FF808080"/>
        <bgColor rgb="FF000000"/>
      </patternFill>
    </fill>
    <fill>
      <patternFill patternType="solid">
        <fgColor theme="4"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54"/>
      </left>
      <right/>
      <top style="thin">
        <color indexed="54"/>
      </top>
      <bottom style="thin">
        <color indexed="54"/>
      </bottom>
      <diagonal/>
    </border>
    <border>
      <left style="thin">
        <color indexed="54"/>
      </left>
      <right style="thin">
        <color indexed="54"/>
      </right>
      <top/>
      <bottom style="thin">
        <color indexed="54"/>
      </bottom>
      <diagonal/>
    </border>
    <border>
      <left style="thin">
        <color indexed="54"/>
      </left>
      <right style="thin">
        <color indexed="54"/>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64"/>
      </left>
      <right style="thin">
        <color indexed="64"/>
      </right>
      <top/>
      <bottom style="thin">
        <color indexed="64"/>
      </bottom>
      <diagonal/>
    </border>
    <border>
      <left style="thin">
        <color indexed="64"/>
      </left>
      <right style="thin">
        <color indexed="64"/>
      </right>
      <top style="thin">
        <color indexed="54"/>
      </top>
      <bottom style="thin">
        <color indexed="54"/>
      </bottom>
      <diagonal/>
    </border>
    <border>
      <left style="thin">
        <color indexed="64"/>
      </left>
      <right style="thin">
        <color indexed="64"/>
      </right>
      <top style="thin">
        <color indexed="54"/>
      </top>
      <bottom style="thin">
        <color indexed="64"/>
      </bottom>
      <diagonal/>
    </border>
    <border>
      <left style="medium">
        <color indexed="64"/>
      </left>
      <right/>
      <top style="medium">
        <color indexed="64"/>
      </top>
      <bottom style="medium">
        <color indexed="64"/>
      </bottom>
      <diagonal/>
    </border>
    <border>
      <left style="thin">
        <color indexed="54"/>
      </left>
      <right/>
      <top style="thin">
        <color indexed="64"/>
      </top>
      <bottom style="thin">
        <color indexed="54"/>
      </bottom>
      <diagonal/>
    </border>
    <border>
      <left/>
      <right/>
      <top style="thin">
        <color indexed="64"/>
      </top>
      <bottom style="thin">
        <color indexed="54"/>
      </bottom>
      <diagonal/>
    </border>
    <border>
      <left style="medium">
        <color indexed="64"/>
      </left>
      <right style="medium">
        <color indexed="64"/>
      </right>
      <top style="medium">
        <color indexed="64"/>
      </top>
      <bottom style="medium">
        <color indexed="64"/>
      </bottom>
      <diagonal/>
    </border>
    <border>
      <left/>
      <right style="thin">
        <color indexed="54"/>
      </right>
      <top/>
      <bottom style="thin">
        <color indexed="5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5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theme="7" tint="-0.499984740745262"/>
      </top>
      <bottom/>
      <diagonal/>
    </border>
    <border>
      <left/>
      <right style="thin">
        <color theme="7" tint="-0.499984740745262"/>
      </right>
      <top style="medium">
        <color theme="7" tint="-0.499984740745262"/>
      </top>
      <bottom style="medium">
        <color theme="7" tint="-0.499984740745262"/>
      </bottom>
      <diagonal/>
    </border>
    <border>
      <left style="thin">
        <color theme="7" tint="-0.499984740745262"/>
      </left>
      <right style="thin">
        <color theme="7" tint="-0.499984740745262"/>
      </right>
      <top style="medium">
        <color theme="7" tint="-0.499984740745262"/>
      </top>
      <bottom style="medium">
        <color theme="7" tint="-0.499984740745262"/>
      </bottom>
      <diagonal/>
    </border>
    <border>
      <left style="thin">
        <color theme="7" tint="-0.499984740745262"/>
      </left>
      <right/>
      <top style="medium">
        <color theme="7" tint="-0.499984740745262"/>
      </top>
      <bottom style="medium">
        <color theme="7" tint="-0.499984740745262"/>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rgb="FF7F7F7F"/>
      </left>
      <right style="medium">
        <color rgb="FF7F7F7F"/>
      </right>
      <top style="medium">
        <color rgb="FF7F7F7F"/>
      </top>
      <bottom style="medium">
        <color rgb="FF7F7F7F"/>
      </bottom>
      <diagonal/>
    </border>
    <border>
      <left style="thin">
        <color theme="7" tint="-0.499984740745262"/>
      </left>
      <right style="thin">
        <color theme="7" tint="-0.499984740745262"/>
      </right>
      <top style="thin">
        <color theme="7" tint="-0.499984740745262"/>
      </top>
      <bottom/>
      <diagonal/>
    </border>
    <border>
      <left style="medium">
        <color theme="7" tint="-0.499984740745262"/>
      </left>
      <right style="medium">
        <color indexed="64"/>
      </right>
      <top style="medium">
        <color indexed="64"/>
      </top>
      <bottom style="medium">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style="medium">
        <color rgb="FF7F7F7F"/>
      </right>
      <top style="medium">
        <color rgb="FF7F7F7F"/>
      </top>
      <bottom style="medium">
        <color rgb="FF7F7F7F"/>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thin">
        <color rgb="FFA6A6A6"/>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54"/>
      </left>
      <right/>
      <top style="thin">
        <color indexed="64"/>
      </top>
      <bottom style="thin">
        <color indexed="64"/>
      </bottom>
      <diagonal/>
    </border>
    <border>
      <left style="thin">
        <color rgb="FF808080"/>
      </left>
      <right/>
      <top/>
      <bottom/>
      <diagonal/>
    </border>
    <border>
      <left/>
      <right style="thin">
        <color rgb="FF808080"/>
      </right>
      <top/>
      <bottom/>
      <diagonal/>
    </border>
    <border>
      <left style="thin">
        <color rgb="FF808080"/>
      </left>
      <right style="thin">
        <color rgb="FF808080"/>
      </right>
      <top/>
      <bottom style="thin">
        <color rgb="FF808080"/>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auto="1"/>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24" fillId="0" borderId="0" applyFont="0" applyFill="0" applyBorder="0" applyAlignment="0" applyProtection="0"/>
  </cellStyleXfs>
  <cellXfs count="715">
    <xf numFmtId="0" fontId="0" fillId="0" borderId="0" xfId="0"/>
    <xf numFmtId="0" fontId="0" fillId="5" borderId="0" xfId="0" applyFill="1" applyProtection="1">
      <protection hidden="1"/>
    </xf>
    <xf numFmtId="0" fontId="55" fillId="5" borderId="0" xfId="0" applyFont="1" applyFill="1" applyProtection="1">
      <protection hidden="1"/>
    </xf>
    <xf numFmtId="4" fontId="0" fillId="6" borderId="1" xfId="0" applyNumberFormat="1" applyFill="1" applyBorder="1" applyProtection="1">
      <protection hidden="1"/>
    </xf>
    <xf numFmtId="0" fontId="56" fillId="5" borderId="0" xfId="0" applyFont="1" applyFill="1" applyProtection="1">
      <protection hidden="1"/>
    </xf>
    <xf numFmtId="0" fontId="0" fillId="5" borderId="0" xfId="0" applyFill="1" applyAlignment="1" applyProtection="1">
      <alignment horizontal="center" vertical="center"/>
      <protection hidden="1"/>
    </xf>
    <xf numFmtId="4" fontId="57" fillId="6" borderId="1" xfId="0" applyNumberFormat="1" applyFont="1" applyFill="1" applyBorder="1" applyProtection="1">
      <protection hidden="1"/>
    </xf>
    <xf numFmtId="0" fontId="58" fillId="7" borderId="2" xfId="0" applyFont="1" applyFill="1" applyBorder="1" applyAlignment="1" applyProtection="1">
      <alignment horizontal="right"/>
      <protection hidden="1"/>
    </xf>
    <xf numFmtId="0" fontId="58" fillId="7" borderId="3" xfId="0" applyFont="1" applyFill="1" applyBorder="1" applyAlignment="1" applyProtection="1">
      <alignment horizontal="right"/>
      <protection hidden="1"/>
    </xf>
    <xf numFmtId="2" fontId="57" fillId="7" borderId="1" xfId="0" applyNumberFormat="1" applyFont="1" applyFill="1" applyBorder="1" applyProtection="1">
      <protection hidden="1"/>
    </xf>
    <xf numFmtId="4" fontId="57" fillId="6" borderId="1" xfId="0" applyNumberFormat="1" applyFont="1" applyFill="1" applyBorder="1" applyAlignment="1" applyProtection="1">
      <alignment horizontal="right" vertical="center"/>
      <protection hidden="1"/>
    </xf>
    <xf numFmtId="4" fontId="57" fillId="6" borderId="1" xfId="0" applyNumberFormat="1" applyFont="1" applyFill="1" applyBorder="1" applyAlignment="1" applyProtection="1">
      <alignment vertical="center"/>
      <protection hidden="1"/>
    </xf>
    <xf numFmtId="3" fontId="25" fillId="8" borderId="2" xfId="0" applyNumberFormat="1" applyFont="1" applyFill="1" applyBorder="1" applyAlignment="1" applyProtection="1">
      <protection hidden="1"/>
    </xf>
    <xf numFmtId="0" fontId="0" fillId="6" borderId="2" xfId="0" applyFill="1" applyBorder="1" applyProtection="1">
      <protection hidden="1"/>
    </xf>
    <xf numFmtId="2" fontId="0" fillId="6" borderId="4" xfId="0" applyNumberFormat="1" applyFill="1" applyBorder="1" applyAlignment="1" applyProtection="1">
      <protection hidden="1"/>
    </xf>
    <xf numFmtId="4" fontId="0" fillId="6" borderId="3" xfId="0" applyNumberFormat="1" applyFill="1" applyBorder="1" applyAlignment="1" applyProtection="1">
      <protection hidden="1"/>
    </xf>
    <xf numFmtId="0" fontId="0" fillId="5" borderId="0" xfId="0" applyFill="1"/>
    <xf numFmtId="0" fontId="1" fillId="5" borderId="0" xfId="0" applyFont="1" applyFill="1" applyProtection="1">
      <protection hidden="1"/>
    </xf>
    <xf numFmtId="0" fontId="4" fillId="5" borderId="0" xfId="0" applyFont="1" applyFill="1" applyBorder="1" applyAlignment="1" applyProtection="1">
      <alignment vertical="center"/>
      <protection hidden="1"/>
    </xf>
    <xf numFmtId="0" fontId="0" fillId="0" borderId="0" xfId="0" applyProtection="1">
      <protection hidden="1"/>
    </xf>
    <xf numFmtId="0" fontId="5" fillId="5" borderId="0" xfId="0" applyFont="1" applyFill="1" applyBorder="1" applyAlignment="1" applyProtection="1">
      <alignment vertical="center"/>
      <protection hidden="1"/>
    </xf>
    <xf numFmtId="0" fontId="59" fillId="5" borderId="0" xfId="0" applyFont="1" applyFill="1" applyBorder="1" applyAlignment="1" applyProtection="1">
      <alignment horizontal="left" vertical="center"/>
      <protection hidden="1"/>
    </xf>
    <xf numFmtId="0" fontId="4" fillId="5" borderId="0" xfId="0" applyFont="1" applyFill="1" applyAlignment="1" applyProtection="1">
      <alignment vertical="center"/>
      <protection hidden="1"/>
    </xf>
    <xf numFmtId="0" fontId="5" fillId="5" borderId="0" xfId="0" applyFont="1" applyFill="1" applyAlignment="1" applyProtection="1">
      <alignment vertical="center"/>
      <protection hidden="1"/>
    </xf>
    <xf numFmtId="0" fontId="4" fillId="3" borderId="37" xfId="0" applyFont="1" applyFill="1" applyBorder="1" applyAlignment="1" applyProtection="1">
      <alignment vertical="center"/>
      <protection hidden="1"/>
    </xf>
    <xf numFmtId="0" fontId="4" fillId="3" borderId="38" xfId="0" applyFont="1" applyFill="1" applyBorder="1" applyAlignment="1" applyProtection="1">
      <alignment vertical="center"/>
      <protection hidden="1"/>
    </xf>
    <xf numFmtId="0" fontId="59" fillId="3" borderId="38" xfId="0" applyFont="1" applyFill="1" applyBorder="1" applyAlignment="1" applyProtection="1">
      <alignment horizontal="left" vertical="center"/>
      <protection hidden="1"/>
    </xf>
    <xf numFmtId="0" fontId="59" fillId="3" borderId="39" xfId="0" applyFont="1" applyFill="1" applyBorder="1" applyAlignment="1" applyProtection="1">
      <alignment horizontal="left" vertical="center"/>
      <protection hidden="1"/>
    </xf>
    <xf numFmtId="0" fontId="4" fillId="0" borderId="0" xfId="0" applyFont="1" applyAlignment="1" applyProtection="1">
      <alignment vertical="center"/>
      <protection hidden="1"/>
    </xf>
    <xf numFmtId="0" fontId="4" fillId="3" borderId="40" xfId="0" applyFont="1" applyFill="1" applyBorder="1" applyAlignment="1" applyProtection="1">
      <alignment vertical="center"/>
      <protection hidden="1"/>
    </xf>
    <xf numFmtId="0" fontId="59" fillId="3" borderId="0" xfId="0" applyFont="1" applyFill="1" applyBorder="1" applyAlignment="1" applyProtection="1">
      <alignment vertical="center"/>
      <protection hidden="1"/>
    </xf>
    <xf numFmtId="0" fontId="4" fillId="3" borderId="0" xfId="0" applyFont="1" applyFill="1" applyBorder="1" applyAlignment="1" applyProtection="1">
      <alignment vertical="center"/>
      <protection hidden="1"/>
    </xf>
    <xf numFmtId="0" fontId="60" fillId="3" borderId="41" xfId="0" applyFont="1" applyFill="1" applyBorder="1" applyAlignment="1" applyProtection="1">
      <alignment horizontal="center" vertical="center"/>
      <protection hidden="1"/>
    </xf>
    <xf numFmtId="0" fontId="60" fillId="3" borderId="42" xfId="0" applyFont="1" applyFill="1" applyBorder="1" applyAlignment="1" applyProtection="1">
      <alignment horizontal="center" vertical="center"/>
      <protection hidden="1"/>
    </xf>
    <xf numFmtId="0" fontId="9" fillId="5" borderId="0" xfId="0" applyFont="1" applyFill="1" applyAlignment="1" applyProtection="1">
      <alignment vertical="center"/>
      <protection hidden="1"/>
    </xf>
    <xf numFmtId="0" fontId="3" fillId="3" borderId="40" xfId="0" applyFont="1" applyFill="1" applyBorder="1" applyAlignment="1" applyProtection="1">
      <alignment vertical="center"/>
      <protection hidden="1"/>
    </xf>
    <xf numFmtId="4" fontId="28" fillId="3" borderId="42" xfId="0" applyNumberFormat="1" applyFont="1" applyFill="1" applyBorder="1" applyAlignment="1" applyProtection="1">
      <alignment vertical="center"/>
      <protection hidden="1"/>
    </xf>
    <xf numFmtId="0" fontId="3" fillId="5" borderId="0" xfId="0" applyFont="1" applyFill="1" applyAlignment="1" applyProtection="1">
      <alignment vertical="center"/>
      <protection hidden="1"/>
    </xf>
    <xf numFmtId="0" fontId="3" fillId="0" borderId="0" xfId="0" applyFont="1" applyAlignment="1" applyProtection="1">
      <alignment vertical="center"/>
      <protection hidden="1"/>
    </xf>
    <xf numFmtId="0" fontId="59" fillId="3" borderId="41" xfId="0" applyFont="1" applyFill="1" applyBorder="1" applyAlignment="1" applyProtection="1">
      <alignment vertical="center"/>
      <protection hidden="1"/>
    </xf>
    <xf numFmtId="0" fontId="61" fillId="9" borderId="40" xfId="0" applyFont="1" applyFill="1" applyBorder="1" applyAlignment="1" applyProtection="1">
      <alignment vertical="center"/>
      <protection hidden="1"/>
    </xf>
    <xf numFmtId="0" fontId="62" fillId="9" borderId="0" xfId="0" applyFont="1" applyFill="1" applyBorder="1" applyAlignment="1" applyProtection="1">
      <alignment horizontal="left" vertical="center"/>
      <protection hidden="1"/>
    </xf>
    <xf numFmtId="4" fontId="29" fillId="2" borderId="43" xfId="0" applyNumberFormat="1" applyFont="1" applyFill="1" applyBorder="1" applyAlignment="1" applyProtection="1">
      <alignment vertical="center"/>
      <protection hidden="1"/>
    </xf>
    <xf numFmtId="4" fontId="29" fillId="2" borderId="44" xfId="0" applyNumberFormat="1" applyFont="1" applyFill="1" applyBorder="1" applyAlignment="1" applyProtection="1">
      <alignment vertical="center"/>
      <protection hidden="1"/>
    </xf>
    <xf numFmtId="0" fontId="4" fillId="3" borderId="45" xfId="0" applyFont="1" applyFill="1" applyBorder="1" applyAlignment="1" applyProtection="1">
      <alignment horizontal="left" vertical="center"/>
      <protection hidden="1"/>
    </xf>
    <xf numFmtId="0" fontId="1" fillId="3" borderId="46" xfId="0" applyFont="1" applyFill="1" applyBorder="1" applyAlignment="1" applyProtection="1">
      <alignment horizontal="left" vertical="center"/>
      <protection hidden="1"/>
    </xf>
    <xf numFmtId="0" fontId="63" fillId="3" borderId="46" xfId="0" applyFont="1" applyFill="1" applyBorder="1" applyAlignment="1" applyProtection="1">
      <alignment horizontal="left" vertical="center"/>
      <protection hidden="1"/>
    </xf>
    <xf numFmtId="0" fontId="3" fillId="3" borderId="46" xfId="0" applyFont="1" applyFill="1" applyBorder="1" applyAlignment="1" applyProtection="1">
      <alignment horizontal="left" vertical="center"/>
      <protection hidden="1"/>
    </xf>
    <xf numFmtId="0" fontId="59" fillId="3" borderId="47" xfId="0" applyFont="1" applyFill="1" applyBorder="1" applyAlignment="1" applyProtection="1">
      <alignment horizontal="left" vertical="center"/>
      <protection hidden="1"/>
    </xf>
    <xf numFmtId="4" fontId="28" fillId="3" borderId="48" xfId="0" applyNumberFormat="1" applyFont="1" applyFill="1" applyBorder="1" applyAlignment="1" applyProtection="1">
      <alignment vertical="center"/>
      <protection hidden="1"/>
    </xf>
    <xf numFmtId="0" fontId="4" fillId="3" borderId="0" xfId="0" applyFont="1" applyFill="1" applyBorder="1" applyAlignment="1" applyProtection="1">
      <alignment horizontal="left" vertical="center"/>
      <protection hidden="1"/>
    </xf>
    <xf numFmtId="0" fontId="6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59" fillId="3" borderId="0" xfId="0" applyFont="1" applyFill="1" applyBorder="1" applyAlignment="1" applyProtection="1">
      <alignment horizontal="left" vertical="center"/>
      <protection hidden="1"/>
    </xf>
    <xf numFmtId="4" fontId="28" fillId="3" borderId="0" xfId="0" applyNumberFormat="1" applyFont="1" applyFill="1" applyBorder="1" applyAlignment="1" applyProtection="1">
      <alignment vertical="center"/>
      <protection hidden="1"/>
    </xf>
    <xf numFmtId="0" fontId="54" fillId="3" borderId="46" xfId="0" applyFont="1" applyFill="1" applyBorder="1" applyAlignment="1" applyProtection="1">
      <alignment horizontal="left" vertical="center"/>
      <protection hidden="1"/>
    </xf>
    <xf numFmtId="0" fontId="64" fillId="3" borderId="46" xfId="0" applyFont="1" applyFill="1" applyBorder="1" applyAlignment="1" applyProtection="1">
      <alignment horizontal="left" vertical="center"/>
      <protection hidden="1"/>
    </xf>
    <xf numFmtId="4" fontId="5" fillId="4" borderId="42" xfId="0" applyNumberFormat="1" applyFont="1" applyFill="1" applyBorder="1" applyAlignment="1" applyProtection="1">
      <alignment vertical="center"/>
      <protection hidden="1"/>
    </xf>
    <xf numFmtId="0" fontId="54" fillId="3" borderId="0" xfId="0" applyFont="1" applyFill="1" applyBorder="1" applyAlignment="1" applyProtection="1">
      <alignment horizontal="left" vertical="center"/>
      <protection hidden="1"/>
    </xf>
    <xf numFmtId="0" fontId="64" fillId="3" borderId="0" xfId="0" applyFont="1" applyFill="1" applyBorder="1" applyAlignment="1" applyProtection="1">
      <alignment horizontal="left" vertical="center"/>
      <protection hidden="1"/>
    </xf>
    <xf numFmtId="0" fontId="7" fillId="5" borderId="0" xfId="0" applyFont="1" applyFill="1" applyAlignment="1" applyProtection="1">
      <alignment vertical="center"/>
      <protection hidden="1"/>
    </xf>
    <xf numFmtId="0" fontId="1" fillId="3" borderId="49" xfId="0" applyFont="1" applyFill="1" applyBorder="1" applyAlignment="1" applyProtection="1">
      <alignment vertical="center"/>
      <protection hidden="1"/>
    </xf>
    <xf numFmtId="0" fontId="1" fillId="3" borderId="50" xfId="0" applyFont="1" applyFill="1" applyBorder="1" applyAlignment="1" applyProtection="1">
      <alignment vertical="center"/>
      <protection hidden="1"/>
    </xf>
    <xf numFmtId="0" fontId="59" fillId="3" borderId="51" xfId="0" applyFont="1" applyFill="1" applyBorder="1" applyAlignment="1" applyProtection="1">
      <alignment horizontal="left" vertical="center"/>
      <protection hidden="1"/>
    </xf>
    <xf numFmtId="0" fontId="1" fillId="5" borderId="0" xfId="0" applyFont="1" applyFill="1" applyAlignment="1" applyProtection="1">
      <alignment vertical="center"/>
      <protection hidden="1"/>
    </xf>
    <xf numFmtId="0" fontId="1" fillId="0" borderId="0" xfId="0" applyFont="1" applyAlignment="1" applyProtection="1">
      <alignment vertical="center"/>
      <protection hidden="1"/>
    </xf>
    <xf numFmtId="0" fontId="1" fillId="5"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6" fillId="5" borderId="0" xfId="0" applyFont="1" applyFill="1" applyAlignment="1" applyProtection="1">
      <alignment vertical="center"/>
      <protection hidden="1"/>
    </xf>
    <xf numFmtId="4" fontId="5" fillId="5" borderId="0" xfId="0" applyNumberFormat="1" applyFont="1" applyFill="1" applyBorder="1" applyAlignment="1" applyProtection="1">
      <alignment vertical="center"/>
      <protection hidden="1"/>
    </xf>
    <xf numFmtId="0" fontId="6" fillId="5" borderId="0" xfId="0" applyFont="1" applyFill="1" applyBorder="1" applyAlignment="1" applyProtection="1">
      <alignment vertical="center"/>
      <protection hidden="1"/>
    </xf>
    <xf numFmtId="0" fontId="3" fillId="5" borderId="0" xfId="0" applyFont="1" applyFill="1" applyBorder="1" applyAlignment="1" applyProtection="1">
      <alignment vertical="center"/>
      <protection hidden="1"/>
    </xf>
    <xf numFmtId="0" fontId="14" fillId="5" borderId="0" xfId="0" applyFont="1" applyFill="1" applyBorder="1" applyAlignment="1" applyProtection="1">
      <alignment vertical="center"/>
      <protection hidden="1"/>
    </xf>
    <xf numFmtId="0" fontId="65" fillId="5" borderId="2" xfId="0" applyFont="1" applyFill="1" applyBorder="1" applyProtection="1">
      <protection hidden="1"/>
    </xf>
    <xf numFmtId="0" fontId="66" fillId="5" borderId="4" xfId="0" applyFont="1" applyFill="1" applyBorder="1" applyProtection="1">
      <protection hidden="1"/>
    </xf>
    <xf numFmtId="0" fontId="22" fillId="0" borderId="0" xfId="0" applyFont="1" applyFill="1" applyBorder="1" applyProtection="1"/>
    <xf numFmtId="0" fontId="0" fillId="10" borderId="5" xfId="0" applyFill="1" applyBorder="1"/>
    <xf numFmtId="0" fontId="0" fillId="11" borderId="5" xfId="0" applyFill="1" applyBorder="1"/>
    <xf numFmtId="0" fontId="22" fillId="11" borderId="0" xfId="0" applyFont="1" applyFill="1" applyBorder="1" applyAlignment="1">
      <alignment horizontal="left" wrapText="1"/>
    </xf>
    <xf numFmtId="0" fontId="22" fillId="5" borderId="6" xfId="0" applyFont="1" applyFill="1" applyBorder="1" applyProtection="1"/>
    <xf numFmtId="0" fontId="22" fillId="5" borderId="0" xfId="0" applyFont="1" applyFill="1" applyBorder="1" applyProtection="1"/>
    <xf numFmtId="0" fontId="22" fillId="5" borderId="5" xfId="0" applyFont="1" applyFill="1" applyBorder="1" applyProtection="1"/>
    <xf numFmtId="0" fontId="22" fillId="5" borderId="7" xfId="0" applyFont="1" applyFill="1" applyBorder="1" applyProtection="1"/>
    <xf numFmtId="0" fontId="22" fillId="5" borderId="0" xfId="0" applyFont="1" applyFill="1" applyBorder="1" applyAlignment="1" applyProtection="1">
      <alignment horizontal="left" indent="3"/>
    </xf>
    <xf numFmtId="0" fontId="20" fillId="5" borderId="0" xfId="0" applyFont="1" applyFill="1" applyBorder="1" applyAlignment="1" applyProtection="1"/>
    <xf numFmtId="0" fontId="0" fillId="5" borderId="8" xfId="0" applyFill="1" applyBorder="1"/>
    <xf numFmtId="0" fontId="22" fillId="5" borderId="0" xfId="0" applyFont="1" applyFill="1" applyBorder="1" applyAlignment="1" applyProtection="1">
      <alignment horizontal="left" wrapText="1"/>
    </xf>
    <xf numFmtId="0" fontId="4" fillId="3" borderId="9" xfId="0" applyFont="1" applyFill="1" applyBorder="1" applyAlignment="1" applyProtection="1">
      <alignment vertical="center"/>
      <protection hidden="1"/>
    </xf>
    <xf numFmtId="0" fontId="4" fillId="3" borderId="10" xfId="0" applyFont="1" applyFill="1" applyBorder="1" applyAlignment="1" applyProtection="1">
      <alignment vertical="center"/>
      <protection hidden="1"/>
    </xf>
    <xf numFmtId="0" fontId="4" fillId="3" borderId="6" xfId="0" applyFont="1" applyFill="1" applyBorder="1" applyAlignment="1" applyProtection="1">
      <alignment vertical="center"/>
      <protection hidden="1"/>
    </xf>
    <xf numFmtId="0" fontId="1" fillId="3" borderId="5" xfId="0" applyFont="1" applyFill="1" applyBorder="1" applyAlignment="1" applyProtection="1">
      <alignment vertical="center"/>
      <protection hidden="1"/>
    </xf>
    <xf numFmtId="0" fontId="1" fillId="3" borderId="7" xfId="0" applyFont="1" applyFill="1" applyBorder="1" applyAlignment="1" applyProtection="1">
      <alignment vertical="center"/>
      <protection hidden="1"/>
    </xf>
    <xf numFmtId="0" fontId="1" fillId="3" borderId="11" xfId="0" applyFont="1" applyFill="1" applyBorder="1" applyAlignment="1" applyProtection="1">
      <alignment vertical="center"/>
      <protection hidden="1"/>
    </xf>
    <xf numFmtId="0" fontId="1" fillId="3" borderId="12" xfId="0" applyFont="1" applyFill="1" applyBorder="1" applyAlignment="1" applyProtection="1">
      <alignment vertical="center"/>
      <protection hidden="1"/>
    </xf>
    <xf numFmtId="0" fontId="1" fillId="3" borderId="8" xfId="0" applyFont="1" applyFill="1" applyBorder="1" applyAlignment="1" applyProtection="1">
      <alignment vertical="center"/>
      <protection hidden="1"/>
    </xf>
    <xf numFmtId="0" fontId="12" fillId="5" borderId="0" xfId="0" applyFont="1" applyFill="1" applyBorder="1" applyAlignment="1" applyProtection="1">
      <alignment vertical="center"/>
      <protection hidden="1"/>
    </xf>
    <xf numFmtId="0" fontId="11" fillId="5" borderId="0" xfId="0" applyFont="1" applyFill="1" applyBorder="1" applyAlignment="1" applyProtection="1">
      <alignment vertical="center"/>
      <protection hidden="1"/>
    </xf>
    <xf numFmtId="0" fontId="10" fillId="5" borderId="0" xfId="0" applyFont="1" applyFill="1" applyBorder="1" applyAlignment="1" applyProtection="1">
      <alignment vertical="center"/>
      <protection hidden="1"/>
    </xf>
    <xf numFmtId="0" fontId="10" fillId="5" borderId="0" xfId="0" applyFont="1" applyFill="1" applyBorder="1" applyAlignment="1" applyProtection="1">
      <alignment horizontal="left" vertical="center"/>
      <protection hidden="1"/>
    </xf>
    <xf numFmtId="0" fontId="14" fillId="3" borderId="0" xfId="0" applyFont="1" applyFill="1" applyBorder="1" applyAlignment="1" applyProtection="1">
      <alignment horizontal="right" vertical="center"/>
      <protection hidden="1"/>
    </xf>
    <xf numFmtId="0" fontId="3" fillId="3" borderId="0" xfId="0" applyFont="1" applyFill="1" applyBorder="1" applyAlignment="1" applyProtection="1">
      <alignment vertical="center"/>
      <protection hidden="1"/>
    </xf>
    <xf numFmtId="4" fontId="2" fillId="2" borderId="13" xfId="0" applyNumberFormat="1" applyFont="1" applyFill="1" applyBorder="1" applyAlignment="1" applyProtection="1">
      <alignment horizontal="left" vertical="center"/>
      <protection hidden="1"/>
    </xf>
    <xf numFmtId="4" fontId="2" fillId="2" borderId="14" xfId="0" applyNumberFormat="1" applyFont="1" applyFill="1" applyBorder="1" applyAlignment="1" applyProtection="1">
      <alignment vertical="center"/>
      <protection hidden="1"/>
    </xf>
    <xf numFmtId="0" fontId="67" fillId="3" borderId="0" xfId="0" applyFont="1" applyFill="1" applyBorder="1" applyAlignment="1" applyProtection="1">
      <alignment horizontal="right" vertical="center"/>
      <protection hidden="1"/>
    </xf>
    <xf numFmtId="0" fontId="1" fillId="3" borderId="0" xfId="0" applyFont="1" applyFill="1" applyBorder="1" applyAlignment="1" applyProtection="1">
      <alignment vertical="center"/>
      <protection hidden="1"/>
    </xf>
    <xf numFmtId="4" fontId="2" fillId="2" borderId="15" xfId="0" applyNumberFormat="1" applyFont="1" applyFill="1" applyBorder="1" applyAlignment="1" applyProtection="1">
      <alignment vertical="center"/>
      <protection hidden="1"/>
    </xf>
    <xf numFmtId="4" fontId="2" fillId="2" borderId="16" xfId="0" applyNumberFormat="1" applyFont="1" applyFill="1" applyBorder="1" applyAlignment="1" applyProtection="1">
      <alignment horizontal="left" vertical="center"/>
      <protection hidden="1"/>
    </xf>
    <xf numFmtId="4" fontId="1" fillId="3" borderId="0" xfId="0" applyNumberFormat="1" applyFont="1" applyFill="1" applyBorder="1" applyAlignment="1" applyProtection="1">
      <alignment vertical="center"/>
      <protection hidden="1"/>
    </xf>
    <xf numFmtId="0" fontId="18" fillId="5" borderId="0" xfId="0" applyFont="1" applyFill="1" applyBorder="1" applyAlignment="1" applyProtection="1">
      <alignment horizontal="left" vertical="center"/>
      <protection hidden="1"/>
    </xf>
    <xf numFmtId="0" fontId="26" fillId="5" borderId="0" xfId="0" applyFont="1" applyFill="1" applyBorder="1" applyAlignment="1" applyProtection="1">
      <alignment horizontal="left"/>
      <protection hidden="1"/>
    </xf>
    <xf numFmtId="0" fontId="68" fillId="5" borderId="0" xfId="0" applyFont="1" applyFill="1" applyBorder="1" applyAlignment="1" applyProtection="1">
      <alignment horizontal="left" vertical="center"/>
      <protection hidden="1"/>
    </xf>
    <xf numFmtId="0" fontId="3" fillId="3" borderId="5" xfId="0" applyFont="1" applyFill="1" applyBorder="1" applyAlignment="1" applyProtection="1">
      <alignment vertical="center"/>
      <protection hidden="1"/>
    </xf>
    <xf numFmtId="0" fontId="3" fillId="3" borderId="7" xfId="0" applyFont="1" applyFill="1" applyBorder="1" applyAlignment="1" applyProtection="1">
      <alignment vertical="center"/>
      <protection hidden="1"/>
    </xf>
    <xf numFmtId="4" fontId="2" fillId="2" borderId="17" xfId="0" applyNumberFormat="1" applyFont="1" applyFill="1" applyBorder="1" applyAlignment="1" applyProtection="1">
      <alignment horizontal="left" vertical="center"/>
      <protection hidden="1"/>
    </xf>
    <xf numFmtId="0" fontId="7" fillId="3" borderId="5" xfId="0" applyFont="1" applyFill="1" applyBorder="1" applyAlignment="1" applyProtection="1">
      <alignment vertical="center"/>
      <protection hidden="1"/>
    </xf>
    <xf numFmtId="0" fontId="7" fillId="3" borderId="7" xfId="0" applyFont="1" applyFill="1" applyBorder="1" applyAlignment="1" applyProtection="1">
      <alignment vertical="center"/>
      <protection hidden="1"/>
    </xf>
    <xf numFmtId="0" fontId="1" fillId="5" borderId="10" xfId="0" applyFont="1" applyFill="1" applyBorder="1" applyAlignment="1" applyProtection="1">
      <alignment vertical="center"/>
      <protection hidden="1"/>
    </xf>
    <xf numFmtId="0" fontId="4" fillId="3" borderId="5" xfId="0" applyFont="1" applyFill="1" applyBorder="1" applyAlignment="1" applyProtection="1">
      <alignment vertical="center"/>
      <protection hidden="1"/>
    </xf>
    <xf numFmtId="0" fontId="69" fillId="3" borderId="0" xfId="0" applyFont="1" applyFill="1" applyBorder="1" applyAlignment="1" applyProtection="1">
      <alignment horizontal="right" vertical="center"/>
      <protection hidden="1"/>
    </xf>
    <xf numFmtId="0" fontId="69" fillId="3" borderId="52" xfId="0" applyFont="1" applyFill="1" applyBorder="1" applyAlignment="1" applyProtection="1">
      <alignment horizontal="right" vertical="center"/>
      <protection hidden="1"/>
    </xf>
    <xf numFmtId="0" fontId="4" fillId="3" borderId="0" xfId="0" applyFont="1" applyFill="1" applyBorder="1" applyAlignment="1" applyProtection="1">
      <alignment horizontal="right" vertical="center"/>
      <protection hidden="1"/>
    </xf>
    <xf numFmtId="0" fontId="4" fillId="3" borderId="7" xfId="0" applyFont="1" applyFill="1" applyBorder="1" applyAlignment="1" applyProtection="1">
      <alignment vertical="center"/>
      <protection hidden="1"/>
    </xf>
    <xf numFmtId="0" fontId="69" fillId="3" borderId="0" xfId="0" applyFont="1" applyFill="1" applyBorder="1" applyAlignment="1" applyProtection="1">
      <alignment horizontal="left" vertical="center"/>
      <protection hidden="1"/>
    </xf>
    <xf numFmtId="4" fontId="69" fillId="3" borderId="0" xfId="0" applyNumberFormat="1" applyFont="1" applyFill="1" applyBorder="1" applyAlignment="1" applyProtection="1">
      <alignment horizontal="right" vertical="center"/>
      <protection hidden="1"/>
    </xf>
    <xf numFmtId="0" fontId="1" fillId="3" borderId="12" xfId="0" applyFont="1" applyFill="1" applyBorder="1" applyAlignment="1" applyProtection="1">
      <alignment horizontal="right" vertical="center"/>
      <protection hidden="1"/>
    </xf>
    <xf numFmtId="4" fontId="1" fillId="3" borderId="10" xfId="0" applyNumberFormat="1" applyFont="1" applyFill="1" applyBorder="1" applyAlignment="1" applyProtection="1">
      <alignment vertical="center"/>
      <protection hidden="1"/>
    </xf>
    <xf numFmtId="0" fontId="34" fillId="12" borderId="1" xfId="0" applyFont="1" applyFill="1" applyBorder="1" applyAlignment="1" applyProtection="1">
      <alignment horizontal="center" wrapText="1"/>
      <protection hidden="1"/>
    </xf>
    <xf numFmtId="4" fontId="34" fillId="13" borderId="1" xfId="0" applyNumberFormat="1" applyFont="1" applyFill="1" applyBorder="1" applyAlignment="1" applyProtection="1">
      <alignment horizontal="center"/>
      <protection hidden="1"/>
    </xf>
    <xf numFmtId="0" fontId="34" fillId="12" borderId="1" xfId="0" applyFont="1" applyFill="1" applyBorder="1" applyAlignment="1" applyProtection="1">
      <alignment horizontal="center"/>
      <protection hidden="1"/>
    </xf>
    <xf numFmtId="0" fontId="1" fillId="3" borderId="53" xfId="0" applyFont="1" applyFill="1" applyBorder="1" applyAlignment="1" applyProtection="1">
      <alignment horizontal="center" vertical="center" wrapText="1"/>
      <protection hidden="1"/>
    </xf>
    <xf numFmtId="0" fontId="1" fillId="3" borderId="54" xfId="0" applyFont="1" applyFill="1" applyBorder="1" applyAlignment="1" applyProtection="1">
      <alignment horizontal="center" vertical="center" wrapText="1"/>
      <protection hidden="1"/>
    </xf>
    <xf numFmtId="0" fontId="1" fillId="3" borderId="55" xfId="0" applyFont="1" applyFill="1" applyBorder="1" applyAlignment="1" applyProtection="1">
      <alignment horizontal="center" vertical="center" wrapText="1"/>
      <protection hidden="1"/>
    </xf>
    <xf numFmtId="4" fontId="0" fillId="8" borderId="18" xfId="0" applyNumberFormat="1" applyFont="1" applyFill="1" applyBorder="1" applyAlignment="1" applyProtection="1">
      <alignment horizontal="right"/>
      <protection hidden="1"/>
    </xf>
    <xf numFmtId="4" fontId="0" fillId="8" borderId="1" xfId="0" applyNumberFormat="1" applyFill="1" applyBorder="1" applyProtection="1">
      <protection hidden="1"/>
    </xf>
    <xf numFmtId="4" fontId="0" fillId="12" borderId="1" xfId="0" applyNumberFormat="1" applyFont="1" applyFill="1" applyBorder="1" applyAlignment="1" applyProtection="1">
      <alignment horizontal="right"/>
      <protection hidden="1"/>
    </xf>
    <xf numFmtId="0" fontId="1" fillId="3" borderId="9" xfId="0" applyFont="1" applyFill="1" applyBorder="1" applyAlignment="1" applyProtection="1">
      <alignment vertical="center"/>
      <protection hidden="1"/>
    </xf>
    <xf numFmtId="0" fontId="1" fillId="3" borderId="10" xfId="0" applyFont="1" applyFill="1" applyBorder="1" applyAlignment="1" applyProtection="1">
      <alignment vertical="center"/>
      <protection hidden="1"/>
    </xf>
    <xf numFmtId="0" fontId="1" fillId="3" borderId="6" xfId="0" applyFont="1" applyFill="1" applyBorder="1" applyAlignment="1" applyProtection="1">
      <alignment vertical="center"/>
      <protection hidden="1"/>
    </xf>
    <xf numFmtId="0" fontId="70" fillId="5" borderId="0" xfId="0" applyFont="1" applyFill="1" applyBorder="1" applyProtection="1">
      <protection hidden="1"/>
    </xf>
    <xf numFmtId="0" fontId="34" fillId="5" borderId="0" xfId="0" applyFont="1" applyFill="1" applyBorder="1" applyAlignment="1" applyProtection="1">
      <protection hidden="1"/>
    </xf>
    <xf numFmtId="0" fontId="70" fillId="0" borderId="0" xfId="0" applyFont="1" applyFill="1" applyBorder="1" applyProtection="1">
      <protection hidden="1"/>
    </xf>
    <xf numFmtId="0" fontId="72" fillId="14" borderId="0" xfId="0" applyFont="1" applyFill="1" applyBorder="1" applyAlignment="1" applyProtection="1">
      <alignment horizontal="center" vertical="center" wrapText="1"/>
      <protection hidden="1"/>
    </xf>
    <xf numFmtId="0" fontId="73" fillId="15" borderId="58" xfId="0" applyFont="1" applyFill="1" applyBorder="1" applyAlignment="1" applyProtection="1">
      <alignment horizontal="center" vertical="center"/>
      <protection hidden="1"/>
    </xf>
    <xf numFmtId="0" fontId="22" fillId="12" borderId="1" xfId="0" applyFont="1" applyFill="1" applyBorder="1" applyProtection="1">
      <protection hidden="1"/>
    </xf>
    <xf numFmtId="0" fontId="74" fillId="12" borderId="2" xfId="0" applyFont="1" applyFill="1" applyBorder="1" applyAlignment="1" applyProtection="1">
      <alignment horizontal="left" vertical="center"/>
      <protection hidden="1"/>
    </xf>
    <xf numFmtId="0" fontId="74" fillId="12" borderId="3" xfId="0" applyFont="1" applyFill="1" applyBorder="1" applyAlignment="1" applyProtection="1">
      <alignment horizontal="center" vertical="center"/>
      <protection hidden="1"/>
    </xf>
    <xf numFmtId="0" fontId="74" fillId="12" borderId="1" xfId="0" applyFont="1" applyFill="1" applyBorder="1" applyAlignment="1" applyProtection="1">
      <alignment horizontal="center" vertical="center" wrapText="1"/>
      <protection hidden="1"/>
    </xf>
    <xf numFmtId="0" fontId="0" fillId="12" borderId="1" xfId="0" applyFill="1" applyBorder="1" applyAlignment="1" applyProtection="1">
      <alignment horizontal="center" vertical="center" wrapText="1"/>
      <protection hidden="1"/>
    </xf>
    <xf numFmtId="4" fontId="2" fillId="6" borderId="1" xfId="0" applyNumberFormat="1" applyFont="1" applyFill="1" applyBorder="1" applyProtection="1">
      <protection hidden="1"/>
    </xf>
    <xf numFmtId="2" fontId="34" fillId="16" borderId="2" xfId="0" applyNumberFormat="1" applyFont="1" applyFill="1" applyBorder="1" applyAlignment="1" applyProtection="1">
      <protection hidden="1"/>
    </xf>
    <xf numFmtId="2" fontId="75" fillId="16" borderId="4" xfId="0" applyNumberFormat="1" applyFont="1" applyFill="1" applyBorder="1" applyAlignment="1" applyProtection="1">
      <protection hidden="1"/>
    </xf>
    <xf numFmtId="10" fontId="75" fillId="16" borderId="3" xfId="0" applyNumberFormat="1" applyFont="1" applyFill="1" applyBorder="1" applyAlignment="1" applyProtection="1">
      <protection hidden="1"/>
    </xf>
    <xf numFmtId="0" fontId="69" fillId="3" borderId="9" xfId="0" applyFont="1" applyFill="1" applyBorder="1" applyAlignment="1" applyProtection="1">
      <alignment horizontal="right" vertical="center"/>
      <protection hidden="1"/>
    </xf>
    <xf numFmtId="0" fontId="69" fillId="3" borderId="10" xfId="0" applyFont="1" applyFill="1" applyBorder="1" applyAlignment="1" applyProtection="1">
      <alignment horizontal="right" vertical="center"/>
      <protection hidden="1"/>
    </xf>
    <xf numFmtId="0" fontId="69" fillId="3" borderId="6" xfId="0" applyFont="1" applyFill="1" applyBorder="1" applyAlignment="1" applyProtection="1">
      <alignment horizontal="right" vertical="center"/>
      <protection hidden="1"/>
    </xf>
    <xf numFmtId="0" fontId="69" fillId="3" borderId="5" xfId="0" applyFont="1" applyFill="1" applyBorder="1" applyAlignment="1" applyProtection="1">
      <alignment horizontal="right" vertical="center"/>
      <protection hidden="1"/>
    </xf>
    <xf numFmtId="0" fontId="69" fillId="3" borderId="7" xfId="0" applyFont="1" applyFill="1" applyBorder="1" applyAlignment="1" applyProtection="1">
      <alignment horizontal="right" vertical="center"/>
      <protection hidden="1"/>
    </xf>
    <xf numFmtId="0" fontId="76" fillId="3" borderId="0" xfId="0" applyFont="1" applyFill="1" applyBorder="1" applyAlignment="1" applyProtection="1">
      <alignment horizontal="left" vertical="center"/>
      <protection hidden="1"/>
    </xf>
    <xf numFmtId="0" fontId="77" fillId="5" borderId="0" xfId="0" applyFont="1" applyFill="1" applyBorder="1" applyAlignment="1" applyProtection="1">
      <alignment horizontal="right" vertical="center"/>
      <protection hidden="1"/>
    </xf>
    <xf numFmtId="4" fontId="78" fillId="16" borderId="2" xfId="0" applyNumberFormat="1" applyFont="1" applyFill="1" applyBorder="1" applyAlignment="1" applyProtection="1">
      <alignment vertical="center"/>
      <protection hidden="1"/>
    </xf>
    <xf numFmtId="0" fontId="69" fillId="3" borderId="11" xfId="0" applyFont="1" applyFill="1" applyBorder="1" applyAlignment="1" applyProtection="1">
      <alignment horizontal="right" vertical="center"/>
      <protection hidden="1"/>
    </xf>
    <xf numFmtId="0" fontId="69" fillId="3" borderId="12" xfId="0" applyFont="1" applyFill="1" applyBorder="1" applyAlignment="1" applyProtection="1">
      <alignment horizontal="right" vertical="center"/>
      <protection hidden="1"/>
    </xf>
    <xf numFmtId="0" fontId="69" fillId="3" borderId="8" xfId="0" applyFont="1" applyFill="1" applyBorder="1" applyAlignment="1" applyProtection="1">
      <alignment horizontal="right" vertical="center"/>
      <protection hidden="1"/>
    </xf>
    <xf numFmtId="0" fontId="22" fillId="5" borderId="0" xfId="0" applyFont="1" applyFill="1" applyBorder="1" applyAlignment="1">
      <alignment wrapText="1"/>
    </xf>
    <xf numFmtId="0" fontId="22" fillId="10" borderId="0" xfId="0" applyFont="1" applyFill="1" applyBorder="1" applyAlignment="1">
      <alignment horizontal="left" wrapText="1"/>
    </xf>
    <xf numFmtId="0" fontId="76" fillId="5" borderId="0" xfId="0" applyFont="1" applyFill="1" applyBorder="1" applyAlignment="1" applyProtection="1">
      <alignment vertical="center"/>
      <protection hidden="1"/>
    </xf>
    <xf numFmtId="0" fontId="0" fillId="17" borderId="5" xfId="0" applyFill="1" applyBorder="1"/>
    <xf numFmtId="0" fontId="16" fillId="5" borderId="0" xfId="0" applyFont="1" applyFill="1" applyBorder="1" applyAlignment="1" applyProtection="1">
      <alignment horizontal="left" vertical="center"/>
      <protection hidden="1"/>
    </xf>
    <xf numFmtId="4" fontId="2" fillId="5" borderId="13" xfId="0" applyNumberFormat="1" applyFont="1" applyFill="1" applyBorder="1" applyAlignment="1" applyProtection="1">
      <alignment horizontal="left" vertical="center"/>
      <protection hidden="1"/>
    </xf>
    <xf numFmtId="4" fontId="2" fillId="5" borderId="17" xfId="0" applyNumberFormat="1" applyFont="1" applyFill="1" applyBorder="1" applyAlignment="1" applyProtection="1">
      <alignment horizontal="left" vertical="center"/>
      <protection hidden="1"/>
    </xf>
    <xf numFmtId="4" fontId="2" fillId="5" borderId="16" xfId="0" applyNumberFormat="1" applyFont="1" applyFill="1" applyBorder="1" applyAlignment="1" applyProtection="1">
      <alignment horizontal="left" vertical="center"/>
      <protection hidden="1"/>
    </xf>
    <xf numFmtId="4" fontId="2" fillId="5" borderId="15" xfId="0" applyNumberFormat="1" applyFont="1" applyFill="1" applyBorder="1" applyAlignment="1" applyProtection="1">
      <alignment vertical="center"/>
      <protection hidden="1"/>
    </xf>
    <xf numFmtId="0" fontId="3" fillId="3" borderId="1" xfId="0" applyFont="1" applyFill="1" applyBorder="1" applyAlignment="1" applyProtection="1">
      <alignment vertical="center"/>
      <protection hidden="1"/>
    </xf>
    <xf numFmtId="4" fontId="5" fillId="4" borderId="1" xfId="0" applyNumberFormat="1" applyFont="1" applyFill="1" applyBorder="1" applyAlignment="1" applyProtection="1">
      <alignment vertical="center"/>
      <protection hidden="1"/>
    </xf>
    <xf numFmtId="0" fontId="79" fillId="3" borderId="46" xfId="0" applyFont="1" applyFill="1" applyBorder="1" applyAlignment="1" applyProtection="1">
      <alignment horizontal="left" vertical="center"/>
      <protection hidden="1"/>
    </xf>
    <xf numFmtId="0" fontId="66" fillId="5" borderId="0" xfId="0" applyFont="1" applyFill="1" applyBorder="1" applyProtection="1">
      <protection hidden="1"/>
    </xf>
    <xf numFmtId="10" fontId="65" fillId="0" borderId="0" xfId="0" applyNumberFormat="1" applyFont="1" applyFill="1" applyBorder="1" applyAlignment="1" applyProtection="1">
      <alignment horizontal="right"/>
      <protection hidden="1"/>
    </xf>
    <xf numFmtId="0" fontId="72" fillId="9" borderId="0" xfId="0" applyFont="1" applyFill="1" applyBorder="1" applyAlignment="1" applyProtection="1">
      <alignment vertical="center" wrapText="1"/>
      <protection hidden="1"/>
    </xf>
    <xf numFmtId="4" fontId="2" fillId="2" borderId="13" xfId="0" applyNumberFormat="1" applyFont="1" applyFill="1" applyBorder="1" applyAlignment="1" applyProtection="1">
      <alignment vertical="center"/>
      <protection hidden="1"/>
    </xf>
    <xf numFmtId="0" fontId="1" fillId="5" borderId="0" xfId="0" applyFont="1" applyFill="1" applyBorder="1" applyAlignment="1" applyProtection="1">
      <alignment horizontal="center" vertical="center"/>
      <protection hidden="1"/>
    </xf>
    <xf numFmtId="4" fontId="1" fillId="5" borderId="0" xfId="0" applyNumberFormat="1" applyFont="1" applyFill="1" applyBorder="1" applyAlignment="1" applyProtection="1">
      <alignment horizontal="right" vertical="center"/>
      <protection hidden="1"/>
    </xf>
    <xf numFmtId="4" fontId="28" fillId="18" borderId="42" xfId="0" applyNumberFormat="1" applyFont="1" applyFill="1" applyBorder="1" applyAlignment="1" applyProtection="1">
      <alignment vertical="center"/>
      <protection hidden="1"/>
    </xf>
    <xf numFmtId="4" fontId="28" fillId="18" borderId="59" xfId="0" applyNumberFormat="1" applyFont="1" applyFill="1" applyBorder="1" applyAlignment="1" applyProtection="1">
      <alignment vertical="center"/>
      <protection hidden="1"/>
    </xf>
    <xf numFmtId="4" fontId="28" fillId="18" borderId="48" xfId="0" applyNumberFormat="1" applyFont="1" applyFill="1" applyBorder="1" applyAlignment="1" applyProtection="1">
      <alignment vertical="center"/>
      <protection hidden="1"/>
    </xf>
    <xf numFmtId="4" fontId="29" fillId="2" borderId="21" xfId="0" applyNumberFormat="1" applyFont="1" applyFill="1" applyBorder="1" applyAlignment="1" applyProtection="1">
      <alignment vertical="center"/>
      <protection hidden="1"/>
    </xf>
    <xf numFmtId="4" fontId="29" fillId="2" borderId="60" xfId="0" applyNumberFormat="1" applyFont="1" applyFill="1" applyBorder="1" applyAlignment="1" applyProtection="1">
      <alignment vertical="center"/>
      <protection hidden="1"/>
    </xf>
    <xf numFmtId="4" fontId="2" fillId="18" borderId="13" xfId="0" applyNumberFormat="1" applyFont="1" applyFill="1" applyBorder="1" applyAlignment="1" applyProtection="1">
      <alignment horizontal="left" vertical="center"/>
      <protection hidden="1"/>
    </xf>
    <xf numFmtId="4" fontId="2" fillId="18" borderId="17" xfId="0" applyNumberFormat="1" applyFont="1" applyFill="1" applyBorder="1" applyAlignment="1" applyProtection="1">
      <alignment horizontal="left" vertical="center"/>
      <protection hidden="1"/>
    </xf>
    <xf numFmtId="4" fontId="2" fillId="18" borderId="16" xfId="0" applyNumberFormat="1" applyFont="1" applyFill="1" applyBorder="1" applyAlignment="1" applyProtection="1">
      <alignment horizontal="left" vertical="center"/>
      <protection hidden="1"/>
    </xf>
    <xf numFmtId="0" fontId="0" fillId="0" borderId="0" xfId="0" applyAlignment="1" applyProtection="1">
      <alignment wrapText="1"/>
      <protection hidden="1"/>
    </xf>
    <xf numFmtId="0" fontId="80" fillId="5" borderId="0" xfId="0" applyFont="1" applyFill="1" applyBorder="1" applyAlignment="1" applyProtection="1">
      <alignment horizontal="center" vertical="center" wrapText="1"/>
      <protection hidden="1"/>
    </xf>
    <xf numFmtId="0" fontId="0" fillId="0" borderId="0" xfId="0" applyBorder="1" applyAlignment="1" applyProtection="1">
      <alignment horizontal="center" wrapText="1"/>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center" wrapText="1"/>
      <protection hidden="1"/>
    </xf>
    <xf numFmtId="0" fontId="0" fillId="5" borderId="0" xfId="0" applyFill="1" applyBorder="1" applyAlignment="1" applyProtection="1">
      <alignment horizontal="center"/>
      <protection hidden="1"/>
    </xf>
    <xf numFmtId="0" fontId="0" fillId="5" borderId="0" xfId="0" applyFill="1" applyAlignment="1" applyProtection="1">
      <alignment horizontal="center"/>
      <protection hidden="1"/>
    </xf>
    <xf numFmtId="0" fontId="46" fillId="5" borderId="0" xfId="0" applyFont="1" applyFill="1" applyBorder="1" applyAlignment="1" applyProtection="1">
      <alignment horizontal="center" vertical="center" wrapText="1"/>
      <protection hidden="1"/>
    </xf>
    <xf numFmtId="0" fontId="54" fillId="5" borderId="0" xfId="0" applyFont="1" applyFill="1" applyAlignment="1" applyProtection="1">
      <alignment vertical="center"/>
      <protection hidden="1"/>
    </xf>
    <xf numFmtId="0" fontId="69" fillId="5" borderId="0" xfId="0" applyFont="1" applyFill="1" applyBorder="1" applyAlignment="1" applyProtection="1">
      <alignment vertical="center"/>
      <protection hidden="1"/>
    </xf>
    <xf numFmtId="0" fontId="81" fillId="9" borderId="0" xfId="0" applyFont="1" applyFill="1" applyBorder="1" applyAlignment="1" applyProtection="1">
      <alignment vertical="center"/>
      <protection hidden="1"/>
    </xf>
    <xf numFmtId="0" fontId="82" fillId="9" borderId="0" xfId="0" applyFont="1" applyFill="1" applyBorder="1" applyAlignment="1" applyProtection="1">
      <alignment vertical="center"/>
      <protection hidden="1"/>
    </xf>
    <xf numFmtId="0" fontId="82" fillId="9" borderId="0" xfId="0" applyFont="1" applyFill="1" applyBorder="1" applyAlignment="1" applyProtection="1">
      <alignment horizontal="center" vertical="center"/>
      <protection hidden="1"/>
    </xf>
    <xf numFmtId="0" fontId="77" fillId="5" borderId="0" xfId="0" applyFont="1" applyFill="1" applyAlignment="1" applyProtection="1">
      <alignment vertical="center"/>
      <protection hidden="1"/>
    </xf>
    <xf numFmtId="0" fontId="83" fillId="5" borderId="0" xfId="0" applyFont="1" applyFill="1" applyAlignment="1" applyProtection="1">
      <alignment vertical="center"/>
      <protection hidden="1"/>
    </xf>
    <xf numFmtId="4" fontId="2" fillId="2" borderId="2" xfId="0" applyNumberFormat="1" applyFont="1" applyFill="1" applyBorder="1" applyAlignment="1" applyProtection="1">
      <alignment vertical="center"/>
      <protection hidden="1"/>
    </xf>
    <xf numFmtId="4" fontId="2" fillId="2" borderId="4" xfId="0" applyNumberFormat="1" applyFont="1" applyFill="1" applyBorder="1" applyAlignment="1" applyProtection="1">
      <alignment vertical="center"/>
      <protection hidden="1"/>
    </xf>
    <xf numFmtId="4" fontId="2" fillId="2" borderId="1" xfId="0" applyNumberFormat="1" applyFont="1" applyFill="1" applyBorder="1" applyAlignment="1" applyProtection="1">
      <alignment vertical="center"/>
      <protection hidden="1"/>
    </xf>
    <xf numFmtId="0" fontId="52" fillId="5" borderId="0" xfId="0" applyFont="1" applyFill="1" applyAlignment="1" applyProtection="1">
      <alignment vertical="center"/>
      <protection hidden="1"/>
    </xf>
    <xf numFmtId="0" fontId="52" fillId="5" borderId="0" xfId="0" applyFont="1" applyFill="1" applyBorder="1" applyAlignment="1" applyProtection="1">
      <alignment vertical="center"/>
      <protection hidden="1"/>
    </xf>
    <xf numFmtId="0" fontId="0" fillId="5" borderId="0" xfId="0" applyFill="1" applyBorder="1" applyProtection="1">
      <protection hidden="1"/>
    </xf>
    <xf numFmtId="0" fontId="1" fillId="0" borderId="0" xfId="0" applyFont="1" applyFill="1" applyBorder="1" applyAlignment="1" applyProtection="1">
      <alignment horizontal="left" vertical="center"/>
      <protection hidden="1"/>
    </xf>
    <xf numFmtId="4" fontId="1" fillId="0" borderId="0" xfId="0" applyNumberFormat="1" applyFont="1" applyFill="1" applyBorder="1" applyAlignment="1" applyProtection="1">
      <alignment horizontal="right" vertical="center"/>
      <protection hidden="1"/>
    </xf>
    <xf numFmtId="0" fontId="81" fillId="7" borderId="0" xfId="0" applyFont="1" applyFill="1" applyBorder="1" applyAlignment="1" applyProtection="1">
      <alignment vertical="center"/>
      <protection hidden="1"/>
    </xf>
    <xf numFmtId="0" fontId="84" fillId="7" borderId="0" xfId="0" applyFont="1" applyFill="1" applyProtection="1">
      <protection hidden="1"/>
    </xf>
    <xf numFmtId="0" fontId="82" fillId="7" borderId="0" xfId="0" applyFont="1" applyFill="1" applyProtection="1">
      <protection hidden="1"/>
    </xf>
    <xf numFmtId="0" fontId="0" fillId="7" borderId="0" xfId="0" applyFill="1" applyProtection="1">
      <protection hidden="1"/>
    </xf>
    <xf numFmtId="10" fontId="1" fillId="5" borderId="24" xfId="0" applyNumberFormat="1" applyFont="1" applyFill="1" applyBorder="1" applyProtection="1">
      <protection hidden="1"/>
    </xf>
    <xf numFmtId="4" fontId="2" fillId="2" borderId="9" xfId="0" applyNumberFormat="1" applyFont="1" applyFill="1" applyBorder="1" applyAlignment="1" applyProtection="1">
      <alignment vertical="center"/>
      <protection hidden="1"/>
    </xf>
    <xf numFmtId="4" fontId="2" fillId="2" borderId="10" xfId="0" applyNumberFormat="1"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4" fontId="54" fillId="5" borderId="0" xfId="0" applyNumberFormat="1" applyFont="1" applyFill="1" applyBorder="1" applyAlignment="1" applyProtection="1">
      <alignment vertical="center"/>
      <protection hidden="1"/>
    </xf>
    <xf numFmtId="0" fontId="13" fillId="5" borderId="0" xfId="0" applyFont="1" applyFill="1" applyBorder="1" applyAlignment="1" applyProtection="1">
      <alignment vertical="center"/>
      <protection hidden="1"/>
    </xf>
    <xf numFmtId="0" fontId="60" fillId="3" borderId="0" xfId="0" applyFont="1" applyFill="1" applyBorder="1" applyAlignment="1" applyProtection="1">
      <alignment horizontal="center" vertical="center"/>
      <protection hidden="1"/>
    </xf>
    <xf numFmtId="0" fontId="85" fillId="5" borderId="0" xfId="0" applyFont="1" applyFill="1" applyProtection="1">
      <protection hidden="1"/>
    </xf>
    <xf numFmtId="0" fontId="38" fillId="5" borderId="0" xfId="0" applyFont="1" applyFill="1" applyBorder="1" applyAlignment="1" applyProtection="1">
      <alignment horizontal="left" vertical="center"/>
      <protection hidden="1"/>
    </xf>
    <xf numFmtId="0" fontId="13" fillId="5" borderId="0" xfId="0" applyFont="1" applyFill="1" applyBorder="1" applyAlignment="1" applyProtection="1">
      <alignment horizontal="right" vertical="center"/>
      <protection hidden="1"/>
    </xf>
    <xf numFmtId="4" fontId="48" fillId="3" borderId="0" xfId="0" applyNumberFormat="1" applyFont="1" applyFill="1" applyBorder="1" applyAlignment="1" applyProtection="1">
      <alignment vertical="center"/>
      <protection hidden="1"/>
    </xf>
    <xf numFmtId="0" fontId="52" fillId="5" borderId="0" xfId="0" applyFont="1" applyFill="1" applyProtection="1">
      <protection hidden="1"/>
    </xf>
    <xf numFmtId="0" fontId="69" fillId="5" borderId="0" xfId="0" applyFont="1" applyFill="1" applyAlignment="1" applyProtection="1">
      <alignment vertical="center"/>
      <protection hidden="1"/>
    </xf>
    <xf numFmtId="0" fontId="2" fillId="3" borderId="0" xfId="0" applyFont="1" applyFill="1" applyBorder="1" applyAlignment="1" applyProtection="1">
      <alignment horizontal="left" vertical="center"/>
      <protection hidden="1"/>
    </xf>
    <xf numFmtId="0" fontId="2" fillId="3" borderId="7" xfId="0" applyFont="1" applyFill="1" applyBorder="1" applyAlignment="1" applyProtection="1">
      <alignment horizontal="left" vertical="center"/>
      <protection hidden="1"/>
    </xf>
    <xf numFmtId="0" fontId="54" fillId="5" borderId="0" xfId="0" applyFont="1" applyFill="1" applyBorder="1" applyAlignment="1" applyProtection="1">
      <alignment vertical="center"/>
      <protection hidden="1"/>
    </xf>
    <xf numFmtId="0" fontId="1" fillId="0" borderId="0" xfId="0" applyFont="1" applyBorder="1" applyAlignment="1" applyProtection="1">
      <alignment vertical="center"/>
      <protection hidden="1"/>
    </xf>
    <xf numFmtId="0" fontId="77" fillId="5"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86" fillId="5" borderId="0" xfId="0" applyFont="1" applyFill="1" applyBorder="1" applyAlignment="1" applyProtection="1">
      <alignment vertical="center"/>
      <protection hidden="1"/>
    </xf>
    <xf numFmtId="0" fontId="82" fillId="5" borderId="0" xfId="0" applyFont="1" applyFill="1" applyBorder="1" applyAlignment="1" applyProtection="1">
      <alignment vertical="center"/>
      <protection hidden="1"/>
    </xf>
    <xf numFmtId="4" fontId="1" fillId="3" borderId="6" xfId="0" applyNumberFormat="1" applyFont="1" applyFill="1" applyBorder="1" applyAlignment="1" applyProtection="1">
      <alignment vertical="center"/>
      <protection hidden="1"/>
    </xf>
    <xf numFmtId="4" fontId="1" fillId="3" borderId="7" xfId="0" applyNumberFormat="1" applyFont="1" applyFill="1" applyBorder="1" applyAlignment="1" applyProtection="1">
      <alignment vertical="center"/>
      <protection hidden="1"/>
    </xf>
    <xf numFmtId="4" fontId="2" fillId="2" borderId="25" xfId="0" applyNumberFormat="1" applyFont="1" applyFill="1" applyBorder="1" applyAlignment="1" applyProtection="1">
      <alignment vertical="center"/>
      <protection hidden="1"/>
    </xf>
    <xf numFmtId="4" fontId="54" fillId="3" borderId="7" xfId="0" applyNumberFormat="1" applyFont="1" applyFill="1" applyBorder="1" applyAlignment="1" applyProtection="1">
      <alignment vertical="center"/>
      <protection hidden="1"/>
    </xf>
    <xf numFmtId="0" fontId="7" fillId="0" borderId="0" xfId="0" applyFont="1" applyAlignment="1" applyProtection="1">
      <alignment vertical="center"/>
      <protection hidden="1"/>
    </xf>
    <xf numFmtId="4" fontId="2" fillId="2" borderId="16" xfId="0" applyNumberFormat="1" applyFont="1" applyFill="1" applyBorder="1" applyAlignment="1" applyProtection="1">
      <alignment vertical="center"/>
      <protection hidden="1"/>
    </xf>
    <xf numFmtId="0" fontId="7" fillId="3" borderId="11" xfId="0" applyFont="1" applyFill="1" applyBorder="1" applyAlignment="1" applyProtection="1">
      <alignment vertical="center"/>
      <protection hidden="1"/>
    </xf>
    <xf numFmtId="4" fontId="54" fillId="3" borderId="8" xfId="0" applyNumberFormat="1" applyFont="1" applyFill="1" applyBorder="1" applyAlignment="1" applyProtection="1">
      <alignment vertical="center"/>
      <protection hidden="1"/>
    </xf>
    <xf numFmtId="4" fontId="52" fillId="5" borderId="0" xfId="0" applyNumberFormat="1" applyFont="1" applyFill="1" applyBorder="1" applyAlignment="1" applyProtection="1">
      <alignment vertical="center"/>
      <protection hidden="1"/>
    </xf>
    <xf numFmtId="0" fontId="6" fillId="0" borderId="0" xfId="0" applyFont="1" applyAlignment="1" applyProtection="1">
      <alignment vertical="center"/>
      <protection hidden="1"/>
    </xf>
    <xf numFmtId="0" fontId="87" fillId="19" borderId="0" xfId="0" applyFont="1" applyFill="1" applyBorder="1" applyAlignment="1" applyProtection="1">
      <alignment horizontal="left"/>
    </xf>
    <xf numFmtId="4" fontId="88" fillId="3" borderId="0" xfId="0" applyNumberFormat="1" applyFont="1" applyFill="1" applyBorder="1" applyAlignment="1" applyProtection="1">
      <alignment vertical="center"/>
      <protection hidden="1"/>
    </xf>
    <xf numFmtId="0" fontId="91" fillId="5" borderId="0" xfId="0" applyFont="1" applyFill="1" applyBorder="1" applyAlignment="1" applyProtection="1">
      <alignment horizontal="center" vertical="center" wrapText="1"/>
      <protection hidden="1"/>
    </xf>
    <xf numFmtId="0" fontId="53" fillId="5" borderId="0" xfId="0" applyFont="1" applyFill="1" applyBorder="1" applyAlignment="1" applyProtection="1">
      <alignment horizontal="left" vertical="center"/>
      <protection hidden="1"/>
    </xf>
    <xf numFmtId="0" fontId="1" fillId="3" borderId="12" xfId="0" applyFont="1" applyFill="1" applyBorder="1" applyAlignment="1" applyProtection="1">
      <alignment horizontal="left" vertical="center"/>
      <protection hidden="1"/>
    </xf>
    <xf numFmtId="0" fontId="65" fillId="5" borderId="0" xfId="0" applyFont="1" applyFill="1" applyProtection="1">
      <protection hidden="1"/>
    </xf>
    <xf numFmtId="0" fontId="92" fillId="5" borderId="0" xfId="0" applyFont="1" applyFill="1" applyProtection="1">
      <protection hidden="1"/>
    </xf>
    <xf numFmtId="0" fontId="93" fillId="5" borderId="0" xfId="0" applyFont="1" applyFill="1" applyProtection="1">
      <protection hidden="1"/>
    </xf>
    <xf numFmtId="0" fontId="65" fillId="5" borderId="0" xfId="0" applyFont="1" applyFill="1" applyAlignment="1" applyProtection="1">
      <alignment horizontal="center"/>
      <protection hidden="1"/>
    </xf>
    <xf numFmtId="0" fontId="65" fillId="5" borderId="0" xfId="0" applyFont="1" applyFill="1" applyAlignment="1" applyProtection="1">
      <protection hidden="1"/>
    </xf>
    <xf numFmtId="0" fontId="65" fillId="5" borderId="0" xfId="0" applyFont="1" applyFill="1" applyAlignment="1" applyProtection="1">
      <alignment vertical="center"/>
      <protection hidden="1"/>
    </xf>
    <xf numFmtId="0" fontId="65" fillId="5" borderId="0" xfId="0" applyFont="1" applyFill="1" applyAlignment="1" applyProtection="1">
      <alignment horizontal="left" vertical="center" indent="1"/>
      <protection hidden="1"/>
    </xf>
    <xf numFmtId="0" fontId="65" fillId="5" borderId="0" xfId="0" applyFont="1" applyFill="1" applyBorder="1" applyAlignment="1" applyProtection="1">
      <protection hidden="1"/>
    </xf>
    <xf numFmtId="0" fontId="65" fillId="5" borderId="4" xfId="0" applyFont="1" applyFill="1" applyBorder="1" applyProtection="1">
      <protection hidden="1"/>
    </xf>
    <xf numFmtId="0" fontId="32" fillId="5" borderId="0" xfId="0" applyFont="1" applyFill="1" applyAlignment="1" applyProtection="1">
      <alignment vertical="center"/>
      <protection hidden="1"/>
    </xf>
    <xf numFmtId="0" fontId="65" fillId="5" borderId="0" xfId="0" applyFont="1" applyFill="1" applyBorder="1" applyProtection="1">
      <protection hidden="1"/>
    </xf>
    <xf numFmtId="0" fontId="65" fillId="5" borderId="10" xfId="0" applyFont="1" applyFill="1" applyBorder="1" applyAlignment="1" applyProtection="1">
      <alignment horizontal="center" vertical="center"/>
      <protection hidden="1"/>
    </xf>
    <xf numFmtId="0" fontId="65" fillId="5" borderId="0" xfId="0" applyFont="1" applyFill="1" applyAlignment="1" applyProtection="1">
      <alignment horizontal="left" vertical="center"/>
      <protection hidden="1"/>
    </xf>
    <xf numFmtId="0" fontId="65" fillId="5" borderId="0" xfId="0" applyFont="1" applyFill="1" applyAlignment="1" applyProtection="1">
      <alignment horizontal="justify"/>
      <protection hidden="1"/>
    </xf>
    <xf numFmtId="0" fontId="65" fillId="5" borderId="0" xfId="0" applyFont="1" applyFill="1" applyAlignment="1" applyProtection="1">
      <alignment horizontal="justify" vertical="top" wrapText="1"/>
      <protection hidden="1"/>
    </xf>
    <xf numFmtId="0" fontId="65" fillId="5" borderId="0" xfId="0" applyFont="1" applyFill="1" applyAlignment="1" applyProtection="1">
      <alignment horizontal="justify" wrapText="1"/>
      <protection hidden="1"/>
    </xf>
    <xf numFmtId="0" fontId="65" fillId="5" borderId="0" xfId="0" applyFont="1" applyFill="1" applyAlignment="1" applyProtection="1">
      <alignment horizontal="justify" vertical="top"/>
      <protection hidden="1"/>
    </xf>
    <xf numFmtId="0" fontId="65" fillId="5" borderId="0" xfId="0" applyFont="1" applyFill="1" applyAlignment="1" applyProtection="1">
      <alignment horizontal="left" vertical="top" wrapText="1"/>
      <protection hidden="1"/>
    </xf>
    <xf numFmtId="0" fontId="65" fillId="5" borderId="0" xfId="0" applyFont="1" applyFill="1" applyBorder="1" applyAlignment="1" applyProtection="1">
      <alignment horizontal="justify"/>
      <protection hidden="1"/>
    </xf>
    <xf numFmtId="0" fontId="30" fillId="5" borderId="0" xfId="0" applyFont="1" applyFill="1" applyAlignment="1" applyProtection="1">
      <alignment horizontal="left" vertical="center" wrapText="1"/>
      <protection hidden="1"/>
    </xf>
    <xf numFmtId="0" fontId="65" fillId="5" borderId="0" xfId="0" applyFont="1" applyFill="1" applyAlignment="1" applyProtection="1">
      <alignment horizontal="justify" vertical="center"/>
      <protection hidden="1"/>
    </xf>
    <xf numFmtId="0" fontId="92" fillId="5" borderId="0" xfId="0" applyFont="1" applyFill="1" applyAlignment="1" applyProtection="1">
      <alignment vertical="top" wrapText="1"/>
      <protection hidden="1"/>
    </xf>
    <xf numFmtId="0" fontId="65" fillId="5" borderId="0" xfId="0" applyFont="1" applyFill="1" applyAlignment="1" applyProtection="1">
      <alignment horizontal="left" vertical="top"/>
      <protection hidden="1"/>
    </xf>
    <xf numFmtId="0" fontId="92" fillId="5" borderId="0" xfId="0" applyFont="1" applyFill="1" applyAlignment="1" applyProtection="1">
      <alignment horizontal="left" vertical="top" wrapText="1"/>
      <protection hidden="1"/>
    </xf>
    <xf numFmtId="0" fontId="65" fillId="0" borderId="0" xfId="0" applyFont="1" applyAlignment="1" applyProtection="1">
      <alignment horizontal="justify" vertical="top"/>
      <protection hidden="1"/>
    </xf>
    <xf numFmtId="0" fontId="95" fillId="21" borderId="0" xfId="0" applyFont="1" applyFill="1" applyBorder="1" applyProtection="1">
      <protection hidden="1"/>
    </xf>
    <xf numFmtId="0" fontId="96" fillId="21" borderId="0" xfId="0" applyFont="1" applyFill="1" applyBorder="1" applyAlignment="1" applyProtection="1">
      <alignment horizontal="left" vertical="center" indent="5"/>
      <protection hidden="1"/>
    </xf>
    <xf numFmtId="0" fontId="97" fillId="21" borderId="0" xfId="1" applyFont="1" applyFill="1" applyBorder="1" applyAlignment="1" applyProtection="1">
      <alignment vertical="center"/>
      <protection hidden="1"/>
    </xf>
    <xf numFmtId="0" fontId="95" fillId="21" borderId="0" xfId="0" applyFont="1" applyFill="1" applyBorder="1" applyAlignment="1" applyProtection="1">
      <alignment vertical="center" wrapText="1"/>
      <protection hidden="1"/>
    </xf>
    <xf numFmtId="0" fontId="95" fillId="21" borderId="26" xfId="0" applyFont="1" applyFill="1" applyBorder="1" applyAlignment="1" applyProtection="1">
      <alignment horizontal="left"/>
      <protection hidden="1"/>
    </xf>
    <xf numFmtId="0" fontId="95" fillId="21" borderId="27" xfId="0" applyFont="1" applyFill="1" applyBorder="1" applyAlignment="1" applyProtection="1">
      <alignment horizontal="justify"/>
      <protection hidden="1"/>
    </xf>
    <xf numFmtId="0" fontId="95" fillId="21" borderId="28" xfId="0" applyFont="1" applyFill="1" applyBorder="1" applyAlignment="1" applyProtection="1">
      <alignment horizontal="justify"/>
      <protection hidden="1"/>
    </xf>
    <xf numFmtId="0" fontId="95" fillId="21" borderId="29" xfId="0" applyFont="1" applyFill="1" applyBorder="1" applyAlignment="1" applyProtection="1">
      <alignment horizontal="justify"/>
      <protection hidden="1"/>
    </xf>
    <xf numFmtId="0" fontId="95" fillId="21" borderId="0" xfId="0" applyFont="1" applyFill="1" applyBorder="1" applyAlignment="1" applyProtection="1">
      <alignment horizontal="justify"/>
      <protection hidden="1"/>
    </xf>
    <xf numFmtId="0" fontId="95" fillId="21" borderId="30" xfId="0" applyFont="1" applyFill="1" applyBorder="1" applyAlignment="1" applyProtection="1">
      <alignment horizontal="justify"/>
      <protection hidden="1"/>
    </xf>
    <xf numFmtId="0" fontId="95" fillId="21" borderId="29" xfId="0" applyFont="1" applyFill="1" applyBorder="1" applyAlignment="1" applyProtection="1">
      <alignment horizontal="left"/>
      <protection hidden="1"/>
    </xf>
    <xf numFmtId="0" fontId="97" fillId="21" borderId="31" xfId="1" applyFont="1" applyFill="1" applyBorder="1" applyAlignment="1" applyProtection="1">
      <alignment horizontal="justify" vertical="center"/>
      <protection hidden="1"/>
    </xf>
    <xf numFmtId="0" fontId="97" fillId="21" borderId="32" xfId="1" applyFont="1" applyFill="1" applyBorder="1" applyAlignment="1" applyProtection="1">
      <alignment horizontal="justify" vertical="center"/>
      <protection hidden="1"/>
    </xf>
    <xf numFmtId="0" fontId="97" fillId="21" borderId="33" xfId="1" applyFont="1" applyFill="1" applyBorder="1" applyAlignment="1" applyProtection="1">
      <alignment horizontal="justify" vertical="center"/>
      <protection hidden="1"/>
    </xf>
    <xf numFmtId="0" fontId="97" fillId="21" borderId="27" xfId="1" applyFont="1" applyFill="1" applyBorder="1" applyAlignment="1" applyProtection="1">
      <alignment horizontal="justify" vertical="center"/>
      <protection hidden="1"/>
    </xf>
    <xf numFmtId="0" fontId="97" fillId="21" borderId="28" xfId="1" applyFont="1" applyFill="1" applyBorder="1" applyAlignment="1" applyProtection="1">
      <alignment horizontal="justify" vertical="center"/>
      <protection hidden="1"/>
    </xf>
    <xf numFmtId="0" fontId="97" fillId="21" borderId="31" xfId="1" applyFont="1" applyFill="1" applyBorder="1" applyAlignment="1" applyProtection="1">
      <alignment horizontal="left" vertical="center"/>
      <protection hidden="1"/>
    </xf>
    <xf numFmtId="0" fontId="97" fillId="21" borderId="32" xfId="1" applyFont="1" applyFill="1" applyBorder="1" applyAlignment="1" applyProtection="1">
      <alignment horizontal="justify" vertical="center" wrapText="1"/>
      <protection hidden="1"/>
    </xf>
    <xf numFmtId="0" fontId="97" fillId="21" borderId="33" xfId="1" applyFont="1" applyFill="1" applyBorder="1" applyAlignment="1" applyProtection="1">
      <alignment horizontal="justify" vertical="center" wrapText="1"/>
      <protection hidden="1"/>
    </xf>
    <xf numFmtId="0" fontId="97" fillId="21" borderId="31" xfId="1" applyFont="1" applyFill="1" applyBorder="1" applyAlignment="1" applyProtection="1">
      <alignment horizontal="left"/>
      <protection hidden="1"/>
    </xf>
    <xf numFmtId="0" fontId="95" fillId="21" borderId="32" xfId="0" applyFont="1" applyFill="1" applyBorder="1" applyAlignment="1" applyProtection="1">
      <alignment horizontal="justify"/>
      <protection hidden="1"/>
    </xf>
    <xf numFmtId="0" fontId="95" fillId="21" borderId="33" xfId="0" applyFont="1" applyFill="1" applyBorder="1" applyAlignment="1" applyProtection="1">
      <alignment horizontal="justify"/>
      <protection hidden="1"/>
    </xf>
    <xf numFmtId="0" fontId="65" fillId="0" borderId="0" xfId="0" applyFont="1" applyProtection="1">
      <protection hidden="1"/>
    </xf>
    <xf numFmtId="0" fontId="90" fillId="0" borderId="0" xfId="0" applyFont="1" applyProtection="1">
      <protection hidden="1"/>
    </xf>
    <xf numFmtId="0" fontId="98" fillId="0" borderId="0" xfId="0" applyFont="1" applyProtection="1">
      <protection hidden="1"/>
    </xf>
    <xf numFmtId="0" fontId="65" fillId="0" borderId="0" xfId="0" applyFont="1" applyAlignment="1" applyProtection="1">
      <alignment horizontal="left"/>
      <protection hidden="1"/>
    </xf>
    <xf numFmtId="0" fontId="90" fillId="0" borderId="0" xfId="0" applyFont="1" applyAlignment="1" applyProtection="1">
      <alignment horizontal="left"/>
      <protection hidden="1"/>
    </xf>
    <xf numFmtId="0" fontId="99" fillId="0" borderId="0" xfId="0" applyFont="1" applyAlignment="1" applyProtection="1">
      <alignment vertical="center"/>
      <protection hidden="1"/>
    </xf>
    <xf numFmtId="0" fontId="31" fillId="0" borderId="0" xfId="0" applyFont="1" applyAlignment="1" applyProtection="1">
      <alignment horizontal="left"/>
      <protection hidden="1"/>
    </xf>
    <xf numFmtId="0" fontId="65" fillId="0" borderId="0" xfId="0" applyFont="1" applyBorder="1" applyProtection="1">
      <protection hidden="1"/>
    </xf>
    <xf numFmtId="0" fontId="100" fillId="5" borderId="0" xfId="0" applyFont="1" applyFill="1" applyBorder="1" applyAlignment="1" applyProtection="1">
      <alignment horizontal="center" vertical="center" wrapText="1"/>
      <protection hidden="1"/>
    </xf>
    <xf numFmtId="3" fontId="65" fillId="0" borderId="0" xfId="0" applyNumberFormat="1" applyFont="1" applyBorder="1" applyAlignment="1" applyProtection="1">
      <alignment vertical="center" wrapText="1"/>
      <protection hidden="1"/>
    </xf>
    <xf numFmtId="0" fontId="101" fillId="22" borderId="63" xfId="0" applyFont="1" applyFill="1" applyBorder="1" applyAlignment="1" applyProtection="1">
      <alignment horizontal="center" vertical="center" wrapText="1"/>
      <protection hidden="1"/>
    </xf>
    <xf numFmtId="0" fontId="102" fillId="0" borderId="0" xfId="0" applyFont="1" applyAlignment="1" applyProtection="1">
      <alignment horizontal="left" vertical="top"/>
      <protection hidden="1"/>
    </xf>
    <xf numFmtId="0" fontId="66" fillId="0" borderId="0" xfId="0" applyFont="1" applyAlignment="1" applyProtection="1">
      <alignment horizontal="left" vertical="top"/>
      <protection hidden="1"/>
    </xf>
    <xf numFmtId="0" fontId="92" fillId="0" borderId="0" xfId="0" applyFont="1" applyProtection="1">
      <protection hidden="1"/>
    </xf>
    <xf numFmtId="0" fontId="103" fillId="0" borderId="0" xfId="0" applyFont="1" applyAlignment="1" applyProtection="1">
      <alignment horizontal="center"/>
      <protection hidden="1"/>
    </xf>
    <xf numFmtId="0" fontId="98" fillId="0" borderId="0" xfId="0" applyFont="1" applyBorder="1" applyAlignment="1" applyProtection="1">
      <alignment horizontal="left" vertical="top" wrapText="1"/>
      <protection hidden="1"/>
    </xf>
    <xf numFmtId="0" fontId="32" fillId="0" borderId="0" xfId="0" applyFont="1" applyProtection="1">
      <protection hidden="1"/>
    </xf>
    <xf numFmtId="10" fontId="65" fillId="8" borderId="1" xfId="0" applyNumberFormat="1" applyFont="1" applyFill="1" applyBorder="1" applyAlignment="1" applyProtection="1">
      <alignment horizontal="center"/>
      <protection hidden="1"/>
    </xf>
    <xf numFmtId="0" fontId="22" fillId="6" borderId="9" xfId="0" applyFont="1" applyFill="1" applyBorder="1" applyProtection="1"/>
    <xf numFmtId="0" fontId="22" fillId="23" borderId="5" xfId="0" applyFont="1" applyFill="1" applyBorder="1" applyProtection="1"/>
    <xf numFmtId="4" fontId="105" fillId="3" borderId="0" xfId="0" applyNumberFormat="1" applyFont="1" applyFill="1" applyBorder="1" applyAlignment="1" applyProtection="1">
      <alignment vertical="center"/>
      <protection hidden="1"/>
    </xf>
    <xf numFmtId="0" fontId="106" fillId="5" borderId="0" xfId="0" applyFont="1" applyFill="1" applyProtection="1">
      <protection hidden="1"/>
    </xf>
    <xf numFmtId="0" fontId="105" fillId="3" borderId="0" xfId="0" applyFont="1" applyFill="1" applyBorder="1" applyAlignment="1" applyProtection="1">
      <alignment horizontal="right" vertical="center"/>
      <protection hidden="1"/>
    </xf>
    <xf numFmtId="0" fontId="107" fillId="3" borderId="0" xfId="0" applyFont="1" applyFill="1" applyBorder="1" applyAlignment="1" applyProtection="1">
      <alignment vertical="center"/>
      <protection hidden="1"/>
    </xf>
    <xf numFmtId="0" fontId="108" fillId="15" borderId="64" xfId="0" applyFont="1" applyFill="1" applyBorder="1" applyAlignment="1" applyProtection="1">
      <alignment horizontal="center" vertical="center"/>
      <protection hidden="1"/>
    </xf>
    <xf numFmtId="0" fontId="27" fillId="11" borderId="0" xfId="0" applyFont="1" applyFill="1" applyBorder="1" applyAlignment="1">
      <alignment horizontal="left" wrapText="1"/>
    </xf>
    <xf numFmtId="0" fontId="55" fillId="11" borderId="0" xfId="0" applyFont="1" applyFill="1" applyBorder="1" applyAlignment="1">
      <alignment horizontal="left" wrapText="1"/>
    </xf>
    <xf numFmtId="0" fontId="109" fillId="5" borderId="0" xfId="0" applyFont="1" applyFill="1" applyProtection="1">
      <protection hidden="1"/>
    </xf>
    <xf numFmtId="0" fontId="76" fillId="3" borderId="0" xfId="0" applyFont="1" applyFill="1" applyBorder="1" applyAlignment="1" applyProtection="1">
      <alignment vertical="center"/>
      <protection hidden="1"/>
    </xf>
    <xf numFmtId="4" fontId="54" fillId="3" borderId="0" xfId="0" applyNumberFormat="1" applyFont="1" applyFill="1" applyBorder="1" applyAlignment="1" applyProtection="1">
      <alignment vertical="center"/>
      <protection hidden="1"/>
    </xf>
    <xf numFmtId="0" fontId="67" fillId="3" borderId="0" xfId="0" applyFont="1" applyFill="1" applyBorder="1" applyAlignment="1" applyProtection="1">
      <alignment horizontal="left" vertical="center"/>
      <protection hidden="1"/>
    </xf>
    <xf numFmtId="0" fontId="54" fillId="3" borderId="7" xfId="0" applyFont="1" applyFill="1" applyBorder="1" applyAlignment="1" applyProtection="1">
      <alignment vertical="center"/>
      <protection hidden="1"/>
    </xf>
    <xf numFmtId="0" fontId="88" fillId="3" borderId="7" xfId="0" applyFont="1" applyFill="1" applyBorder="1" applyAlignment="1" applyProtection="1">
      <alignment vertical="center"/>
      <protection hidden="1"/>
    </xf>
    <xf numFmtId="0" fontId="55" fillId="11" borderId="0" xfId="0" applyFont="1" applyFill="1" applyAlignment="1">
      <alignment horizontal="left" wrapText="1"/>
    </xf>
    <xf numFmtId="0" fontId="118" fillId="11" borderId="0" xfId="1" applyFont="1" applyFill="1" applyBorder="1" applyAlignment="1" applyProtection="1">
      <alignment horizontal="left" vertical="center"/>
    </xf>
    <xf numFmtId="4" fontId="2" fillId="2" borderId="15" xfId="0" applyNumberFormat="1" applyFont="1" applyFill="1" applyBorder="1" applyAlignment="1" applyProtection="1">
      <alignment horizontal="center" vertical="center"/>
      <protection hidden="1"/>
    </xf>
    <xf numFmtId="0" fontId="119" fillId="3" borderId="0" xfId="0" applyFont="1" applyFill="1" applyBorder="1" applyAlignment="1" applyProtection="1">
      <alignment horizontal="left" vertical="center"/>
      <protection hidden="1"/>
    </xf>
    <xf numFmtId="0" fontId="65" fillId="5" borderId="0" xfId="0" applyFont="1" applyFill="1" applyAlignment="1">
      <alignment horizontal="justify"/>
    </xf>
    <xf numFmtId="0" fontId="65" fillId="5" borderId="0" xfId="0" applyFont="1" applyFill="1" applyAlignment="1">
      <alignment horizontal="left" vertical="top"/>
    </xf>
    <xf numFmtId="4" fontId="2" fillId="2" borderId="69" xfId="0" applyNumberFormat="1" applyFont="1" applyFill="1" applyBorder="1" applyAlignment="1" applyProtection="1">
      <alignment vertical="center"/>
      <protection hidden="1"/>
    </xf>
    <xf numFmtId="0" fontId="102" fillId="0" borderId="0" xfId="0" applyFont="1" applyAlignment="1" applyProtection="1">
      <alignment horizontal="left" vertical="top"/>
      <protection hidden="1"/>
    </xf>
    <xf numFmtId="0" fontId="65" fillId="5" borderId="0" xfId="0" applyFont="1" applyFill="1" applyAlignment="1" applyProtection="1">
      <alignment horizontal="left" vertical="top" wrapText="1"/>
      <protection hidden="1"/>
    </xf>
    <xf numFmtId="0" fontId="32" fillId="5" borderId="0" xfId="0" applyFont="1" applyFill="1" applyAlignment="1" applyProtection="1">
      <alignment horizontal="justify" vertical="top"/>
      <protection hidden="1"/>
    </xf>
    <xf numFmtId="0" fontId="121" fillId="5" borderId="0" xfId="0" applyFont="1" applyFill="1" applyBorder="1" applyProtection="1">
      <protection hidden="1"/>
    </xf>
    <xf numFmtId="0" fontId="89" fillId="5" borderId="0" xfId="0" applyFont="1" applyFill="1" applyBorder="1" applyAlignment="1" applyProtection="1">
      <alignment vertical="top"/>
      <protection hidden="1"/>
    </xf>
    <xf numFmtId="0" fontId="65" fillId="5" borderId="0" xfId="0" applyFont="1" applyFill="1" applyBorder="1" applyAlignment="1" applyProtection="1">
      <alignment vertical="top"/>
      <protection hidden="1"/>
    </xf>
    <xf numFmtId="0" fontId="122" fillId="5" borderId="0" xfId="0" applyFont="1" applyFill="1" applyBorder="1" applyAlignment="1" applyProtection="1">
      <alignment horizontal="left" vertical="center" wrapText="1"/>
      <protection hidden="1"/>
    </xf>
    <xf numFmtId="0" fontId="122" fillId="5" borderId="0" xfId="0" applyFont="1" applyFill="1" applyBorder="1" applyAlignment="1" applyProtection="1">
      <alignment horizontal="left" vertical="center"/>
      <protection hidden="1"/>
    </xf>
    <xf numFmtId="3" fontId="85" fillId="8" borderId="0" xfId="0" applyNumberFormat="1" applyFont="1" applyFill="1" applyProtection="1">
      <protection hidden="1"/>
    </xf>
    <xf numFmtId="0" fontId="13" fillId="5" borderId="0" xfId="0" applyFont="1" applyFill="1" applyBorder="1" applyAlignment="1" applyProtection="1">
      <alignment horizontal="right" vertical="center"/>
      <protection hidden="1"/>
    </xf>
    <xf numFmtId="0" fontId="4" fillId="3" borderId="0"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59" fillId="3" borderId="50" xfId="0" applyFont="1" applyFill="1" applyBorder="1" applyAlignment="1" applyProtection="1">
      <alignment horizontal="left" vertical="center"/>
      <protection hidden="1"/>
    </xf>
    <xf numFmtId="0" fontId="1" fillId="3" borderId="70" xfId="0" applyFont="1" applyFill="1" applyBorder="1" applyAlignment="1" applyProtection="1">
      <alignment horizontal="center" vertical="center"/>
      <protection hidden="1"/>
    </xf>
    <xf numFmtId="4" fontId="0" fillId="8" borderId="18" xfId="0" applyNumberFormat="1" applyFill="1" applyBorder="1" applyProtection="1">
      <protection hidden="1"/>
    </xf>
    <xf numFmtId="4" fontId="0" fillId="8" borderId="71" xfId="0" applyNumberFormat="1" applyFill="1" applyBorder="1" applyProtection="1">
      <protection hidden="1"/>
    </xf>
    <xf numFmtId="0" fontId="8" fillId="21" borderId="0" xfId="1" applyFill="1" applyBorder="1" applyAlignment="1" applyProtection="1">
      <alignment horizontal="left"/>
      <protection hidden="1"/>
    </xf>
    <xf numFmtId="4" fontId="1" fillId="2" borderId="1" xfId="0" applyNumberFormat="1" applyFont="1" applyFill="1" applyBorder="1" applyAlignment="1" applyProtection="1">
      <alignment vertical="center"/>
      <protection hidden="1"/>
    </xf>
    <xf numFmtId="4" fontId="1" fillId="2" borderId="2" xfId="0" applyNumberFormat="1" applyFont="1" applyFill="1" applyBorder="1" applyAlignment="1" applyProtection="1">
      <alignment vertical="center"/>
      <protection hidden="1"/>
    </xf>
    <xf numFmtId="4" fontId="1" fillId="8" borderId="1" xfId="0" applyNumberFormat="1" applyFont="1" applyFill="1" applyBorder="1" applyAlignment="1" applyProtection="1">
      <alignment vertical="center"/>
      <protection hidden="1"/>
    </xf>
    <xf numFmtId="0" fontId="65" fillId="5" borderId="10" xfId="0" applyFont="1" applyFill="1" applyBorder="1" applyAlignment="1" applyProtection="1">
      <alignment horizontal="center"/>
      <protection hidden="1"/>
    </xf>
    <xf numFmtId="0" fontId="65" fillId="5" borderId="2" xfId="0" applyFont="1" applyFill="1" applyBorder="1" applyAlignment="1" applyProtection="1">
      <protection locked="0"/>
    </xf>
    <xf numFmtId="0" fontId="22" fillId="0" borderId="0" xfId="0" applyFont="1" applyBorder="1" applyAlignment="1" applyProtection="1">
      <alignment vertical="center"/>
      <protection hidden="1"/>
    </xf>
    <xf numFmtId="0" fontId="65" fillId="5" borderId="0" xfId="0" applyFont="1" applyFill="1" applyBorder="1" applyAlignment="1" applyProtection="1">
      <alignment horizontal="center"/>
      <protection locked="0"/>
    </xf>
    <xf numFmtId="0" fontId="90" fillId="0" borderId="0" xfId="0" applyFont="1" applyFill="1" applyProtection="1">
      <protection hidden="1"/>
    </xf>
    <xf numFmtId="0" fontId="65" fillId="0" borderId="0" xfId="0" applyFont="1" applyFill="1" applyProtection="1">
      <protection hidden="1"/>
    </xf>
    <xf numFmtId="0" fontId="66" fillId="0" borderId="0" xfId="0" applyFont="1" applyAlignment="1" applyProtection="1">
      <alignment horizontal="left" vertical="top"/>
      <protection hidden="1"/>
    </xf>
    <xf numFmtId="3" fontId="65" fillId="0" borderId="0" xfId="0" applyNumberFormat="1"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protection hidden="1"/>
    </xf>
    <xf numFmtId="0" fontId="4" fillId="3" borderId="0" xfId="0" applyFont="1" applyFill="1" applyBorder="1" applyAlignment="1" applyProtection="1">
      <alignment horizontal="left" vertical="center"/>
      <protection hidden="1"/>
    </xf>
    <xf numFmtId="0" fontId="13" fillId="5" borderId="0" xfId="0" applyFont="1" applyFill="1" applyBorder="1" applyAlignment="1" applyProtection="1">
      <alignment horizontal="right" vertical="center"/>
      <protection hidden="1"/>
    </xf>
    <xf numFmtId="0" fontId="59" fillId="3" borderId="50" xfId="0" applyFont="1" applyFill="1" applyBorder="1" applyAlignment="1" applyProtection="1">
      <alignment horizontal="left" vertical="center"/>
      <protection hidden="1"/>
    </xf>
    <xf numFmtId="0" fontId="0" fillId="0" borderId="1" xfId="0" applyBorder="1" applyAlignment="1" applyProtection="1">
      <alignment horizontal="center" vertical="center" wrapText="1"/>
      <protection hidden="1"/>
    </xf>
    <xf numFmtId="0" fontId="46" fillId="18" borderId="1" xfId="0" applyFont="1" applyFill="1" applyBorder="1" applyAlignment="1" applyProtection="1">
      <alignment horizontal="center" vertical="center" wrapText="1"/>
      <protection hidden="1"/>
    </xf>
    <xf numFmtId="0" fontId="32" fillId="5" borderId="0" xfId="0" applyFont="1" applyFill="1" applyAlignment="1" applyProtection="1">
      <alignment horizontal="left" vertical="top" wrapText="1"/>
      <protection hidden="1"/>
    </xf>
    <xf numFmtId="0" fontId="65" fillId="0" borderId="0" xfId="0" applyFont="1" applyAlignment="1" applyProtection="1">
      <alignment horizontal="left" vertical="top" wrapText="1"/>
      <protection hidden="1"/>
    </xf>
    <xf numFmtId="0" fontId="31" fillId="0" borderId="0" xfId="0" applyFont="1" applyAlignment="1" applyProtection="1">
      <alignment horizontal="left"/>
      <protection hidden="1"/>
    </xf>
    <xf numFmtId="0" fontId="66" fillId="5" borderId="4" xfId="0" applyFont="1" applyFill="1" applyBorder="1" applyAlignment="1" applyProtection="1">
      <alignment vertical="center"/>
      <protection hidden="1"/>
    </xf>
    <xf numFmtId="4" fontId="1" fillId="26" borderId="19" xfId="0" applyNumberFormat="1" applyFont="1" applyFill="1" applyBorder="1" applyAlignment="1" applyProtection="1">
      <alignment vertical="center"/>
      <protection locked="0"/>
    </xf>
    <xf numFmtId="4" fontId="1" fillId="26" borderId="16" xfId="0" applyNumberFormat="1" applyFont="1" applyFill="1" applyBorder="1" applyAlignment="1" applyProtection="1">
      <alignment horizontal="right" vertical="center"/>
      <protection locked="0"/>
    </xf>
    <xf numFmtId="4" fontId="1" fillId="26" borderId="20" xfId="0" applyNumberFormat="1" applyFont="1" applyFill="1" applyBorder="1" applyAlignment="1" applyProtection="1">
      <alignment vertical="center"/>
      <protection locked="0"/>
    </xf>
    <xf numFmtId="0" fontId="1" fillId="26" borderId="15" xfId="0" applyFont="1" applyFill="1" applyBorder="1" applyAlignment="1" applyProtection="1">
      <alignment horizontal="left" vertical="center"/>
      <protection locked="0"/>
    </xf>
    <xf numFmtId="4" fontId="1" fillId="26" borderId="15" xfId="0" applyNumberFormat="1" applyFont="1" applyFill="1" applyBorder="1" applyAlignment="1" applyProtection="1">
      <alignment horizontal="right" vertical="center"/>
      <protection locked="0"/>
    </xf>
    <xf numFmtId="4" fontId="1" fillId="26" borderId="15" xfId="0" applyNumberFormat="1" applyFont="1" applyFill="1" applyBorder="1" applyAlignment="1" applyProtection="1">
      <alignment vertical="center"/>
      <protection locked="0"/>
    </xf>
    <xf numFmtId="2" fontId="1" fillId="26" borderId="18" xfId="0" applyNumberFormat="1" applyFont="1" applyFill="1" applyBorder="1" applyAlignment="1" applyProtection="1">
      <alignment horizontal="left"/>
      <protection locked="0"/>
    </xf>
    <xf numFmtId="2" fontId="0" fillId="26" borderId="18" xfId="0" applyNumberFormat="1" applyFont="1" applyFill="1" applyBorder="1" applyAlignment="1" applyProtection="1">
      <alignment horizontal="left"/>
      <protection locked="0"/>
    </xf>
    <xf numFmtId="2" fontId="1" fillId="26" borderId="18" xfId="0" applyNumberFormat="1" applyFont="1" applyFill="1" applyBorder="1" applyAlignment="1" applyProtection="1">
      <alignment horizontal="left" wrapText="1"/>
      <protection locked="0"/>
    </xf>
    <xf numFmtId="4" fontId="0" fillId="26" borderId="18" xfId="0" applyNumberFormat="1" applyFont="1" applyFill="1" applyBorder="1" applyAlignment="1" applyProtection="1">
      <alignment horizontal="right"/>
      <protection locked="0"/>
    </xf>
    <xf numFmtId="4" fontId="0" fillId="26" borderId="18" xfId="0" applyNumberFormat="1" applyFont="1" applyFill="1" applyBorder="1" applyAlignment="1" applyProtection="1">
      <alignment horizontal="center"/>
      <protection locked="0"/>
    </xf>
    <xf numFmtId="10" fontId="0" fillId="26" borderId="18" xfId="0" applyNumberFormat="1" applyFont="1" applyFill="1" applyBorder="1" applyAlignment="1" applyProtection="1">
      <alignment horizontal="center"/>
      <protection locked="0"/>
    </xf>
    <xf numFmtId="0" fontId="71" fillId="26" borderId="56" xfId="0" applyFont="1" applyFill="1" applyBorder="1" applyAlignment="1" applyProtection="1">
      <alignment horizontal="left" vertical="center"/>
      <protection locked="0"/>
    </xf>
    <xf numFmtId="0" fontId="71" fillId="26" borderId="57" xfId="0" applyFont="1" applyFill="1" applyBorder="1" applyAlignment="1" applyProtection="1">
      <alignment horizontal="left" vertical="center"/>
      <protection locked="0"/>
    </xf>
    <xf numFmtId="0" fontId="51" fillId="26" borderId="1" xfId="0" applyFont="1" applyFill="1" applyBorder="1" applyAlignment="1" applyProtection="1">
      <alignment vertical="center"/>
      <protection locked="0"/>
    </xf>
    <xf numFmtId="4" fontId="1" fillId="26" borderId="1" xfId="0" applyNumberFormat="1" applyFont="1" applyFill="1" applyBorder="1" applyAlignment="1" applyProtection="1">
      <alignment horizontal="right"/>
      <protection locked="0"/>
    </xf>
    <xf numFmtId="4" fontId="0" fillId="26" borderId="1" xfId="0" applyNumberFormat="1" applyFill="1" applyBorder="1" applyProtection="1">
      <protection locked="0"/>
    </xf>
    <xf numFmtId="4" fontId="22" fillId="26" borderId="1" xfId="0" applyNumberFormat="1" applyFont="1" applyFill="1" applyBorder="1" applyProtection="1">
      <protection locked="0"/>
    </xf>
    <xf numFmtId="1" fontId="65" fillId="26" borderId="62" xfId="0" applyNumberFormat="1" applyFont="1" applyFill="1" applyBorder="1" applyAlignment="1" applyProtection="1">
      <alignment horizontal="center" vertical="center" wrapText="1"/>
      <protection locked="0"/>
    </xf>
    <xf numFmtId="1" fontId="65" fillId="26" borderId="61" xfId="0" applyNumberFormat="1" applyFont="1" applyFill="1" applyBorder="1" applyAlignment="1" applyProtection="1">
      <alignment horizontal="center" vertical="center" wrapText="1"/>
      <protection locked="0"/>
    </xf>
    <xf numFmtId="0" fontId="32" fillId="5" borderId="0" xfId="0" applyFont="1" applyFill="1" applyAlignment="1" applyProtection="1">
      <alignment horizontal="justify"/>
      <protection hidden="1"/>
    </xf>
    <xf numFmtId="0" fontId="92" fillId="5" borderId="0" xfId="0" applyFont="1" applyFill="1" applyAlignment="1" applyProtection="1">
      <alignment horizontal="justify"/>
      <protection hidden="1"/>
    </xf>
    <xf numFmtId="0" fontId="32" fillId="5" borderId="0" xfId="0" applyFont="1" applyFill="1" applyAlignment="1" applyProtection="1">
      <alignment vertical="top" wrapText="1"/>
      <protection hidden="1"/>
    </xf>
    <xf numFmtId="0" fontId="125" fillId="27" borderId="73" xfId="0" applyFont="1" applyFill="1" applyBorder="1" applyAlignment="1">
      <alignment horizontal="center"/>
    </xf>
    <xf numFmtId="0" fontId="125" fillId="27" borderId="74" xfId="0" applyFont="1" applyFill="1" applyBorder="1" applyAlignment="1">
      <alignment horizontal="center"/>
    </xf>
    <xf numFmtId="0" fontId="125" fillId="27" borderId="0" xfId="0" applyFont="1" applyFill="1" applyBorder="1" applyAlignment="1">
      <alignment horizontal="center"/>
    </xf>
    <xf numFmtId="0" fontId="22" fillId="21" borderId="0" xfId="0" applyFont="1" applyFill="1" applyBorder="1"/>
    <xf numFmtId="0" fontId="22" fillId="0" borderId="75" xfId="0" applyFont="1" applyFill="1" applyBorder="1" applyAlignment="1">
      <alignment vertical="center"/>
    </xf>
    <xf numFmtId="0" fontId="22" fillId="21" borderId="75" xfId="0" applyFont="1" applyFill="1" applyBorder="1" applyAlignment="1">
      <alignment horizontal="center" vertical="center"/>
    </xf>
    <xf numFmtId="0" fontId="22" fillId="21" borderId="76" xfId="0" applyFont="1" applyFill="1" applyBorder="1" applyAlignment="1">
      <alignment horizontal="center" vertical="center"/>
    </xf>
    <xf numFmtId="0" fontId="22" fillId="0" borderId="77" xfId="0" applyFont="1" applyFill="1" applyBorder="1" applyAlignment="1">
      <alignment vertical="center"/>
    </xf>
    <xf numFmtId="0" fontId="22" fillId="21" borderId="77" xfId="0" applyFont="1" applyFill="1" applyBorder="1" applyAlignment="1">
      <alignment horizontal="center" vertical="center"/>
    </xf>
    <xf numFmtId="0" fontId="22" fillId="0" borderId="77" xfId="0" applyFont="1" applyFill="1" applyBorder="1" applyAlignment="1">
      <alignment vertical="center" wrapText="1"/>
    </xf>
    <xf numFmtId="0" fontId="126" fillId="21" borderId="0" xfId="0" applyFont="1" applyFill="1" applyBorder="1"/>
    <xf numFmtId="10" fontId="65" fillId="5" borderId="0" xfId="2" applyNumberFormat="1" applyFont="1" applyFill="1" applyProtection="1">
      <protection hidden="1"/>
    </xf>
    <xf numFmtId="0" fontId="33" fillId="0" borderId="0" xfId="0" applyFont="1" applyFill="1" applyBorder="1" applyAlignment="1" applyProtection="1">
      <alignment horizontal="left"/>
      <protection hidden="1"/>
    </xf>
    <xf numFmtId="0" fontId="116" fillId="0" borderId="0" xfId="0" applyFont="1" applyFill="1" applyBorder="1" applyAlignment="1" applyProtection="1">
      <alignment horizontal="left"/>
      <protection hidden="1"/>
    </xf>
    <xf numFmtId="0" fontId="90" fillId="0" borderId="0" xfId="0" applyFont="1" applyBorder="1" applyAlignment="1" applyProtection="1">
      <alignment horizontal="center" vertical="center" wrapText="1"/>
      <protection hidden="1"/>
    </xf>
    <xf numFmtId="0" fontId="65" fillId="8" borderId="78" xfId="0" applyFont="1" applyFill="1" applyBorder="1" applyAlignment="1" applyProtection="1">
      <alignment vertical="center"/>
      <protection hidden="1"/>
    </xf>
    <xf numFmtId="1" fontId="65" fillId="8" borderId="76" xfId="0" applyNumberFormat="1" applyFont="1" applyFill="1" applyBorder="1" applyAlignment="1" applyProtection="1">
      <alignment horizontal="center" vertical="center"/>
      <protection hidden="1"/>
    </xf>
    <xf numFmtId="1" fontId="32" fillId="8" borderId="76" xfId="0" applyNumberFormat="1" applyFont="1" applyFill="1" applyBorder="1" applyAlignment="1" applyProtection="1">
      <alignment horizontal="center" vertical="center"/>
      <protection hidden="1"/>
    </xf>
    <xf numFmtId="0" fontId="101" fillId="28" borderId="76" xfId="0" applyFont="1" applyFill="1" applyBorder="1" applyAlignment="1" applyProtection="1">
      <alignment horizontal="center" vertical="center"/>
      <protection hidden="1"/>
    </xf>
    <xf numFmtId="0" fontId="101" fillId="28" borderId="69" xfId="0" applyFont="1" applyFill="1" applyBorder="1" applyAlignment="1" applyProtection="1">
      <alignment horizontal="center" vertical="center" wrapText="1"/>
      <protection hidden="1"/>
    </xf>
    <xf numFmtId="1" fontId="0" fillId="0" borderId="76" xfId="0" applyNumberFormat="1" applyBorder="1"/>
    <xf numFmtId="1" fontId="32" fillId="0" borderId="76" xfId="0" applyNumberFormat="1" applyFont="1" applyBorder="1"/>
    <xf numFmtId="1" fontId="65" fillId="8" borderId="76" xfId="0" applyNumberFormat="1" applyFont="1" applyFill="1" applyBorder="1" applyAlignment="1" applyProtection="1">
      <alignment horizontal="center" vertical="center" wrapText="1"/>
      <protection hidden="1"/>
    </xf>
    <xf numFmtId="1" fontId="32" fillId="0" borderId="76" xfId="0" applyNumberFormat="1" applyFont="1" applyFill="1" applyBorder="1"/>
    <xf numFmtId="3" fontId="65" fillId="26" borderId="76"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hidden="1"/>
    </xf>
    <xf numFmtId="0" fontId="65" fillId="5" borderId="12" xfId="0" applyFont="1" applyFill="1" applyBorder="1" applyAlignment="1" applyProtection="1">
      <alignment horizontal="center" vertical="center"/>
      <protection hidden="1"/>
    </xf>
    <xf numFmtId="0" fontId="65" fillId="5" borderId="7" xfId="0" applyFont="1" applyFill="1" applyBorder="1" applyProtection="1">
      <protection hidden="1"/>
    </xf>
    <xf numFmtId="0" fontId="102" fillId="0" borderId="0" xfId="0" applyFont="1" applyAlignment="1" applyProtection="1">
      <alignment vertical="top"/>
      <protection hidden="1"/>
    </xf>
    <xf numFmtId="0" fontId="132" fillId="0" borderId="0" xfId="0" applyFont="1" applyAlignment="1" applyProtection="1">
      <alignment vertical="top"/>
      <protection hidden="1"/>
    </xf>
    <xf numFmtId="0" fontId="133" fillId="0" borderId="0" xfId="0" applyFont="1" applyAlignment="1" applyProtection="1">
      <alignment vertical="top"/>
      <protection hidden="1"/>
    </xf>
    <xf numFmtId="0" fontId="116" fillId="0" borderId="0" xfId="0" applyFont="1" applyAlignment="1" applyProtection="1">
      <alignment vertical="top"/>
      <protection hidden="1"/>
    </xf>
    <xf numFmtId="0" fontId="134" fillId="0" borderId="0" xfId="0" applyFont="1" applyAlignment="1" applyProtection="1">
      <alignment vertical="top"/>
      <protection hidden="1"/>
    </xf>
    <xf numFmtId="0" fontId="28" fillId="0" borderId="76" xfId="0" applyFont="1" applyFill="1" applyBorder="1" applyAlignment="1" applyProtection="1">
      <alignment vertical="center" wrapText="1"/>
      <protection hidden="1"/>
    </xf>
    <xf numFmtId="0" fontId="28" fillId="0" borderId="1" xfId="0" applyFont="1" applyFill="1" applyBorder="1" applyAlignment="1" applyProtection="1">
      <alignment vertical="center" wrapText="1"/>
      <protection hidden="1"/>
    </xf>
    <xf numFmtId="0" fontId="66" fillId="0" borderId="0" xfId="0" applyFont="1" applyAlignment="1" applyProtection="1">
      <alignment horizontal="left" vertical="top"/>
      <protection hidden="1"/>
    </xf>
    <xf numFmtId="0" fontId="65" fillId="0" borderId="0" xfId="0" applyFont="1" applyAlignment="1" applyProtection="1">
      <alignment horizontal="left" vertical="top" wrapText="1"/>
      <protection hidden="1"/>
    </xf>
    <xf numFmtId="0" fontId="31" fillId="0" borderId="0" xfId="0" applyFont="1" applyAlignment="1" applyProtection="1">
      <alignment horizontal="left"/>
      <protection hidden="1"/>
    </xf>
    <xf numFmtId="0" fontId="65" fillId="0" borderId="0" xfId="0" applyFont="1" applyAlignment="1" applyProtection="1">
      <alignment horizontal="left"/>
      <protection hidden="1"/>
    </xf>
    <xf numFmtId="0" fontId="22" fillId="26" borderId="24" xfId="0" applyFont="1" applyFill="1" applyBorder="1" applyProtection="1"/>
    <xf numFmtId="0" fontId="65" fillId="0" borderId="12" xfId="0" applyFont="1" applyFill="1" applyBorder="1" applyAlignment="1" applyProtection="1">
      <alignment horizontal="center"/>
      <protection hidden="1"/>
    </xf>
    <xf numFmtId="0" fontId="65" fillId="0" borderId="4" xfId="0" applyFont="1" applyFill="1" applyBorder="1" applyAlignment="1" applyProtection="1">
      <alignment horizontal="center"/>
      <protection hidden="1"/>
    </xf>
    <xf numFmtId="0" fontId="92" fillId="5" borderId="0" xfId="0" applyFont="1" applyFill="1" applyAlignment="1" applyProtection="1">
      <alignment horizontal="justify"/>
      <protection locked="0"/>
    </xf>
    <xf numFmtId="0" fontId="32" fillId="5" borderId="0" xfId="0" applyFont="1" applyFill="1" applyAlignment="1" applyProtection="1">
      <alignment horizontal="justify"/>
      <protection locked="0"/>
    </xf>
    <xf numFmtId="0" fontId="100" fillId="20" borderId="1" xfId="0" applyFont="1" applyFill="1" applyBorder="1" applyAlignment="1" applyProtection="1">
      <alignment horizontal="left" vertical="center" wrapText="1"/>
      <protection hidden="1"/>
    </xf>
    <xf numFmtId="0" fontId="139" fillId="5" borderId="0" xfId="0" applyFont="1" applyFill="1" applyBorder="1" applyAlignment="1" applyProtection="1">
      <alignment vertical="center"/>
      <protection hidden="1"/>
    </xf>
    <xf numFmtId="0" fontId="139" fillId="5" borderId="10" xfId="0" applyFont="1" applyFill="1" applyBorder="1" applyAlignment="1" applyProtection="1">
      <alignment vertical="center"/>
      <protection hidden="1"/>
    </xf>
    <xf numFmtId="3" fontId="32" fillId="8" borderId="0" xfId="0" applyNumberFormat="1" applyFont="1" applyFill="1" applyProtection="1">
      <protection hidden="1"/>
    </xf>
    <xf numFmtId="4" fontId="1" fillId="8" borderId="15" xfId="0" applyNumberFormat="1" applyFont="1" applyFill="1" applyBorder="1" applyAlignment="1" applyProtection="1">
      <alignment vertical="center"/>
      <protection hidden="1"/>
    </xf>
    <xf numFmtId="0" fontId="127" fillId="8" borderId="79" xfId="0" applyFont="1" applyFill="1" applyBorder="1" applyAlignment="1">
      <alignment horizontal="center" vertical="center"/>
    </xf>
    <xf numFmtId="0" fontId="127" fillId="8" borderId="36" xfId="0" applyFont="1" applyFill="1" applyBorder="1" applyAlignment="1">
      <alignment horizontal="center" vertical="center"/>
    </xf>
    <xf numFmtId="0" fontId="70" fillId="0" borderId="0" xfId="0" applyFont="1" applyFill="1" applyBorder="1"/>
    <xf numFmtId="0" fontId="70" fillId="0" borderId="80" xfId="0" applyFont="1" applyFill="1" applyBorder="1"/>
    <xf numFmtId="0" fontId="70" fillId="0" borderId="81" xfId="0" applyFont="1" applyFill="1" applyBorder="1"/>
    <xf numFmtId="0" fontId="70" fillId="0" borderId="28" xfId="0" applyFont="1" applyFill="1" applyBorder="1"/>
    <xf numFmtId="0" fontId="70" fillId="0" borderId="82" xfId="0" applyFont="1" applyFill="1" applyBorder="1"/>
    <xf numFmtId="0" fontId="70" fillId="0" borderId="7" xfId="0" applyFont="1" applyFill="1" applyBorder="1"/>
    <xf numFmtId="0" fontId="70" fillId="0" borderId="30" xfId="0" applyFont="1" applyFill="1" applyBorder="1"/>
    <xf numFmtId="0" fontId="70" fillId="0" borderId="83" xfId="0" applyFont="1" applyFill="1" applyBorder="1"/>
    <xf numFmtId="0" fontId="70" fillId="0" borderId="84" xfId="0" applyFont="1" applyFill="1" applyBorder="1"/>
    <xf numFmtId="0" fontId="70" fillId="0" borderId="33" xfId="0" applyFont="1" applyFill="1" applyBorder="1"/>
    <xf numFmtId="0" fontId="27" fillId="11" borderId="0" xfId="0" applyFont="1" applyFill="1" applyAlignment="1">
      <alignment horizontal="left" wrapText="1"/>
    </xf>
    <xf numFmtId="0" fontId="110" fillId="6" borderId="0" xfId="0"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55" fillId="11" borderId="0" xfId="0" applyFont="1" applyFill="1" applyAlignment="1">
      <alignment horizontal="left" wrapText="1"/>
    </xf>
    <xf numFmtId="0" fontId="22" fillId="10" borderId="0" xfId="0" applyFont="1" applyFill="1" applyBorder="1" applyAlignment="1">
      <alignment horizontal="left" wrapText="1"/>
    </xf>
    <xf numFmtId="0" fontId="111" fillId="24" borderId="0" xfId="0" applyFont="1" applyFill="1" applyBorder="1" applyAlignment="1" applyProtection="1">
      <alignment horizontal="left"/>
    </xf>
    <xf numFmtId="0" fontId="22" fillId="5" borderId="0" xfId="0" applyFont="1" applyFill="1" applyBorder="1" applyAlignment="1">
      <alignment wrapText="1"/>
    </xf>
    <xf numFmtId="0" fontId="22" fillId="17" borderId="0" xfId="0" applyFont="1" applyFill="1" applyBorder="1" applyAlignment="1">
      <alignment horizontal="left" vertical="top" wrapText="1"/>
    </xf>
    <xf numFmtId="0" fontId="20" fillId="17" borderId="0" xfId="0" applyFont="1" applyFill="1" applyBorder="1" applyAlignment="1">
      <alignment horizontal="left" vertical="top" wrapText="1"/>
    </xf>
    <xf numFmtId="0" fontId="104" fillId="19" borderId="0" xfId="0" applyFont="1" applyFill="1" applyAlignment="1">
      <alignment horizontal="left" wrapText="1"/>
    </xf>
    <xf numFmtId="0" fontId="1" fillId="26" borderId="22" xfId="0" applyFont="1" applyFill="1" applyBorder="1" applyAlignment="1" applyProtection="1">
      <alignment horizontal="left" vertical="center"/>
      <protection locked="0"/>
    </xf>
    <xf numFmtId="0" fontId="1" fillId="26" borderId="23" xfId="0" applyFont="1" applyFill="1" applyBorder="1" applyAlignment="1" applyProtection="1">
      <alignment horizontal="left" vertical="center"/>
      <protection locked="0"/>
    </xf>
    <xf numFmtId="0" fontId="1" fillId="26" borderId="34" xfId="0" applyFont="1" applyFill="1" applyBorder="1" applyAlignment="1" applyProtection="1">
      <alignment horizontal="left" vertical="center"/>
      <protection locked="0"/>
    </xf>
    <xf numFmtId="4" fontId="2" fillId="2" borderId="2" xfId="0" applyNumberFormat="1" applyFont="1" applyFill="1" applyBorder="1" applyAlignment="1" applyProtection="1">
      <alignment horizontal="left" vertical="center"/>
      <protection hidden="1"/>
    </xf>
    <xf numFmtId="4" fontId="2" fillId="2" borderId="4" xfId="0" applyNumberFormat="1" applyFont="1" applyFill="1" applyBorder="1" applyAlignment="1" applyProtection="1">
      <alignment horizontal="left" vertical="center"/>
      <protection hidden="1"/>
    </xf>
    <xf numFmtId="4" fontId="2" fillId="2" borderId="3" xfId="0" applyNumberFormat="1" applyFont="1" applyFill="1" applyBorder="1" applyAlignment="1" applyProtection="1">
      <alignment horizontal="left" vertical="center"/>
      <protection hidden="1"/>
    </xf>
    <xf numFmtId="0" fontId="38" fillId="5" borderId="0" xfId="0" applyFont="1" applyFill="1" applyBorder="1" applyAlignment="1" applyProtection="1">
      <alignment horizontal="left" vertical="center"/>
      <protection hidden="1"/>
    </xf>
    <xf numFmtId="0" fontId="1" fillId="0" borderId="22" xfId="0" applyFont="1" applyFill="1" applyBorder="1" applyAlignment="1" applyProtection="1">
      <alignment horizontal="left" vertical="center"/>
      <protection hidden="1"/>
    </xf>
    <xf numFmtId="0" fontId="1" fillId="0" borderId="23" xfId="0" applyFont="1" applyFill="1" applyBorder="1" applyAlignment="1" applyProtection="1">
      <alignment horizontal="left" vertical="center"/>
      <protection hidden="1"/>
    </xf>
    <xf numFmtId="0" fontId="1" fillId="0" borderId="34" xfId="0" applyFont="1" applyFill="1" applyBorder="1" applyAlignment="1" applyProtection="1">
      <alignment horizontal="left" vertical="center"/>
      <protection hidden="1"/>
    </xf>
    <xf numFmtId="0" fontId="1" fillId="0" borderId="22"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34" xfId="0" applyFont="1" applyFill="1" applyBorder="1" applyAlignment="1" applyProtection="1">
      <alignment horizontal="left" vertical="center" wrapText="1"/>
      <protection hidden="1"/>
    </xf>
    <xf numFmtId="0" fontId="112" fillId="0" borderId="0" xfId="0" applyFont="1" applyAlignment="1" applyProtection="1">
      <alignment horizontal="left" wrapText="1"/>
      <protection hidden="1"/>
    </xf>
    <xf numFmtId="0" fontId="13" fillId="5" borderId="0" xfId="0" applyFont="1" applyFill="1" applyBorder="1" applyAlignment="1" applyProtection="1">
      <alignment horizontal="right" vertical="center"/>
      <protection hidden="1"/>
    </xf>
    <xf numFmtId="0" fontId="4" fillId="3" borderId="0" xfId="0" applyFont="1" applyFill="1" applyBorder="1" applyAlignment="1" applyProtection="1">
      <alignment horizontal="left" vertical="center"/>
      <protection hidden="1"/>
    </xf>
    <xf numFmtId="0" fontId="60" fillId="3" borderId="1" xfId="0" applyFont="1" applyFill="1" applyBorder="1" applyAlignment="1" applyProtection="1">
      <alignment horizontal="center" vertical="center" wrapText="1"/>
      <protection hidden="1"/>
    </xf>
    <xf numFmtId="0" fontId="32" fillId="26" borderId="2" xfId="0" applyFont="1" applyFill="1" applyBorder="1" applyAlignment="1" applyProtection="1">
      <alignment horizontal="left" vertical="center"/>
      <protection locked="0"/>
    </xf>
    <xf numFmtId="0" fontId="32" fillId="26" borderId="4" xfId="0" applyFont="1" applyFill="1" applyBorder="1" applyAlignment="1" applyProtection="1">
      <alignment horizontal="left" vertical="center"/>
      <protection locked="0"/>
    </xf>
    <xf numFmtId="0" fontId="32" fillId="26" borderId="3" xfId="0" applyFont="1" applyFill="1" applyBorder="1" applyAlignment="1" applyProtection="1">
      <alignment horizontal="left" vertical="center"/>
      <protection locked="0"/>
    </xf>
    <xf numFmtId="0" fontId="72" fillId="14" borderId="0" xfId="0" applyFont="1" applyFill="1" applyBorder="1" applyAlignment="1" applyProtection="1">
      <alignment horizontal="center" vertical="center" wrapText="1"/>
      <protection hidden="1"/>
    </xf>
    <xf numFmtId="0" fontId="80" fillId="14" borderId="0" xfId="0" applyFont="1" applyFill="1" applyBorder="1" applyAlignment="1" applyProtection="1">
      <alignment horizontal="center" vertical="center" wrapText="1"/>
      <protection hidden="1"/>
    </xf>
    <xf numFmtId="0" fontId="1" fillId="3" borderId="0" xfId="0" applyFont="1" applyFill="1" applyBorder="1" applyAlignment="1" applyProtection="1">
      <alignment horizontal="left" vertical="center"/>
      <protection hidden="1"/>
    </xf>
    <xf numFmtId="0" fontId="1" fillId="3" borderId="7" xfId="0" applyFont="1" applyFill="1" applyBorder="1" applyAlignment="1" applyProtection="1">
      <alignment horizontal="left" vertical="center"/>
      <protection hidden="1"/>
    </xf>
    <xf numFmtId="0" fontId="2" fillId="3" borderId="42" xfId="0" applyFont="1" applyFill="1" applyBorder="1" applyAlignment="1" applyProtection="1">
      <alignment horizontal="left" vertical="center"/>
      <protection hidden="1"/>
    </xf>
    <xf numFmtId="4" fontId="1" fillId="3" borderId="42" xfId="0" applyNumberFormat="1" applyFont="1" applyFill="1" applyBorder="1" applyAlignment="1" applyProtection="1">
      <alignment horizontal="right" vertical="center"/>
      <protection hidden="1"/>
    </xf>
    <xf numFmtId="0" fontId="1" fillId="26" borderId="13" xfId="0" applyFont="1" applyFill="1" applyBorder="1" applyAlignment="1" applyProtection="1">
      <alignment horizontal="left" vertical="center"/>
      <protection locked="0"/>
    </xf>
    <xf numFmtId="0" fontId="1" fillId="26" borderId="17" xfId="0" applyFont="1" applyFill="1" applyBorder="1" applyAlignment="1" applyProtection="1">
      <alignment horizontal="left" vertical="center"/>
      <protection locked="0"/>
    </xf>
    <xf numFmtId="0" fontId="1" fillId="26" borderId="16" xfId="0" applyFont="1" applyFill="1" applyBorder="1" applyAlignment="1" applyProtection="1">
      <alignment horizontal="left" vertical="center"/>
      <protection locked="0"/>
    </xf>
    <xf numFmtId="0" fontId="32" fillId="13" borderId="2" xfId="0" applyFont="1" applyFill="1" applyBorder="1" applyAlignment="1" applyProtection="1">
      <alignment horizontal="left" vertical="center"/>
      <protection hidden="1"/>
    </xf>
    <xf numFmtId="0" fontId="32" fillId="13" borderId="4" xfId="0" applyFont="1" applyFill="1" applyBorder="1" applyAlignment="1" applyProtection="1">
      <alignment horizontal="left" vertical="center"/>
      <protection hidden="1"/>
    </xf>
    <xf numFmtId="0" fontId="32" fillId="13" borderId="3" xfId="0" applyFont="1" applyFill="1" applyBorder="1" applyAlignment="1" applyProtection="1">
      <alignment horizontal="left" vertical="center"/>
      <protection hidden="1"/>
    </xf>
    <xf numFmtId="0" fontId="4" fillId="13" borderId="2" xfId="0" applyFont="1" applyFill="1" applyBorder="1" applyAlignment="1" applyProtection="1">
      <alignment horizontal="right"/>
      <protection hidden="1"/>
    </xf>
    <xf numFmtId="0" fontId="4" fillId="13" borderId="4" xfId="0" applyFont="1" applyFill="1" applyBorder="1" applyAlignment="1" applyProtection="1">
      <alignment horizontal="right"/>
      <protection hidden="1"/>
    </xf>
    <xf numFmtId="0" fontId="4" fillId="13" borderId="3" xfId="0" applyFont="1" applyFill="1" applyBorder="1" applyAlignment="1" applyProtection="1">
      <alignment horizontal="right"/>
      <protection hidden="1"/>
    </xf>
    <xf numFmtId="0" fontId="1" fillId="12" borderId="1" xfId="0" applyFont="1" applyFill="1" applyBorder="1" applyAlignment="1" applyProtection="1">
      <alignment horizontal="center" vertical="center" wrapText="1"/>
      <protection hidden="1"/>
    </xf>
    <xf numFmtId="0" fontId="1" fillId="12" borderId="70" xfId="0" applyFont="1" applyFill="1" applyBorder="1" applyAlignment="1" applyProtection="1">
      <alignment horizontal="center" vertical="center" wrapText="1"/>
      <protection hidden="1"/>
    </xf>
    <xf numFmtId="0" fontId="1" fillId="12" borderId="69" xfId="0" applyFont="1" applyFill="1" applyBorder="1" applyAlignment="1" applyProtection="1">
      <alignment horizontal="center" vertical="center" wrapText="1"/>
      <protection hidden="1"/>
    </xf>
    <xf numFmtId="0" fontId="35" fillId="12" borderId="2" xfId="0" applyFont="1" applyFill="1" applyBorder="1" applyAlignment="1" applyProtection="1">
      <alignment horizontal="center" wrapText="1"/>
      <protection hidden="1"/>
    </xf>
    <xf numFmtId="0" fontId="35" fillId="12" borderId="4" xfId="0" applyFont="1" applyFill="1" applyBorder="1" applyAlignment="1" applyProtection="1">
      <alignment horizontal="center" wrapText="1"/>
      <protection hidden="1"/>
    </xf>
    <xf numFmtId="0" fontId="35" fillId="12" borderId="3" xfId="0" applyFont="1" applyFill="1" applyBorder="1" applyAlignment="1" applyProtection="1">
      <alignment horizontal="center" wrapText="1"/>
      <protection hidden="1"/>
    </xf>
    <xf numFmtId="4" fontId="34" fillId="13" borderId="2" xfId="0" applyNumberFormat="1" applyFont="1" applyFill="1" applyBorder="1" applyAlignment="1" applyProtection="1">
      <alignment horizontal="center"/>
      <protection hidden="1"/>
    </xf>
    <xf numFmtId="4" fontId="34" fillId="13" borderId="3" xfId="0" applyNumberFormat="1" applyFont="1" applyFill="1" applyBorder="1" applyAlignment="1" applyProtection="1">
      <alignment horizontal="center"/>
      <protection hidden="1"/>
    </xf>
    <xf numFmtId="0" fontId="42" fillId="14" borderId="2" xfId="0" applyFont="1" applyFill="1" applyBorder="1" applyAlignment="1" applyProtection="1">
      <alignment horizontal="center" vertical="center" wrapText="1"/>
      <protection hidden="1"/>
    </xf>
    <xf numFmtId="0" fontId="72" fillId="14" borderId="3" xfId="0" applyFont="1" applyFill="1" applyBorder="1" applyAlignment="1" applyProtection="1">
      <alignment horizontal="center" vertical="center" wrapText="1"/>
      <protection hidden="1"/>
    </xf>
    <xf numFmtId="0" fontId="1" fillId="26" borderId="2" xfId="0" applyFont="1" applyFill="1" applyBorder="1" applyAlignment="1" applyProtection="1">
      <alignment horizontal="left" wrapText="1"/>
      <protection locked="0"/>
    </xf>
    <xf numFmtId="0" fontId="1" fillId="26" borderId="4" xfId="0" applyFont="1" applyFill="1" applyBorder="1" applyAlignment="1" applyProtection="1">
      <alignment horizontal="left" wrapText="1"/>
      <protection locked="0"/>
    </xf>
    <xf numFmtId="0" fontId="1" fillId="26" borderId="3" xfId="0" applyFont="1" applyFill="1" applyBorder="1" applyAlignment="1" applyProtection="1">
      <alignment horizontal="left" wrapText="1"/>
      <protection locked="0"/>
    </xf>
    <xf numFmtId="0" fontId="22" fillId="26" borderId="2" xfId="0" applyFont="1" applyFill="1" applyBorder="1" applyAlignment="1" applyProtection="1">
      <alignment horizontal="left" wrapText="1"/>
      <protection locked="0"/>
    </xf>
    <xf numFmtId="0" fontId="22" fillId="26" borderId="4" xfId="0" applyFont="1" applyFill="1" applyBorder="1" applyAlignment="1" applyProtection="1">
      <alignment horizontal="left" wrapText="1"/>
      <protection locked="0"/>
    </xf>
    <xf numFmtId="0" fontId="22" fillId="26" borderId="3" xfId="0" applyFont="1" applyFill="1" applyBorder="1" applyAlignment="1" applyProtection="1">
      <alignment horizontal="left" wrapText="1"/>
      <protection locked="0"/>
    </xf>
    <xf numFmtId="0" fontId="23" fillId="6" borderId="2" xfId="0" applyFont="1" applyFill="1" applyBorder="1" applyAlignment="1" applyProtection="1">
      <alignment horizontal="right" wrapText="1"/>
      <protection hidden="1"/>
    </xf>
    <xf numFmtId="0" fontId="23" fillId="6" borderId="4" xfId="0" applyFont="1" applyFill="1" applyBorder="1" applyAlignment="1" applyProtection="1">
      <alignment horizontal="right" wrapText="1"/>
      <protection hidden="1"/>
    </xf>
    <xf numFmtId="0" fontId="23" fillId="6" borderId="3" xfId="0" applyFont="1" applyFill="1" applyBorder="1" applyAlignment="1" applyProtection="1">
      <alignment horizontal="right" wrapText="1"/>
      <protection hidden="1"/>
    </xf>
    <xf numFmtId="0" fontId="22" fillId="12" borderId="2" xfId="0" applyFont="1" applyFill="1" applyBorder="1" applyAlignment="1" applyProtection="1">
      <alignment horizontal="left" wrapText="1"/>
      <protection hidden="1"/>
    </xf>
    <xf numFmtId="0" fontId="0" fillId="12" borderId="4" xfId="0" applyFill="1" applyBorder="1" applyAlignment="1" applyProtection="1">
      <alignment horizontal="left" wrapText="1"/>
      <protection hidden="1"/>
    </xf>
    <xf numFmtId="0" fontId="0" fillId="12" borderId="3" xfId="0" applyFill="1" applyBorder="1" applyAlignment="1" applyProtection="1">
      <alignment horizontal="left" wrapText="1"/>
      <protection hidden="1"/>
    </xf>
    <xf numFmtId="0" fontId="0" fillId="26" borderId="2" xfId="0" applyFill="1" applyBorder="1" applyAlignment="1" applyProtection="1">
      <alignment horizontal="left"/>
      <protection locked="0"/>
    </xf>
    <xf numFmtId="0" fontId="0" fillId="26" borderId="3" xfId="0" applyFill="1" applyBorder="1" applyAlignment="1" applyProtection="1">
      <alignment horizontal="left"/>
      <protection locked="0"/>
    </xf>
    <xf numFmtId="0" fontId="58" fillId="6" borderId="2" xfId="0" applyFont="1" applyFill="1" applyBorder="1" applyAlignment="1" applyProtection="1">
      <alignment horizontal="right"/>
      <protection hidden="1"/>
    </xf>
    <xf numFmtId="0" fontId="58" fillId="6" borderId="3" xfId="0" applyFont="1" applyFill="1" applyBorder="1" applyAlignment="1" applyProtection="1">
      <alignment horizontal="right"/>
      <protection hidden="1"/>
    </xf>
    <xf numFmtId="0" fontId="58" fillId="6" borderId="2" xfId="0" applyFont="1" applyFill="1" applyBorder="1" applyAlignment="1" applyProtection="1">
      <alignment horizontal="right" vertical="center"/>
      <protection hidden="1"/>
    </xf>
    <xf numFmtId="0" fontId="58" fillId="6" borderId="3" xfId="0" applyFont="1" applyFill="1" applyBorder="1" applyAlignment="1" applyProtection="1">
      <alignment horizontal="right" vertical="center"/>
      <protection hidden="1"/>
    </xf>
    <xf numFmtId="0" fontId="24" fillId="12" borderId="2" xfId="0" applyFont="1" applyFill="1" applyBorder="1" applyAlignment="1" applyProtection="1">
      <alignment horizontal="left" wrapText="1"/>
      <protection hidden="1"/>
    </xf>
    <xf numFmtId="0" fontId="24" fillId="12" borderId="4" xfId="0" applyFont="1" applyFill="1" applyBorder="1" applyAlignment="1" applyProtection="1">
      <alignment horizontal="left"/>
      <protection hidden="1"/>
    </xf>
    <xf numFmtId="0" fontId="24" fillId="12" borderId="3" xfId="0" applyFont="1" applyFill="1" applyBorder="1" applyAlignment="1" applyProtection="1">
      <alignment horizontal="left"/>
      <protection hidden="1"/>
    </xf>
    <xf numFmtId="0" fontId="113" fillId="12" borderId="2" xfId="0" applyFont="1" applyFill="1" applyBorder="1" applyAlignment="1" applyProtection="1">
      <alignment horizontal="left" vertical="center"/>
      <protection hidden="1"/>
    </xf>
    <xf numFmtId="0" fontId="113" fillId="12" borderId="3" xfId="0" applyFont="1" applyFill="1" applyBorder="1" applyAlignment="1" applyProtection="1">
      <alignment horizontal="left" vertical="center"/>
      <protection hidden="1"/>
    </xf>
    <xf numFmtId="0" fontId="1" fillId="8" borderId="2" xfId="0" applyFont="1" applyFill="1" applyBorder="1" applyAlignment="1" applyProtection="1">
      <alignment horizontal="left"/>
      <protection hidden="1"/>
    </xf>
    <xf numFmtId="0" fontId="0" fillId="8" borderId="3" xfId="0" applyFill="1" applyBorder="1" applyAlignment="1" applyProtection="1">
      <alignment horizontal="left"/>
      <protection hidden="1"/>
    </xf>
    <xf numFmtId="0" fontId="74" fillId="12" borderId="2" xfId="0" applyFont="1" applyFill="1" applyBorder="1" applyAlignment="1" applyProtection="1">
      <alignment horizontal="left" vertical="center" wrapText="1"/>
      <protection hidden="1"/>
    </xf>
    <xf numFmtId="0" fontId="74" fillId="12" borderId="4" xfId="0" applyFont="1" applyFill="1" applyBorder="1" applyAlignment="1" applyProtection="1">
      <alignment horizontal="left" vertical="center" wrapText="1"/>
      <protection hidden="1"/>
    </xf>
    <xf numFmtId="0" fontId="74" fillId="12" borderId="3" xfId="0" applyFont="1" applyFill="1" applyBorder="1" applyAlignment="1" applyProtection="1">
      <alignment horizontal="left" vertical="center" wrapText="1"/>
      <protection hidden="1"/>
    </xf>
    <xf numFmtId="0" fontId="20" fillId="12" borderId="2" xfId="0" applyFont="1" applyFill="1" applyBorder="1" applyAlignment="1" applyProtection="1">
      <alignment horizontal="left" wrapText="1"/>
      <protection hidden="1"/>
    </xf>
    <xf numFmtId="0" fontId="20" fillId="12" borderId="4" xfId="0" applyFont="1" applyFill="1" applyBorder="1" applyAlignment="1" applyProtection="1">
      <alignment horizontal="left"/>
      <protection hidden="1"/>
    </xf>
    <xf numFmtId="0" fontId="20" fillId="12" borderId="3" xfId="0" applyFont="1" applyFill="1" applyBorder="1" applyAlignment="1" applyProtection="1">
      <alignment horizontal="left"/>
      <protection hidden="1"/>
    </xf>
    <xf numFmtId="0" fontId="72" fillId="14" borderId="2" xfId="0" applyFont="1" applyFill="1" applyBorder="1" applyAlignment="1" applyProtection="1">
      <alignment horizontal="center" vertical="center" wrapText="1"/>
      <protection hidden="1"/>
    </xf>
    <xf numFmtId="0" fontId="72" fillId="14" borderId="4" xfId="0" applyFont="1" applyFill="1" applyBorder="1" applyAlignment="1" applyProtection="1">
      <alignment horizontal="center" vertical="center" wrapText="1"/>
      <protection hidden="1"/>
    </xf>
    <xf numFmtId="0" fontId="22" fillId="12" borderId="2" xfId="0" applyFont="1" applyFill="1" applyBorder="1" applyAlignment="1" applyProtection="1">
      <alignment horizontal="left"/>
      <protection hidden="1"/>
    </xf>
    <xf numFmtId="0" fontId="0" fillId="12" borderId="4" xfId="0" applyFill="1" applyBorder="1" applyAlignment="1" applyProtection="1">
      <alignment horizontal="left"/>
      <protection hidden="1"/>
    </xf>
    <xf numFmtId="0" fontId="0" fillId="12" borderId="3" xfId="0" applyFill="1" applyBorder="1" applyAlignment="1" applyProtection="1">
      <alignment horizontal="left"/>
      <protection hidden="1"/>
    </xf>
    <xf numFmtId="0" fontId="114" fillId="9" borderId="0" xfId="0" applyFont="1" applyFill="1" applyBorder="1" applyAlignment="1" applyProtection="1">
      <alignment horizontal="right" vertical="center"/>
      <protection hidden="1"/>
    </xf>
    <xf numFmtId="0" fontId="59" fillId="3" borderId="50" xfId="0" applyFont="1" applyFill="1" applyBorder="1" applyAlignment="1" applyProtection="1">
      <alignment horizontal="left" vertical="center"/>
      <protection hidden="1"/>
    </xf>
    <xf numFmtId="0" fontId="4" fillId="3" borderId="42" xfId="0" applyFont="1" applyFill="1" applyBorder="1" applyAlignment="1" applyProtection="1">
      <alignment horizontal="left" vertical="center"/>
      <protection hidden="1"/>
    </xf>
    <xf numFmtId="0" fontId="60" fillId="3" borderId="45" xfId="0" applyFont="1" applyFill="1" applyBorder="1" applyAlignment="1" applyProtection="1">
      <alignment horizontal="center" vertical="center"/>
      <protection hidden="1"/>
    </xf>
    <xf numFmtId="0" fontId="60" fillId="3" borderId="47" xfId="0" applyFont="1" applyFill="1" applyBorder="1" applyAlignment="1" applyProtection="1">
      <alignment horizontal="center" vertical="center"/>
      <protection hidden="1"/>
    </xf>
    <xf numFmtId="0" fontId="121" fillId="5" borderId="4" xfId="0" applyFont="1" applyFill="1" applyBorder="1" applyAlignment="1" applyProtection="1">
      <alignment horizontal="center" wrapText="1"/>
      <protection hidden="1"/>
    </xf>
    <xf numFmtId="0" fontId="121" fillId="5" borderId="3" xfId="0" applyFont="1" applyFill="1" applyBorder="1" applyAlignment="1" applyProtection="1">
      <alignment horizontal="center" wrapText="1"/>
      <protection hidden="1"/>
    </xf>
    <xf numFmtId="4" fontId="65" fillId="26" borderId="1" xfId="0" applyNumberFormat="1" applyFont="1" applyFill="1" applyBorder="1" applyAlignment="1" applyProtection="1">
      <alignment horizontal="right" vertical="center"/>
      <protection locked="0"/>
    </xf>
    <xf numFmtId="10" fontId="65" fillId="18" borderId="1" xfId="0" applyNumberFormat="1" applyFont="1" applyFill="1" applyBorder="1" applyAlignment="1" applyProtection="1">
      <alignment horizontal="right" vertical="center"/>
      <protection hidden="1"/>
    </xf>
    <xf numFmtId="0" fontId="65" fillId="5" borderId="0" xfId="0" applyFont="1" applyFill="1" applyAlignment="1" applyProtection="1">
      <alignment horizontal="left" vertical="top" wrapText="1"/>
      <protection hidden="1"/>
    </xf>
    <xf numFmtId="0" fontId="32" fillId="5" borderId="0" xfId="0" applyFont="1" applyFill="1" applyAlignment="1" applyProtection="1">
      <alignment horizontal="left" vertical="top" wrapText="1"/>
      <protection hidden="1"/>
    </xf>
    <xf numFmtId="0" fontId="32" fillId="5" borderId="0" xfId="0" applyFont="1" applyFill="1" applyAlignment="1" applyProtection="1">
      <alignment horizontal="left" vertical="top"/>
      <protection hidden="1"/>
    </xf>
    <xf numFmtId="0" fontId="121" fillId="5" borderId="4" xfId="0" applyFont="1" applyFill="1" applyBorder="1" applyAlignment="1" applyProtection="1">
      <alignment horizontal="center" vertical="center" wrapText="1"/>
      <protection hidden="1"/>
    </xf>
    <xf numFmtId="0" fontId="121" fillId="5" borderId="3" xfId="0" applyFont="1" applyFill="1" applyBorder="1" applyAlignment="1" applyProtection="1">
      <alignment horizontal="center" vertical="center" wrapText="1"/>
      <protection hidden="1"/>
    </xf>
    <xf numFmtId="0" fontId="65" fillId="5" borderId="0" xfId="0" applyFont="1" applyFill="1" applyAlignment="1" applyProtection="1">
      <alignment horizontal="left" vertical="top"/>
      <protection hidden="1"/>
    </xf>
    <xf numFmtId="0" fontId="30" fillId="5" borderId="0" xfId="0" applyFont="1" applyFill="1" applyAlignment="1" applyProtection="1">
      <alignment horizontal="left" vertical="center" wrapText="1"/>
      <protection hidden="1"/>
    </xf>
    <xf numFmtId="0" fontId="110" fillId="25" borderId="0" xfId="0" applyFont="1" applyFill="1" applyAlignment="1" applyProtection="1">
      <alignment horizontal="center" vertical="center"/>
      <protection hidden="1"/>
    </xf>
    <xf numFmtId="0" fontId="80" fillId="25" borderId="0" xfId="0" applyFont="1" applyFill="1" applyAlignment="1" applyProtection="1">
      <alignment horizontal="center" vertical="center"/>
      <protection hidden="1"/>
    </xf>
    <xf numFmtId="0" fontId="65" fillId="26" borderId="12" xfId="0" applyFont="1" applyFill="1" applyBorder="1" applyAlignment="1" applyProtection="1">
      <alignment horizontal="center"/>
      <protection locked="0"/>
    </xf>
    <xf numFmtId="0" fontId="65" fillId="26" borderId="4" xfId="0" applyFont="1" applyFill="1" applyBorder="1" applyAlignment="1" applyProtection="1">
      <alignment horizontal="center"/>
      <protection locked="0"/>
    </xf>
    <xf numFmtId="4" fontId="65" fillId="18" borderId="2" xfId="0" applyNumberFormat="1" applyFont="1" applyFill="1" applyBorder="1" applyAlignment="1" applyProtection="1">
      <alignment horizontal="right" vertical="center"/>
      <protection hidden="1"/>
    </xf>
    <xf numFmtId="4" fontId="65" fillId="18" borderId="4" xfId="0" applyNumberFormat="1" applyFont="1" applyFill="1" applyBorder="1" applyAlignment="1" applyProtection="1">
      <alignment horizontal="right" vertical="center"/>
      <protection hidden="1"/>
    </xf>
    <xf numFmtId="4" fontId="65" fillId="18" borderId="3" xfId="0" applyNumberFormat="1" applyFont="1" applyFill="1" applyBorder="1" applyAlignment="1" applyProtection="1">
      <alignment horizontal="right" vertical="center"/>
      <protection hidden="1"/>
    </xf>
    <xf numFmtId="0" fontId="65" fillId="18" borderId="4" xfId="0" applyFont="1" applyFill="1" applyBorder="1" applyAlignment="1" applyProtection="1">
      <alignment horizontal="right" vertical="center"/>
      <protection hidden="1"/>
    </xf>
    <xf numFmtId="0" fontId="65" fillId="18" borderId="3" xfId="0" applyFont="1" applyFill="1" applyBorder="1" applyAlignment="1" applyProtection="1">
      <alignment horizontal="right" vertical="center"/>
      <protection hidden="1"/>
    </xf>
    <xf numFmtId="0" fontId="65" fillId="26" borderId="12" xfId="0" applyFont="1" applyFill="1" applyBorder="1" applyAlignment="1" applyProtection="1">
      <alignment horizontal="left"/>
      <protection locked="0"/>
    </xf>
    <xf numFmtId="0" fontId="122" fillId="5" borderId="4" xfId="0" applyFont="1" applyFill="1" applyBorder="1" applyAlignment="1" applyProtection="1">
      <alignment horizontal="left" vertical="center" wrapText="1"/>
      <protection hidden="1"/>
    </xf>
    <xf numFmtId="0" fontId="122" fillId="5" borderId="4" xfId="0" applyFont="1" applyFill="1" applyBorder="1" applyAlignment="1" applyProtection="1">
      <alignment horizontal="left" vertical="center"/>
      <protection hidden="1"/>
    </xf>
    <xf numFmtId="0" fontId="122" fillId="5" borderId="3" xfId="0" applyFont="1" applyFill="1" applyBorder="1" applyAlignment="1" applyProtection="1">
      <alignment horizontal="left" vertical="center"/>
      <protection hidden="1"/>
    </xf>
    <xf numFmtId="0" fontId="65" fillId="8" borderId="1" xfId="0" applyFont="1" applyFill="1" applyBorder="1" applyAlignment="1" applyProtection="1">
      <alignment horizontal="left" vertical="center"/>
      <protection hidden="1"/>
    </xf>
    <xf numFmtId="0" fontId="65" fillId="8" borderId="12" xfId="0" applyFont="1" applyFill="1" applyBorder="1" applyAlignment="1" applyProtection="1">
      <alignment horizontal="left"/>
      <protection hidden="1"/>
    </xf>
    <xf numFmtId="0" fontId="95" fillId="21" borderId="0" xfId="0" applyFont="1" applyFill="1" applyBorder="1" applyAlignment="1" applyProtection="1">
      <alignment horizontal="justify" vertical="center" wrapText="1"/>
      <protection hidden="1"/>
    </xf>
    <xf numFmtId="0" fontId="95" fillId="21" borderId="0" xfId="0" applyFont="1" applyFill="1" applyBorder="1" applyAlignment="1" applyProtection="1">
      <alignment horizontal="right" vertical="center" wrapText="1"/>
      <protection hidden="1"/>
    </xf>
    <xf numFmtId="3" fontId="65" fillId="26" borderId="12" xfId="0" applyNumberFormat="1" applyFont="1" applyFill="1" applyBorder="1" applyAlignment="1" applyProtection="1">
      <alignment horizontal="center" vertical="top"/>
      <protection locked="0"/>
    </xf>
    <xf numFmtId="0" fontId="65" fillId="26" borderId="12" xfId="0" applyFont="1" applyFill="1" applyBorder="1" applyAlignment="1" applyProtection="1">
      <alignment horizontal="center" vertical="top"/>
      <protection locked="0"/>
    </xf>
    <xf numFmtId="0" fontId="94" fillId="0" borderId="0" xfId="0" applyFont="1" applyAlignment="1" applyProtection="1">
      <alignment horizontal="center" vertical="center"/>
      <protection hidden="1"/>
    </xf>
    <xf numFmtId="0" fontId="96" fillId="21" borderId="26" xfId="0" applyFont="1" applyFill="1" applyBorder="1" applyAlignment="1" applyProtection="1">
      <alignment horizontal="center" vertical="center" wrapText="1"/>
      <protection hidden="1"/>
    </xf>
    <xf numFmtId="0" fontId="96" fillId="21" borderId="27" xfId="0" applyFont="1" applyFill="1" applyBorder="1" applyAlignment="1" applyProtection="1">
      <alignment horizontal="center" vertical="center" wrapText="1"/>
      <protection hidden="1"/>
    </xf>
    <xf numFmtId="0" fontId="96" fillId="21" borderId="28" xfId="0" applyFont="1" applyFill="1" applyBorder="1" applyAlignment="1" applyProtection="1">
      <alignment horizontal="center" vertical="center" wrapText="1"/>
      <protection hidden="1"/>
    </xf>
    <xf numFmtId="0" fontId="96" fillId="21" borderId="31" xfId="0" applyFont="1" applyFill="1" applyBorder="1" applyAlignment="1" applyProtection="1">
      <alignment horizontal="center" vertical="center" wrapText="1"/>
      <protection hidden="1"/>
    </xf>
    <xf numFmtId="0" fontId="96" fillId="21" borderId="32" xfId="0" applyFont="1" applyFill="1" applyBorder="1" applyAlignment="1" applyProtection="1">
      <alignment horizontal="center" vertical="center" wrapText="1"/>
      <protection hidden="1"/>
    </xf>
    <xf numFmtId="0" fontId="96" fillId="21" borderId="33" xfId="0" applyFont="1" applyFill="1" applyBorder="1" applyAlignment="1" applyProtection="1">
      <alignment horizontal="center" vertical="center" wrapText="1"/>
      <protection hidden="1"/>
    </xf>
    <xf numFmtId="0" fontId="96" fillId="21" borderId="29" xfId="0" applyFont="1" applyFill="1" applyBorder="1" applyAlignment="1" applyProtection="1">
      <alignment horizontal="center" vertical="center" wrapText="1"/>
      <protection hidden="1"/>
    </xf>
    <xf numFmtId="0" fontId="96" fillId="21" borderId="0" xfId="0" applyFont="1" applyFill="1" applyBorder="1" applyAlignment="1" applyProtection="1">
      <alignment horizontal="center" vertical="center" wrapText="1"/>
      <protection hidden="1"/>
    </xf>
    <xf numFmtId="0" fontId="96" fillId="21" borderId="30" xfId="0" applyFont="1" applyFill="1" applyBorder="1" applyAlignment="1" applyProtection="1">
      <alignment horizontal="center" vertical="center" wrapText="1"/>
      <protection hidden="1"/>
    </xf>
    <xf numFmtId="0" fontId="95" fillId="21" borderId="0" xfId="0" applyFont="1" applyFill="1" applyBorder="1" applyAlignment="1" applyProtection="1">
      <alignment horizontal="left" vertical="center" wrapText="1"/>
      <protection hidden="1"/>
    </xf>
    <xf numFmtId="0" fontId="65" fillId="5" borderId="0" xfId="0" applyFont="1" applyFill="1" applyAlignment="1">
      <alignment horizontal="justify" vertical="top" wrapText="1"/>
    </xf>
    <xf numFmtId="0" fontId="65" fillId="5" borderId="0" xfId="0" applyFont="1" applyFill="1" applyAlignment="1">
      <alignment horizontal="left"/>
    </xf>
    <xf numFmtId="0" fontId="96" fillId="21" borderId="21" xfId="0" applyFont="1" applyFill="1" applyBorder="1" applyAlignment="1" applyProtection="1">
      <alignment horizontal="center" vertical="center" wrapText="1"/>
      <protection hidden="1"/>
    </xf>
    <xf numFmtId="0" fontId="96" fillId="21" borderId="35" xfId="0" applyFont="1" applyFill="1" applyBorder="1" applyAlignment="1" applyProtection="1">
      <alignment horizontal="center" vertical="center" wrapText="1"/>
      <protection hidden="1"/>
    </xf>
    <xf numFmtId="0" fontId="96" fillId="21" borderId="36" xfId="0" applyFont="1" applyFill="1" applyBorder="1" applyAlignment="1" applyProtection="1">
      <alignment horizontal="center" vertical="center" wrapText="1"/>
      <protection hidden="1"/>
    </xf>
    <xf numFmtId="0" fontId="95" fillId="21" borderId="21" xfId="0" applyFont="1" applyFill="1" applyBorder="1" applyAlignment="1" applyProtection="1">
      <alignment horizontal="justify" vertical="center" wrapText="1"/>
      <protection hidden="1"/>
    </xf>
    <xf numFmtId="0" fontId="95" fillId="21" borderId="35" xfId="0" applyFont="1" applyFill="1" applyBorder="1" applyAlignment="1" applyProtection="1">
      <alignment horizontal="justify" vertical="center" wrapText="1"/>
      <protection hidden="1"/>
    </xf>
    <xf numFmtId="0" fontId="95" fillId="21" borderId="36" xfId="0" applyFont="1" applyFill="1" applyBorder="1" applyAlignment="1" applyProtection="1">
      <alignment horizontal="justify" vertical="center" wrapText="1"/>
      <protection hidden="1"/>
    </xf>
    <xf numFmtId="0" fontId="95" fillId="21" borderId="26" xfId="0" applyFont="1" applyFill="1" applyBorder="1" applyAlignment="1" applyProtection="1">
      <alignment horizontal="justify" vertical="center" wrapText="1"/>
      <protection hidden="1"/>
    </xf>
    <xf numFmtId="0" fontId="95" fillId="21" borderId="27" xfId="0" applyFont="1" applyFill="1" applyBorder="1" applyAlignment="1" applyProtection="1">
      <alignment horizontal="justify" vertical="center" wrapText="1"/>
      <protection hidden="1"/>
    </xf>
    <xf numFmtId="0" fontId="95" fillId="21" borderId="28" xfId="0" applyFont="1" applyFill="1" applyBorder="1" applyAlignment="1" applyProtection="1">
      <alignment horizontal="justify" vertical="center" wrapText="1"/>
      <protection hidden="1"/>
    </xf>
    <xf numFmtId="0" fontId="95" fillId="21" borderId="31" xfId="0" applyFont="1" applyFill="1" applyBorder="1" applyAlignment="1" applyProtection="1">
      <alignment horizontal="justify" vertical="center" wrapText="1"/>
      <protection hidden="1"/>
    </xf>
    <xf numFmtId="0" fontId="95" fillId="21" borderId="32" xfId="0" applyFont="1" applyFill="1" applyBorder="1" applyAlignment="1" applyProtection="1">
      <alignment horizontal="justify" vertical="center" wrapText="1"/>
      <protection hidden="1"/>
    </xf>
    <xf numFmtId="0" fontId="95" fillId="21" borderId="33" xfId="0" applyFont="1" applyFill="1" applyBorder="1" applyAlignment="1" applyProtection="1">
      <alignment horizontal="justify" vertical="center" wrapText="1"/>
      <protection hidden="1"/>
    </xf>
    <xf numFmtId="0" fontId="95" fillId="21" borderId="29" xfId="0" applyFont="1" applyFill="1" applyBorder="1" applyAlignment="1" applyProtection="1">
      <alignment horizontal="justify" vertical="center" wrapText="1"/>
      <protection hidden="1"/>
    </xf>
    <xf numFmtId="0" fontId="95" fillId="21" borderId="30" xfId="0" applyFont="1" applyFill="1" applyBorder="1" applyAlignment="1" applyProtection="1">
      <alignment horizontal="justify" vertical="center" wrapText="1"/>
      <protection hidden="1"/>
    </xf>
    <xf numFmtId="0" fontId="96" fillId="21" borderId="65" xfId="0" applyFont="1" applyFill="1" applyBorder="1" applyAlignment="1" applyProtection="1">
      <alignment horizontal="center" vertical="center" wrapText="1"/>
      <protection hidden="1"/>
    </xf>
    <xf numFmtId="0" fontId="96" fillId="21" borderId="66" xfId="0" applyFont="1" applyFill="1" applyBorder="1" applyAlignment="1" applyProtection="1">
      <alignment horizontal="center" vertical="center" wrapText="1"/>
      <protection hidden="1"/>
    </xf>
    <xf numFmtId="0" fontId="96" fillId="21" borderId="67" xfId="0" applyFont="1" applyFill="1" applyBorder="1" applyAlignment="1" applyProtection="1">
      <alignment horizontal="center" vertical="center" wrapText="1"/>
      <protection hidden="1"/>
    </xf>
    <xf numFmtId="0" fontId="140" fillId="26" borderId="1" xfId="0" applyFont="1" applyFill="1" applyBorder="1" applyAlignment="1" applyProtection="1">
      <alignment horizontal="center" vertical="center"/>
      <protection locked="0"/>
    </xf>
    <xf numFmtId="0" fontId="90" fillId="26" borderId="78" xfId="0" applyFont="1" applyFill="1" applyBorder="1" applyAlignment="1" applyProtection="1">
      <alignment horizontal="center" vertical="center"/>
      <protection locked="0"/>
    </xf>
    <xf numFmtId="0" fontId="90" fillId="26" borderId="86" xfId="0" applyFont="1" applyFill="1" applyBorder="1" applyAlignment="1" applyProtection="1">
      <alignment horizontal="center" vertical="center"/>
      <protection locked="0"/>
    </xf>
    <xf numFmtId="0" fontId="28" fillId="8" borderId="1" xfId="0" applyFont="1" applyFill="1" applyBorder="1" applyAlignment="1" applyProtection="1">
      <alignment horizontal="center" vertical="center" wrapText="1"/>
      <protection hidden="1"/>
    </xf>
    <xf numFmtId="0" fontId="100" fillId="22" borderId="1" xfId="0" applyFont="1" applyFill="1" applyBorder="1" applyAlignment="1" applyProtection="1">
      <alignment horizontal="center" vertical="center" wrapText="1"/>
      <protection hidden="1"/>
    </xf>
    <xf numFmtId="0" fontId="28" fillId="26" borderId="1" xfId="0" applyFont="1" applyFill="1" applyBorder="1" applyAlignment="1" applyProtection="1">
      <alignment horizontal="left" vertical="center" wrapText="1"/>
      <protection locked="0"/>
    </xf>
    <xf numFmtId="0" fontId="101" fillId="22" borderId="1" xfId="0" applyFont="1" applyFill="1" applyBorder="1" applyAlignment="1" applyProtection="1">
      <alignment horizontal="center" vertical="center" wrapText="1"/>
      <protection hidden="1"/>
    </xf>
    <xf numFmtId="0" fontId="65" fillId="0" borderId="0" xfId="0" applyFont="1" applyFill="1" applyAlignment="1" applyProtection="1">
      <alignment horizontal="left" vertical="top" wrapText="1"/>
      <protection hidden="1"/>
    </xf>
    <xf numFmtId="3" fontId="65" fillId="26" borderId="2" xfId="0" applyNumberFormat="1" applyFont="1" applyFill="1" applyBorder="1" applyAlignment="1" applyProtection="1">
      <alignment horizontal="left" vertical="center" wrapText="1"/>
      <protection locked="0"/>
    </xf>
    <xf numFmtId="3" fontId="65" fillId="26" borderId="4" xfId="0" applyNumberFormat="1" applyFont="1" applyFill="1" applyBorder="1" applyAlignment="1" applyProtection="1">
      <alignment horizontal="left" vertical="center" wrapText="1"/>
      <protection locked="0"/>
    </xf>
    <xf numFmtId="3" fontId="65" fillId="26" borderId="3" xfId="0" applyNumberFormat="1" applyFont="1" applyFill="1" applyBorder="1" applyAlignment="1" applyProtection="1">
      <alignment horizontal="left" vertical="center" wrapText="1"/>
      <protection locked="0"/>
    </xf>
    <xf numFmtId="3" fontId="65" fillId="26" borderId="87" xfId="0" applyNumberFormat="1" applyFont="1" applyFill="1" applyBorder="1" applyAlignment="1" applyProtection="1">
      <alignment horizontal="left" vertical="center" wrapText="1"/>
      <protection locked="0"/>
    </xf>
    <xf numFmtId="3" fontId="65" fillId="26" borderId="85" xfId="0" applyNumberFormat="1" applyFont="1" applyFill="1" applyBorder="1" applyAlignment="1" applyProtection="1">
      <alignment horizontal="left" vertical="center" wrapText="1"/>
      <protection locked="0"/>
    </xf>
    <xf numFmtId="3" fontId="65" fillId="26" borderId="86" xfId="0" applyNumberFormat="1" applyFont="1" applyFill="1" applyBorder="1" applyAlignment="1" applyProtection="1">
      <alignment horizontal="left" vertical="center" wrapText="1"/>
      <protection locked="0"/>
    </xf>
    <xf numFmtId="3" fontId="65" fillId="26" borderId="78" xfId="0" applyNumberFormat="1" applyFont="1" applyFill="1" applyBorder="1" applyAlignment="1" applyProtection="1">
      <alignment horizontal="left" vertical="center" wrapText="1"/>
      <protection locked="0"/>
    </xf>
    <xf numFmtId="0" fontId="101" fillId="22" borderId="69" xfId="0" applyFont="1" applyFill="1" applyBorder="1" applyAlignment="1" applyProtection="1">
      <alignment horizontal="center" vertical="center" wrapText="1"/>
      <protection hidden="1"/>
    </xf>
    <xf numFmtId="0" fontId="101" fillId="22" borderId="18" xfId="0" applyFont="1" applyFill="1" applyBorder="1" applyAlignment="1" applyProtection="1">
      <alignment horizontal="center" vertical="center" wrapText="1"/>
      <protection hidden="1"/>
    </xf>
    <xf numFmtId="0" fontId="101" fillId="22" borderId="78" xfId="0" applyFont="1" applyFill="1" applyBorder="1" applyAlignment="1" applyProtection="1">
      <alignment horizontal="left" vertical="center" wrapText="1"/>
      <protection hidden="1"/>
    </xf>
    <xf numFmtId="0" fontId="101" fillId="22" borderId="4" xfId="0" applyFont="1" applyFill="1" applyBorder="1" applyAlignment="1" applyProtection="1">
      <alignment horizontal="left" vertical="center" wrapText="1"/>
      <protection hidden="1"/>
    </xf>
    <xf numFmtId="0" fontId="101" fillId="22" borderId="3" xfId="0" applyFont="1" applyFill="1" applyBorder="1" applyAlignment="1" applyProtection="1">
      <alignment horizontal="left" vertical="center" wrapText="1"/>
      <protection hidden="1"/>
    </xf>
    <xf numFmtId="0" fontId="66" fillId="0" borderId="0" xfId="0" applyFont="1" applyAlignment="1" applyProtection="1">
      <alignment horizontal="left" vertical="top"/>
      <protection hidden="1"/>
    </xf>
    <xf numFmtId="0" fontId="65" fillId="0" borderId="0" xfId="0" applyFont="1" applyAlignment="1" applyProtection="1">
      <alignment horizontal="left" vertical="top" wrapText="1"/>
      <protection hidden="1"/>
    </xf>
    <xf numFmtId="0" fontId="101" fillId="22" borderId="87" xfId="0" applyFont="1" applyFill="1" applyBorder="1" applyAlignment="1" applyProtection="1">
      <alignment horizontal="center" vertical="center" wrapText="1"/>
      <protection hidden="1"/>
    </xf>
    <xf numFmtId="0" fontId="101" fillId="22" borderId="85" xfId="0" applyFont="1" applyFill="1" applyBorder="1" applyAlignment="1" applyProtection="1">
      <alignment horizontal="center" vertical="center" wrapText="1"/>
      <protection hidden="1"/>
    </xf>
    <xf numFmtId="0" fontId="101" fillId="22" borderId="86" xfId="0" applyFont="1" applyFill="1" applyBorder="1" applyAlignment="1" applyProtection="1">
      <alignment horizontal="center" vertical="center" wrapText="1"/>
      <protection hidden="1"/>
    </xf>
    <xf numFmtId="0" fontId="65" fillId="26" borderId="2" xfId="0" applyFont="1" applyFill="1" applyBorder="1" applyAlignment="1" applyProtection="1">
      <alignment horizontal="left" vertical="center" wrapText="1"/>
      <protection locked="0"/>
    </xf>
    <xf numFmtId="0" fontId="65" fillId="26" borderId="4" xfId="0" applyFont="1" applyFill="1" applyBorder="1" applyAlignment="1" applyProtection="1">
      <alignment horizontal="left" vertical="center" wrapText="1"/>
      <protection locked="0"/>
    </xf>
    <xf numFmtId="0" fontId="65" fillId="26" borderId="3" xfId="0" applyFont="1" applyFill="1" applyBorder="1" applyAlignment="1" applyProtection="1">
      <alignment horizontal="left" vertical="center" wrapText="1"/>
      <protection locked="0"/>
    </xf>
    <xf numFmtId="0" fontId="101" fillId="22" borderId="2" xfId="0" applyFont="1" applyFill="1" applyBorder="1" applyAlignment="1" applyProtection="1">
      <alignment horizontal="center" vertical="center" wrapText="1"/>
      <protection hidden="1"/>
    </xf>
    <xf numFmtId="0" fontId="101" fillId="22" borderId="4" xfId="0" applyFont="1" applyFill="1" applyBorder="1" applyAlignment="1" applyProtection="1">
      <alignment horizontal="center" vertical="center" wrapText="1"/>
      <protection hidden="1"/>
    </xf>
    <xf numFmtId="0" fontId="101" fillId="22" borderId="3" xfId="0" applyFont="1" applyFill="1" applyBorder="1" applyAlignment="1" applyProtection="1">
      <alignment horizontal="center" vertical="center" wrapText="1"/>
      <protection hidden="1"/>
    </xf>
    <xf numFmtId="0" fontId="117" fillId="25" borderId="68" xfId="0" applyFont="1" applyFill="1" applyBorder="1" applyAlignment="1" applyProtection="1">
      <alignment horizontal="center" vertical="center" wrapText="1"/>
      <protection hidden="1"/>
    </xf>
    <xf numFmtId="0" fontId="117" fillId="25" borderId="0" xfId="0" applyFont="1" applyFill="1" applyBorder="1" applyAlignment="1" applyProtection="1">
      <alignment horizontal="center" vertical="center" wrapText="1"/>
      <protection hidden="1"/>
    </xf>
    <xf numFmtId="0" fontId="95" fillId="8" borderId="0" xfId="0" applyFont="1" applyFill="1" applyAlignment="1" applyProtection="1">
      <alignment horizontal="left" wrapText="1"/>
      <protection hidden="1"/>
    </xf>
    <xf numFmtId="0" fontId="31" fillId="0" borderId="0" xfId="0" applyFont="1" applyAlignment="1" applyProtection="1">
      <alignment horizontal="left"/>
      <protection hidden="1"/>
    </xf>
    <xf numFmtId="0" fontId="65" fillId="0" borderId="0" xfId="0" applyFont="1" applyAlignment="1" applyProtection="1">
      <alignment horizontal="left"/>
      <protection hidden="1"/>
    </xf>
    <xf numFmtId="0" fontId="115" fillId="8" borderId="2" xfId="0" applyFont="1" applyFill="1" applyBorder="1" applyAlignment="1" applyProtection="1">
      <alignment horizontal="center" vertical="center"/>
      <protection hidden="1"/>
    </xf>
    <xf numFmtId="0" fontId="115" fillId="8" borderId="3" xfId="0" applyFont="1" applyFill="1" applyBorder="1" applyAlignment="1" applyProtection="1">
      <alignment horizontal="center" vertical="center"/>
      <protection hidden="1"/>
    </xf>
    <xf numFmtId="0" fontId="90" fillId="8" borderId="2" xfId="0" applyFont="1" applyFill="1" applyBorder="1" applyAlignment="1" applyProtection="1">
      <alignment horizontal="left" vertical="center"/>
      <protection hidden="1"/>
    </xf>
    <xf numFmtId="0" fontId="90" fillId="8" borderId="4" xfId="0" applyFont="1" applyFill="1" applyBorder="1" applyAlignment="1" applyProtection="1">
      <alignment horizontal="left" vertical="center"/>
      <protection hidden="1"/>
    </xf>
    <xf numFmtId="0" fontId="90" fillId="8" borderId="3" xfId="0" applyFont="1" applyFill="1" applyBorder="1" applyAlignment="1" applyProtection="1">
      <alignment horizontal="left" vertical="center"/>
      <protection hidden="1"/>
    </xf>
    <xf numFmtId="0" fontId="137" fillId="0" borderId="0" xfId="0" applyFont="1" applyFill="1" applyAlignment="1" applyProtection="1">
      <alignment horizontal="left" vertical="top"/>
      <protection hidden="1"/>
    </xf>
    <xf numFmtId="0" fontId="133" fillId="0" borderId="0" xfId="0" applyFont="1" applyFill="1" applyAlignment="1" applyProtection="1">
      <alignment horizontal="left" vertical="top"/>
      <protection hidden="1"/>
    </xf>
    <xf numFmtId="0" fontId="134" fillId="0" borderId="0" xfId="0" applyFont="1" applyAlignment="1" applyProtection="1">
      <alignment horizontal="left" vertical="top"/>
      <protection hidden="1"/>
    </xf>
    <xf numFmtId="0" fontId="133" fillId="0" borderId="0" xfId="0" applyFont="1" applyAlignment="1" applyProtection="1">
      <alignment horizontal="left" vertical="top"/>
      <protection hidden="1"/>
    </xf>
    <xf numFmtId="0" fontId="100" fillId="20" borderId="9" xfId="0" applyFont="1" applyFill="1" applyBorder="1" applyAlignment="1" applyProtection="1">
      <alignment horizontal="center" vertical="center" wrapText="1"/>
      <protection hidden="1"/>
    </xf>
    <xf numFmtId="0" fontId="100" fillId="20" borderId="6" xfId="0" applyFont="1" applyFill="1" applyBorder="1" applyAlignment="1" applyProtection="1">
      <alignment horizontal="center" vertical="center" wrapText="1"/>
      <protection hidden="1"/>
    </xf>
    <xf numFmtId="0" fontId="100" fillId="20" borderId="5" xfId="0" applyFont="1" applyFill="1" applyBorder="1" applyAlignment="1" applyProtection="1">
      <alignment horizontal="center" vertical="center" wrapText="1"/>
      <protection hidden="1"/>
    </xf>
    <xf numFmtId="0" fontId="100" fillId="20" borderId="7" xfId="0" applyFont="1" applyFill="1" applyBorder="1" applyAlignment="1" applyProtection="1">
      <alignment horizontal="center" vertical="center" wrapText="1"/>
      <protection hidden="1"/>
    </xf>
    <xf numFmtId="0" fontId="100" fillId="20" borderId="11" xfId="0" applyFont="1" applyFill="1" applyBorder="1" applyAlignment="1" applyProtection="1">
      <alignment horizontal="center" vertical="center" wrapText="1"/>
      <protection hidden="1"/>
    </xf>
    <xf numFmtId="0" fontId="100" fillId="20" borderId="8" xfId="0" applyFont="1" applyFill="1" applyBorder="1" applyAlignment="1" applyProtection="1">
      <alignment horizontal="center" vertical="center" wrapText="1"/>
      <protection hidden="1"/>
    </xf>
    <xf numFmtId="0" fontId="100" fillId="22" borderId="78" xfId="0" applyFont="1" applyFill="1" applyBorder="1" applyAlignment="1" applyProtection="1">
      <alignment horizontal="center" vertical="center" wrapText="1"/>
      <protection hidden="1"/>
    </xf>
    <xf numFmtId="0" fontId="100" fillId="22" borderId="85" xfId="0" applyFont="1" applyFill="1" applyBorder="1" applyAlignment="1" applyProtection="1">
      <alignment horizontal="center" vertical="center" wrapText="1"/>
      <protection hidden="1"/>
    </xf>
    <xf numFmtId="0" fontId="100" fillId="22" borderId="86" xfId="0" applyFont="1" applyFill="1" applyBorder="1" applyAlignment="1" applyProtection="1">
      <alignment horizontal="center" vertical="center" wrapText="1"/>
      <protection hidden="1"/>
    </xf>
    <xf numFmtId="0" fontId="28" fillId="26" borderId="1" xfId="0" applyFont="1" applyFill="1" applyBorder="1" applyAlignment="1" applyProtection="1">
      <alignment horizontal="center" vertical="center" wrapText="1"/>
      <protection locked="0"/>
    </xf>
    <xf numFmtId="0" fontId="138" fillId="0" borderId="0" xfId="0" applyFont="1" applyAlignment="1" applyProtection="1">
      <alignment horizontal="left" vertical="top"/>
      <protection hidden="1"/>
    </xf>
    <xf numFmtId="3" fontId="65" fillId="26" borderId="1" xfId="0" applyNumberFormat="1" applyFont="1" applyFill="1" applyBorder="1" applyAlignment="1" applyProtection="1">
      <alignment horizontal="center" vertical="center" wrapText="1"/>
      <protection locked="0"/>
    </xf>
    <xf numFmtId="0" fontId="1" fillId="5" borderId="72" xfId="0" applyFont="1" applyFill="1" applyBorder="1" applyAlignment="1" applyProtection="1">
      <alignment horizontal="left" vertical="center"/>
      <protection hidden="1"/>
    </xf>
    <xf numFmtId="0" fontId="1" fillId="5" borderId="4" xfId="0" applyFont="1" applyFill="1" applyBorder="1" applyAlignment="1" applyProtection="1">
      <alignment horizontal="left" vertical="center"/>
      <protection hidden="1"/>
    </xf>
    <xf numFmtId="0" fontId="1" fillId="5" borderId="3" xfId="0" applyFont="1" applyFill="1" applyBorder="1" applyAlignment="1" applyProtection="1">
      <alignment horizontal="left" vertical="center"/>
      <protection hidden="1"/>
    </xf>
    <xf numFmtId="0" fontId="1" fillId="5" borderId="22" xfId="0" applyFont="1" applyFill="1" applyBorder="1" applyAlignment="1" applyProtection="1">
      <alignment horizontal="left" vertical="center"/>
      <protection hidden="1"/>
    </xf>
    <xf numFmtId="0" fontId="1" fillId="5" borderId="23" xfId="0" applyFont="1" applyFill="1" applyBorder="1" applyAlignment="1" applyProtection="1">
      <alignment horizontal="left" vertical="center"/>
      <protection hidden="1"/>
    </xf>
    <xf numFmtId="0" fontId="1" fillId="5" borderId="34" xfId="0" applyFont="1" applyFill="1" applyBorder="1" applyAlignment="1" applyProtection="1">
      <alignment horizontal="left" vertical="center"/>
      <protection hidden="1"/>
    </xf>
    <xf numFmtId="0" fontId="1" fillId="5" borderId="22" xfId="0" applyFont="1" applyFill="1" applyBorder="1" applyAlignment="1" applyProtection="1">
      <alignment horizontal="left" vertical="center" wrapText="1"/>
      <protection hidden="1"/>
    </xf>
    <xf numFmtId="0" fontId="1" fillId="5" borderId="23" xfId="0" applyFont="1" applyFill="1" applyBorder="1" applyAlignment="1" applyProtection="1">
      <alignment horizontal="left" vertical="center" wrapText="1"/>
      <protection hidden="1"/>
    </xf>
    <xf numFmtId="0" fontId="1" fillId="5" borderId="34" xfId="0" applyFont="1" applyFill="1" applyBorder="1" applyAlignment="1" applyProtection="1">
      <alignment horizontal="left" vertical="center" wrapText="1"/>
      <protection hidden="1"/>
    </xf>
    <xf numFmtId="4" fontId="1" fillId="5" borderId="2" xfId="0" applyNumberFormat="1" applyFont="1" applyFill="1" applyBorder="1" applyAlignment="1" applyProtection="1">
      <alignment horizontal="left" vertical="center" wrapText="1"/>
      <protection hidden="1"/>
    </xf>
    <xf numFmtId="4" fontId="1" fillId="5" borderId="4" xfId="0" applyNumberFormat="1" applyFont="1" applyFill="1" applyBorder="1" applyAlignment="1" applyProtection="1">
      <alignment horizontal="left" vertical="center" wrapText="1"/>
      <protection hidden="1"/>
    </xf>
    <xf numFmtId="4" fontId="1" fillId="5" borderId="3" xfId="0" applyNumberFormat="1" applyFont="1" applyFill="1" applyBorder="1" applyAlignment="1" applyProtection="1">
      <alignment horizontal="left" vertical="center" wrapText="1"/>
      <protection hidden="1"/>
    </xf>
    <xf numFmtId="0" fontId="1" fillId="5" borderId="72" xfId="0" applyFont="1" applyFill="1" applyBorder="1" applyAlignment="1" applyProtection="1">
      <alignment horizontal="left" vertical="center" wrapText="1"/>
      <protection hidden="1"/>
    </xf>
    <xf numFmtId="0" fontId="1" fillId="5" borderId="4" xfId="0" applyFont="1" applyFill="1" applyBorder="1" applyAlignment="1" applyProtection="1">
      <alignment horizontal="left" vertical="center" wrapText="1"/>
      <protection hidden="1"/>
    </xf>
    <xf numFmtId="0" fontId="1" fillId="5" borderId="3" xfId="0" applyFont="1" applyFill="1" applyBorder="1" applyAlignment="1" applyProtection="1">
      <alignment horizontal="left" vertical="center" wrapText="1"/>
      <protection hidden="1"/>
    </xf>
    <xf numFmtId="0" fontId="46" fillId="18" borderId="1" xfId="0" applyFont="1" applyFill="1" applyBorder="1" applyAlignment="1" applyProtection="1">
      <alignment horizontal="center" vertical="center" wrapText="1"/>
      <protection hidden="1"/>
    </xf>
    <xf numFmtId="0" fontId="95" fillId="5" borderId="0" xfId="0" applyFont="1" applyFill="1"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 fontId="2" fillId="2" borderId="13" xfId="0" applyNumberFormat="1" applyFont="1" applyFill="1" applyBorder="1" applyAlignment="1" applyProtection="1">
      <alignment horizontal="right" vertical="center"/>
      <protection hidden="1"/>
    </xf>
    <xf numFmtId="4" fontId="2" fillId="2" borderId="17" xfId="0" applyNumberFormat="1" applyFont="1" applyFill="1" applyBorder="1" applyAlignment="1" applyProtection="1">
      <alignment horizontal="right" vertical="center"/>
      <protection hidden="1"/>
    </xf>
    <xf numFmtId="4" fontId="2" fillId="2" borderId="16" xfId="0" applyNumberFormat="1" applyFont="1" applyFill="1" applyBorder="1" applyAlignment="1" applyProtection="1">
      <alignment horizontal="right" vertical="center"/>
      <protection hidden="1"/>
    </xf>
    <xf numFmtId="0" fontId="128" fillId="0" borderId="26" xfId="0" applyFont="1" applyBorder="1" applyAlignment="1">
      <alignment horizontal="center" wrapText="1"/>
    </xf>
    <xf numFmtId="0" fontId="128" fillId="0" borderId="27" xfId="0" applyFont="1" applyBorder="1" applyAlignment="1">
      <alignment horizontal="center" wrapText="1"/>
    </xf>
    <xf numFmtId="0" fontId="128" fillId="0" borderId="28" xfId="0" applyFont="1" applyBorder="1" applyAlignment="1">
      <alignment horizontal="center" wrapText="1"/>
    </xf>
    <xf numFmtId="0" fontId="128" fillId="0" borderId="29" xfId="0" applyFont="1" applyBorder="1" applyAlignment="1">
      <alignment horizontal="center" wrapText="1"/>
    </xf>
    <xf numFmtId="0" fontId="128" fillId="0" borderId="0" xfId="0" applyFont="1" applyBorder="1" applyAlignment="1">
      <alignment horizontal="center" wrapText="1"/>
    </xf>
    <xf numFmtId="0" fontId="128" fillId="0" borderId="30" xfId="0" applyFont="1" applyBorder="1" applyAlignment="1">
      <alignment horizontal="center" wrapText="1"/>
    </xf>
    <xf numFmtId="0" fontId="128" fillId="0" borderId="31" xfId="0" applyFont="1" applyBorder="1" applyAlignment="1">
      <alignment horizontal="center" wrapText="1"/>
    </xf>
    <xf numFmtId="0" fontId="128" fillId="0" borderId="32" xfId="0" applyFont="1" applyBorder="1" applyAlignment="1">
      <alignment horizontal="center" wrapText="1"/>
    </xf>
    <xf numFmtId="0" fontId="128" fillId="0" borderId="33" xfId="0" applyFont="1" applyBorder="1" applyAlignment="1">
      <alignment horizontal="center" wrapText="1"/>
    </xf>
    <xf numFmtId="0" fontId="141" fillId="8" borderId="21" xfId="0" applyFont="1" applyFill="1" applyBorder="1" applyAlignment="1">
      <alignment horizontal="center"/>
    </xf>
    <xf numFmtId="0" fontId="141" fillId="8" borderId="35" xfId="0" applyFont="1" applyFill="1" applyBorder="1" applyAlignment="1">
      <alignment horizontal="center"/>
    </xf>
    <xf numFmtId="0" fontId="141" fillId="8" borderId="36" xfId="0" applyFont="1" applyFill="1" applyBorder="1" applyAlignment="1">
      <alignment horizontal="center"/>
    </xf>
    <xf numFmtId="0" fontId="65" fillId="8" borderId="78" xfId="0" applyFont="1" applyFill="1" applyBorder="1" applyAlignment="1" applyProtection="1">
      <alignment horizontal="center" vertical="center" wrapText="1"/>
      <protection hidden="1"/>
    </xf>
    <xf numFmtId="0" fontId="65" fillId="8" borderId="3" xfId="0" applyFont="1" applyFill="1" applyBorder="1" applyAlignment="1" applyProtection="1">
      <alignment horizontal="center" vertical="center" wrapText="1"/>
      <protection hidden="1"/>
    </xf>
    <xf numFmtId="0" fontId="101" fillId="28" borderId="78" xfId="0" applyFont="1" applyFill="1" applyBorder="1" applyAlignment="1" applyProtection="1">
      <alignment horizontal="center" vertical="center"/>
      <protection hidden="1"/>
    </xf>
    <xf numFmtId="0" fontId="101" fillId="28" borderId="3" xfId="0" applyFont="1" applyFill="1" applyBorder="1" applyAlignment="1" applyProtection="1">
      <alignment horizontal="center" vertical="center"/>
      <protection hidden="1"/>
    </xf>
  </cellXfs>
  <cellStyles count="3">
    <cellStyle name="Hipervínculo" xfId="1" builtinId="8"/>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E1E1E1"/>
      <rgbColor rgb="00D2D2FF"/>
      <rgbColor rgb="00E6E6FF"/>
      <rgbColor rgb="00993366"/>
      <rgbColor rgb="00333399"/>
      <rgbColor rgb="00333333"/>
    </indexedColors>
    <mruColors>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695325</xdr:colOff>
          <xdr:row>16</xdr:row>
          <xdr:rowOff>9525</xdr:rowOff>
        </xdr:from>
        <xdr:to>
          <xdr:col>7</xdr:col>
          <xdr:colOff>123825</xdr:colOff>
          <xdr:row>17</xdr:row>
          <xdr:rowOff>228600</xdr:rowOff>
        </xdr:to>
        <xdr:sp macro="" textlink="">
          <xdr:nvSpPr>
            <xdr:cNvPr id="12468" name="Object 180" hidden="1">
              <a:extLst>
                <a:ext uri="{63B3BB69-23CF-44E3-9099-C40C66FF867C}">
                  <a14:compatExt spid="_x0000_s12468"/>
                </a:ext>
                <a:ext uri="{FF2B5EF4-FFF2-40B4-BE49-F238E27FC236}">
                  <a16:creationId xmlns:a16="http://schemas.microsoft.com/office/drawing/2014/main" id="{00000000-0008-0000-0000-0000B4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600075</xdr:colOff>
          <xdr:row>8</xdr:row>
          <xdr:rowOff>85725</xdr:rowOff>
        </xdr:from>
        <xdr:to>
          <xdr:col>6</xdr:col>
          <xdr:colOff>47625</xdr:colOff>
          <xdr:row>9</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47625</xdr:rowOff>
        </xdr:from>
        <xdr:to>
          <xdr:col>2</xdr:col>
          <xdr:colOff>38100</xdr:colOff>
          <xdr:row>9</xdr:row>
          <xdr:rowOff>28575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114300</xdr:rowOff>
        </xdr:from>
        <xdr:to>
          <xdr:col>2</xdr:col>
          <xdr:colOff>38100</xdr:colOff>
          <xdr:row>13</xdr:row>
          <xdr:rowOff>428625</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55</xdr:row>
          <xdr:rowOff>66675</xdr:rowOff>
        </xdr:from>
        <xdr:to>
          <xdr:col>1</xdr:col>
          <xdr:colOff>219075</xdr:colOff>
          <xdr:row>55</xdr:row>
          <xdr:rowOff>295275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51</xdr:row>
          <xdr:rowOff>76200</xdr:rowOff>
        </xdr:from>
        <xdr:to>
          <xdr:col>1</xdr:col>
          <xdr:colOff>200025</xdr:colOff>
          <xdr:row>51</xdr:row>
          <xdr:rowOff>304800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53</xdr:row>
          <xdr:rowOff>133350</xdr:rowOff>
        </xdr:from>
        <xdr:to>
          <xdr:col>1</xdr:col>
          <xdr:colOff>209550</xdr:colOff>
          <xdr:row>53</xdr:row>
          <xdr:rowOff>361950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58</xdr:row>
          <xdr:rowOff>76200</xdr:rowOff>
        </xdr:from>
        <xdr:to>
          <xdr:col>1</xdr:col>
          <xdr:colOff>238125</xdr:colOff>
          <xdr:row>59</xdr:row>
          <xdr:rowOff>38100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104775</xdr:rowOff>
        </xdr:from>
        <xdr:to>
          <xdr:col>1</xdr:col>
          <xdr:colOff>257175</xdr:colOff>
          <xdr:row>62</xdr:row>
          <xdr:rowOff>333375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85725</xdr:rowOff>
        </xdr:from>
        <xdr:to>
          <xdr:col>1</xdr:col>
          <xdr:colOff>276225</xdr:colOff>
          <xdr:row>63</xdr:row>
          <xdr:rowOff>314325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www.aepd.es/" TargetMode="External"/><Relationship Id="rId7" Type="http://schemas.openxmlformats.org/officeDocument/2006/relationships/vmlDrawing" Target="../drawings/vmlDrawing6.vml"/><Relationship Id="rId12" Type="http://schemas.openxmlformats.org/officeDocument/2006/relationships/ctrlProp" Target="../ctrlProps/ctrlProp5.xml"/><Relationship Id="rId2" Type="http://schemas.openxmlformats.org/officeDocument/2006/relationships/hyperlink" Target="mailto:cultura.deporte.turismo@navarra.es" TargetMode="External"/><Relationship Id="rId16" Type="http://schemas.openxmlformats.org/officeDocument/2006/relationships/ctrlProp" Target="../ctrlProps/ctrlProp9.xml"/><Relationship Id="rId1" Type="http://schemas.openxmlformats.org/officeDocument/2006/relationships/hyperlink" Target="https://www.boe.es/buscar/doc.php?id=BOE-A-2018-16673" TargetMode="External"/><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8.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dpd@navarra.es"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AB54"/>
  <sheetViews>
    <sheetView tabSelected="1" zoomScaleNormal="100" workbookViewId="0">
      <selection activeCell="B1" sqref="B1:H1"/>
    </sheetView>
  </sheetViews>
  <sheetFormatPr baseColWidth="10" defaultColWidth="11.42578125" defaultRowHeight="39" customHeight="1" x14ac:dyDescent="0.2"/>
  <cols>
    <col min="1" max="1" width="6.28515625" style="76" customWidth="1"/>
    <col min="2" max="2" width="56.7109375" style="76" customWidth="1"/>
    <col min="3" max="7" width="11.42578125" style="76"/>
    <col min="8" max="8" width="13.28515625" style="76" customWidth="1"/>
    <col min="9" max="9" width="55.140625" style="81" customWidth="1"/>
    <col min="10" max="28" width="11.42578125" style="81"/>
    <col min="29" max="16384" width="11.42578125" style="76"/>
  </cols>
  <sheetData>
    <row r="1" spans="1:9" s="81" customFormat="1" ht="39" customHeight="1" x14ac:dyDescent="0.2">
      <c r="A1" s="319"/>
      <c r="B1" s="464" t="s">
        <v>247</v>
      </c>
      <c r="C1" s="465"/>
      <c r="D1" s="465"/>
      <c r="E1" s="465"/>
      <c r="F1" s="465"/>
      <c r="G1" s="465"/>
      <c r="H1" s="465"/>
      <c r="I1" s="80"/>
    </row>
    <row r="2" spans="1:9" s="81" customFormat="1" ht="12.75" x14ac:dyDescent="0.2">
      <c r="A2" s="82"/>
      <c r="I2" s="83"/>
    </row>
    <row r="3" spans="1:9" s="81" customFormat="1" ht="12.75" x14ac:dyDescent="0.2">
      <c r="A3" s="320"/>
      <c r="B3" s="468" t="s">
        <v>75</v>
      </c>
      <c r="C3" s="468"/>
      <c r="D3" s="468"/>
      <c r="E3" s="468"/>
      <c r="F3" s="468"/>
      <c r="G3" s="468"/>
      <c r="H3" s="468"/>
      <c r="I3" s="83"/>
    </row>
    <row r="4" spans="1:9" s="81" customFormat="1" ht="12.75" x14ac:dyDescent="0.2">
      <c r="A4" s="82"/>
      <c r="B4" s="249"/>
      <c r="C4" s="249"/>
      <c r="D4" s="249"/>
      <c r="E4" s="249"/>
      <c r="F4" s="249"/>
      <c r="G4" s="249"/>
      <c r="H4" s="249"/>
      <c r="I4" s="83"/>
    </row>
    <row r="5" spans="1:9" s="81" customFormat="1" ht="25.15" customHeight="1" x14ac:dyDescent="0.2">
      <c r="A5" s="82"/>
      <c r="B5" s="472" t="s">
        <v>186</v>
      </c>
      <c r="C5" s="472"/>
      <c r="D5" s="472"/>
      <c r="E5" s="472"/>
      <c r="F5" s="472"/>
      <c r="G5" s="472"/>
      <c r="H5" s="472"/>
      <c r="I5" s="83"/>
    </row>
    <row r="6" spans="1:9" s="81" customFormat="1" ht="13.5" thickBot="1" x14ac:dyDescent="0.25">
      <c r="A6" s="82"/>
      <c r="B6" s="84"/>
      <c r="I6" s="83"/>
    </row>
    <row r="7" spans="1:9" s="81" customFormat="1" ht="14.25" customHeight="1" thickBot="1" x14ac:dyDescent="0.25">
      <c r="A7" s="82"/>
      <c r="B7" s="85" t="s">
        <v>860</v>
      </c>
      <c r="D7" s="441"/>
      <c r="I7" s="83"/>
    </row>
    <row r="8" spans="1:9" s="81" customFormat="1" ht="34.5" customHeight="1" x14ac:dyDescent="0.2">
      <c r="A8" s="82"/>
      <c r="B8" s="469" t="s">
        <v>94</v>
      </c>
      <c r="C8" s="469"/>
      <c r="D8" s="469"/>
      <c r="E8" s="469"/>
      <c r="F8" s="469"/>
      <c r="G8" s="469"/>
      <c r="H8" s="469"/>
      <c r="I8" s="83"/>
    </row>
    <row r="9" spans="1:9" s="81" customFormat="1" ht="13.5" customHeight="1" x14ac:dyDescent="0.2">
      <c r="A9" s="82"/>
      <c r="B9" s="164"/>
      <c r="C9" s="164"/>
      <c r="D9" s="164"/>
      <c r="E9" s="164"/>
      <c r="F9" s="164"/>
      <c r="G9" s="164"/>
      <c r="H9" s="164"/>
      <c r="I9" s="83"/>
    </row>
    <row r="10" spans="1:9" ht="75" customHeight="1" x14ac:dyDescent="0.2">
      <c r="A10" s="167"/>
      <c r="B10" s="470" t="s">
        <v>130</v>
      </c>
      <c r="C10" s="470"/>
      <c r="D10" s="470"/>
      <c r="E10" s="470"/>
      <c r="F10" s="470"/>
      <c r="G10" s="470"/>
      <c r="H10" s="470"/>
      <c r="I10" s="83"/>
    </row>
    <row r="11" spans="1:9" ht="312.75" customHeight="1" x14ac:dyDescent="0.2">
      <c r="A11" s="167"/>
      <c r="B11" s="471" t="s">
        <v>230</v>
      </c>
      <c r="C11" s="470"/>
      <c r="D11" s="470"/>
      <c r="E11" s="470"/>
      <c r="F11" s="470"/>
      <c r="G11" s="470"/>
      <c r="H11" s="470"/>
      <c r="I11" s="83"/>
    </row>
    <row r="12" spans="1:9" ht="30" customHeight="1" x14ac:dyDescent="0.2">
      <c r="A12" s="77"/>
      <c r="B12" s="467" t="s">
        <v>131</v>
      </c>
      <c r="C12" s="467"/>
      <c r="D12" s="467"/>
      <c r="E12" s="467"/>
      <c r="F12" s="467"/>
      <c r="G12" s="467"/>
      <c r="H12" s="467"/>
      <c r="I12" s="83"/>
    </row>
    <row r="13" spans="1:9" ht="6.75" customHeight="1" x14ac:dyDescent="0.2">
      <c r="A13" s="77"/>
      <c r="B13" s="165"/>
      <c r="C13" s="165"/>
      <c r="D13" s="165"/>
      <c r="E13" s="165"/>
      <c r="F13" s="165"/>
      <c r="G13" s="165"/>
      <c r="H13" s="165"/>
      <c r="I13" s="83"/>
    </row>
    <row r="14" spans="1:9" ht="39" customHeight="1" x14ac:dyDescent="0.2">
      <c r="A14" s="78"/>
      <c r="B14" s="463" t="s">
        <v>187</v>
      </c>
      <c r="C14" s="466"/>
      <c r="D14" s="466"/>
      <c r="E14" s="466"/>
      <c r="F14" s="466"/>
      <c r="G14" s="466"/>
      <c r="H14" s="466"/>
      <c r="I14" s="83"/>
    </row>
    <row r="15" spans="1:9" ht="31.15" customHeight="1" x14ac:dyDescent="0.2">
      <c r="A15" s="78"/>
      <c r="B15" s="463" t="s">
        <v>188</v>
      </c>
      <c r="C15" s="466"/>
      <c r="D15" s="466"/>
      <c r="E15" s="466"/>
      <c r="F15" s="466"/>
      <c r="G15" s="466"/>
      <c r="H15" s="466"/>
      <c r="I15" s="83"/>
    </row>
    <row r="16" spans="1:9" ht="16.5" customHeight="1" x14ac:dyDescent="0.2">
      <c r="A16" s="78"/>
      <c r="B16" s="326"/>
      <c r="C16" s="327"/>
      <c r="D16" s="327"/>
      <c r="E16" s="327"/>
      <c r="F16" s="327"/>
      <c r="G16" s="327"/>
      <c r="H16" s="327"/>
      <c r="I16" s="83"/>
    </row>
    <row r="17" spans="1:9" ht="24" customHeight="1" x14ac:dyDescent="0.2">
      <c r="A17" s="78"/>
      <c r="B17" s="463" t="s">
        <v>189</v>
      </c>
      <c r="C17" s="463"/>
      <c r="D17" s="463"/>
      <c r="E17" s="79"/>
      <c r="F17" s="79"/>
      <c r="G17" s="79"/>
      <c r="H17" s="79"/>
      <c r="I17" s="83"/>
    </row>
    <row r="18" spans="1:9" ht="25.5" customHeight="1" x14ac:dyDescent="0.2">
      <c r="A18" s="78"/>
      <c r="B18" s="463" t="s">
        <v>190</v>
      </c>
      <c r="C18" s="463"/>
      <c r="D18" s="463"/>
      <c r="E18" s="79"/>
      <c r="F18" s="79"/>
      <c r="G18" s="79"/>
      <c r="H18" s="79"/>
      <c r="I18" s="83"/>
    </row>
    <row r="19" spans="1:9" s="16" customFormat="1" ht="32.450000000000003" customHeight="1" x14ac:dyDescent="0.2">
      <c r="A19" s="78"/>
      <c r="B19" s="335" t="s">
        <v>185</v>
      </c>
      <c r="C19" s="334"/>
      <c r="D19" s="79"/>
      <c r="E19" s="79"/>
      <c r="F19" s="79"/>
      <c r="G19" s="79"/>
      <c r="H19" s="79"/>
      <c r="I19" s="86"/>
    </row>
    <row r="20" spans="1:9" s="81" customFormat="1" ht="9.9499999999999993" customHeight="1" x14ac:dyDescent="0.2">
      <c r="B20" s="87"/>
      <c r="C20" s="87"/>
      <c r="D20" s="87"/>
      <c r="E20" s="87"/>
      <c r="F20" s="87"/>
      <c r="G20" s="87"/>
      <c r="H20" s="87"/>
    </row>
    <row r="21" spans="1:9" s="81" customFormat="1" ht="27" customHeight="1" x14ac:dyDescent="0.2"/>
    <row r="22" spans="1:9" s="81" customFormat="1" ht="12.75" x14ac:dyDescent="0.2">
      <c r="B22" s="84"/>
    </row>
    <row r="23" spans="1:9" s="81" customFormat="1" ht="39" customHeight="1" x14ac:dyDescent="0.2"/>
    <row r="24" spans="1:9" s="81" customFormat="1" ht="39" customHeight="1" x14ac:dyDescent="0.2"/>
    <row r="25" spans="1:9" s="81" customFormat="1" ht="39" customHeight="1" x14ac:dyDescent="0.2"/>
    <row r="26" spans="1:9" s="81" customFormat="1" ht="39" customHeight="1" x14ac:dyDescent="0.2"/>
    <row r="27" spans="1:9" s="81" customFormat="1" ht="39" customHeight="1" x14ac:dyDescent="0.2"/>
    <row r="28" spans="1:9" s="81" customFormat="1" ht="39" customHeight="1" x14ac:dyDescent="0.2"/>
    <row r="29" spans="1:9" s="81" customFormat="1" ht="39" customHeight="1" x14ac:dyDescent="0.2"/>
    <row r="30" spans="1:9" s="81" customFormat="1" ht="39" customHeight="1" x14ac:dyDescent="0.2"/>
    <row r="31" spans="1:9" s="81" customFormat="1" ht="39" customHeight="1" x14ac:dyDescent="0.2"/>
    <row r="32" spans="1:9" s="81" customFormat="1" ht="39" customHeight="1" x14ac:dyDescent="0.2"/>
    <row r="33" s="81" customFormat="1" ht="39" customHeight="1" x14ac:dyDescent="0.2"/>
    <row r="34" s="81" customFormat="1" ht="39" customHeight="1" x14ac:dyDescent="0.2"/>
    <row r="35" s="81" customFormat="1" ht="39" customHeight="1" x14ac:dyDescent="0.2"/>
    <row r="36" s="81" customFormat="1" ht="39" customHeight="1" x14ac:dyDescent="0.2"/>
    <row r="37" s="81" customFormat="1" ht="39" customHeight="1" x14ac:dyDescent="0.2"/>
    <row r="38" s="81" customFormat="1" ht="39" customHeight="1" x14ac:dyDescent="0.2"/>
    <row r="39" s="81" customFormat="1" ht="39" customHeight="1" x14ac:dyDescent="0.2"/>
    <row r="40" s="81" customFormat="1" ht="39" customHeight="1" x14ac:dyDescent="0.2"/>
    <row r="41" s="81" customFormat="1" ht="39" customHeight="1" x14ac:dyDescent="0.2"/>
    <row r="42" s="81" customFormat="1" ht="39" customHeight="1" x14ac:dyDescent="0.2"/>
    <row r="43" s="81" customFormat="1" ht="39" customHeight="1" x14ac:dyDescent="0.2"/>
    <row r="44" s="81" customFormat="1" ht="39" customHeight="1" x14ac:dyDescent="0.2"/>
    <row r="45" s="81" customFormat="1" ht="39" customHeight="1" x14ac:dyDescent="0.2"/>
    <row r="46" s="81" customFormat="1" ht="39" customHeight="1" x14ac:dyDescent="0.2"/>
    <row r="47" s="81" customFormat="1" ht="39" customHeight="1" x14ac:dyDescent="0.2"/>
    <row r="48" s="81" customFormat="1" ht="39" customHeight="1" x14ac:dyDescent="0.2"/>
    <row r="49" s="81" customFormat="1" ht="39" customHeight="1" x14ac:dyDescent="0.2"/>
    <row r="50" s="81" customFormat="1" ht="39" customHeight="1" x14ac:dyDescent="0.2"/>
    <row r="51" s="81" customFormat="1" ht="39" customHeight="1" x14ac:dyDescent="0.2"/>
    <row r="52" s="81" customFormat="1" ht="39" customHeight="1" x14ac:dyDescent="0.2"/>
    <row r="53" s="81" customFormat="1" ht="39" customHeight="1" x14ac:dyDescent="0.2"/>
    <row r="54" s="81" customFormat="1" ht="39" customHeight="1" x14ac:dyDescent="0.2"/>
  </sheetData>
  <sheetProtection algorithmName="SHA-512" hashValue="7kO/WEaiFo7Uw1hzMpEqrReUw4y7ZbpmFwNn74oY9A634LqsbR6htaPeX7npA2oiMLzG9Ct6l35+m/X7/3rU6w==" saltValue="G4n4hczyFRl3xS3AaXR6uA==" spinCount="100000" sheet="1" objects="1" scenarios="1"/>
  <mergeCells count="11">
    <mergeCell ref="B18:D18"/>
    <mergeCell ref="B17:D17"/>
    <mergeCell ref="B1:H1"/>
    <mergeCell ref="B15:H15"/>
    <mergeCell ref="B12:H12"/>
    <mergeCell ref="B14:H14"/>
    <mergeCell ref="B3:H3"/>
    <mergeCell ref="B8:H8"/>
    <mergeCell ref="B10:H10"/>
    <mergeCell ref="B11:H11"/>
    <mergeCell ref="B5:H5"/>
  </mergeCells>
  <hyperlinks>
    <hyperlink ref="B19"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Objeto empaquetador del shell" shapeId="12468" r:id="rId5">
          <objectPr defaultSize="0" autoPict="0" r:id="rId6">
            <anchor moveWithCells="1">
              <from>
                <xdr:col>4</xdr:col>
                <xdr:colOff>695325</xdr:colOff>
                <xdr:row>16</xdr:row>
                <xdr:rowOff>9525</xdr:rowOff>
              </from>
              <to>
                <xdr:col>7</xdr:col>
                <xdr:colOff>123825</xdr:colOff>
                <xdr:row>17</xdr:row>
                <xdr:rowOff>228600</xdr:rowOff>
              </to>
            </anchor>
          </objectPr>
        </oleObject>
      </mc:Choice>
      <mc:Fallback>
        <oleObject progId="Objeto empaquetador del shell" shapeId="12468"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332"/>
  <sheetViews>
    <sheetView showGridLines="0" zoomScale="85" zoomScaleNormal="85" workbookViewId="0">
      <selection activeCell="N331" sqref="N331"/>
    </sheetView>
  </sheetViews>
  <sheetFormatPr baseColWidth="10" defaultColWidth="11.42578125" defaultRowHeight="12.75" x14ac:dyDescent="0.2"/>
  <cols>
    <col min="1" max="1" width="4.140625" style="19" customWidth="1"/>
    <col min="2" max="2" width="48.5703125" style="19" customWidth="1"/>
    <col min="3" max="3" width="13.5703125" style="19" customWidth="1"/>
    <col min="4" max="4" width="20" style="19" customWidth="1"/>
    <col min="5" max="5" width="12" style="19" bestFit="1" customWidth="1"/>
    <col min="6" max="6" width="17" style="19" customWidth="1"/>
    <col min="7" max="7" width="16.42578125" style="19" customWidth="1"/>
    <col min="8" max="8" width="12.5703125" style="19" customWidth="1"/>
    <col min="9" max="10" width="17.140625" style="19" customWidth="1"/>
    <col min="11" max="11" width="8.28515625" style="19" customWidth="1"/>
    <col min="12" max="12" width="2.85546875" style="19" customWidth="1"/>
    <col min="13" max="13" width="44.42578125" style="1" customWidth="1"/>
    <col min="14" max="14" width="32.28515625" style="1" customWidth="1"/>
    <col min="15" max="15" width="18.140625" style="1" customWidth="1"/>
    <col min="16" max="16" width="8.5703125" style="1" customWidth="1"/>
    <col min="17" max="17" width="10" style="1" customWidth="1"/>
    <col min="18" max="18" width="17.42578125" style="1" customWidth="1"/>
    <col min="19" max="19" width="16.85546875" style="1" customWidth="1"/>
    <col min="20" max="29" width="11.42578125" style="1"/>
    <col min="30" max="16384" width="11.42578125" style="19"/>
  </cols>
  <sheetData>
    <row r="1" spans="1:19" ht="18" customHeight="1" x14ac:dyDescent="0.2">
      <c r="A1" s="69"/>
      <c r="B1" s="493" t="s">
        <v>253</v>
      </c>
      <c r="C1" s="493"/>
      <c r="D1" s="493"/>
      <c r="E1" s="493"/>
      <c r="F1" s="493"/>
      <c r="G1" s="493"/>
      <c r="H1" s="493"/>
      <c r="I1" s="493"/>
      <c r="J1" s="493"/>
      <c r="K1" s="493"/>
      <c r="L1" s="493"/>
      <c r="M1" s="493"/>
      <c r="N1" s="493"/>
      <c r="O1" s="493"/>
      <c r="P1" s="493"/>
      <c r="Q1" s="493"/>
      <c r="R1" s="493"/>
      <c r="S1" s="493"/>
    </row>
    <row r="2" spans="1:19" s="1" customFormat="1" x14ac:dyDescent="0.2">
      <c r="A2" s="69"/>
      <c r="B2" s="493"/>
      <c r="C2" s="493"/>
      <c r="D2" s="493"/>
      <c r="E2" s="493"/>
      <c r="F2" s="493"/>
      <c r="G2" s="493"/>
      <c r="H2" s="493"/>
      <c r="I2" s="493"/>
      <c r="J2" s="493"/>
      <c r="K2" s="493"/>
      <c r="L2" s="493"/>
      <c r="M2" s="493"/>
      <c r="N2" s="493"/>
      <c r="O2" s="493"/>
      <c r="P2" s="493"/>
      <c r="Q2" s="493"/>
      <c r="R2" s="493"/>
      <c r="S2" s="493"/>
    </row>
    <row r="3" spans="1:19" s="1" customFormat="1" ht="18.75" customHeight="1" x14ac:dyDescent="0.2">
      <c r="A3" s="69"/>
      <c r="B3" s="493"/>
      <c r="C3" s="493"/>
      <c r="D3" s="493"/>
      <c r="E3" s="493"/>
      <c r="F3" s="493"/>
      <c r="G3" s="493"/>
      <c r="H3" s="493"/>
      <c r="I3" s="493"/>
      <c r="J3" s="493"/>
      <c r="K3" s="493"/>
      <c r="L3" s="493"/>
      <c r="M3" s="493"/>
      <c r="N3" s="493"/>
      <c r="O3" s="493"/>
      <c r="P3" s="493"/>
      <c r="Q3" s="493"/>
      <c r="R3" s="493"/>
      <c r="S3" s="493"/>
    </row>
    <row r="4" spans="1:19" s="1" customFormat="1" ht="15" x14ac:dyDescent="0.2">
      <c r="A4" s="69"/>
      <c r="B4" s="190"/>
      <c r="C4" s="19"/>
      <c r="D4" s="19"/>
      <c r="E4" s="19"/>
      <c r="F4" s="19"/>
      <c r="G4" s="19"/>
      <c r="H4" s="19"/>
      <c r="I4" s="19"/>
      <c r="J4" s="19"/>
      <c r="K4" s="191"/>
      <c r="L4" s="191"/>
    </row>
    <row r="5" spans="1:19" s="1" customFormat="1" ht="15.75" customHeight="1" x14ac:dyDescent="0.2">
      <c r="A5" s="69"/>
      <c r="B5" s="374" t="s">
        <v>153</v>
      </c>
      <c r="C5" s="374" t="s">
        <v>154</v>
      </c>
      <c r="D5" s="374" t="s">
        <v>155</v>
      </c>
      <c r="E5" s="374" t="s">
        <v>156</v>
      </c>
      <c r="F5" s="691" t="s">
        <v>157</v>
      </c>
      <c r="G5" s="691"/>
      <c r="H5" s="374" t="s">
        <v>158</v>
      </c>
      <c r="I5" s="691" t="s">
        <v>159</v>
      </c>
      <c r="J5" s="691"/>
      <c r="K5" s="191"/>
      <c r="L5" s="191"/>
      <c r="M5" s="692"/>
      <c r="N5" s="345"/>
      <c r="O5"/>
      <c r="P5"/>
      <c r="Q5"/>
      <c r="R5"/>
    </row>
    <row r="6" spans="1:19" s="1" customFormat="1" ht="30" customHeight="1" x14ac:dyDescent="0.2">
      <c r="A6" s="69"/>
      <c r="B6" s="373">
        <f>'Anexo I.A. Solicitud'!D5</f>
        <v>0</v>
      </c>
      <c r="C6" s="373">
        <f>'Anexo I.A. Solicitud'!L5</f>
        <v>0</v>
      </c>
      <c r="D6" s="373">
        <f>'Anexo I.A. Solicitud'!E6</f>
        <v>0</v>
      </c>
      <c r="E6" s="373">
        <f>'Anexo I.A. Solicitud'!C7</f>
        <v>0</v>
      </c>
      <c r="F6" s="693">
        <f>'Anexo I.A. Solicitud'!I6</f>
        <v>0</v>
      </c>
      <c r="G6" s="694"/>
      <c r="H6" s="373">
        <f>'Anexo I.A. Solicitud'!F7</f>
        <v>0</v>
      </c>
      <c r="I6" s="695">
        <f>'Anexo I.A. Solicitud'!K7</f>
        <v>0</v>
      </c>
      <c r="J6" s="695"/>
      <c r="K6" s="191"/>
      <c r="L6" s="191"/>
      <c r="M6" s="692"/>
      <c r="N6" s="346"/>
      <c r="O6"/>
      <c r="P6"/>
      <c r="Q6"/>
      <c r="R6"/>
    </row>
    <row r="7" spans="1:19" s="1" customFormat="1" ht="15.75" customHeight="1" x14ac:dyDescent="0.2">
      <c r="A7" s="69"/>
      <c r="B7" s="192"/>
      <c r="C7" s="193"/>
      <c r="D7" s="193"/>
      <c r="E7" s="19"/>
      <c r="F7" s="19"/>
      <c r="G7" s="19"/>
      <c r="H7" s="193"/>
      <c r="I7" s="193"/>
      <c r="J7" s="194"/>
      <c r="K7" s="191"/>
      <c r="L7" s="191"/>
      <c r="M7" s="692"/>
      <c r="N7" s="346"/>
      <c r="O7"/>
      <c r="P7"/>
      <c r="Q7"/>
      <c r="R7"/>
    </row>
    <row r="8" spans="1:19" s="1" customFormat="1" ht="15.75" customHeight="1" x14ac:dyDescent="0.2">
      <c r="A8" s="69"/>
      <c r="B8" s="374" t="s">
        <v>160</v>
      </c>
      <c r="C8" s="374" t="s">
        <v>39</v>
      </c>
      <c r="D8" s="374" t="s">
        <v>155</v>
      </c>
      <c r="E8" s="374" t="s">
        <v>156</v>
      </c>
      <c r="F8" s="691" t="s">
        <v>157</v>
      </c>
      <c r="G8" s="691"/>
      <c r="H8" s="374" t="s">
        <v>158</v>
      </c>
      <c r="I8" s="691" t="s">
        <v>159</v>
      </c>
      <c r="J8" s="691"/>
      <c r="K8" s="191"/>
      <c r="L8" s="191"/>
      <c r="O8"/>
      <c r="P8"/>
      <c r="Q8"/>
      <c r="R8"/>
    </row>
    <row r="9" spans="1:19" s="1" customFormat="1" ht="27" customHeight="1" x14ac:dyDescent="0.2">
      <c r="A9" s="69"/>
      <c r="B9" s="373">
        <f>'Anexo I.A. Solicitud'!B10</f>
        <v>0</v>
      </c>
      <c r="C9" s="373">
        <f>'Anexo I.A. Solicitud'!L10</f>
        <v>0</v>
      </c>
      <c r="D9" s="373">
        <f>'Anexo I.A. Solicitud'!E11</f>
        <v>0</v>
      </c>
      <c r="E9" s="373">
        <f>'Anexo I.A. Solicitud'!C12</f>
        <v>0</v>
      </c>
      <c r="F9" s="695">
        <f>'Anexo I.A. Solicitud'!I11</f>
        <v>0</v>
      </c>
      <c r="G9" s="695"/>
      <c r="H9" s="373">
        <f>'Anexo I.A. Solicitud'!F12</f>
        <v>0</v>
      </c>
      <c r="I9" s="695">
        <f>'Anexo I.A. Solicitud'!K12</f>
        <v>0</v>
      </c>
      <c r="J9" s="695"/>
      <c r="K9" s="191"/>
      <c r="L9" s="191"/>
      <c r="M9" s="251"/>
      <c r="N9" s="251"/>
      <c r="O9" s="251"/>
      <c r="P9" s="252"/>
      <c r="Q9" s="252"/>
      <c r="R9" s="252"/>
      <c r="S9" s="252"/>
    </row>
    <row r="10" spans="1:19" s="1" customFormat="1" ht="15.75" customHeight="1" x14ac:dyDescent="0.2">
      <c r="A10" s="69"/>
      <c r="B10" s="195"/>
      <c r="C10" s="19"/>
      <c r="D10" s="19"/>
      <c r="F10" s="196"/>
      <c r="G10" s="196"/>
      <c r="I10" s="197"/>
      <c r="J10" s="197"/>
      <c r="K10" s="191"/>
      <c r="L10" s="191"/>
    </row>
    <row r="11" spans="1:19" s="1" customFormat="1" ht="13.5" customHeight="1" x14ac:dyDescent="0.2">
      <c r="A11" s="69"/>
      <c r="B11" s="374" t="s">
        <v>161</v>
      </c>
      <c r="C11" s="374" t="s">
        <v>162</v>
      </c>
      <c r="J11" s="198"/>
      <c r="K11" s="64"/>
      <c r="L11" s="199"/>
    </row>
    <row r="12" spans="1:19" s="1" customFormat="1" ht="15.75" x14ac:dyDescent="0.2">
      <c r="A12" s="96"/>
      <c r="B12" s="373">
        <f>'Anexo I.A. Solicitud'!F19</f>
        <v>0</v>
      </c>
      <c r="C12" s="373">
        <f>'Anexo I.A. Solicitud'!M15</f>
        <v>0</v>
      </c>
      <c r="J12" s="18"/>
      <c r="K12" s="18"/>
      <c r="L12" s="200"/>
    </row>
    <row r="13" spans="1:19" s="1" customFormat="1" x14ac:dyDescent="0.2">
      <c r="A13" s="69"/>
      <c r="B13" s="64"/>
      <c r="C13" s="64"/>
      <c r="D13" s="64"/>
      <c r="E13" s="64"/>
      <c r="F13" s="64"/>
      <c r="G13" s="64"/>
      <c r="H13" s="64"/>
      <c r="I13" s="64"/>
      <c r="J13" s="64"/>
      <c r="K13" s="180"/>
      <c r="L13" s="180"/>
    </row>
    <row r="14" spans="1:19" s="1" customFormat="1" ht="26.25" x14ac:dyDescent="0.2">
      <c r="A14" s="97"/>
      <c r="B14" s="201" t="s">
        <v>88</v>
      </c>
      <c r="C14" s="201"/>
      <c r="D14" s="201"/>
      <c r="E14" s="201"/>
      <c r="F14" s="201"/>
      <c r="G14" s="201"/>
      <c r="I14" s="202" t="s">
        <v>163</v>
      </c>
      <c r="J14" s="203"/>
      <c r="K14" s="98"/>
      <c r="L14" s="98"/>
      <c r="M14" s="201" t="s">
        <v>164</v>
      </c>
      <c r="N14" s="178"/>
      <c r="O14" s="178"/>
      <c r="P14" s="178"/>
      <c r="Q14" s="178"/>
      <c r="R14" s="178"/>
      <c r="S14" s="178"/>
    </row>
    <row r="15" spans="1:19" s="1" customFormat="1" ht="15.75" customHeight="1" thickBot="1" x14ac:dyDescent="0.25">
      <c r="A15" s="96"/>
      <c r="B15" s="18"/>
      <c r="C15" s="18"/>
      <c r="D15" s="18"/>
      <c r="E15" s="18"/>
      <c r="F15" s="18"/>
      <c r="G15" s="18"/>
      <c r="H15" s="18"/>
      <c r="I15" s="18"/>
      <c r="J15" s="18"/>
      <c r="K15" s="18"/>
      <c r="L15" s="18"/>
      <c r="M15" s="18"/>
      <c r="N15" s="18"/>
      <c r="O15" s="18"/>
      <c r="P15" s="18"/>
      <c r="Q15" s="21"/>
      <c r="R15" s="21"/>
      <c r="S15" s="21"/>
    </row>
    <row r="16" spans="1:19" s="1" customFormat="1" ht="17.25" customHeight="1" x14ac:dyDescent="0.2">
      <c r="A16" s="23"/>
      <c r="B16" s="30"/>
      <c r="C16" s="30"/>
      <c r="D16" s="30"/>
      <c r="E16" s="30"/>
      <c r="F16" s="489" t="s">
        <v>96</v>
      </c>
      <c r="G16" s="489" t="s">
        <v>95</v>
      </c>
      <c r="H16" s="204"/>
      <c r="I16" s="489" t="s">
        <v>96</v>
      </c>
      <c r="J16" s="489" t="s">
        <v>95</v>
      </c>
      <c r="M16" s="25"/>
      <c r="N16" s="25"/>
      <c r="O16" s="25"/>
      <c r="P16" s="25"/>
      <c r="Q16" s="26"/>
      <c r="R16" s="26"/>
      <c r="S16" s="26"/>
    </row>
    <row r="17" spans="1:19" s="1" customFormat="1" ht="17.25" x14ac:dyDescent="0.2">
      <c r="A17" s="34"/>
      <c r="B17" s="370" t="str">
        <f>'PRESUPUESTO TOTAL'!C17</f>
        <v>a. Gestión de películas</v>
      </c>
      <c r="C17" s="370"/>
      <c r="D17" s="370"/>
      <c r="E17" s="370"/>
      <c r="F17" s="489"/>
      <c r="G17" s="489"/>
      <c r="H17" s="205"/>
      <c r="I17" s="489"/>
      <c r="J17" s="489"/>
      <c r="M17" s="30"/>
      <c r="N17" s="30"/>
      <c r="O17" s="31"/>
      <c r="P17" s="31"/>
      <c r="Q17" s="30"/>
      <c r="R17" s="557" t="s">
        <v>11</v>
      </c>
      <c r="S17" s="558"/>
    </row>
    <row r="18" spans="1:19" s="1" customFormat="1" ht="17.25" x14ac:dyDescent="0.2">
      <c r="A18" s="69"/>
      <c r="B18" s="206" t="s">
        <v>7</v>
      </c>
      <c r="C18" s="207"/>
      <c r="D18" s="207"/>
      <c r="E18" s="207"/>
      <c r="F18" s="208">
        <f>'PRESUPUESTO TOTAL'!K18</f>
        <v>0</v>
      </c>
      <c r="G18" s="208">
        <f>'PRESUPUESTO TOTAL'!L18</f>
        <v>0</v>
      </c>
      <c r="H18" s="209"/>
      <c r="I18" s="208">
        <f>' PTO. PERIODO SUBVENCIONABLE'!K18</f>
        <v>0</v>
      </c>
      <c r="J18" s="208">
        <f>' PTO. PERIODO SUBVENCIONABLE'!L18</f>
        <v>0</v>
      </c>
      <c r="M18" s="30"/>
      <c r="N18" s="30"/>
      <c r="O18" s="31"/>
      <c r="P18" s="31"/>
      <c r="Q18" s="30"/>
      <c r="R18" s="33" t="s">
        <v>23</v>
      </c>
      <c r="S18" s="33" t="s">
        <v>24</v>
      </c>
    </row>
    <row r="19" spans="1:19" s="1" customFormat="1" ht="15.75" x14ac:dyDescent="0.2">
      <c r="A19" s="69"/>
      <c r="B19" s="676" t="str">
        <f>'PRESUPUESTO TOTAL'!C19</f>
        <v>1. Gastos por derechos de exhibición</v>
      </c>
      <c r="C19" s="677"/>
      <c r="D19" s="677"/>
      <c r="E19" s="678"/>
      <c r="F19" s="358">
        <f>'PRESUPUESTO TOTAL'!K19</f>
        <v>0</v>
      </c>
      <c r="G19" s="358">
        <f>'PRESUPUESTO TOTAL'!L19</f>
        <v>0</v>
      </c>
      <c r="H19" s="209"/>
      <c r="I19" s="358">
        <f>' PTO. PERIODO SUBVENCIONABLE'!K19</f>
        <v>0</v>
      </c>
      <c r="J19" s="358">
        <f>' PTO. PERIODO SUBVENCIONABLE'!L19</f>
        <v>0</v>
      </c>
      <c r="M19" s="556" t="str">
        <f>'PRESUPUESTO TOTAL'!C17</f>
        <v>a. Gestión de películas</v>
      </c>
      <c r="N19" s="556"/>
      <c r="O19" s="556"/>
      <c r="P19" s="556"/>
      <c r="Q19" s="556"/>
      <c r="R19" s="182">
        <f>'PRESUPUESTO ACEPTADO'!H9</f>
        <v>0</v>
      </c>
      <c r="S19" s="182">
        <f>'PRESUPUESTO ACEPTADO'!I9</f>
        <v>0</v>
      </c>
    </row>
    <row r="20" spans="1:19" s="1" customFormat="1" ht="15.75" x14ac:dyDescent="0.2">
      <c r="A20" s="69"/>
      <c r="B20" s="676" t="str">
        <f>'PRESUPUESTO TOTAL'!C20</f>
        <v>2. Gastos por subtitulado de copias</v>
      </c>
      <c r="C20" s="677"/>
      <c r="D20" s="677"/>
      <c r="E20" s="678"/>
      <c r="F20" s="358">
        <f>'PRESUPUESTO TOTAL'!K20</f>
        <v>0</v>
      </c>
      <c r="G20" s="358">
        <f>'PRESUPUESTO TOTAL'!L20</f>
        <v>0</v>
      </c>
      <c r="H20" s="209"/>
      <c r="I20" s="358">
        <f>' PTO. PERIODO SUBVENCIONABLE'!K20</f>
        <v>0</v>
      </c>
      <c r="J20" s="358">
        <f>' PTO. PERIODO SUBVENCIONABLE'!L20</f>
        <v>0</v>
      </c>
      <c r="M20" s="556" t="str">
        <f>'PRESUPUESTO TOTAL'!C24</f>
        <v>b. Edición de publicaciones</v>
      </c>
      <c r="N20" s="556"/>
      <c r="O20" s="556"/>
      <c r="P20" s="556"/>
      <c r="Q20" s="556"/>
      <c r="R20" s="182">
        <f>'PRESUPUESTO ACEPTADO'!H10</f>
        <v>0</v>
      </c>
      <c r="S20" s="182">
        <f>'PRESUPUESTO ACEPTADO'!I10</f>
        <v>0</v>
      </c>
    </row>
    <row r="21" spans="1:19" s="1" customFormat="1" ht="15.75" x14ac:dyDescent="0.2">
      <c r="A21" s="69"/>
      <c r="B21" s="676" t="str">
        <f>'PRESUPUESTO TOTAL'!C21</f>
        <v>3. Gastos de transporte de copias</v>
      </c>
      <c r="C21" s="677"/>
      <c r="D21" s="677"/>
      <c r="E21" s="678"/>
      <c r="F21" s="358">
        <f>'PRESUPUESTO TOTAL'!K21</f>
        <v>0</v>
      </c>
      <c r="G21" s="359">
        <f>'PRESUPUESTO TOTAL'!L21</f>
        <v>0</v>
      </c>
      <c r="H21" s="210"/>
      <c r="I21" s="358">
        <f>' PTO. PERIODO SUBVENCIONABLE'!K21</f>
        <v>0</v>
      </c>
      <c r="J21" s="358">
        <f>' PTO. PERIODO SUBVENCIONABLE'!L21</f>
        <v>0</v>
      </c>
      <c r="M21" s="556" t="str">
        <f>'PRESUPUESTO TOTAL'!C28</f>
        <v>c. Comunicación y prensa</v>
      </c>
      <c r="N21" s="556"/>
      <c r="O21" s="556"/>
      <c r="P21" s="556"/>
      <c r="Q21" s="556"/>
      <c r="R21" s="182">
        <f>'PRESUPUESTO ACEPTADO'!H11</f>
        <v>0</v>
      </c>
      <c r="S21" s="182">
        <f>'PRESUPUESTO ACEPTADO'!I11</f>
        <v>0</v>
      </c>
    </row>
    <row r="22" spans="1:19" s="1" customFormat="1" ht="15.75" x14ac:dyDescent="0.2">
      <c r="A22" s="60"/>
      <c r="B22" s="676" t="str">
        <f>'PRESUPUESTO TOTAL'!C22</f>
        <v>4. Gastos de alquileres de sala de exhibición</v>
      </c>
      <c r="C22" s="677"/>
      <c r="D22" s="677"/>
      <c r="E22" s="678"/>
      <c r="F22" s="358">
        <f>'PRESUPUESTO TOTAL'!K22</f>
        <v>0</v>
      </c>
      <c r="G22" s="359">
        <f>'PRESUPUESTO TOTAL'!L22</f>
        <v>0</v>
      </c>
      <c r="H22" s="210"/>
      <c r="I22" s="358">
        <f>' PTO. PERIODO SUBVENCIONABLE'!K22</f>
        <v>0</v>
      </c>
      <c r="J22" s="358">
        <f>' PTO. PERIODO SUBVENCIONABLE'!L22</f>
        <v>0</v>
      </c>
      <c r="K22" s="181"/>
      <c r="L22" s="211"/>
      <c r="M22" s="556" t="str">
        <f>'PRESUPUESTO TOTAL'!C33</f>
        <v>d. Publicidad y difusión</v>
      </c>
      <c r="N22" s="556"/>
      <c r="O22" s="556"/>
      <c r="P22" s="556"/>
      <c r="Q22" s="556"/>
      <c r="R22" s="182">
        <f>'PRESUPUESTO ACEPTADO'!H12</f>
        <v>0</v>
      </c>
      <c r="S22" s="182">
        <f>'PRESUPUESTO ACEPTADO'!I12</f>
        <v>0</v>
      </c>
    </row>
    <row r="23" spans="1:19" s="1" customFormat="1" ht="15.75" x14ac:dyDescent="0.2">
      <c r="A23" s="60"/>
      <c r="B23" s="31"/>
      <c r="C23" s="31"/>
      <c r="D23" s="31"/>
      <c r="E23" s="31"/>
      <c r="F23" s="31"/>
      <c r="G23" s="31"/>
      <c r="H23" s="212"/>
      <c r="I23" s="31"/>
      <c r="J23" s="31"/>
      <c r="K23" s="213"/>
      <c r="M23" s="556" t="str">
        <f>'PRESUPUESTO TOTAL'!C39</f>
        <v>e. Invitados (alojamiento, manutención, desplazamientos)</v>
      </c>
      <c r="N23" s="556"/>
      <c r="O23" s="556"/>
      <c r="P23" s="556"/>
      <c r="Q23" s="556"/>
      <c r="R23" s="182">
        <f>'PRESUPUESTO ACEPTADO'!H13</f>
        <v>0</v>
      </c>
      <c r="S23" s="182">
        <f>'PRESUPUESTO ACEPTADO'!I13</f>
        <v>0</v>
      </c>
    </row>
    <row r="24" spans="1:19" s="1" customFormat="1" ht="15.75" x14ac:dyDescent="0.2">
      <c r="A24" s="69"/>
      <c r="B24" s="31" t="str">
        <f>'PRESUPUESTO TOTAL'!C24</f>
        <v>b. Edición de publicaciones</v>
      </c>
      <c r="C24" s="31"/>
      <c r="D24" s="31"/>
      <c r="E24" s="31"/>
      <c r="F24" s="31"/>
      <c r="G24" s="31"/>
      <c r="H24" s="209"/>
      <c r="I24" s="31"/>
      <c r="J24" s="31"/>
      <c r="M24" s="556" t="str">
        <f>'PRESUPUESTO TOTAL'!C45</f>
        <v>f. Gastos vinculados a actividades online y procesos de digitalización</v>
      </c>
      <c r="N24" s="556"/>
      <c r="O24" s="556"/>
      <c r="P24" s="556"/>
      <c r="Q24" s="556"/>
      <c r="R24" s="182">
        <f>'PRESUPUESTO ACEPTADO'!H14</f>
        <v>0</v>
      </c>
      <c r="S24" s="182">
        <f>'PRESUPUESTO ACEPTADO'!I14</f>
        <v>0</v>
      </c>
    </row>
    <row r="25" spans="1:19" s="1" customFormat="1" ht="15.75" x14ac:dyDescent="0.2">
      <c r="A25" s="34"/>
      <c r="B25" s="206" t="s">
        <v>7</v>
      </c>
      <c r="C25" s="207"/>
      <c r="D25" s="207"/>
      <c r="E25" s="207"/>
      <c r="F25" s="208">
        <f>'PRESUPUESTO TOTAL'!K25</f>
        <v>0</v>
      </c>
      <c r="G25" s="206">
        <f>'PRESUPUESTO TOTAL'!L25</f>
        <v>0</v>
      </c>
      <c r="H25" s="205"/>
      <c r="I25" s="208">
        <f>' PTO. PERIODO SUBVENCIONABLE'!K25</f>
        <v>0</v>
      </c>
      <c r="J25" s="208">
        <f>' PTO. PERIODO SUBVENCIONABLE'!L25</f>
        <v>0</v>
      </c>
      <c r="M25" s="556" t="str">
        <f>'PRESUPUESTO TOTAL'!C51</f>
        <v>g. Gastos vinculados a la sostenibilidad y la conciliación</v>
      </c>
      <c r="N25" s="556"/>
      <c r="O25" s="556"/>
      <c r="P25" s="556"/>
      <c r="Q25" s="556"/>
      <c r="R25" s="182">
        <f>'PRESUPUESTO ACEPTADO'!H15</f>
        <v>0</v>
      </c>
      <c r="S25" s="182">
        <f>'PRESUPUESTO ACEPTADO'!I15</f>
        <v>0</v>
      </c>
    </row>
    <row r="26" spans="1:19" s="1" customFormat="1" ht="16.5" thickBot="1" x14ac:dyDescent="0.25">
      <c r="A26" s="69"/>
      <c r="B26" s="679" t="str">
        <f>'PRESUPUESTO TOTAL'!C26</f>
        <v>1. Gastos de edición de los programas de actividades</v>
      </c>
      <c r="C26" s="680"/>
      <c r="D26" s="680"/>
      <c r="E26" s="681"/>
      <c r="F26" s="358">
        <f>'PRESUPUESTO TOTAL'!K26</f>
        <v>0</v>
      </c>
      <c r="G26" s="359">
        <f>'PRESUPUESTO TOTAL'!L26</f>
        <v>0</v>
      </c>
      <c r="H26" s="209"/>
      <c r="I26" s="358">
        <f>' PTO. PERIODO SUBVENCIONABLE'!K26</f>
        <v>0</v>
      </c>
      <c r="J26" s="358">
        <f>' PTO. PERIODO SUBVENCIONABLE'!L26</f>
        <v>0</v>
      </c>
      <c r="M26" s="556" t="str">
        <f>'PRESUPUESTO TOTAL'!C60</f>
        <v>h. Gastos de contratación de medios externos</v>
      </c>
      <c r="N26" s="556"/>
      <c r="O26" s="556"/>
      <c r="P26" s="556"/>
      <c r="Q26" s="556"/>
      <c r="R26" s="183">
        <f>'PRESUPUESTO ACEPTADO'!H16</f>
        <v>0</v>
      </c>
      <c r="S26" s="183">
        <f>'PRESUPUESTO ACEPTADO'!I16</f>
        <v>0</v>
      </c>
    </row>
    <row r="27" spans="1:19" s="1" customFormat="1" ht="18" thickBot="1" x14ac:dyDescent="0.25">
      <c r="A27" s="69"/>
      <c r="B27" s="105"/>
      <c r="C27" s="105"/>
      <c r="D27" s="105"/>
      <c r="E27" s="105"/>
      <c r="F27" s="105"/>
      <c r="G27" s="105"/>
      <c r="H27" s="209"/>
      <c r="I27" s="31"/>
      <c r="J27" s="31"/>
      <c r="M27" s="554" t="s">
        <v>33</v>
      </c>
      <c r="N27" s="554"/>
      <c r="O27" s="554"/>
      <c r="P27" s="554"/>
      <c r="Q27" s="41"/>
      <c r="R27" s="185">
        <f>'PRESUPUESTO ACEPTADO'!H17</f>
        <v>0</v>
      </c>
      <c r="S27" s="186">
        <f>'PRESUPUESTO ACEPTADO'!I17</f>
        <v>0</v>
      </c>
    </row>
    <row r="28" spans="1:19" s="1" customFormat="1" ht="17.25" x14ac:dyDescent="0.2">
      <c r="A28" s="69"/>
      <c r="B28" s="370" t="str">
        <f>'PRESUPUESTO TOTAL'!C28</f>
        <v>c. Comunicación y prensa</v>
      </c>
      <c r="C28" s="370"/>
      <c r="D28" s="370"/>
      <c r="E28" s="370"/>
      <c r="F28" s="370"/>
      <c r="G28" s="370"/>
      <c r="H28" s="209"/>
      <c r="I28" s="31"/>
      <c r="J28" s="31"/>
      <c r="M28" s="44" t="str">
        <f>'PRESUPUESTO ACEPTADO'!C18</f>
        <v>j. Costes salariales y seguridad social de personal asalariado.</v>
      </c>
      <c r="N28" s="45" t="str">
        <f>'PRESUPUESTO ACEPTADO'!D18</f>
        <v>Limitado al 20% de la base de cálculo</v>
      </c>
      <c r="O28" s="46" t="str">
        <f>'PRESUPUESTO ACEPTADO'!E18</f>
        <v/>
      </c>
      <c r="P28" s="47"/>
      <c r="Q28" s="48"/>
      <c r="R28" s="184">
        <f>'PRESUPUESTO ACEPTADO'!H18</f>
        <v>0</v>
      </c>
      <c r="S28" s="184">
        <f>'PRESUPUESTO ACEPTADO'!I18</f>
        <v>0</v>
      </c>
    </row>
    <row r="29" spans="1:19" s="1" customFormat="1" ht="17.25" x14ac:dyDescent="0.2">
      <c r="A29" s="34"/>
      <c r="B29" s="206" t="s">
        <v>7</v>
      </c>
      <c r="C29" s="207"/>
      <c r="D29" s="207"/>
      <c r="E29" s="207"/>
      <c r="F29" s="208">
        <f>'PRESUPUESTO TOTAL'!K29</f>
        <v>0</v>
      </c>
      <c r="G29" s="206">
        <f>'PRESUPUESTO TOTAL'!L29</f>
        <v>0</v>
      </c>
      <c r="H29" s="205"/>
      <c r="I29" s="208">
        <f>' PTO. PERIODO SUBVENCIONABLE'!K29</f>
        <v>0</v>
      </c>
      <c r="J29" s="208">
        <f>' PTO. PERIODO SUBVENCIONABLE'!L29</f>
        <v>0</v>
      </c>
      <c r="M29" s="44" t="str">
        <f>'PRESUPUESTO TOTAL'!C64</f>
        <v>i. Gastos generales</v>
      </c>
      <c r="N29" s="45" t="str">
        <f>'PRESUPUESTO ACEPTADO'!D19</f>
        <v>Limitado al 5% de la base de cálculo</v>
      </c>
      <c r="O29" s="46" t="str">
        <f>'PRESUPUESTO ACEPTADO'!E19</f>
        <v/>
      </c>
      <c r="P29" s="47"/>
      <c r="Q29" s="48"/>
      <c r="R29" s="182">
        <f>'PRESUPUESTO ACEPTADO'!H19</f>
        <v>0</v>
      </c>
      <c r="S29" s="182">
        <f>'PRESUPUESTO ACEPTADO'!I19</f>
        <v>0</v>
      </c>
    </row>
    <row r="30" spans="1:19" s="1" customFormat="1" ht="17.25" x14ac:dyDescent="0.2">
      <c r="A30" s="69"/>
      <c r="B30" s="676" t="str">
        <f>'PRESUPUESTO TOTAL'!C30</f>
        <v>1. Gastos de contratación específica de agentes de prensa y comunicación</v>
      </c>
      <c r="C30" s="677"/>
      <c r="D30" s="677"/>
      <c r="E30" s="678"/>
      <c r="F30" s="358">
        <f>'PRESUPUESTO TOTAL'!K30</f>
        <v>0</v>
      </c>
      <c r="G30" s="359">
        <f>'PRESUPUESTO TOTAL'!L30</f>
        <v>0</v>
      </c>
      <c r="H30" s="209"/>
      <c r="I30" s="358">
        <f>' PTO. PERIODO SUBVENCIONABLE'!K30</f>
        <v>0</v>
      </c>
      <c r="J30" s="358">
        <f>' PTO. PERIODO SUBVENCIONABLE'!L30</f>
        <v>0</v>
      </c>
      <c r="M30" s="44" t="str">
        <f>'PRESUPUESTO TOTAL'!C73</f>
        <v>k. Intereses financieros y gastos de negociación</v>
      </c>
      <c r="N30" s="45" t="str">
        <f>'PRESUPUESTO ACEPTADO'!D20</f>
        <v>Limitado al 20% de la base de cálculo</v>
      </c>
      <c r="O30" s="46" t="str">
        <f>'PRESUPUESTO ACEPTADO'!E20</f>
        <v/>
      </c>
      <c r="P30" s="47"/>
      <c r="Q30" s="48"/>
      <c r="R30" s="182">
        <f>'PRESUPUESTO ACEPTADO'!H20</f>
        <v>0</v>
      </c>
      <c r="S30" s="182">
        <f>'PRESUPUESTO ACEPTADO'!I20</f>
        <v>0</v>
      </c>
    </row>
    <row r="31" spans="1:19" s="1" customFormat="1" ht="17.25" x14ac:dyDescent="0.2">
      <c r="A31" s="69"/>
      <c r="B31" s="676" t="str">
        <f>'PRESUPUESTO TOTAL'!C31</f>
        <v>2. Gastos de materiales para los medios de comunicación</v>
      </c>
      <c r="C31" s="677"/>
      <c r="D31" s="677"/>
      <c r="E31" s="678"/>
      <c r="F31" s="358">
        <f>'PRESUPUESTO TOTAL'!K31</f>
        <v>0</v>
      </c>
      <c r="G31" s="359">
        <f>'PRESUPUESTO TOTAL'!L31</f>
        <v>0</v>
      </c>
      <c r="H31" s="209"/>
      <c r="I31" s="358">
        <f>' PTO. PERIODO SUBVENCIONABLE'!K31</f>
        <v>0</v>
      </c>
      <c r="J31" s="358">
        <f>' PTO. PERIODO SUBVENCIONABLE'!L31</f>
        <v>0</v>
      </c>
      <c r="M31" s="370"/>
      <c r="N31" s="369"/>
      <c r="O31" s="51"/>
      <c r="P31" s="52"/>
      <c r="Q31" s="53"/>
      <c r="R31" s="54"/>
      <c r="S31" s="54"/>
    </row>
    <row r="32" spans="1:19" s="1" customFormat="1" ht="17.25" x14ac:dyDescent="0.2">
      <c r="A32" s="69"/>
      <c r="B32" s="105"/>
      <c r="C32" s="105"/>
      <c r="D32" s="105"/>
      <c r="E32" s="105"/>
      <c r="F32" s="105"/>
      <c r="G32" s="105"/>
      <c r="H32" s="209"/>
      <c r="I32" s="31"/>
      <c r="J32" s="31"/>
      <c r="M32" s="370" t="s">
        <v>35</v>
      </c>
      <c r="N32" s="369"/>
      <c r="O32" s="51"/>
      <c r="P32" s="52"/>
      <c r="Q32" s="53"/>
      <c r="R32" s="54"/>
      <c r="S32" s="54"/>
    </row>
    <row r="33" spans="1:19" s="1" customFormat="1" ht="17.25" x14ac:dyDescent="0.2">
      <c r="A33" s="69"/>
      <c r="B33" s="31" t="str">
        <f>'PRESUPUESTO TOTAL'!C33</f>
        <v>d. Publicidad y difusión</v>
      </c>
      <c r="C33" s="31"/>
      <c r="D33" s="31"/>
      <c r="E33" s="31"/>
      <c r="F33" s="31"/>
      <c r="G33" s="31"/>
      <c r="H33" s="209"/>
      <c r="I33" s="31"/>
      <c r="J33" s="31"/>
      <c r="M33" s="44" t="str">
        <f>M28</f>
        <v>j. Costes salariales y seguridad social de personal asalariado.</v>
      </c>
      <c r="N33" s="55" t="str">
        <f>'PRESUPUESTO ACEPTADO'!D23</f>
        <v/>
      </c>
      <c r="O33" s="56">
        <v>68</v>
      </c>
      <c r="P33" s="56">
        <v>64</v>
      </c>
      <c r="Q33" s="48"/>
      <c r="R33" s="36" t="str">
        <f>'PRESUPUESTO ACEPTADO'!H23</f>
        <v/>
      </c>
      <c r="S33" s="36" t="str">
        <f>'PRESUPUESTO ACEPTADO'!I23</f>
        <v/>
      </c>
    </row>
    <row r="34" spans="1:19" s="1" customFormat="1" ht="17.25" x14ac:dyDescent="0.2">
      <c r="A34" s="34"/>
      <c r="B34" s="206" t="s">
        <v>7</v>
      </c>
      <c r="C34" s="207"/>
      <c r="D34" s="207"/>
      <c r="E34" s="207"/>
      <c r="F34" s="208">
        <f>'PRESUPUESTO TOTAL'!K34</f>
        <v>0</v>
      </c>
      <c r="G34" s="206">
        <f>'PRESUPUESTO TOTAL'!L34</f>
        <v>0</v>
      </c>
      <c r="H34" s="205"/>
      <c r="I34" s="208">
        <f>' PTO. PERIODO SUBVENCIONABLE'!K34</f>
        <v>0</v>
      </c>
      <c r="J34" s="208">
        <f>' PTO. PERIODO SUBVENCIONABLE'!L34</f>
        <v>0</v>
      </c>
      <c r="M34" s="44" t="str">
        <f>M29</f>
        <v>i. Gastos generales</v>
      </c>
      <c r="N34" s="55" t="str">
        <f>'PRESUPUESTO ACEPTADO'!D24</f>
        <v/>
      </c>
      <c r="O34" s="56">
        <v>71.400000000000006</v>
      </c>
      <c r="P34" s="56">
        <v>64</v>
      </c>
      <c r="Q34" s="48"/>
      <c r="R34" s="36" t="str">
        <f>'PRESUPUESTO ACEPTADO'!H24</f>
        <v/>
      </c>
      <c r="S34" s="36" t="str">
        <f>'PRESUPUESTO ACEPTADO'!I24</f>
        <v/>
      </c>
    </row>
    <row r="35" spans="1:19" s="1" customFormat="1" ht="17.25" x14ac:dyDescent="0.2">
      <c r="A35" s="69"/>
      <c r="B35" s="676" t="str">
        <f>'PRESUPUESTO TOTAL'!C35</f>
        <v>1. Gastos de campañas publicitarias</v>
      </c>
      <c r="C35" s="677"/>
      <c r="D35" s="677"/>
      <c r="E35" s="678"/>
      <c r="F35" s="358">
        <f>'PRESUPUESTO TOTAL'!K35</f>
        <v>0</v>
      </c>
      <c r="G35" s="359">
        <f>'PRESUPUESTO TOTAL'!L35</f>
        <v>0</v>
      </c>
      <c r="H35" s="209"/>
      <c r="I35" s="358">
        <f>' PTO. PERIODO SUBVENCIONABLE'!K35</f>
        <v>0</v>
      </c>
      <c r="J35" s="358">
        <f>' PTO. PERIODO SUBVENCIONABLE'!L35</f>
        <v>0</v>
      </c>
      <c r="M35" s="44" t="str">
        <f>M30</f>
        <v>k. Intereses financieros y gastos de negociación</v>
      </c>
      <c r="N35" s="55" t="str">
        <f>'PRESUPUESTO ACEPTADO'!D25</f>
        <v/>
      </c>
      <c r="O35" s="175">
        <v>85</v>
      </c>
      <c r="P35" s="56">
        <v>77.599999999999994</v>
      </c>
      <c r="Q35" s="48"/>
      <c r="R35" s="36" t="str">
        <f>'PRESUPUESTO ACEPTADO'!H25</f>
        <v/>
      </c>
      <c r="S35" s="36" t="str">
        <f>'PRESUPUESTO ACEPTADO'!I25</f>
        <v/>
      </c>
    </row>
    <row r="36" spans="1:19" s="1" customFormat="1" ht="17.25" x14ac:dyDescent="0.2">
      <c r="A36" s="69"/>
      <c r="B36" s="676" t="str">
        <f>'PRESUPUESTO TOTAL'!C36</f>
        <v>2. Gastos de cartelería</v>
      </c>
      <c r="C36" s="677"/>
      <c r="D36" s="677"/>
      <c r="E36" s="678"/>
      <c r="F36" s="358">
        <f>'PRESUPUESTO TOTAL'!K36</f>
        <v>0</v>
      </c>
      <c r="G36" s="359">
        <f>'PRESUPUESTO TOTAL'!L36</f>
        <v>0</v>
      </c>
      <c r="H36" s="209"/>
      <c r="I36" s="358">
        <f>' PTO. PERIODO SUBVENCIONABLE'!K36</f>
        <v>0</v>
      </c>
      <c r="J36" s="358">
        <f>' PTO. PERIODO SUBVENCIONABLE'!L36</f>
        <v>0</v>
      </c>
      <c r="M36" s="554" t="s">
        <v>32</v>
      </c>
      <c r="N36" s="554"/>
      <c r="O36" s="554"/>
      <c r="P36" s="554"/>
      <c r="Q36" s="41"/>
      <c r="R36" s="57">
        <f>'PRESUPUESTO ACEPTADO'!H26</f>
        <v>0</v>
      </c>
      <c r="S36" s="57">
        <f>'PRESUPUESTO ACEPTADO'!I26</f>
        <v>0</v>
      </c>
    </row>
    <row r="37" spans="1:19" s="1" customFormat="1" ht="17.25" x14ac:dyDescent="0.2">
      <c r="A37" s="69"/>
      <c r="B37" s="676" t="str">
        <f>'PRESUPUESTO TOTAL'!C37</f>
        <v>3. Gastos de material promocional</v>
      </c>
      <c r="C37" s="677"/>
      <c r="D37" s="677"/>
      <c r="E37" s="678"/>
      <c r="F37" s="358">
        <f>'PRESUPUESTO TOTAL'!K37</f>
        <v>0</v>
      </c>
      <c r="G37" s="359">
        <f>'PRESUPUESTO TOTAL'!L37</f>
        <v>0</v>
      </c>
      <c r="H37" s="209"/>
      <c r="I37" s="358">
        <f>' PTO. PERIODO SUBVENCIONABLE'!K37</f>
        <v>0</v>
      </c>
      <c r="J37" s="358">
        <f>' PTO. PERIODO SUBVENCIONABLE'!L37</f>
        <v>0</v>
      </c>
      <c r="M37" s="370"/>
      <c r="N37" s="58"/>
      <c r="O37" s="59"/>
      <c r="P37" s="59"/>
      <c r="Q37" s="53"/>
      <c r="R37" s="54"/>
      <c r="S37" s="54"/>
    </row>
    <row r="38" spans="1:19" s="1" customFormat="1" ht="18" thickBot="1" x14ac:dyDescent="0.25">
      <c r="A38" s="69"/>
      <c r="B38" s="105"/>
      <c r="C38" s="105"/>
      <c r="D38" s="105"/>
      <c r="E38" s="105"/>
      <c r="F38" s="105"/>
      <c r="G38" s="105"/>
      <c r="H38" s="209"/>
      <c r="I38" s="31"/>
      <c r="J38" s="31"/>
      <c r="M38" s="62"/>
      <c r="N38" s="62"/>
      <c r="O38" s="62"/>
      <c r="P38" s="62"/>
      <c r="Q38" s="555"/>
      <c r="R38" s="555"/>
      <c r="S38" s="372"/>
    </row>
    <row r="39" spans="1:19" s="1" customFormat="1" ht="27" thickBot="1" x14ac:dyDescent="0.4">
      <c r="A39" s="69"/>
      <c r="B39" s="31" t="str">
        <f>'PRESUPUESTO TOTAL'!C39</f>
        <v>e. Invitados (alojamiento, manutención, desplazamientos)</v>
      </c>
      <c r="C39" s="31"/>
      <c r="D39" s="31"/>
      <c r="E39" s="31"/>
      <c r="F39" s="31"/>
      <c r="G39" s="31"/>
      <c r="H39" s="209"/>
      <c r="I39" s="31"/>
      <c r="J39" s="31"/>
      <c r="M39" s="214" t="s">
        <v>165</v>
      </c>
      <c r="O39" s="215" t="s">
        <v>221</v>
      </c>
      <c r="P39" s="216"/>
      <c r="Q39" s="217"/>
      <c r="R39" s="218" t="str">
        <f>'FINANCIACIÓN GARANTIZADA'!F63</f>
        <v/>
      </c>
    </row>
    <row r="40" spans="1:19" s="1" customFormat="1" ht="15.75" x14ac:dyDescent="0.2">
      <c r="A40" s="34"/>
      <c r="B40" s="206" t="s">
        <v>7</v>
      </c>
      <c r="C40" s="207"/>
      <c r="D40" s="207"/>
      <c r="E40" s="207"/>
      <c r="F40" s="208">
        <f>'PRESUPUESTO TOTAL'!K40</f>
        <v>0</v>
      </c>
      <c r="G40" s="206">
        <f>'PRESUPUESTO TOTAL'!L40</f>
        <v>0</v>
      </c>
      <c r="H40" s="205"/>
      <c r="I40" s="208">
        <f>' PTO. PERIODO SUBVENCIONABLE'!K40</f>
        <v>0</v>
      </c>
      <c r="J40" s="208">
        <f>' PTO. PERIODO SUBVENCIONABLE'!L40</f>
        <v>0</v>
      </c>
      <c r="O40" s="17" t="s">
        <v>166</v>
      </c>
      <c r="P40" s="17"/>
    </row>
    <row r="41" spans="1:19" s="1" customFormat="1" ht="15.75" x14ac:dyDescent="0.2">
      <c r="A41" s="69"/>
      <c r="B41" s="676" t="str">
        <f>'PRESUPUESTO TOTAL'!C41</f>
        <v>1. Gastos de alojamiento</v>
      </c>
      <c r="C41" s="677"/>
      <c r="D41" s="677"/>
      <c r="E41" s="678"/>
      <c r="F41" s="358">
        <f>'PRESUPUESTO TOTAL'!K41</f>
        <v>0</v>
      </c>
      <c r="G41" s="359">
        <f>'PRESUPUESTO TOTAL'!L41</f>
        <v>0</v>
      </c>
      <c r="H41" s="209"/>
      <c r="I41" s="358">
        <f>' PTO. PERIODO SUBVENCIONABLE'!K41</f>
        <v>0</v>
      </c>
      <c r="J41" s="358">
        <f>' PTO. PERIODO SUBVENCIONABLE'!L41</f>
        <v>0</v>
      </c>
      <c r="M41" s="89"/>
      <c r="N41" s="89"/>
      <c r="O41" s="89"/>
      <c r="P41" s="89"/>
      <c r="Q41" s="89"/>
      <c r="R41" s="89"/>
      <c r="S41" s="89"/>
    </row>
    <row r="42" spans="1:19" s="1" customFormat="1" ht="15.75" x14ac:dyDescent="0.2">
      <c r="A42" s="69"/>
      <c r="B42" s="676" t="str">
        <f>'PRESUPUESTO TOTAL'!C42</f>
        <v>2. Gastos de manutención</v>
      </c>
      <c r="C42" s="677"/>
      <c r="D42" s="677"/>
      <c r="E42" s="678"/>
      <c r="F42" s="358">
        <f>'PRESUPUESTO TOTAL'!K42</f>
        <v>0</v>
      </c>
      <c r="G42" s="359">
        <f>'PRESUPUESTO TOTAL'!L42</f>
        <v>0</v>
      </c>
      <c r="H42" s="209"/>
      <c r="I42" s="358">
        <f>' PTO. PERIODO SUBVENCIONABLE'!K42</f>
        <v>0</v>
      </c>
      <c r="J42" s="358">
        <f>' PTO. PERIODO SUBVENCIONABLE'!L42</f>
        <v>0</v>
      </c>
      <c r="M42" s="31" t="s">
        <v>25</v>
      </c>
      <c r="N42" s="101"/>
      <c r="O42" s="101"/>
      <c r="P42" s="101"/>
      <c r="Q42" s="101"/>
      <c r="R42" s="101"/>
      <c r="S42" s="224"/>
    </row>
    <row r="43" spans="1:19" s="1" customFormat="1" ht="15.75" x14ac:dyDescent="0.2">
      <c r="A43" s="69"/>
      <c r="B43" s="676" t="str">
        <f>'PRESUPUESTO TOTAL'!C43</f>
        <v>3. Gastos de desplazamiento</v>
      </c>
      <c r="C43" s="677"/>
      <c r="D43" s="677"/>
      <c r="E43" s="678"/>
      <c r="F43" s="358">
        <f>'PRESUPUESTO TOTAL'!K43</f>
        <v>0</v>
      </c>
      <c r="G43" s="359">
        <f>'PRESUPUESTO TOTAL'!L43</f>
        <v>0</v>
      </c>
      <c r="H43" s="209"/>
      <c r="I43" s="358">
        <f>' PTO. PERIODO SUBVENCIONABLE'!K43</f>
        <v>0</v>
      </c>
      <c r="J43" s="358">
        <f>' PTO. PERIODO SUBVENCIONABLE'!L43</f>
        <v>0</v>
      </c>
      <c r="M43" s="696" t="s">
        <v>14</v>
      </c>
      <c r="N43" s="697"/>
      <c r="O43" s="697"/>
      <c r="P43" s="697"/>
      <c r="Q43" s="698"/>
      <c r="R43" s="113"/>
      <c r="S43" s="208">
        <f>' PTO. PERIODO SUBVENCIONABLE'!J92</f>
        <v>0</v>
      </c>
    </row>
    <row r="44" spans="1:19" s="1" customFormat="1" ht="15.75" x14ac:dyDescent="0.2">
      <c r="A44" s="69"/>
      <c r="B44" s="370"/>
      <c r="C44" s="370"/>
      <c r="D44" s="370"/>
      <c r="E44" s="370"/>
      <c r="F44" s="370"/>
      <c r="G44" s="370"/>
      <c r="H44" s="209"/>
      <c r="I44" s="31"/>
      <c r="J44" s="31"/>
      <c r="M44" s="105"/>
      <c r="N44" s="105"/>
      <c r="O44" s="105"/>
      <c r="P44" s="105"/>
      <c r="Q44" s="105"/>
      <c r="R44" s="105"/>
      <c r="S44" s="105"/>
    </row>
    <row r="45" spans="1:19" s="1" customFormat="1" ht="15.75" x14ac:dyDescent="0.2">
      <c r="A45" s="69"/>
      <c r="B45" s="370" t="str">
        <f>'PRESUPUESTO TOTAL'!C45</f>
        <v>f. Gastos vinculados a actividades online y procesos de digitalización</v>
      </c>
      <c r="C45" s="370"/>
      <c r="D45" s="370"/>
      <c r="E45" s="370"/>
      <c r="F45" s="370"/>
      <c r="G45" s="370"/>
      <c r="H45" s="209"/>
      <c r="I45" s="31"/>
      <c r="J45" s="31"/>
      <c r="M45" s="31" t="s">
        <v>28</v>
      </c>
      <c r="N45" s="101"/>
      <c r="O45" s="101"/>
      <c r="P45" s="101"/>
      <c r="Q45" s="101"/>
      <c r="R45" s="105"/>
      <c r="S45" s="105"/>
    </row>
    <row r="46" spans="1:19" s="1" customFormat="1" ht="15.75" x14ac:dyDescent="0.2">
      <c r="A46" s="60"/>
      <c r="B46" s="206" t="s">
        <v>7</v>
      </c>
      <c r="C46" s="207"/>
      <c r="D46" s="207"/>
      <c r="E46" s="207"/>
      <c r="F46" s="208">
        <f>'PRESUPUESTO TOTAL'!K46</f>
        <v>0</v>
      </c>
      <c r="G46" s="206">
        <f>'PRESUPUESTO TOTAL'!L46</f>
        <v>0</v>
      </c>
      <c r="H46" s="209"/>
      <c r="I46" s="208">
        <f>' PTO. PERIODO SUBVENCIONABLE'!K46</f>
        <v>0</v>
      </c>
      <c r="J46" s="208">
        <f>' PTO. PERIODO SUBVENCIONABLE'!L46</f>
        <v>0</v>
      </c>
      <c r="M46" s="696" t="s">
        <v>14</v>
      </c>
      <c r="N46" s="697"/>
      <c r="O46" s="697"/>
      <c r="P46" s="697"/>
      <c r="Q46" s="698"/>
      <c r="R46" s="113"/>
      <c r="S46" s="106">
        <f>' PTO. PERIODO SUBVENCIONABLE'!J98</f>
        <v>0</v>
      </c>
    </row>
    <row r="47" spans="1:19" s="1" customFormat="1" ht="15.75" x14ac:dyDescent="0.2">
      <c r="A47" s="34"/>
      <c r="B47" s="688" t="str">
        <f>'PRESUPUESTO TOTAL'!C47</f>
        <v>1. Gastos por el alquiler para el uso de plataformas virtuales para actividades online</v>
      </c>
      <c r="C47" s="689"/>
      <c r="D47" s="689"/>
      <c r="E47" s="690"/>
      <c r="F47" s="358">
        <f>'PRESUPUESTO TOTAL'!K47</f>
        <v>0</v>
      </c>
      <c r="G47" s="359">
        <f>'PRESUPUESTO TOTAL'!L47</f>
        <v>0</v>
      </c>
      <c r="H47" s="209"/>
      <c r="I47" s="358">
        <f>' PTO. PERIODO SUBVENCIONABLE'!K47</f>
        <v>0</v>
      </c>
      <c r="J47" s="358">
        <f>' PTO. PERIODO SUBVENCIONABLE'!L47</f>
        <v>0</v>
      </c>
      <c r="M47" s="105"/>
      <c r="N47" s="105"/>
      <c r="O47" s="105"/>
      <c r="P47" s="105"/>
      <c r="Q47" s="105"/>
      <c r="R47" s="105"/>
      <c r="S47" s="105"/>
    </row>
    <row r="48" spans="1:19" s="1" customFormat="1" ht="25.5" customHeight="1" x14ac:dyDescent="0.2">
      <c r="A48" s="69"/>
      <c r="B48" s="688" t="str">
        <f>'PRESUPUESTO TOTAL'!C48</f>
        <v>2. Gastos por el alojamiento virtual de contenidos relacionados con los proyectos o profesionales seleccionados en las actividades programadas</v>
      </c>
      <c r="C48" s="689"/>
      <c r="D48" s="689"/>
      <c r="E48" s="690"/>
      <c r="F48" s="358">
        <f>'PRESUPUESTO TOTAL'!K48</f>
        <v>0</v>
      </c>
      <c r="G48" s="359">
        <f>'PRESUPUESTO TOTAL'!L48</f>
        <v>0</v>
      </c>
      <c r="H48" s="209"/>
      <c r="I48" s="358">
        <f>' PTO. PERIODO SUBVENCIONABLE'!K48</f>
        <v>0</v>
      </c>
      <c r="J48" s="358">
        <f>' PTO. PERIODO SUBVENCIONABLE'!L48</f>
        <v>0</v>
      </c>
      <c r="M48" s="31" t="s">
        <v>132</v>
      </c>
      <c r="N48" s="101"/>
      <c r="O48" s="101"/>
      <c r="P48" s="101"/>
      <c r="Q48" s="101"/>
      <c r="R48" s="105"/>
      <c r="S48" s="105"/>
    </row>
    <row r="49" spans="1:19" s="1" customFormat="1" ht="25.5" customHeight="1" x14ac:dyDescent="0.2">
      <c r="A49" s="69"/>
      <c r="B49" s="688" t="str">
        <f>'PRESUPUESTO TOTAL'!C49</f>
        <v>3. Aplicación de tecnología IA a las actividades, estudios de marketing, testeo con el público asistente y detección de nuevos públicos</v>
      </c>
      <c r="C49" s="689"/>
      <c r="D49" s="689"/>
      <c r="E49" s="690"/>
      <c r="F49" s="358">
        <f>'PRESUPUESTO TOTAL'!K49</f>
        <v>0</v>
      </c>
      <c r="G49" s="359">
        <f>'PRESUPUESTO TOTAL'!L49</f>
        <v>0</v>
      </c>
      <c r="H49" s="209"/>
      <c r="I49" s="358">
        <f>' PTO. PERIODO SUBVENCIONABLE'!K49</f>
        <v>0</v>
      </c>
      <c r="J49" s="358">
        <f>' PTO. PERIODO SUBVENCIONABLE'!L49</f>
        <v>0</v>
      </c>
      <c r="M49" s="696" t="s">
        <v>14</v>
      </c>
      <c r="N49" s="697"/>
      <c r="O49" s="697"/>
      <c r="P49" s="697"/>
      <c r="Q49" s="698"/>
      <c r="R49" s="113"/>
      <c r="S49" s="106">
        <f>' PTO. PERIODO SUBVENCIONABLE'!J106</f>
        <v>0</v>
      </c>
    </row>
    <row r="50" spans="1:19" s="1" customFormat="1" ht="15.75" x14ac:dyDescent="0.2">
      <c r="A50" s="69"/>
      <c r="B50" s="105"/>
      <c r="C50" s="105"/>
      <c r="D50" s="105"/>
      <c r="E50" s="105"/>
      <c r="F50" s="105"/>
      <c r="G50" s="105"/>
      <c r="H50" s="209"/>
      <c r="I50" s="31"/>
      <c r="J50" s="31"/>
      <c r="M50" s="105"/>
      <c r="N50" s="105"/>
      <c r="O50" s="105"/>
      <c r="P50" s="105"/>
      <c r="Q50" s="105"/>
      <c r="R50" s="105"/>
      <c r="S50" s="105"/>
    </row>
    <row r="51" spans="1:19" s="1" customFormat="1" ht="15.75" x14ac:dyDescent="0.2">
      <c r="A51" s="69"/>
      <c r="B51" s="31" t="str">
        <f>'PRESUPUESTO TOTAL'!C51</f>
        <v>g. Gastos vinculados a la sostenibilidad y la conciliación</v>
      </c>
      <c r="C51" s="31"/>
      <c r="D51" s="31"/>
      <c r="E51" s="31"/>
      <c r="F51" s="31"/>
      <c r="G51" s="31"/>
      <c r="H51" s="209"/>
      <c r="I51" s="31"/>
      <c r="J51" s="31"/>
      <c r="M51" s="31" t="s">
        <v>133</v>
      </c>
      <c r="N51" s="101"/>
      <c r="O51" s="101"/>
      <c r="P51" s="101"/>
      <c r="Q51" s="101"/>
      <c r="R51" s="173" t="s">
        <v>124</v>
      </c>
      <c r="S51" s="173" t="s">
        <v>123</v>
      </c>
    </row>
    <row r="52" spans="1:19" s="1" customFormat="1" x14ac:dyDescent="0.2">
      <c r="A52" s="69"/>
      <c r="B52" s="206" t="s">
        <v>7</v>
      </c>
      <c r="C52" s="207"/>
      <c r="D52" s="207"/>
      <c r="E52" s="207"/>
      <c r="F52" s="208">
        <f>'PRESUPUESTO TOTAL'!K52</f>
        <v>0</v>
      </c>
      <c r="G52" s="208">
        <f>'PRESUPUESTO TOTAL'!L52</f>
        <v>0</v>
      </c>
      <c r="H52" s="209"/>
      <c r="I52" s="208">
        <f>' PTO. PERIODO SUBVENCIONABLE'!K52</f>
        <v>0</v>
      </c>
      <c r="J52" s="208">
        <f>' PTO. PERIODO SUBVENCIONABLE'!L52</f>
        <v>0</v>
      </c>
      <c r="M52" s="696" t="s">
        <v>14</v>
      </c>
      <c r="N52" s="697"/>
      <c r="O52" s="697"/>
      <c r="P52" s="697"/>
      <c r="Q52" s="698"/>
      <c r="R52" s="103">
        <f>' PTO. PERIODO SUBVENCIONABLE'!I114</f>
        <v>0</v>
      </c>
      <c r="S52" s="103">
        <f>' PTO. PERIODO SUBVENCIONABLE'!J114</f>
        <v>0</v>
      </c>
    </row>
    <row r="53" spans="1:19" s="1" customFormat="1" x14ac:dyDescent="0.2">
      <c r="A53" s="69"/>
      <c r="B53" s="676" t="str">
        <f>'PRESUPUESTO TOTAL'!C53</f>
        <v>1. Los gastos relacionados con planes de conciliación y sostenibilidad contratados a terceros</v>
      </c>
      <c r="C53" s="677"/>
      <c r="D53" s="677"/>
      <c r="E53" s="678"/>
      <c r="F53" s="358">
        <f>'PRESUPUESTO TOTAL'!K53</f>
        <v>0</v>
      </c>
      <c r="G53" s="358">
        <f>'PRESUPUESTO TOTAL'!L53</f>
        <v>0</v>
      </c>
      <c r="H53" s="209"/>
      <c r="I53" s="358">
        <f>' PTO. PERIODO SUBVENCIONABLE'!K53</f>
        <v>0</v>
      </c>
      <c r="J53" s="358">
        <f>' PTO. PERIODO SUBVENCIONABLE'!L53</f>
        <v>0</v>
      </c>
      <c r="M53" s="105"/>
      <c r="N53" s="105"/>
      <c r="O53" s="105"/>
      <c r="P53" s="105"/>
      <c r="Q53" s="105"/>
      <c r="R53" s="105"/>
      <c r="S53" s="105"/>
    </row>
    <row r="54" spans="1:19" s="1" customFormat="1" ht="15.75" x14ac:dyDescent="0.2">
      <c r="A54" s="69"/>
      <c r="B54" s="676" t="str">
        <f>'PRESUPUESTO TOTAL'!C54</f>
        <v>2. Actividades de formación en materia de sostenibilidad</v>
      </c>
      <c r="C54" s="677"/>
      <c r="D54" s="677"/>
      <c r="E54" s="678"/>
      <c r="F54" s="358">
        <f>'PRESUPUESTO TOTAL'!K54</f>
        <v>0</v>
      </c>
      <c r="G54" s="358">
        <f>'PRESUPUESTO TOTAL'!L54</f>
        <v>0</v>
      </c>
      <c r="H54" s="209"/>
      <c r="I54" s="358">
        <f>' PTO. PERIODO SUBVENCIONABLE'!K54</f>
        <v>0</v>
      </c>
      <c r="J54" s="358">
        <f>' PTO. PERIODO SUBVENCIONABLE'!L54</f>
        <v>0</v>
      </c>
      <c r="M54" s="31" t="s">
        <v>134</v>
      </c>
      <c r="N54" s="101"/>
      <c r="O54" s="101"/>
      <c r="P54" s="101"/>
      <c r="Q54" s="101"/>
      <c r="R54" s="101"/>
      <c r="S54" s="101"/>
    </row>
    <row r="55" spans="1:19" s="1" customFormat="1" x14ac:dyDescent="0.2">
      <c r="A55" s="69"/>
      <c r="B55" s="676" t="str">
        <f>'PRESUPUESTO TOTAL'!C55</f>
        <v>3. Obtención de certificaciones de sostenibilidad por organismos reconocidos</v>
      </c>
      <c r="C55" s="677"/>
      <c r="D55" s="677"/>
      <c r="E55" s="678"/>
      <c r="F55" s="358">
        <f>'PRESUPUESTO TOTAL'!K55</f>
        <v>0</v>
      </c>
      <c r="G55" s="358">
        <f>'PRESUPUESTO TOTAL'!L55</f>
        <v>0</v>
      </c>
      <c r="H55" s="209"/>
      <c r="I55" s="358">
        <f>' PTO. PERIODO SUBVENCIONABLE'!K55</f>
        <v>0</v>
      </c>
      <c r="J55" s="358">
        <f>' PTO. PERIODO SUBVENCIONABLE'!L55</f>
        <v>0</v>
      </c>
      <c r="M55" s="696" t="s">
        <v>14</v>
      </c>
      <c r="N55" s="697"/>
      <c r="O55" s="697"/>
      <c r="P55" s="697"/>
      <c r="Q55" s="698"/>
      <c r="R55" s="106">
        <f>' PTO. PERIODO SUBVENCIONABLE'!I123</f>
        <v>0</v>
      </c>
      <c r="S55" s="106">
        <f>' PTO. PERIODO SUBVENCIONABLE'!J123</f>
        <v>0</v>
      </c>
    </row>
    <row r="56" spans="1:19" s="1" customFormat="1" x14ac:dyDescent="0.2">
      <c r="A56" s="69"/>
      <c r="B56" s="676" t="str">
        <f>'PRESUPUESTO TOTAL'!C56</f>
        <v>4. Contratación de proveedores de servicios de mensajería certificados como ecológicos</v>
      </c>
      <c r="C56" s="677"/>
      <c r="D56" s="677"/>
      <c r="E56" s="678"/>
      <c r="F56" s="358">
        <f>'PRESUPUESTO TOTAL'!K56</f>
        <v>0</v>
      </c>
      <c r="G56" s="358">
        <f>'PRESUPUESTO TOTAL'!L56</f>
        <v>0</v>
      </c>
      <c r="H56" s="209"/>
      <c r="I56" s="358">
        <f>' PTO. PERIODO SUBVENCIONABLE'!K56</f>
        <v>0</v>
      </c>
      <c r="J56" s="358">
        <f>' PTO. PERIODO SUBVENCIONABLE'!L56</f>
        <v>0</v>
      </c>
      <c r="M56" s="169" t="s">
        <v>167</v>
      </c>
      <c r="N56" s="169"/>
      <c r="O56" s="170"/>
      <c r="P56" s="170"/>
      <c r="Q56" s="171"/>
      <c r="R56" s="172">
        <f>' PTO. PERIODO SUBVENCIONABLE'!I124</f>
        <v>0</v>
      </c>
      <c r="S56" s="172">
        <f>' PTO. PERIODO SUBVENCIONABLE'!J124</f>
        <v>0</v>
      </c>
    </row>
    <row r="57" spans="1:19" s="1" customFormat="1" x14ac:dyDescent="0.2">
      <c r="A57" s="69"/>
      <c r="B57" s="676" t="str">
        <f>'PRESUPUESTO TOTAL'!C57</f>
        <v>5. Instalación de contenedores y puntos limpios que favorezcan el reciclaje y la reutilización</v>
      </c>
      <c r="C57" s="677"/>
      <c r="D57" s="677"/>
      <c r="E57" s="678"/>
      <c r="F57" s="358">
        <f>'PRESUPUESTO TOTAL'!K57</f>
        <v>0</v>
      </c>
      <c r="G57" s="358">
        <f>'PRESUPUESTO TOTAL'!L57</f>
        <v>0</v>
      </c>
      <c r="H57" s="209"/>
      <c r="I57" s="358">
        <f>' PTO. PERIODO SUBVENCIONABLE'!K57</f>
        <v>0</v>
      </c>
      <c r="J57" s="358">
        <f>' PTO. PERIODO SUBVENCIONABLE'!L57</f>
        <v>0</v>
      </c>
      <c r="M57" s="105"/>
      <c r="N57" s="105"/>
      <c r="O57" s="105"/>
      <c r="P57" s="105"/>
      <c r="Q57" s="105"/>
      <c r="R57" s="105"/>
      <c r="S57" s="105"/>
    </row>
    <row r="58" spans="1:19" s="1" customFormat="1" ht="15.75" x14ac:dyDescent="0.2">
      <c r="A58" s="69"/>
      <c r="B58" s="676" t="str">
        <f>'PRESUPUESTO TOTAL'!C58</f>
        <v>6. Realización de acciones para la compensación del impacto ambiental de la actividad subvencionable</v>
      </c>
      <c r="C58" s="677"/>
      <c r="D58" s="677"/>
      <c r="E58" s="678"/>
      <c r="F58" s="358">
        <f>'PRESUPUESTO TOTAL'!K58</f>
        <v>0</v>
      </c>
      <c r="G58" s="358">
        <f>'PRESUPUESTO TOTAL'!L58</f>
        <v>0</v>
      </c>
      <c r="H58" s="209"/>
      <c r="I58" s="358">
        <f>' PTO. PERIODO SUBVENCIONABLE'!K58</f>
        <v>0</v>
      </c>
      <c r="J58" s="358">
        <f>' PTO. PERIODO SUBVENCIONABLE'!L58</f>
        <v>0</v>
      </c>
      <c r="M58" s="31" t="s">
        <v>135</v>
      </c>
      <c r="N58" s="101"/>
      <c r="O58" s="101"/>
      <c r="P58" s="101"/>
      <c r="Q58" s="101"/>
      <c r="R58" s="101"/>
      <c r="S58" s="101"/>
    </row>
    <row r="59" spans="1:19" s="1" customFormat="1" ht="15.75" x14ac:dyDescent="0.2">
      <c r="A59" s="69"/>
      <c r="B59" s="105"/>
      <c r="C59" s="105"/>
      <c r="D59" s="105"/>
      <c r="E59" s="105"/>
      <c r="F59" s="105"/>
      <c r="G59" s="105"/>
      <c r="H59" s="209"/>
      <c r="I59" s="31"/>
      <c r="J59" s="31"/>
      <c r="M59" s="696" t="s">
        <v>14</v>
      </c>
      <c r="N59" s="697"/>
      <c r="O59" s="697"/>
      <c r="P59" s="697"/>
      <c r="Q59" s="698"/>
      <c r="R59" s="113"/>
      <c r="S59" s="179">
        <f>' PTO. PERIODO SUBVENCIONABLE'!J132</f>
        <v>0</v>
      </c>
    </row>
    <row r="60" spans="1:19" s="1" customFormat="1" ht="15.75" x14ac:dyDescent="0.2">
      <c r="A60" s="69"/>
      <c r="B60" s="31" t="str">
        <f>'PRESUPUESTO TOTAL'!C60</f>
        <v>h. Gastos de contratación de medios externos</v>
      </c>
      <c r="C60" s="31"/>
      <c r="D60" s="31"/>
      <c r="E60" s="31"/>
      <c r="F60" s="31"/>
      <c r="G60" s="31"/>
      <c r="H60" s="209"/>
      <c r="I60" s="31"/>
      <c r="J60" s="31"/>
      <c r="M60" s="117"/>
      <c r="N60" s="117"/>
      <c r="O60" s="117"/>
      <c r="P60" s="117"/>
      <c r="Q60" s="117"/>
      <c r="R60" s="117"/>
      <c r="S60" s="117"/>
    </row>
    <row r="61" spans="1:19" s="1" customFormat="1" ht="18.75" x14ac:dyDescent="0.2">
      <c r="A61" s="69"/>
      <c r="B61" s="206" t="s">
        <v>7</v>
      </c>
      <c r="C61" s="207"/>
      <c r="D61" s="207"/>
      <c r="E61" s="207"/>
      <c r="F61" s="208">
        <f>'PRESUPUESTO TOTAL'!K61</f>
        <v>0</v>
      </c>
      <c r="G61" s="208">
        <f>'PRESUPUESTO TOTAL'!L61</f>
        <v>0</v>
      </c>
      <c r="H61" s="209"/>
      <c r="I61" s="208">
        <f>' PTO. PERIODO SUBVENCIONABLE'!K61</f>
        <v>0</v>
      </c>
      <c r="J61" s="208">
        <f>' PTO. PERIODO SUBVENCIONABLE'!L61</f>
        <v>0</v>
      </c>
      <c r="M61" s="371" t="s">
        <v>8</v>
      </c>
      <c r="N61" s="371"/>
      <c r="O61" s="371"/>
      <c r="P61" s="371"/>
      <c r="Q61" s="371"/>
      <c r="R61" s="371"/>
      <c r="S61" s="174">
        <f>SUM(S43,S55,S59,S52,S49,S46)</f>
        <v>0</v>
      </c>
    </row>
    <row r="62" spans="1:19" s="1" customFormat="1" ht="38.25" customHeight="1" x14ac:dyDescent="0.2">
      <c r="A62" s="69"/>
      <c r="B62" s="682" t="str">
        <f>'PRESUPUESTO TOTAL'!C62</f>
        <v>Gastos como honorarios del equipo artístico, alquileres de espacios, alquileres de equipos y medios materiales necesarios para la producción y ejecución del proyecto</v>
      </c>
      <c r="C62" s="683"/>
      <c r="D62" s="683"/>
      <c r="E62" s="684"/>
      <c r="F62" s="358">
        <f>'PRESUPUESTO TOTAL'!K62</f>
        <v>0</v>
      </c>
      <c r="G62" s="358">
        <f>'PRESUPUESTO TOTAL'!L62</f>
        <v>0</v>
      </c>
      <c r="H62" s="205"/>
      <c r="I62" s="358">
        <f>' PTO. PERIODO SUBVENCIONABLE'!K62</f>
        <v>0</v>
      </c>
      <c r="J62" s="358">
        <f>' PTO. PERIODO SUBVENCIONABLE'!L62</f>
        <v>0</v>
      </c>
    </row>
    <row r="63" spans="1:19" s="1" customFormat="1" ht="52.5" customHeight="1" x14ac:dyDescent="0.2">
      <c r="A63" s="69"/>
      <c r="B63" s="105"/>
      <c r="C63" s="105"/>
      <c r="D63" s="105"/>
      <c r="E63" s="105"/>
      <c r="F63" s="105"/>
      <c r="G63" s="105"/>
      <c r="H63" s="209"/>
      <c r="I63" s="31"/>
      <c r="J63" s="31"/>
    </row>
    <row r="64" spans="1:19" s="1" customFormat="1" ht="15.75" x14ac:dyDescent="0.2">
      <c r="A64" s="69"/>
      <c r="B64" s="31" t="str">
        <f>'PRESUPUESTO TOTAL'!C64</f>
        <v>i. Gastos generales</v>
      </c>
      <c r="C64" s="31"/>
      <c r="D64" s="31"/>
      <c r="E64" s="31"/>
      <c r="F64" s="31"/>
      <c r="G64" s="31"/>
      <c r="H64" s="209"/>
      <c r="I64" s="31"/>
      <c r="J64" s="31"/>
    </row>
    <row r="65" spans="1:14" s="1" customFormat="1" x14ac:dyDescent="0.2">
      <c r="A65" s="60"/>
      <c r="B65" s="206" t="s">
        <v>7</v>
      </c>
      <c r="C65" s="207"/>
      <c r="D65" s="207"/>
      <c r="E65" s="207"/>
      <c r="F65" s="208">
        <f>'PRESUPUESTO TOTAL'!K65</f>
        <v>0</v>
      </c>
      <c r="G65" s="208">
        <f>'PRESUPUESTO TOTAL'!L65</f>
        <v>0</v>
      </c>
      <c r="H65" s="209"/>
      <c r="I65" s="208">
        <f>' PTO. PERIODO SUBVENCIONABLE'!K65</f>
        <v>0</v>
      </c>
      <c r="J65" s="208">
        <f>' PTO. PERIODO SUBVENCIONABLE'!L65</f>
        <v>0</v>
      </c>
    </row>
    <row r="66" spans="1:14" s="1" customFormat="1" ht="15.75" x14ac:dyDescent="0.2">
      <c r="A66" s="34"/>
      <c r="B66" s="679" t="str">
        <f>'PRESUPUESTO TOTAL'!C66</f>
        <v>Gastos generales que, sin ser imputables al festival, son necesarios para que la actividad se lleve a cabo</v>
      </c>
      <c r="C66" s="680"/>
      <c r="D66" s="680"/>
      <c r="E66" s="681"/>
      <c r="F66" s="358">
        <f>'PRESUPUESTO TOTAL'!K66</f>
        <v>0</v>
      </c>
      <c r="G66" s="358">
        <f>'PRESUPUESTO TOTAL'!L66</f>
        <v>0</v>
      </c>
      <c r="H66" s="205"/>
      <c r="I66" s="358">
        <f>' PTO. PERIODO SUBVENCIONABLE'!K66</f>
        <v>0</v>
      </c>
      <c r="J66" s="358">
        <f>' PTO. PERIODO SUBVENCIONABLE'!L66</f>
        <v>0</v>
      </c>
    </row>
    <row r="67" spans="1:14" s="1" customFormat="1" ht="12.75" customHeight="1" x14ac:dyDescent="0.2">
      <c r="A67" s="69"/>
      <c r="B67" s="105"/>
      <c r="C67" s="105"/>
      <c r="D67" s="105"/>
      <c r="E67" s="105"/>
      <c r="F67" s="105"/>
      <c r="G67" s="105"/>
      <c r="H67" s="209"/>
      <c r="I67" s="31"/>
      <c r="J67" s="31"/>
    </row>
    <row r="68" spans="1:14" s="1" customFormat="1" ht="12.75" customHeight="1" x14ac:dyDescent="0.2">
      <c r="A68" s="69"/>
      <c r="B68" s="31" t="str">
        <f>'PRESUPUESTO TOTAL'!C68</f>
        <v>j. Costes salariales y seguridad social de personal asalariado.</v>
      </c>
      <c r="C68" s="31"/>
      <c r="D68" s="31"/>
      <c r="E68" s="31"/>
      <c r="F68" s="31"/>
      <c r="G68" s="31"/>
      <c r="H68" s="209"/>
      <c r="I68" s="31"/>
      <c r="J68" s="31"/>
    </row>
    <row r="69" spans="1:14" s="1" customFormat="1" x14ac:dyDescent="0.2">
      <c r="A69" s="60"/>
      <c r="B69" s="219" t="s">
        <v>7</v>
      </c>
      <c r="C69" s="220"/>
      <c r="D69" s="220"/>
      <c r="E69" s="220"/>
      <c r="F69" s="208">
        <f>'PRESUPUESTO TOTAL'!K69</f>
        <v>0</v>
      </c>
      <c r="G69" s="208">
        <f>'PRESUPUESTO TOTAL'!L69</f>
        <v>0</v>
      </c>
      <c r="H69" s="209"/>
      <c r="I69" s="208">
        <f>' PTO. PERIODO SUBVENCIONABLE'!K69</f>
        <v>0</v>
      </c>
      <c r="J69" s="208">
        <f>' PTO. PERIODO SUBVENCIONABLE'!L69</f>
        <v>0</v>
      </c>
    </row>
    <row r="70" spans="1:14" s="1" customFormat="1" ht="31.5" customHeight="1" x14ac:dyDescent="0.2">
      <c r="A70" s="37"/>
      <c r="B70" s="682" t="str">
        <f>'PRESUPUESTO TOTAL'!C70</f>
        <v>Costes salariales y seguridad social del personal contratado por la entidad beneficiaria necesarios para la puesta en marcha del proyecto, en la medida proporcional a su dedicación</v>
      </c>
      <c r="C70" s="683"/>
      <c r="D70" s="683"/>
      <c r="E70" s="684"/>
      <c r="F70" s="358">
        <f>'PRESUPUESTO TOTAL'!K70</f>
        <v>0</v>
      </c>
      <c r="G70" s="358">
        <f>'PRESUPUESTO TOTAL'!L70</f>
        <v>0</v>
      </c>
      <c r="H70" s="205"/>
      <c r="I70" s="31"/>
      <c r="J70" s="31"/>
    </row>
    <row r="71" spans="1:14" s="1" customFormat="1" ht="15.75" x14ac:dyDescent="0.2">
      <c r="A71" s="64"/>
      <c r="B71" s="31"/>
      <c r="C71" s="31"/>
      <c r="D71" s="31"/>
      <c r="E71" s="31"/>
      <c r="F71" s="31"/>
      <c r="G71" s="31"/>
      <c r="H71" s="209"/>
      <c r="I71" s="31"/>
      <c r="J71" s="31"/>
    </row>
    <row r="72" spans="1:14" s="1" customFormat="1" ht="15.75" x14ac:dyDescent="0.2">
      <c r="A72" s="64"/>
      <c r="B72" s="31"/>
      <c r="C72" s="31"/>
      <c r="D72" s="31"/>
      <c r="E72" s="31"/>
      <c r="F72" s="31"/>
      <c r="G72" s="31"/>
      <c r="H72" s="209"/>
      <c r="I72" s="31"/>
      <c r="J72" s="31"/>
      <c r="M72" s="66"/>
      <c r="N72" s="66"/>
    </row>
    <row r="73" spans="1:14" s="1" customFormat="1" ht="15.75" x14ac:dyDescent="0.2">
      <c r="A73" s="60"/>
      <c r="B73" s="31" t="str">
        <f>'PRESUPUESTO TOTAL'!C73</f>
        <v>k. Intereses financieros y gastos de negociación</v>
      </c>
      <c r="C73" s="31"/>
      <c r="D73" s="31"/>
      <c r="E73" s="31"/>
      <c r="F73" s="31"/>
      <c r="G73" s="31"/>
      <c r="H73" s="209"/>
      <c r="I73" s="31"/>
      <c r="J73" s="31"/>
    </row>
    <row r="74" spans="1:14" s="1" customFormat="1" ht="15.75" x14ac:dyDescent="0.2">
      <c r="A74" s="34"/>
      <c r="B74" s="206" t="s">
        <v>7</v>
      </c>
      <c r="C74" s="207"/>
      <c r="D74" s="207"/>
      <c r="E74" s="207"/>
      <c r="F74" s="208">
        <f>'PRESUPUESTO TOTAL'!K74</f>
        <v>0</v>
      </c>
      <c r="G74" s="208">
        <f>'PRESUPUESTO TOTAL'!L74</f>
        <v>0</v>
      </c>
      <c r="I74" s="208">
        <f>' PTO. PERIODO SUBVENCIONABLE'!K73</f>
        <v>0</v>
      </c>
      <c r="J74" s="208">
        <f>' PTO. PERIODO SUBVENCIONABLE'!L73</f>
        <v>0</v>
      </c>
    </row>
    <row r="75" spans="1:14" s="1" customFormat="1" ht="15.75" x14ac:dyDescent="0.2">
      <c r="A75" s="34"/>
      <c r="B75" s="676" t="str">
        <f>'PRESUPUESTO TOTAL'!C75</f>
        <v xml:space="preserve">1. Intereses financieros y gastos de negociación de los préstamos para la financiación del desarrollo del proyecto </v>
      </c>
      <c r="C75" s="677"/>
      <c r="D75" s="677"/>
      <c r="E75" s="678"/>
      <c r="F75" s="358">
        <f>'PRESUPUESTO TOTAL'!K75</f>
        <v>0</v>
      </c>
      <c r="G75" s="358">
        <f>'PRESUPUESTO TOTAL'!L75</f>
        <v>0</v>
      </c>
      <c r="I75" s="358">
        <f>' PTO. PERIODO SUBVENCIONABLE'!K74</f>
        <v>0</v>
      </c>
      <c r="J75" s="358">
        <f>' PTO. PERIODO SUBVENCIONABLE'!L74</f>
        <v>0</v>
      </c>
    </row>
    <row r="76" spans="1:14" s="1" customFormat="1" ht="15.75" x14ac:dyDescent="0.2">
      <c r="A76" s="34"/>
      <c r="B76" s="676">
        <f>'PRESUPUESTO TOTAL'!C76</f>
        <v>0</v>
      </c>
      <c r="C76" s="677"/>
      <c r="D76" s="677"/>
      <c r="E76" s="678"/>
      <c r="F76" s="358">
        <f>'PRESUPUESTO TOTAL'!K76</f>
        <v>0</v>
      </c>
      <c r="G76" s="358">
        <f>'PRESUPUESTO TOTAL'!L76</f>
        <v>0</v>
      </c>
      <c r="I76" s="358">
        <f>' PTO. PERIODO SUBVENCIONABLE'!K75</f>
        <v>0</v>
      </c>
      <c r="J76" s="358">
        <f>' PTO. PERIODO SUBVENCIONABLE'!L75</f>
        <v>0</v>
      </c>
    </row>
    <row r="77" spans="1:14" s="1" customFormat="1" ht="15.75" x14ac:dyDescent="0.2">
      <c r="A77" s="34"/>
      <c r="B77" s="676">
        <f>'PRESUPUESTO TOTAL'!C77</f>
        <v>0</v>
      </c>
      <c r="C77" s="677"/>
      <c r="D77" s="677"/>
      <c r="E77" s="678"/>
      <c r="F77" s="358">
        <f>'PRESUPUESTO TOTAL'!K77</f>
        <v>0</v>
      </c>
      <c r="G77" s="358">
        <f>'PRESUPUESTO TOTAL'!L77</f>
        <v>0</v>
      </c>
      <c r="I77" s="358">
        <f>' PTO. PERIODO SUBVENCIONABLE'!K76</f>
        <v>0</v>
      </c>
      <c r="J77" s="358">
        <f>' PTO. PERIODO SUBVENCIONABLE'!L76</f>
        <v>0</v>
      </c>
    </row>
    <row r="78" spans="1:14" s="1" customFormat="1" ht="15.75" x14ac:dyDescent="0.2">
      <c r="A78" s="34"/>
      <c r="B78" s="676">
        <f>'PRESUPUESTO TOTAL'!C78</f>
        <v>0</v>
      </c>
      <c r="C78" s="677"/>
      <c r="D78" s="677"/>
      <c r="E78" s="678"/>
      <c r="F78" s="358">
        <f>'PRESUPUESTO TOTAL'!K78</f>
        <v>0</v>
      </c>
      <c r="G78" s="358">
        <f>'PRESUPUESTO TOTAL'!L78</f>
        <v>0</v>
      </c>
      <c r="I78" s="358">
        <f>' PTO. PERIODO SUBVENCIONABLE'!K77</f>
        <v>0</v>
      </c>
      <c r="J78" s="358">
        <f>' PTO. PERIODO SUBVENCIONABLE'!L77</f>
        <v>0</v>
      </c>
    </row>
    <row r="79" spans="1:14" s="1" customFormat="1" ht="12.75" customHeight="1" x14ac:dyDescent="0.2">
      <c r="A79" s="69"/>
      <c r="B79" s="105"/>
      <c r="C79" s="105"/>
      <c r="D79" s="105"/>
      <c r="E79" s="105"/>
      <c r="F79" s="105"/>
      <c r="G79" s="105"/>
      <c r="I79" s="105"/>
      <c r="J79" s="105"/>
    </row>
    <row r="80" spans="1:14" s="1" customFormat="1" ht="12.75" customHeight="1" x14ac:dyDescent="0.2">
      <c r="A80" s="69"/>
      <c r="B80" s="31" t="str">
        <f>'PRESUPUESTO TOTAL'!C80</f>
        <v>Otros gastos no subvencionables</v>
      </c>
      <c r="C80" s="31"/>
      <c r="D80" s="31"/>
      <c r="E80" s="31"/>
      <c r="F80" s="31"/>
      <c r="G80" s="31"/>
      <c r="H80" s="209"/>
      <c r="I80" s="174">
        <f>' PTO. PERIODO SUBVENCIONABLE'!K82</f>
        <v>0</v>
      </c>
      <c r="J80" s="174">
        <f>' PTO. PERIODO SUBVENCIONABLE'!L82</f>
        <v>0</v>
      </c>
    </row>
    <row r="81" spans="1:14" s="1" customFormat="1" ht="12.75" customHeight="1" x14ac:dyDescent="0.2">
      <c r="A81" s="69"/>
      <c r="B81" s="219" t="s">
        <v>7</v>
      </c>
      <c r="C81" s="220"/>
      <c r="D81" s="220"/>
      <c r="E81" s="220"/>
      <c r="F81" s="340">
        <f>'PRESUPUESTO TOTAL'!K81</f>
        <v>0</v>
      </c>
      <c r="G81" s="340">
        <f>'PRESUPUESTO TOTAL'!L81</f>
        <v>0</v>
      </c>
      <c r="H81" s="371"/>
      <c r="I81" s="371"/>
      <c r="J81" s="371"/>
      <c r="K81" s="66"/>
      <c r="L81" s="66"/>
    </row>
    <row r="82" spans="1:14" s="1" customFormat="1" ht="12.75" customHeight="1" x14ac:dyDescent="0.2">
      <c r="A82" s="69"/>
      <c r="B82" s="685">
        <f>'PRESUPUESTO TOTAL'!C82</f>
        <v>0</v>
      </c>
      <c r="C82" s="686"/>
      <c r="D82" s="686"/>
      <c r="E82" s="687"/>
      <c r="F82" s="360">
        <f>'PRESUPUESTO TOTAL'!K82</f>
        <v>0</v>
      </c>
      <c r="G82" s="360">
        <f>'PRESUPUESTO TOTAL'!L82</f>
        <v>0</v>
      </c>
      <c r="H82" s="371"/>
      <c r="I82" s="66"/>
      <c r="J82" s="66"/>
      <c r="K82" s="66"/>
      <c r="L82" s="66"/>
    </row>
    <row r="83" spans="1:14" s="1" customFormat="1" ht="12.75" customHeight="1" x14ac:dyDescent="0.2">
      <c r="A83" s="69"/>
      <c r="B83" s="685">
        <f>'PRESUPUESTO TOTAL'!C83</f>
        <v>0</v>
      </c>
      <c r="C83" s="686"/>
      <c r="D83" s="686"/>
      <c r="E83" s="687"/>
      <c r="F83" s="360">
        <f>'PRESUPUESTO TOTAL'!K83</f>
        <v>0</v>
      </c>
      <c r="G83" s="360">
        <f>'PRESUPUESTO TOTAL'!L83</f>
        <v>0</v>
      </c>
      <c r="H83" s="168"/>
    </row>
    <row r="84" spans="1:14" s="1" customFormat="1" ht="15.75" x14ac:dyDescent="0.2">
      <c r="A84" s="60"/>
      <c r="B84" s="685">
        <f>'PRESUPUESTO TOTAL'!C84</f>
        <v>0</v>
      </c>
      <c r="C84" s="686"/>
      <c r="D84" s="686"/>
      <c r="E84" s="687"/>
      <c r="F84" s="360">
        <f>'PRESUPUESTO TOTAL'!K84</f>
        <v>0</v>
      </c>
      <c r="G84" s="360">
        <f>'PRESUPUESTO TOTAL'!L84</f>
        <v>0</v>
      </c>
      <c r="K84" s="221"/>
      <c r="L84" s="222"/>
    </row>
    <row r="85" spans="1:14" s="1" customFormat="1" ht="15.75" x14ac:dyDescent="0.2">
      <c r="A85" s="69"/>
      <c r="B85" s="685">
        <f>'PRESUPUESTO TOTAL'!C85</f>
        <v>0</v>
      </c>
      <c r="C85" s="686"/>
      <c r="D85" s="686"/>
      <c r="E85" s="687"/>
      <c r="F85" s="360">
        <f>'PRESUPUESTO TOTAL'!K85</f>
        <v>0</v>
      </c>
      <c r="G85" s="360">
        <f>'PRESUPUESTO TOTAL'!L85</f>
        <v>0</v>
      </c>
      <c r="K85" s="70"/>
      <c r="L85" s="221"/>
    </row>
    <row r="86" spans="1:14" s="1" customFormat="1" ht="18.75" customHeight="1" x14ac:dyDescent="0.2">
      <c r="A86" s="20"/>
      <c r="B86" s="685">
        <f>'PRESUPUESTO TOTAL'!C86</f>
        <v>0</v>
      </c>
      <c r="C86" s="686"/>
      <c r="D86" s="686"/>
      <c r="E86" s="687"/>
      <c r="F86" s="360">
        <f>'PRESUPUESTO TOTAL'!K86</f>
        <v>0</v>
      </c>
      <c r="G86" s="360">
        <f>'PRESUPUESTO TOTAL'!L86</f>
        <v>0</v>
      </c>
      <c r="K86" s="210"/>
      <c r="L86" s="210"/>
    </row>
    <row r="87" spans="1:14" s="1" customFormat="1" x14ac:dyDescent="0.2">
      <c r="B87" s="685">
        <f>'PRESUPUESTO TOTAL'!C87</f>
        <v>0</v>
      </c>
      <c r="C87" s="686"/>
      <c r="D87" s="686"/>
      <c r="E87" s="687"/>
      <c r="F87" s="360">
        <f>'PRESUPUESTO TOTAL'!K87</f>
        <v>0</v>
      </c>
      <c r="G87" s="360">
        <f>'PRESUPUESTO TOTAL'!L87</f>
        <v>0</v>
      </c>
    </row>
    <row r="88" spans="1:14" s="1" customFormat="1" x14ac:dyDescent="0.2">
      <c r="B88" s="105"/>
      <c r="C88" s="105"/>
      <c r="D88" s="105"/>
      <c r="E88" s="105"/>
      <c r="F88" s="105"/>
      <c r="G88" s="105"/>
    </row>
    <row r="89" spans="1:14" s="1" customFormat="1" ht="18.75" x14ac:dyDescent="0.2">
      <c r="B89" s="223" t="s">
        <v>4</v>
      </c>
      <c r="C89" s="223"/>
      <c r="D89" s="223"/>
      <c r="E89" s="223"/>
      <c r="F89" s="174">
        <f>'PRESUPUESTO TOTAL'!K92</f>
        <v>0</v>
      </c>
      <c r="G89" s="174">
        <f>'PRESUPUESTO TOTAL'!L92</f>
        <v>0</v>
      </c>
    </row>
    <row r="90" spans="1:14" s="1" customFormat="1" ht="18.75" x14ac:dyDescent="0.2">
      <c r="B90" s="18"/>
      <c r="C90" s="371"/>
      <c r="D90" s="371"/>
      <c r="E90" s="371"/>
      <c r="F90" s="371"/>
      <c r="G90" s="371"/>
    </row>
    <row r="91" spans="1:14" s="302" customFormat="1" ht="39" customHeight="1" x14ac:dyDescent="0.2">
      <c r="B91" s="650" t="str">
        <f>'Anexo I. B. Memoria'!B2:M2</f>
        <v>ANEXO I.B. MEMORIA
GENERAZINEMA FESTIVALES 2025</v>
      </c>
      <c r="C91" s="651"/>
      <c r="D91" s="651"/>
      <c r="E91" s="651"/>
      <c r="F91" s="651"/>
      <c r="G91" s="651"/>
      <c r="H91" s="651"/>
      <c r="I91" s="651"/>
      <c r="J91" s="651"/>
      <c r="K91" s="651"/>
      <c r="L91" s="651"/>
      <c r="M91" s="651"/>
      <c r="N91" s="301"/>
    </row>
    <row r="92" spans="1:14" s="302" customFormat="1" ht="14.25" x14ac:dyDescent="0.2">
      <c r="B92" s="303"/>
      <c r="N92" s="301"/>
    </row>
    <row r="93" spans="1:14" s="305" customFormat="1" ht="60.75" customHeight="1" x14ac:dyDescent="0.2">
      <c r="B93" s="652" t="str">
        <f>'Anexo I. B. Memoria'!B4:M4</f>
        <v xml:space="preserve">A tener en cuenta en la realización de la memoria:
* Hay que completar todos los apartados y entregar las justificaciones correspondientes.
* Aquellos apartados que se encuentren vacíos o no se justifiquen no serán valorados.
</v>
      </c>
      <c r="C93" s="652"/>
      <c r="D93" s="652"/>
      <c r="E93" s="652"/>
      <c r="F93" s="652"/>
      <c r="G93" s="652"/>
      <c r="H93" s="652"/>
      <c r="I93" s="652"/>
      <c r="J93" s="652"/>
      <c r="K93" s="652"/>
      <c r="L93" s="652"/>
      <c r="M93" s="652"/>
      <c r="N93" s="440"/>
    </row>
    <row r="94" spans="1:14" s="302" customFormat="1" ht="15.75" customHeight="1" x14ac:dyDescent="0.2">
      <c r="B94" s="306"/>
      <c r="N94" s="301"/>
    </row>
    <row r="95" spans="1:14" s="302" customFormat="1" ht="21" customHeight="1" x14ac:dyDescent="0.2">
      <c r="B95" s="655" t="str">
        <f>'Anexo I. B. Memoria'!B6:C6</f>
        <v>TÍTULO DEL PROYECTO:</v>
      </c>
      <c r="C95" s="656"/>
      <c r="D95" s="657">
        <f>'Anexo I. B. Memoria'!D6:M6</f>
        <v>0</v>
      </c>
      <c r="E95" s="658"/>
      <c r="F95" s="658"/>
      <c r="G95" s="658"/>
      <c r="H95" s="658"/>
      <c r="I95" s="658"/>
      <c r="J95" s="658"/>
      <c r="K95" s="658"/>
      <c r="L95" s="658"/>
      <c r="M95" s="659"/>
      <c r="N95" s="301"/>
    </row>
    <row r="96" spans="1:14" s="302" customFormat="1" ht="14.25" x14ac:dyDescent="0.2">
      <c r="N96" s="301"/>
    </row>
    <row r="97" spans="2:19" s="302" customFormat="1" ht="14.25" customHeight="1" x14ac:dyDescent="0.2">
      <c r="B97" s="664" t="str">
        <f>'Anexo I. B. Memoria'!B8</f>
        <v>PERSONALIDAD DEL SOLICITANTE</v>
      </c>
      <c r="C97" s="665"/>
      <c r="D97" s="446" t="str">
        <f>'Anexo I. B. Memoria'!D8</f>
        <v>AIE</v>
      </c>
      <c r="E97" s="620">
        <f>'Anexo I. B. Memoria'!E8:F8</f>
        <v>0</v>
      </c>
      <c r="F97" s="621"/>
      <c r="M97" s="301"/>
    </row>
    <row r="98" spans="2:19" s="302" customFormat="1" ht="14.25" x14ac:dyDescent="0.2">
      <c r="B98" s="666"/>
      <c r="C98" s="667"/>
      <c r="D98" s="446" t="str">
        <f>'Anexo I. B. Memoria'!D9</f>
        <v>Física</v>
      </c>
      <c r="E98" s="620">
        <f>'Anexo I. B. Memoria'!E9:F9</f>
        <v>0</v>
      </c>
      <c r="F98" s="621"/>
      <c r="M98" s="301"/>
    </row>
    <row r="99" spans="2:19" s="302" customFormat="1" ht="14.25" x14ac:dyDescent="0.2">
      <c r="B99" s="668"/>
      <c r="C99" s="669"/>
      <c r="D99" s="446" t="str">
        <f>'Anexo I. B. Memoria'!D10</f>
        <v>Jurídica</v>
      </c>
      <c r="E99" s="620">
        <f>'Anexo I. B. Memoria'!E10:F10</f>
        <v>0</v>
      </c>
      <c r="F99" s="621"/>
      <c r="G99"/>
      <c r="M99" s="301"/>
    </row>
    <row r="100" spans="2:19" s="302" customFormat="1" ht="14.25" customHeight="1" x14ac:dyDescent="0.2">
      <c r="B100" s="448" t="str">
        <f>'Anexo I. B. Memoria'!B11</f>
        <v>Marcar con una X en el caso de ser AIE o persona física. En el supuesto de ser persona jurídica seleccionar una de las opciones del desplegable.</v>
      </c>
      <c r="C100" s="447"/>
      <c r="D100" s="447"/>
      <c r="E100" s="447"/>
      <c r="F100" s="447"/>
      <c r="G100" s="447"/>
      <c r="L100" s="301"/>
    </row>
    <row r="101" spans="2:19" s="302" customFormat="1" ht="14.25" x14ac:dyDescent="0.2">
      <c r="N101" s="301"/>
    </row>
    <row r="102" spans="2:19" s="301" customFormat="1" ht="15.75" customHeight="1" x14ac:dyDescent="0.2">
      <c r="B102" s="653" t="str">
        <f>'Anexo I. B. Memoria'!B13:I13</f>
        <v>1. Trayectoria del solicitante y del festival (hasta 15 puntos)</v>
      </c>
      <c r="C102" s="654"/>
      <c r="D102" s="654"/>
      <c r="E102" s="654"/>
      <c r="F102" s="654"/>
      <c r="G102" s="654"/>
      <c r="H102" s="654"/>
      <c r="I102" s="654"/>
      <c r="J102" s="308"/>
      <c r="K102" s="308"/>
    </row>
    <row r="103" spans="2:19" s="301" customFormat="1" ht="15.75" customHeight="1" x14ac:dyDescent="0.2">
      <c r="B103" s="439"/>
      <c r="C103" s="440"/>
      <c r="D103" s="440"/>
      <c r="E103" s="440"/>
      <c r="F103" s="440"/>
      <c r="G103" s="440"/>
      <c r="H103" s="440"/>
      <c r="I103" s="440"/>
      <c r="J103" s="308"/>
      <c r="K103" s="309"/>
      <c r="L103" s="309"/>
      <c r="M103" s="310"/>
    </row>
    <row r="104" spans="2:19" s="301" customFormat="1" ht="15.75" customHeight="1" x14ac:dyDescent="0.2">
      <c r="B104" s="640" t="str">
        <f>'Anexo I. B. Memoria'!B15:L15</f>
        <v>a) Trayectoria de la empresa o profesional en el sector audiovisual de Navarra: años completos de actividad en el sector audiovisual (hasta 5 puntos)</v>
      </c>
      <c r="C104" s="640"/>
      <c r="D104" s="640"/>
      <c r="E104" s="640"/>
      <c r="F104" s="640"/>
      <c r="G104" s="640"/>
      <c r="H104" s="640"/>
      <c r="I104" s="640"/>
      <c r="J104" s="640"/>
      <c r="K104" s="640"/>
      <c r="L104" s="640"/>
      <c r="M104" s="310"/>
    </row>
    <row r="105" spans="2:19" s="302" customFormat="1" ht="14.25" x14ac:dyDescent="0.2">
      <c r="B105" s="414"/>
      <c r="C105" s="415"/>
      <c r="D105" s="415"/>
      <c r="E105" s="415"/>
      <c r="F105" s="415"/>
      <c r="G105" s="415"/>
      <c r="H105" s="415"/>
      <c r="I105" s="415"/>
      <c r="J105" s="415"/>
      <c r="K105" s="415"/>
      <c r="L105" s="415"/>
      <c r="M105" s="416"/>
      <c r="N105" s="225"/>
      <c r="S105" s="301"/>
    </row>
    <row r="106" spans="2:19" s="301" customFormat="1" ht="15.75" customHeight="1" x14ac:dyDescent="0.2">
      <c r="B106" s="439"/>
      <c r="C106" s="623" t="str">
        <f>'Anexo I. B. Memoria'!C17:D17</f>
        <v>Año de constitución</v>
      </c>
      <c r="D106" s="623"/>
      <c r="E106" s="397">
        <f>'Anexo I. B. Memoria'!E17</f>
        <v>0</v>
      </c>
      <c r="G106" s="417" t="str">
        <f>'Anexo I. B. Memoria'!G17</f>
        <v>Nº años en sector</v>
      </c>
      <c r="H106" s="418">
        <f>'Anexo I. B. Memoria'!H17</f>
        <v>2025</v>
      </c>
      <c r="J106" s="417" t="str">
        <f>'Anexo I. B. Memoria'!J17</f>
        <v>Puntos</v>
      </c>
      <c r="K106" s="419" t="e">
        <f>'Anexo I. B. Memoria'!K17</f>
        <v>#N/A</v>
      </c>
      <c r="L106" s="309"/>
      <c r="M106" s="310"/>
    </row>
    <row r="107" spans="2:19" s="302" customFormat="1" ht="14.25" x14ac:dyDescent="0.2">
      <c r="C107" s="662" t="str">
        <f>'Anexo I. B. Memoria'!C18:N18</f>
        <v>Se deberá acreditar el año de constitución</v>
      </c>
      <c r="D107" s="663"/>
      <c r="E107" s="663"/>
      <c r="F107" s="663"/>
      <c r="G107" s="663"/>
      <c r="H107" s="663"/>
      <c r="I107" s="663"/>
      <c r="J107" s="663"/>
      <c r="K107" s="663"/>
      <c r="L107" s="663"/>
      <c r="M107" s="663"/>
      <c r="N107" s="663"/>
      <c r="R107" s="301"/>
    </row>
    <row r="108" spans="2:19" s="302" customFormat="1" ht="14.25" x14ac:dyDescent="0.2">
      <c r="C108" s="341"/>
      <c r="D108" s="341"/>
      <c r="E108" s="341"/>
      <c r="F108" s="341"/>
      <c r="G108" s="341"/>
      <c r="H108" s="341"/>
      <c r="I108" s="341"/>
      <c r="J108" s="341"/>
      <c r="K108" s="341"/>
      <c r="L108" s="341"/>
      <c r="M108" s="341"/>
      <c r="N108" s="341"/>
      <c r="R108" s="301"/>
    </row>
    <row r="109" spans="2:19" s="302" customFormat="1" ht="15" customHeight="1" x14ac:dyDescent="0.2">
      <c r="B109" s="640" t="str">
        <f>'Anexo I. B. Memoria'!B20:M20</f>
        <v>b) Número de ediciones del festival ya realizadas (hasta 5 puntos)</v>
      </c>
      <c r="C109" s="640"/>
      <c r="D109" s="640"/>
      <c r="E109" s="640"/>
      <c r="F109" s="640"/>
      <c r="G109" s="640"/>
      <c r="H109" s="640"/>
      <c r="I109" s="640"/>
      <c r="J109" s="640"/>
      <c r="K109" s="640"/>
      <c r="L109" s="640"/>
      <c r="M109" s="640"/>
      <c r="N109" s="301"/>
      <c r="R109" s="301"/>
    </row>
    <row r="110" spans="2:19" s="302" customFormat="1" ht="15" customHeight="1" x14ac:dyDescent="0.2">
      <c r="B110" s="438"/>
      <c r="C110" s="438"/>
      <c r="D110" s="438"/>
      <c r="E110" s="438"/>
      <c r="F110" s="438"/>
      <c r="G110" s="438"/>
      <c r="H110" s="438"/>
      <c r="I110" s="438"/>
      <c r="J110" s="438"/>
      <c r="K110" s="438"/>
      <c r="L110" s="438"/>
      <c r="M110" s="438"/>
      <c r="N110" s="301"/>
      <c r="R110" s="301"/>
    </row>
    <row r="111" spans="2:19" s="365" customFormat="1" ht="15" customHeight="1" x14ac:dyDescent="0.2">
      <c r="B111" s="670" t="str">
        <f>'Anexo I. B. Memoria'!B22:D22</f>
        <v>EDICIONES</v>
      </c>
      <c r="C111" s="671"/>
      <c r="D111" s="672"/>
      <c r="E111" s="670" t="str">
        <f>'Anexo I. B. Memoria'!E22:G22</f>
        <v>PONDERACIÓN</v>
      </c>
      <c r="F111" s="671"/>
      <c r="G111" s="672"/>
      <c r="H111" s="623" t="str">
        <f>'Anexo I. B. Memoria'!H22:M22</f>
        <v>Observaciones</v>
      </c>
      <c r="I111" s="623"/>
      <c r="J111" s="623"/>
      <c r="K111" s="623"/>
      <c r="L111" s="623"/>
      <c r="M111" s="623"/>
      <c r="Q111" s="366"/>
    </row>
    <row r="112" spans="2:19" s="365" customFormat="1" ht="15" customHeight="1" x14ac:dyDescent="0.2">
      <c r="B112" s="673">
        <f>'Anexo I. B. Memoria'!B23:D23</f>
        <v>0</v>
      </c>
      <c r="C112" s="673"/>
      <c r="D112" s="673"/>
      <c r="E112" s="622" t="e">
        <f>'Anexo I. B. Memoria'!E23:G23</f>
        <v>#N/A</v>
      </c>
      <c r="F112" s="622"/>
      <c r="G112" s="622"/>
      <c r="H112" s="624">
        <f>'Anexo I. B. Memoria'!H23:M23</f>
        <v>0</v>
      </c>
      <c r="I112" s="624"/>
      <c r="J112" s="624"/>
      <c r="K112" s="624"/>
      <c r="L112" s="624"/>
      <c r="M112" s="624"/>
      <c r="Q112" s="366"/>
    </row>
    <row r="113" spans="2:18" s="365" customFormat="1" ht="15" customHeight="1" x14ac:dyDescent="0.2">
      <c r="B113" s="673">
        <f>'Anexo I. B. Memoria'!B24:D24</f>
        <v>0</v>
      </c>
      <c r="C113" s="673"/>
      <c r="D113" s="673"/>
      <c r="E113" s="622" t="e">
        <f>'Anexo I. B. Memoria'!E24:G24</f>
        <v>#N/A</v>
      </c>
      <c r="F113" s="622"/>
      <c r="G113" s="622"/>
      <c r="H113" s="624">
        <f>'Anexo I. B. Memoria'!H24:M24</f>
        <v>0</v>
      </c>
      <c r="I113" s="624"/>
      <c r="J113" s="624"/>
      <c r="K113" s="624"/>
      <c r="L113" s="624"/>
      <c r="M113" s="624"/>
      <c r="Q113" s="366"/>
    </row>
    <row r="114" spans="2:18" s="365" customFormat="1" ht="15" customHeight="1" x14ac:dyDescent="0.2">
      <c r="B114" s="673">
        <f>'Anexo I. B. Memoria'!B25:D25</f>
        <v>0</v>
      </c>
      <c r="C114" s="673"/>
      <c r="D114" s="673"/>
      <c r="E114" s="622" t="e">
        <f>'Anexo I. B. Memoria'!E25:G25</f>
        <v>#N/A</v>
      </c>
      <c r="F114" s="622"/>
      <c r="G114" s="622"/>
      <c r="H114" s="624">
        <f>'Anexo I. B. Memoria'!H25:M25</f>
        <v>0</v>
      </c>
      <c r="I114" s="624"/>
      <c r="J114" s="624"/>
      <c r="K114" s="624"/>
      <c r="L114" s="624"/>
      <c r="M114" s="624"/>
      <c r="Q114" s="366"/>
    </row>
    <row r="115" spans="2:18" s="365" customFormat="1" ht="14.25" x14ac:dyDescent="0.2">
      <c r="B115" s="660" t="str">
        <f>'Anexo I. B. Memoria'!B26:M26</f>
        <v>Se adjuntarán documentos acreditativos si no lo han hecho en anteriores convocatorias (material de difusión, etc.)</v>
      </c>
      <c r="C115" s="661"/>
      <c r="D115" s="661"/>
      <c r="E115" s="661"/>
      <c r="F115" s="661"/>
      <c r="G115" s="661"/>
      <c r="H115" s="661"/>
      <c r="I115" s="661"/>
      <c r="J115" s="661"/>
      <c r="K115" s="661"/>
      <c r="L115" s="661"/>
      <c r="M115" s="661"/>
      <c r="N115" s="366"/>
      <c r="R115" s="366"/>
    </row>
    <row r="116" spans="2:18" s="302" customFormat="1" ht="14.25" x14ac:dyDescent="0.2">
      <c r="B116" s="341"/>
      <c r="C116" s="341"/>
      <c r="D116" s="341"/>
      <c r="E116" s="341"/>
      <c r="F116" s="341"/>
      <c r="G116" s="341"/>
      <c r="H116" s="341"/>
      <c r="I116" s="341"/>
      <c r="J116" s="341"/>
      <c r="K116" s="341"/>
      <c r="L116" s="341"/>
      <c r="M116" s="341"/>
      <c r="N116" s="301"/>
      <c r="R116" s="301"/>
    </row>
    <row r="117" spans="2:18" s="302" customFormat="1" ht="27" customHeight="1" x14ac:dyDescent="0.2">
      <c r="B117" s="640" t="str">
        <f>'Anexo I. B. Memoria'!B28:M28</f>
        <v>c) Otras actividades de difusión y formación llevadas a cabo durante los tres últimos años en el ámbito del sector audiovisual por la empresa o profesional solicitante, que no estén ligadas al festival para el que se solicita la ayuda (hasta un máximo de 5 puntos)</v>
      </c>
      <c r="C117" s="640"/>
      <c r="D117" s="640"/>
      <c r="E117" s="640"/>
      <c r="F117" s="640"/>
      <c r="G117" s="640"/>
      <c r="H117" s="640"/>
      <c r="I117" s="640"/>
      <c r="J117" s="640"/>
      <c r="K117" s="640"/>
      <c r="L117" s="640"/>
      <c r="M117" s="640"/>
      <c r="N117" s="301"/>
      <c r="R117" s="301"/>
    </row>
    <row r="118" spans="2:18" s="302" customFormat="1" ht="24.75" customHeight="1" x14ac:dyDescent="0.2">
      <c r="B118" s="311" t="str">
        <f>'Anexo I. B. Memoria'!B29</f>
        <v>Año</v>
      </c>
      <c r="C118" s="647" t="str">
        <f>'Anexo I. B. Memoria'!C29:M29</f>
        <v>Actividades de difusión y formación</v>
      </c>
      <c r="D118" s="648"/>
      <c r="E118" s="648"/>
      <c r="F118" s="648"/>
      <c r="G118" s="648"/>
      <c r="H118" s="648"/>
      <c r="I118" s="648"/>
      <c r="J118" s="648"/>
      <c r="K118" s="648"/>
      <c r="L118" s="648"/>
      <c r="M118" s="649"/>
      <c r="N118" s="301"/>
      <c r="R118" s="301"/>
    </row>
    <row r="119" spans="2:18" s="302" customFormat="1" ht="14.25" x14ac:dyDescent="0.2">
      <c r="B119" s="398">
        <f>'Anexo I. B. Memoria'!B30</f>
        <v>0</v>
      </c>
      <c r="C119" s="644">
        <f>'Anexo I. B. Memoria'!C30:M30</f>
        <v>0</v>
      </c>
      <c r="D119" s="645"/>
      <c r="E119" s="645"/>
      <c r="F119" s="645"/>
      <c r="G119" s="645"/>
      <c r="H119" s="645"/>
      <c r="I119" s="645"/>
      <c r="J119" s="645"/>
      <c r="K119" s="645"/>
      <c r="L119" s="645"/>
      <c r="M119" s="646"/>
      <c r="N119" s="301"/>
      <c r="R119" s="301"/>
    </row>
    <row r="120" spans="2:18" s="302" customFormat="1" ht="14.25" x14ac:dyDescent="0.2">
      <c r="B120" s="398">
        <f>'Anexo I. B. Memoria'!B31</f>
        <v>0</v>
      </c>
      <c r="C120" s="644">
        <f>'Anexo I. B. Memoria'!C31:M31</f>
        <v>0</v>
      </c>
      <c r="D120" s="645"/>
      <c r="E120" s="645"/>
      <c r="F120" s="645"/>
      <c r="G120" s="645"/>
      <c r="H120" s="645"/>
      <c r="I120" s="645"/>
      <c r="J120" s="645"/>
      <c r="K120" s="645"/>
      <c r="L120" s="645"/>
      <c r="M120" s="646"/>
      <c r="N120" s="301"/>
      <c r="R120" s="301"/>
    </row>
    <row r="121" spans="2:18" s="302" customFormat="1" ht="14.25" x14ac:dyDescent="0.2">
      <c r="B121" s="398">
        <f>'Anexo I. B. Memoria'!B32</f>
        <v>0</v>
      </c>
      <c r="C121" s="644">
        <f>'Anexo I. B. Memoria'!C32:M32</f>
        <v>0</v>
      </c>
      <c r="D121" s="645"/>
      <c r="E121" s="645"/>
      <c r="F121" s="645"/>
      <c r="G121" s="645"/>
      <c r="H121" s="645"/>
      <c r="I121" s="645"/>
      <c r="J121" s="645"/>
      <c r="K121" s="645"/>
      <c r="L121" s="645"/>
      <c r="M121" s="646"/>
      <c r="N121" s="301"/>
      <c r="R121" s="301"/>
    </row>
    <row r="122" spans="2:18" s="302" customFormat="1" ht="14.25" x14ac:dyDescent="0.2">
      <c r="B122" s="398">
        <f>'Anexo I. B. Memoria'!B33</f>
        <v>0</v>
      </c>
      <c r="C122" s="644">
        <f>'Anexo I. B. Memoria'!C33:M33</f>
        <v>0</v>
      </c>
      <c r="D122" s="645"/>
      <c r="E122" s="645"/>
      <c r="F122" s="645"/>
      <c r="G122" s="645"/>
      <c r="H122" s="645"/>
      <c r="I122" s="645"/>
      <c r="J122" s="645"/>
      <c r="K122" s="645"/>
      <c r="L122" s="645"/>
      <c r="M122" s="646"/>
      <c r="N122" s="301"/>
      <c r="R122" s="301"/>
    </row>
    <row r="123" spans="2:18" s="302" customFormat="1" ht="14.25" x14ac:dyDescent="0.2">
      <c r="B123" s="398">
        <f>'Anexo I. B. Memoria'!B34</f>
        <v>0</v>
      </c>
      <c r="C123" s="644">
        <f>'Anexo I. B. Memoria'!C34:M34</f>
        <v>0</v>
      </c>
      <c r="D123" s="645"/>
      <c r="E123" s="645"/>
      <c r="F123" s="645"/>
      <c r="G123" s="645"/>
      <c r="H123" s="645"/>
      <c r="I123" s="645"/>
      <c r="J123" s="645"/>
      <c r="K123" s="645"/>
      <c r="L123" s="645"/>
      <c r="M123" s="646"/>
      <c r="N123" s="301"/>
      <c r="R123" s="301"/>
    </row>
    <row r="124" spans="2:18" s="302" customFormat="1" ht="14.25" x14ac:dyDescent="0.2">
      <c r="B124" s="398">
        <f>'Anexo I. B. Memoria'!B35</f>
        <v>0</v>
      </c>
      <c r="C124" s="644">
        <f>'Anexo I. B. Memoria'!C35:M35</f>
        <v>0</v>
      </c>
      <c r="D124" s="645"/>
      <c r="E124" s="645"/>
      <c r="F124" s="645"/>
      <c r="G124" s="645"/>
      <c r="H124" s="645"/>
      <c r="I124" s="645"/>
      <c r="J124" s="645"/>
      <c r="K124" s="645"/>
      <c r="L124" s="645"/>
      <c r="M124" s="646"/>
      <c r="N124" s="301"/>
      <c r="R124" s="301"/>
    </row>
    <row r="125" spans="2:18" s="302" customFormat="1" ht="14.25" x14ac:dyDescent="0.2">
      <c r="B125" s="398">
        <f>'Anexo I. B. Memoria'!B36</f>
        <v>0</v>
      </c>
      <c r="C125" s="644">
        <f>'Anexo I. B. Memoria'!C36:M36</f>
        <v>0</v>
      </c>
      <c r="D125" s="645"/>
      <c r="E125" s="645"/>
      <c r="F125" s="645"/>
      <c r="G125" s="645"/>
      <c r="H125" s="645"/>
      <c r="I125" s="645"/>
      <c r="J125" s="645"/>
      <c r="K125" s="645"/>
      <c r="L125" s="645"/>
      <c r="M125" s="646"/>
      <c r="N125" s="301"/>
      <c r="R125" s="301"/>
    </row>
    <row r="126" spans="2:18" s="302" customFormat="1" ht="14.25" x14ac:dyDescent="0.2">
      <c r="B126" s="398">
        <f>'Anexo I. B. Memoria'!B37</f>
        <v>0</v>
      </c>
      <c r="C126" s="644">
        <f>'Anexo I. B. Memoria'!C37:M37</f>
        <v>0</v>
      </c>
      <c r="D126" s="645"/>
      <c r="E126" s="645"/>
      <c r="F126" s="645"/>
      <c r="G126" s="645"/>
      <c r="H126" s="645"/>
      <c r="I126" s="645"/>
      <c r="J126" s="645"/>
      <c r="K126" s="645"/>
      <c r="L126" s="645"/>
      <c r="M126" s="646"/>
      <c r="N126" s="301"/>
      <c r="R126" s="301"/>
    </row>
    <row r="127" spans="2:18" s="302" customFormat="1" ht="14.25" x14ac:dyDescent="0.2">
      <c r="B127" s="398">
        <f>'Anexo I. B. Memoria'!B38</f>
        <v>0</v>
      </c>
      <c r="C127" s="644">
        <f>'Anexo I. B. Memoria'!C38:M38</f>
        <v>0</v>
      </c>
      <c r="D127" s="645"/>
      <c r="E127" s="645"/>
      <c r="F127" s="645"/>
      <c r="G127" s="645"/>
      <c r="H127" s="645"/>
      <c r="I127" s="645"/>
      <c r="J127" s="645"/>
      <c r="K127" s="645"/>
      <c r="L127" s="645"/>
      <c r="M127" s="646"/>
      <c r="N127" s="301"/>
      <c r="R127" s="301"/>
    </row>
    <row r="128" spans="2:18" s="302" customFormat="1" ht="14.25" x14ac:dyDescent="0.2">
      <c r="B128" s="398">
        <f>'Anexo I. B. Memoria'!B39</f>
        <v>0</v>
      </c>
      <c r="C128" s="644">
        <f>'Anexo I. B. Memoria'!C39:M39</f>
        <v>0</v>
      </c>
      <c r="D128" s="645"/>
      <c r="E128" s="645"/>
      <c r="F128" s="645"/>
      <c r="G128" s="645"/>
      <c r="H128" s="645"/>
      <c r="I128" s="645"/>
      <c r="J128" s="645"/>
      <c r="K128" s="645"/>
      <c r="L128" s="645"/>
      <c r="M128" s="646"/>
      <c r="N128" s="301"/>
      <c r="R128" s="301"/>
    </row>
    <row r="129" spans="2:19" s="302" customFormat="1" ht="14.25" x14ac:dyDescent="0.2">
      <c r="B129" s="398">
        <f>'Anexo I. B. Memoria'!B40</f>
        <v>0</v>
      </c>
      <c r="C129" s="644">
        <f>'Anexo I. B. Memoria'!C40:M40</f>
        <v>0</v>
      </c>
      <c r="D129" s="645"/>
      <c r="E129" s="645"/>
      <c r="F129" s="645"/>
      <c r="G129" s="645"/>
      <c r="H129" s="645"/>
      <c r="I129" s="645"/>
      <c r="J129" s="645"/>
      <c r="K129" s="645"/>
      <c r="L129" s="645"/>
      <c r="M129" s="646"/>
      <c r="N129" s="301"/>
      <c r="R129" s="301"/>
    </row>
    <row r="130" spans="2:19" s="302" customFormat="1" ht="14.25" x14ac:dyDescent="0.2">
      <c r="B130" s="398">
        <f>'Anexo I. B. Memoria'!B41</f>
        <v>0</v>
      </c>
      <c r="C130" s="644">
        <f>'Anexo I. B. Memoria'!C41:M41</f>
        <v>0</v>
      </c>
      <c r="D130" s="645"/>
      <c r="E130" s="645"/>
      <c r="F130" s="645"/>
      <c r="G130" s="645"/>
      <c r="H130" s="645"/>
      <c r="I130" s="645"/>
      <c r="J130" s="645"/>
      <c r="K130" s="645"/>
      <c r="L130" s="645"/>
      <c r="M130" s="646"/>
      <c r="N130" s="301"/>
      <c r="R130" s="301"/>
    </row>
    <row r="131" spans="2:19" s="302" customFormat="1" ht="14.25" x14ac:dyDescent="0.2">
      <c r="B131" s="398">
        <f>'Anexo I. B. Memoria'!B42</f>
        <v>0</v>
      </c>
      <c r="C131" s="644">
        <f>'Anexo I. B. Memoria'!C42:M42</f>
        <v>0</v>
      </c>
      <c r="D131" s="645"/>
      <c r="E131" s="645"/>
      <c r="F131" s="645"/>
      <c r="G131" s="645"/>
      <c r="H131" s="645"/>
      <c r="I131" s="645"/>
      <c r="J131" s="645"/>
      <c r="K131" s="645"/>
      <c r="L131" s="645"/>
      <c r="M131" s="646"/>
      <c r="N131" s="301"/>
      <c r="R131" s="301"/>
    </row>
    <row r="132" spans="2:19" s="302" customFormat="1" ht="14.25" x14ac:dyDescent="0.2">
      <c r="B132" s="398">
        <f>'Anexo I. B. Memoria'!B43</f>
        <v>0</v>
      </c>
      <c r="C132" s="644">
        <f>'Anexo I. B. Memoria'!C43:M43</f>
        <v>0</v>
      </c>
      <c r="D132" s="645"/>
      <c r="E132" s="645"/>
      <c r="F132" s="645"/>
      <c r="G132" s="645"/>
      <c r="H132" s="645"/>
      <c r="I132" s="645"/>
      <c r="J132" s="645"/>
      <c r="K132" s="645"/>
      <c r="L132" s="645"/>
      <c r="M132" s="646"/>
      <c r="N132" s="301"/>
      <c r="R132" s="301"/>
    </row>
    <row r="133" spans="2:19" s="302" customFormat="1" ht="14.25" x14ac:dyDescent="0.2">
      <c r="B133" s="398">
        <f>'Anexo I. B. Memoria'!B44</f>
        <v>0</v>
      </c>
      <c r="C133" s="644">
        <f>'Anexo I. B. Memoria'!C44:M44</f>
        <v>0</v>
      </c>
      <c r="D133" s="645"/>
      <c r="E133" s="645"/>
      <c r="F133" s="645"/>
      <c r="G133" s="645"/>
      <c r="H133" s="645"/>
      <c r="I133" s="645"/>
      <c r="J133" s="645"/>
      <c r="K133" s="645"/>
      <c r="L133" s="645"/>
      <c r="M133" s="646"/>
      <c r="N133" s="301"/>
      <c r="R133" s="301"/>
    </row>
    <row r="134" spans="2:19" s="302" customFormat="1" ht="14.25" x14ac:dyDescent="0.2">
      <c r="B134" s="398">
        <f>'Anexo I. B. Memoria'!B45</f>
        <v>0</v>
      </c>
      <c r="C134" s="644">
        <f>'Anexo I. B. Memoria'!C45:M45</f>
        <v>0</v>
      </c>
      <c r="D134" s="645"/>
      <c r="E134" s="645"/>
      <c r="F134" s="645"/>
      <c r="G134" s="645"/>
      <c r="H134" s="645"/>
      <c r="I134" s="645"/>
      <c r="J134" s="645"/>
      <c r="K134" s="645"/>
      <c r="L134" s="645"/>
      <c r="M134" s="646"/>
      <c r="N134" s="301"/>
      <c r="R134" s="301"/>
    </row>
    <row r="135" spans="2:19" s="302" customFormat="1" ht="14.25" x14ac:dyDescent="0.2">
      <c r="B135" s="398">
        <f>'Anexo I. B. Memoria'!B46</f>
        <v>0</v>
      </c>
      <c r="C135" s="644">
        <f>'Anexo I. B. Memoria'!C46:M46</f>
        <v>0</v>
      </c>
      <c r="D135" s="645"/>
      <c r="E135" s="645"/>
      <c r="F135" s="645"/>
      <c r="G135" s="645"/>
      <c r="H135" s="645"/>
      <c r="I135" s="645"/>
      <c r="J135" s="645"/>
      <c r="K135" s="645"/>
      <c r="L135" s="645"/>
      <c r="M135" s="646"/>
      <c r="N135" s="301"/>
      <c r="R135" s="301"/>
    </row>
    <row r="136" spans="2:19" s="302" customFormat="1" ht="14.25" x14ac:dyDescent="0.2">
      <c r="B136" s="398">
        <f>'Anexo I. B. Memoria'!B47</f>
        <v>0</v>
      </c>
      <c r="C136" s="644">
        <f>'Anexo I. B. Memoria'!C47:M47</f>
        <v>0</v>
      </c>
      <c r="D136" s="645"/>
      <c r="E136" s="645"/>
      <c r="F136" s="645"/>
      <c r="G136" s="645"/>
      <c r="H136" s="645"/>
      <c r="I136" s="645"/>
      <c r="J136" s="645"/>
      <c r="K136" s="645"/>
      <c r="L136" s="645"/>
      <c r="M136" s="646"/>
      <c r="N136" s="301"/>
      <c r="R136" s="301"/>
    </row>
    <row r="137" spans="2:19" s="302" customFormat="1" ht="14.25" x14ac:dyDescent="0.2">
      <c r="B137" s="398">
        <f>'Anexo I. B. Memoria'!B48</f>
        <v>0</v>
      </c>
      <c r="C137" s="644">
        <f>'Anexo I. B. Memoria'!C48:M48</f>
        <v>0</v>
      </c>
      <c r="D137" s="645"/>
      <c r="E137" s="645"/>
      <c r="F137" s="645"/>
      <c r="G137" s="645"/>
      <c r="H137" s="645"/>
      <c r="I137" s="645"/>
      <c r="J137" s="645"/>
      <c r="K137" s="645"/>
      <c r="L137" s="645"/>
      <c r="M137" s="646"/>
      <c r="N137" s="301"/>
      <c r="R137" s="301"/>
    </row>
    <row r="138" spans="2:19" s="302" customFormat="1" ht="14.25" x14ac:dyDescent="0.2">
      <c r="B138" s="398">
        <f>'Anexo I. B. Memoria'!B49</f>
        <v>0</v>
      </c>
      <c r="C138" s="644">
        <f>'Anexo I. B. Memoria'!C49:M49</f>
        <v>0</v>
      </c>
      <c r="D138" s="645"/>
      <c r="E138" s="645"/>
      <c r="F138" s="645"/>
      <c r="G138" s="645"/>
      <c r="H138" s="645"/>
      <c r="I138" s="645"/>
      <c r="J138" s="645"/>
      <c r="K138" s="645"/>
      <c r="L138" s="645"/>
      <c r="M138" s="646"/>
      <c r="N138" s="449">
        <f>'Anexo I. B. Memoria'!N49</f>
        <v>0</v>
      </c>
      <c r="R138" s="301"/>
    </row>
    <row r="139" spans="2:19" s="302" customFormat="1" ht="14.25" x14ac:dyDescent="0.2">
      <c r="B139" s="662" t="str">
        <f>'Anexo I. B. Memoria'!B50:M50</f>
        <v>Se adjuntarán documentos acreditativos (material de difusión, etc.)</v>
      </c>
      <c r="C139" s="663"/>
      <c r="D139" s="663"/>
      <c r="E139" s="663"/>
      <c r="F139" s="663"/>
      <c r="G139" s="663"/>
      <c r="H139" s="663"/>
      <c r="I139" s="663"/>
      <c r="J139" s="663"/>
      <c r="K139" s="663"/>
      <c r="L139" s="663"/>
      <c r="M139" s="663"/>
      <c r="N139" s="301"/>
      <c r="R139" s="301"/>
    </row>
    <row r="140" spans="2:19" s="302" customFormat="1" ht="14.25" x14ac:dyDescent="0.2">
      <c r="B140" s="341"/>
      <c r="C140" s="341"/>
      <c r="D140" s="341"/>
      <c r="E140" s="341"/>
      <c r="F140" s="341"/>
      <c r="G140" s="341"/>
      <c r="H140" s="341"/>
      <c r="I140" s="341"/>
      <c r="J140" s="341"/>
      <c r="K140" s="341"/>
      <c r="L140" s="341"/>
      <c r="M140" s="341"/>
      <c r="N140" s="301"/>
      <c r="R140" s="301"/>
    </row>
    <row r="141" spans="2:19" s="301" customFormat="1" x14ac:dyDescent="0.2">
      <c r="B141" s="639" t="str">
        <f>'Anexo I. B. Memoria'!B52:M52</f>
        <v>2. Calidad artística e interés del proyecto (hasta 45 puntos)</v>
      </c>
      <c r="C141" s="639"/>
      <c r="D141" s="639"/>
      <c r="E141" s="639"/>
      <c r="F141" s="639"/>
      <c r="G141" s="639"/>
      <c r="H141" s="639"/>
      <c r="I141" s="639"/>
      <c r="J141" s="639"/>
      <c r="K141" s="639"/>
      <c r="L141" s="639"/>
      <c r="M141" s="639"/>
    </row>
    <row r="142" spans="2:19" s="301" customFormat="1" x14ac:dyDescent="0.2">
      <c r="B142" s="437"/>
      <c r="C142" s="437"/>
      <c r="D142" s="437"/>
      <c r="E142" s="437"/>
      <c r="F142" s="437"/>
      <c r="G142" s="437"/>
      <c r="H142" s="437"/>
      <c r="I142" s="437"/>
      <c r="J142" s="437"/>
      <c r="K142" s="437"/>
      <c r="L142" s="437"/>
      <c r="M142" s="437"/>
    </row>
    <row r="143" spans="2:19" s="302" customFormat="1" ht="29.25" customHeight="1" x14ac:dyDescent="0.2">
      <c r="B143" s="640" t="str">
        <f>'Anexo I. B. Memoria'!B54:M54</f>
        <v>a) Interés cultural, teniendo en cuenta la calidad, singularidad, innovación y especificidad del festival, así como la relevancia e idoneidad en el contexto de los festivales de cine en España (hasta 15 puntos)</v>
      </c>
      <c r="C143" s="640"/>
      <c r="D143" s="640"/>
      <c r="E143" s="640"/>
      <c r="F143" s="640"/>
      <c r="G143" s="640"/>
      <c r="H143" s="640"/>
      <c r="I143" s="640"/>
      <c r="J143" s="640"/>
      <c r="K143" s="640"/>
      <c r="L143" s="640"/>
      <c r="M143" s="640"/>
      <c r="N143" s="314"/>
      <c r="Q143"/>
      <c r="R143"/>
      <c r="S143"/>
    </row>
    <row r="144" spans="2:19" s="303" customFormat="1" ht="14.25" x14ac:dyDescent="0.2">
      <c r="B144" s="434" t="str">
        <f>'Anexo I. B. Memoria'!B55</f>
        <v>Explicar en memoria adjunta</v>
      </c>
      <c r="C144" s="432"/>
      <c r="D144" s="431"/>
      <c r="E144" s="431"/>
      <c r="F144" s="431"/>
      <c r="G144" s="431"/>
      <c r="H144" s="431"/>
      <c r="I144" s="431"/>
      <c r="J144" s="431"/>
      <c r="K144" s="431"/>
      <c r="L144" s="431"/>
      <c r="N144" s="314"/>
      <c r="Q144"/>
      <c r="R144"/>
      <c r="S144"/>
    </row>
    <row r="145" spans="2:19" s="302" customFormat="1" ht="14.25" x14ac:dyDescent="0.2">
      <c r="B145" s="430"/>
      <c r="C145" s="430"/>
      <c r="D145" s="430"/>
      <c r="E145" s="430"/>
      <c r="F145" s="430"/>
      <c r="G145" s="430"/>
      <c r="H145" s="430"/>
      <c r="I145" s="430"/>
      <c r="J145" s="430"/>
      <c r="K145" s="430"/>
      <c r="L145" s="430"/>
      <c r="N145" s="301"/>
      <c r="Q145"/>
      <c r="R145"/>
      <c r="S145"/>
    </row>
    <row r="146" spans="2:19" s="302" customFormat="1" ht="14.25" x14ac:dyDescent="0.2">
      <c r="B146" s="640" t="str">
        <f>'Anexo I. B. Memoria'!B57:M57</f>
        <v>b) Competencia y adecuación del equipo artístico y ejecutivo (hasta 5 puntos)</v>
      </c>
      <c r="C146" s="640"/>
      <c r="D146" s="640"/>
      <c r="E146" s="640"/>
      <c r="F146" s="640"/>
      <c r="G146" s="640"/>
      <c r="H146" s="640"/>
      <c r="I146" s="640"/>
      <c r="J146" s="640"/>
      <c r="K146" s="640"/>
      <c r="L146" s="640"/>
      <c r="M146" s="640"/>
      <c r="N146" s="314"/>
      <c r="Q146"/>
      <c r="R146"/>
      <c r="S146"/>
    </row>
    <row r="147" spans="2:19" s="302" customFormat="1" ht="14.25" x14ac:dyDescent="0.2">
      <c r="B147" s="434" t="str">
        <f>'Anexo I. B. Memoria'!B58</f>
        <v>Explicar en memoria adjunta</v>
      </c>
      <c r="C147" s="432"/>
      <c r="D147" s="430"/>
      <c r="E147" s="430"/>
      <c r="F147" s="430"/>
      <c r="G147" s="430"/>
      <c r="H147" s="430"/>
      <c r="I147" s="430"/>
      <c r="J147" s="430"/>
      <c r="K147" s="430"/>
      <c r="L147" s="430"/>
      <c r="N147" s="301"/>
      <c r="R147" s="301"/>
    </row>
    <row r="148" spans="2:19" s="302" customFormat="1" ht="14.25" x14ac:dyDescent="0.2">
      <c r="N148" s="301"/>
      <c r="R148" s="301"/>
    </row>
    <row r="149" spans="2:19" s="302" customFormat="1" ht="29.25" customHeight="1" x14ac:dyDescent="0.2">
      <c r="B149" s="640" t="str">
        <f>'Anexo I. B. Memoria'!B60:M60</f>
        <v>c) Contribución al reto demográfico y al equilibrio territorial, programando proyecciones y actividades en diferentes zonas y en particular en zonas con escasa oferta cinematográfica (hasta 5 puntos)</v>
      </c>
      <c r="C149" s="640"/>
      <c r="D149" s="640"/>
      <c r="E149" s="640"/>
      <c r="F149" s="640"/>
      <c r="G149" s="640"/>
      <c r="H149" s="640"/>
      <c r="I149" s="640"/>
      <c r="J149" s="640"/>
      <c r="K149" s="640"/>
      <c r="L149" s="640"/>
      <c r="M149" s="640"/>
      <c r="N149" s="314"/>
      <c r="R149" s="301"/>
    </row>
    <row r="150" spans="2:19" s="302" customFormat="1" ht="22.5" customHeight="1" x14ac:dyDescent="0.2">
      <c r="B150" s="641" t="str">
        <f>'Anexo I. B. Memoria'!B61:M61</f>
        <v>Acciones</v>
      </c>
      <c r="C150" s="642"/>
      <c r="D150" s="642"/>
      <c r="E150" s="642"/>
      <c r="F150" s="642"/>
      <c r="G150" s="642"/>
      <c r="H150" s="642"/>
      <c r="I150" s="642"/>
      <c r="J150" s="642"/>
      <c r="K150" s="642"/>
      <c r="L150" s="642"/>
      <c r="M150" s="643"/>
      <c r="N150" s="301"/>
      <c r="R150" s="301"/>
    </row>
    <row r="151" spans="2:19" s="302" customFormat="1" ht="14.25" x14ac:dyDescent="0.2">
      <c r="B151" s="630">
        <f>'Anexo I. B. Memoria'!B62:M62</f>
        <v>0</v>
      </c>
      <c r="C151" s="631"/>
      <c r="D151" s="631"/>
      <c r="E151" s="631"/>
      <c r="F151" s="631"/>
      <c r="G151" s="631"/>
      <c r="H151" s="631"/>
      <c r="I151" s="631"/>
      <c r="J151" s="631"/>
      <c r="K151" s="631"/>
      <c r="L151" s="631"/>
      <c r="M151" s="632"/>
      <c r="N151" s="301"/>
      <c r="R151" s="301"/>
    </row>
    <row r="152" spans="2:19" s="302" customFormat="1" ht="14.25" x14ac:dyDescent="0.2">
      <c r="B152" s="630">
        <f>'Anexo I. B. Memoria'!B63:M63</f>
        <v>0</v>
      </c>
      <c r="C152" s="631"/>
      <c r="D152" s="631"/>
      <c r="E152" s="631"/>
      <c r="F152" s="631"/>
      <c r="G152" s="631"/>
      <c r="H152" s="631"/>
      <c r="I152" s="631"/>
      <c r="J152" s="631"/>
      <c r="K152" s="631"/>
      <c r="L152" s="631"/>
      <c r="M152" s="632"/>
      <c r="N152" s="301"/>
      <c r="R152" s="301"/>
    </row>
    <row r="153" spans="2:19" s="302" customFormat="1" ht="14.25" x14ac:dyDescent="0.2">
      <c r="B153" s="630">
        <f>'Anexo I. B. Memoria'!B64:M64</f>
        <v>0</v>
      </c>
      <c r="C153" s="631"/>
      <c r="D153" s="631"/>
      <c r="E153" s="631"/>
      <c r="F153" s="631"/>
      <c r="G153" s="631"/>
      <c r="H153" s="631"/>
      <c r="I153" s="631"/>
      <c r="J153" s="631"/>
      <c r="K153" s="631"/>
      <c r="L153" s="631"/>
      <c r="M153" s="632"/>
      <c r="N153" s="301"/>
      <c r="R153" s="301"/>
    </row>
    <row r="154" spans="2:19" s="302" customFormat="1" ht="14.25" x14ac:dyDescent="0.2">
      <c r="B154" s="630">
        <f>'Anexo I. B. Memoria'!B65:M65</f>
        <v>0</v>
      </c>
      <c r="C154" s="631"/>
      <c r="D154" s="631"/>
      <c r="E154" s="631"/>
      <c r="F154" s="631"/>
      <c r="G154" s="631"/>
      <c r="H154" s="631"/>
      <c r="I154" s="631"/>
      <c r="J154" s="631"/>
      <c r="K154" s="631"/>
      <c r="L154" s="631"/>
      <c r="M154" s="632"/>
      <c r="N154" s="301"/>
    </row>
    <row r="155" spans="2:19" s="302" customFormat="1" ht="14.25" x14ac:dyDescent="0.2">
      <c r="B155" s="630">
        <f>'Anexo I. B. Memoria'!B66:M66</f>
        <v>0</v>
      </c>
      <c r="C155" s="631"/>
      <c r="D155" s="631"/>
      <c r="E155" s="631"/>
      <c r="F155" s="631"/>
      <c r="G155" s="631"/>
      <c r="H155" s="631"/>
      <c r="I155" s="631"/>
      <c r="J155" s="631"/>
      <c r="K155" s="631"/>
      <c r="L155" s="631"/>
      <c r="M155" s="632"/>
      <c r="N155" s="301"/>
    </row>
    <row r="156" spans="2:19" s="302" customFormat="1" ht="14.25" x14ac:dyDescent="0.2">
      <c r="B156" s="630">
        <f>'Anexo I. B. Memoria'!B67:M67</f>
        <v>0</v>
      </c>
      <c r="C156" s="631"/>
      <c r="D156" s="631"/>
      <c r="E156" s="631"/>
      <c r="F156" s="631"/>
      <c r="G156" s="631"/>
      <c r="H156" s="631"/>
      <c r="I156" s="631"/>
      <c r="J156" s="631"/>
      <c r="K156" s="631"/>
      <c r="L156" s="631"/>
      <c r="M156" s="632"/>
      <c r="N156" s="301"/>
    </row>
    <row r="157" spans="2:19" s="302" customFormat="1" ht="14.25" x14ac:dyDescent="0.2">
      <c r="B157" s="630">
        <f>'Anexo I. B. Memoria'!B68:M68</f>
        <v>0</v>
      </c>
      <c r="C157" s="631"/>
      <c r="D157" s="631"/>
      <c r="E157" s="631"/>
      <c r="F157" s="631"/>
      <c r="G157" s="631"/>
      <c r="H157" s="631"/>
      <c r="I157" s="631"/>
      <c r="J157" s="631"/>
      <c r="K157" s="631"/>
      <c r="L157" s="631"/>
      <c r="M157" s="632"/>
      <c r="N157" s="301"/>
    </row>
    <row r="158" spans="2:19" s="302" customFormat="1" ht="14.25" x14ac:dyDescent="0.2">
      <c r="B158" s="630">
        <f>'Anexo I. B. Memoria'!B69:M69</f>
        <v>0</v>
      </c>
      <c r="C158" s="631"/>
      <c r="D158" s="631"/>
      <c r="E158" s="631"/>
      <c r="F158" s="631"/>
      <c r="G158" s="631"/>
      <c r="H158" s="631"/>
      <c r="I158" s="631"/>
      <c r="J158" s="631"/>
      <c r="K158" s="631"/>
      <c r="L158" s="631"/>
      <c r="M158" s="632"/>
      <c r="N158" s="301"/>
    </row>
    <row r="159" spans="2:19" s="302" customFormat="1" ht="14.25" x14ac:dyDescent="0.2">
      <c r="B159" s="630">
        <f>'Anexo I. B. Memoria'!B70:M70</f>
        <v>0</v>
      </c>
      <c r="C159" s="631"/>
      <c r="D159" s="631"/>
      <c r="E159" s="631"/>
      <c r="F159" s="631"/>
      <c r="G159" s="631"/>
      <c r="H159" s="631"/>
      <c r="I159" s="631"/>
      <c r="J159" s="631"/>
      <c r="K159" s="631"/>
      <c r="L159" s="631"/>
      <c r="M159" s="632"/>
      <c r="N159" s="301"/>
    </row>
    <row r="160" spans="2:19" s="302" customFormat="1" ht="14.25" x14ac:dyDescent="0.2">
      <c r="B160" s="630">
        <f>'Anexo I. B. Memoria'!B71:M71</f>
        <v>0</v>
      </c>
      <c r="C160" s="631"/>
      <c r="D160" s="631"/>
      <c r="E160" s="631"/>
      <c r="F160" s="631"/>
      <c r="G160" s="631"/>
      <c r="H160" s="631"/>
      <c r="I160" s="631"/>
      <c r="J160" s="631"/>
      <c r="K160" s="631"/>
      <c r="L160" s="631"/>
      <c r="M160" s="632"/>
      <c r="N160" s="449">
        <f>'Anexo I. B. Memoria'!N71</f>
        <v>0</v>
      </c>
    </row>
    <row r="161" spans="2:14" s="302" customFormat="1" ht="14.25" x14ac:dyDescent="0.2">
      <c r="L161" s="315"/>
      <c r="M161" s="315"/>
      <c r="N161" s="301"/>
    </row>
    <row r="162" spans="2:14" s="302" customFormat="1" ht="27.75" customHeight="1" x14ac:dyDescent="0.2">
      <c r="B162" s="626" t="str">
        <f>'Anexo I. B. Memoria'!B73:M73</f>
        <v>d) Acciones colaborativas del festival o certamen con otros festivales, asociaciones o entidades, que aseguren su presencia y continuidad en su área de influencia más allá de las fechas estrictas de celebración de los eventos (hasta 4 puntos)</v>
      </c>
      <c r="C162" s="626"/>
      <c r="D162" s="626"/>
      <c r="E162" s="626"/>
      <c r="F162" s="626"/>
      <c r="G162" s="626"/>
      <c r="H162" s="626"/>
      <c r="I162" s="626"/>
      <c r="J162" s="626"/>
      <c r="K162" s="626"/>
      <c r="L162" s="626"/>
      <c r="M162" s="626"/>
      <c r="N162" s="314"/>
    </row>
    <row r="163" spans="2:14" s="302" customFormat="1" ht="22.5" customHeight="1" x14ac:dyDescent="0.2">
      <c r="B163" s="641" t="str">
        <f>'Anexo I. B. Memoria'!B74:M74</f>
        <v>Acciones colaborativas</v>
      </c>
      <c r="C163" s="642"/>
      <c r="D163" s="642"/>
      <c r="E163" s="642"/>
      <c r="F163" s="642"/>
      <c r="G163" s="642"/>
      <c r="H163" s="642"/>
      <c r="I163" s="642"/>
      <c r="J163" s="642"/>
      <c r="K163" s="642"/>
      <c r="L163" s="642"/>
      <c r="M163" s="643"/>
      <c r="N163" s="301"/>
    </row>
    <row r="164" spans="2:14" s="302" customFormat="1" ht="14.25" x14ac:dyDescent="0.2">
      <c r="B164" s="630">
        <f>'Anexo I. B. Memoria'!B75:M75</f>
        <v>0</v>
      </c>
      <c r="C164" s="631"/>
      <c r="D164" s="631"/>
      <c r="E164" s="631"/>
      <c r="F164" s="631"/>
      <c r="G164" s="631"/>
      <c r="H164" s="631"/>
      <c r="I164" s="631"/>
      <c r="J164" s="631"/>
      <c r="K164" s="631"/>
      <c r="L164" s="631"/>
      <c r="M164" s="632"/>
      <c r="N164" s="301"/>
    </row>
    <row r="165" spans="2:14" s="302" customFormat="1" ht="14.25" x14ac:dyDescent="0.2">
      <c r="B165" s="630">
        <f>'Anexo I. B. Memoria'!B76:M76</f>
        <v>0</v>
      </c>
      <c r="C165" s="631"/>
      <c r="D165" s="631"/>
      <c r="E165" s="631"/>
      <c r="F165" s="631"/>
      <c r="G165" s="631"/>
      <c r="H165" s="631"/>
      <c r="I165" s="631"/>
      <c r="J165" s="631"/>
      <c r="K165" s="631"/>
      <c r="L165" s="631"/>
      <c r="M165" s="632"/>
      <c r="N165" s="301"/>
    </row>
    <row r="166" spans="2:14" s="302" customFormat="1" ht="14.25" x14ac:dyDescent="0.2">
      <c r="B166" s="630">
        <f>'Anexo I. B. Memoria'!B77:M77</f>
        <v>0</v>
      </c>
      <c r="C166" s="631"/>
      <c r="D166" s="631"/>
      <c r="E166" s="631"/>
      <c r="F166" s="631"/>
      <c r="G166" s="631"/>
      <c r="H166" s="631"/>
      <c r="I166" s="631"/>
      <c r="J166" s="631"/>
      <c r="K166" s="631"/>
      <c r="L166" s="631"/>
      <c r="M166" s="632"/>
      <c r="N166" s="301"/>
    </row>
    <row r="167" spans="2:14" s="302" customFormat="1" ht="14.25" x14ac:dyDescent="0.2">
      <c r="B167" s="630">
        <f>'Anexo I. B. Memoria'!B78:M78</f>
        <v>0</v>
      </c>
      <c r="C167" s="631"/>
      <c r="D167" s="631"/>
      <c r="E167" s="631"/>
      <c r="F167" s="631"/>
      <c r="G167" s="631"/>
      <c r="H167" s="631"/>
      <c r="I167" s="631"/>
      <c r="J167" s="631"/>
      <c r="K167" s="631"/>
      <c r="L167" s="631"/>
      <c r="M167" s="632"/>
      <c r="N167" s="301"/>
    </row>
    <row r="168" spans="2:14" s="302" customFormat="1" ht="14.25" x14ac:dyDescent="0.2">
      <c r="B168" s="630">
        <f>'Anexo I. B. Memoria'!B79:M79</f>
        <v>0</v>
      </c>
      <c r="C168" s="631"/>
      <c r="D168" s="631"/>
      <c r="E168" s="631"/>
      <c r="F168" s="631"/>
      <c r="G168" s="631"/>
      <c r="H168" s="631"/>
      <c r="I168" s="631"/>
      <c r="J168" s="631"/>
      <c r="K168" s="631"/>
      <c r="L168" s="631"/>
      <c r="M168" s="632"/>
      <c r="N168" s="301"/>
    </row>
    <row r="169" spans="2:14" s="302" customFormat="1" ht="14.25" x14ac:dyDescent="0.2">
      <c r="B169" s="630">
        <f>'Anexo I. B. Memoria'!B80:M80</f>
        <v>0</v>
      </c>
      <c r="C169" s="631"/>
      <c r="D169" s="631"/>
      <c r="E169" s="631"/>
      <c r="F169" s="631"/>
      <c r="G169" s="631"/>
      <c r="H169" s="631"/>
      <c r="I169" s="631"/>
      <c r="J169" s="631"/>
      <c r="K169" s="631"/>
      <c r="L169" s="631"/>
      <c r="M169" s="632"/>
      <c r="N169" s="301"/>
    </row>
    <row r="170" spans="2:14" s="302" customFormat="1" ht="14.25" x14ac:dyDescent="0.2">
      <c r="B170" s="630">
        <f>'Anexo I. B. Memoria'!B81:M81</f>
        <v>0</v>
      </c>
      <c r="C170" s="631"/>
      <c r="D170" s="631"/>
      <c r="E170" s="631"/>
      <c r="F170" s="631"/>
      <c r="G170" s="631"/>
      <c r="H170" s="631"/>
      <c r="I170" s="631"/>
      <c r="J170" s="631"/>
      <c r="K170" s="631"/>
      <c r="L170" s="631"/>
      <c r="M170" s="632"/>
      <c r="N170" s="301"/>
    </row>
    <row r="171" spans="2:14" s="302" customFormat="1" ht="14.25" x14ac:dyDescent="0.2">
      <c r="B171" s="630">
        <f>'Anexo I. B. Memoria'!B82:M82</f>
        <v>0</v>
      </c>
      <c r="C171" s="631"/>
      <c r="D171" s="631"/>
      <c r="E171" s="631"/>
      <c r="F171" s="631"/>
      <c r="G171" s="631"/>
      <c r="H171" s="631"/>
      <c r="I171" s="631"/>
      <c r="J171" s="631"/>
      <c r="K171" s="631"/>
      <c r="L171" s="631"/>
      <c r="M171" s="632"/>
      <c r="N171" s="301"/>
    </row>
    <row r="172" spans="2:14" s="302" customFormat="1" ht="14.25" x14ac:dyDescent="0.2">
      <c r="B172" s="630">
        <f>'Anexo I. B. Memoria'!B83:M83</f>
        <v>0</v>
      </c>
      <c r="C172" s="631"/>
      <c r="D172" s="631"/>
      <c r="E172" s="631"/>
      <c r="F172" s="631"/>
      <c r="G172" s="631"/>
      <c r="H172" s="631"/>
      <c r="I172" s="631"/>
      <c r="J172" s="631"/>
      <c r="K172" s="631"/>
      <c r="L172" s="631"/>
      <c r="M172" s="632"/>
      <c r="N172" s="301"/>
    </row>
    <row r="173" spans="2:14" s="302" customFormat="1" ht="14.25" x14ac:dyDescent="0.2">
      <c r="B173" s="630">
        <f>'Anexo I. B. Memoria'!B84:M84</f>
        <v>0</v>
      </c>
      <c r="C173" s="631"/>
      <c r="D173" s="631"/>
      <c r="E173" s="631"/>
      <c r="F173" s="631"/>
      <c r="G173" s="631"/>
      <c r="H173" s="631"/>
      <c r="I173" s="631"/>
      <c r="J173" s="631"/>
      <c r="K173" s="631"/>
      <c r="L173" s="631"/>
      <c r="M173" s="632"/>
      <c r="N173" s="449">
        <f>'Anexo I. B. Memoria'!N84</f>
        <v>0</v>
      </c>
    </row>
    <row r="174" spans="2:14" s="302" customFormat="1" ht="14.25" x14ac:dyDescent="0.2">
      <c r="L174" s="315"/>
      <c r="M174" s="315"/>
      <c r="N174" s="301"/>
    </row>
    <row r="175" spans="2:14" s="302" customFormat="1" ht="30" customHeight="1" x14ac:dyDescent="0.2">
      <c r="B175" s="626" t="str">
        <f>'Anexo I. B. Memoria'!B86:M86</f>
        <v>e) Difusión de obras cinematografías con escasa presencia en el circuito nacional, que contribuya a una mayor diversidad cultural en nuestro país (1 punto por cada película que cumpla esta condición, hasta un máximo de 3 puntos)</v>
      </c>
      <c r="C175" s="626"/>
      <c r="D175" s="626"/>
      <c r="E175" s="626"/>
      <c r="F175" s="626"/>
      <c r="G175" s="626"/>
      <c r="H175" s="626"/>
      <c r="I175" s="626"/>
      <c r="J175" s="626"/>
      <c r="K175" s="626"/>
      <c r="L175" s="626"/>
      <c r="M175" s="626"/>
      <c r="N175" s="314"/>
    </row>
    <row r="176" spans="2:14" s="302" customFormat="1" ht="22.5" customHeight="1" x14ac:dyDescent="0.2">
      <c r="B176" s="641" t="str">
        <f>'Anexo I. B. Memoria'!B87:M87</f>
        <v>Obras cinematográficas</v>
      </c>
      <c r="C176" s="642"/>
      <c r="D176" s="642"/>
      <c r="E176" s="642"/>
      <c r="F176" s="642"/>
      <c r="G176" s="642"/>
      <c r="H176" s="642"/>
      <c r="I176" s="642"/>
      <c r="J176" s="642"/>
      <c r="K176" s="642"/>
      <c r="L176" s="642"/>
      <c r="M176" s="643"/>
      <c r="N176" s="301"/>
    </row>
    <row r="177" spans="2:14" s="302" customFormat="1" ht="14.25" x14ac:dyDescent="0.2">
      <c r="B177" s="630">
        <f>'Anexo I. B. Memoria'!B88:M88</f>
        <v>0</v>
      </c>
      <c r="C177" s="631"/>
      <c r="D177" s="631"/>
      <c r="E177" s="631"/>
      <c r="F177" s="631"/>
      <c r="G177" s="631"/>
      <c r="H177" s="631"/>
      <c r="I177" s="631"/>
      <c r="J177" s="631"/>
      <c r="K177" s="631"/>
      <c r="L177" s="631"/>
      <c r="M177" s="632"/>
      <c r="N177" s="301"/>
    </row>
    <row r="178" spans="2:14" s="302" customFormat="1" ht="14.25" x14ac:dyDescent="0.2">
      <c r="B178" s="630">
        <f>'Anexo I. B. Memoria'!B89:M89</f>
        <v>0</v>
      </c>
      <c r="C178" s="631"/>
      <c r="D178" s="631"/>
      <c r="E178" s="631"/>
      <c r="F178" s="631"/>
      <c r="G178" s="631"/>
      <c r="H178" s="631"/>
      <c r="I178" s="631"/>
      <c r="J178" s="631"/>
      <c r="K178" s="631"/>
      <c r="L178" s="631"/>
      <c r="M178" s="632"/>
      <c r="N178" s="301"/>
    </row>
    <row r="179" spans="2:14" s="302" customFormat="1" ht="14.25" x14ac:dyDescent="0.2">
      <c r="B179" s="630">
        <f>'Anexo I. B. Memoria'!B90:M90</f>
        <v>0</v>
      </c>
      <c r="C179" s="631"/>
      <c r="D179" s="631"/>
      <c r="E179" s="631"/>
      <c r="F179" s="631"/>
      <c r="G179" s="631"/>
      <c r="H179" s="631"/>
      <c r="I179" s="631"/>
      <c r="J179" s="631"/>
      <c r="K179" s="631"/>
      <c r="L179" s="631"/>
      <c r="M179" s="632"/>
      <c r="N179" s="301"/>
    </row>
    <row r="180" spans="2:14" s="302" customFormat="1" ht="14.25" x14ac:dyDescent="0.2">
      <c r="B180" s="630">
        <f>'Anexo I. B. Memoria'!B91:M91</f>
        <v>0</v>
      </c>
      <c r="C180" s="631"/>
      <c r="D180" s="631"/>
      <c r="E180" s="631"/>
      <c r="F180" s="631"/>
      <c r="G180" s="631"/>
      <c r="H180" s="631"/>
      <c r="I180" s="631"/>
      <c r="J180" s="631"/>
      <c r="K180" s="631"/>
      <c r="L180" s="631"/>
      <c r="M180" s="632"/>
      <c r="N180" s="301"/>
    </row>
    <row r="181" spans="2:14" s="302" customFormat="1" ht="14.25" x14ac:dyDescent="0.2">
      <c r="B181" s="630">
        <f>'Anexo I. B. Memoria'!B92:M92</f>
        <v>0</v>
      </c>
      <c r="C181" s="631"/>
      <c r="D181" s="631"/>
      <c r="E181" s="631"/>
      <c r="F181" s="631"/>
      <c r="G181" s="631"/>
      <c r="H181" s="631"/>
      <c r="I181" s="631"/>
      <c r="J181" s="631"/>
      <c r="K181" s="631"/>
      <c r="L181" s="631"/>
      <c r="M181" s="632"/>
      <c r="N181" s="301"/>
    </row>
    <row r="182" spans="2:14" s="302" customFormat="1" ht="14.25" x14ac:dyDescent="0.2">
      <c r="B182" s="630">
        <f>'Anexo I. B. Memoria'!B93:M93</f>
        <v>0</v>
      </c>
      <c r="C182" s="631"/>
      <c r="D182" s="631"/>
      <c r="E182" s="631"/>
      <c r="F182" s="631"/>
      <c r="G182" s="631"/>
      <c r="H182" s="631"/>
      <c r="I182" s="631"/>
      <c r="J182" s="631"/>
      <c r="K182" s="631"/>
      <c r="L182" s="631"/>
      <c r="M182" s="632"/>
      <c r="N182" s="301"/>
    </row>
    <row r="183" spans="2:14" s="302" customFormat="1" ht="14.25" x14ac:dyDescent="0.2">
      <c r="B183" s="630">
        <f>'Anexo I. B. Memoria'!B94:M94</f>
        <v>0</v>
      </c>
      <c r="C183" s="631"/>
      <c r="D183" s="631"/>
      <c r="E183" s="631"/>
      <c r="F183" s="631"/>
      <c r="G183" s="631"/>
      <c r="H183" s="631"/>
      <c r="I183" s="631"/>
      <c r="J183" s="631"/>
      <c r="K183" s="631"/>
      <c r="L183" s="631"/>
      <c r="M183" s="632"/>
      <c r="N183" s="301"/>
    </row>
    <row r="184" spans="2:14" s="302" customFormat="1" ht="14.25" x14ac:dyDescent="0.2">
      <c r="B184" s="630">
        <f>'Anexo I. B. Memoria'!B95:M95</f>
        <v>0</v>
      </c>
      <c r="C184" s="631"/>
      <c r="D184" s="631"/>
      <c r="E184" s="631"/>
      <c r="F184" s="631"/>
      <c r="G184" s="631"/>
      <c r="H184" s="631"/>
      <c r="I184" s="631"/>
      <c r="J184" s="631"/>
      <c r="K184" s="631"/>
      <c r="L184" s="631"/>
      <c r="M184" s="632"/>
      <c r="N184" s="301"/>
    </row>
    <row r="185" spans="2:14" s="302" customFormat="1" ht="14.25" x14ac:dyDescent="0.2">
      <c r="B185" s="630">
        <f>'Anexo I. B. Memoria'!B96:M96</f>
        <v>0</v>
      </c>
      <c r="C185" s="631"/>
      <c r="D185" s="631"/>
      <c r="E185" s="631"/>
      <c r="F185" s="631"/>
      <c r="G185" s="631"/>
      <c r="H185" s="631"/>
      <c r="I185" s="631"/>
      <c r="J185" s="631"/>
      <c r="K185" s="631"/>
      <c r="L185" s="631"/>
      <c r="M185" s="632"/>
      <c r="N185" s="301"/>
    </row>
    <row r="186" spans="2:14" s="302" customFormat="1" ht="14.25" x14ac:dyDescent="0.2">
      <c r="B186" s="630">
        <f>'Anexo I. B. Memoria'!B97:M97</f>
        <v>0</v>
      </c>
      <c r="C186" s="631"/>
      <c r="D186" s="631"/>
      <c r="E186" s="631"/>
      <c r="F186" s="631"/>
      <c r="G186" s="631"/>
      <c r="H186" s="631"/>
      <c r="I186" s="631"/>
      <c r="J186" s="631"/>
      <c r="K186" s="631"/>
      <c r="L186" s="631"/>
      <c r="M186" s="632"/>
      <c r="N186" s="449">
        <f>'Anexo I. B. Memoria'!N97</f>
        <v>0</v>
      </c>
    </row>
    <row r="187" spans="2:14" s="302" customFormat="1" ht="14.25" x14ac:dyDescent="0.2">
      <c r="N187" s="301"/>
    </row>
    <row r="188" spans="2:14" s="302" customFormat="1" ht="14.25" x14ac:dyDescent="0.2">
      <c r="B188" s="626" t="str">
        <f>'Anexo I. B. Memoria'!B99:M99</f>
        <v>f) Promoción de cineastas navarros (1 punto por cada película proyectada que cumpla esta condición, hasta un máximo de 3 puntos)</v>
      </c>
      <c r="C188" s="626"/>
      <c r="D188" s="626"/>
      <c r="E188" s="626"/>
      <c r="F188" s="626"/>
      <c r="G188" s="626"/>
      <c r="H188" s="626"/>
      <c r="I188" s="626"/>
      <c r="J188" s="626"/>
      <c r="K188" s="626"/>
      <c r="L188" s="626"/>
      <c r="M188" s="626"/>
      <c r="N188" s="314"/>
    </row>
    <row r="189" spans="2:14" s="302" customFormat="1" ht="22.5" customHeight="1" x14ac:dyDescent="0.2">
      <c r="B189" s="625" t="str">
        <f>'Anexo I. B. Memoria'!B100:M100</f>
        <v>Películas de autoría Navarra</v>
      </c>
      <c r="C189" s="625"/>
      <c r="D189" s="625"/>
      <c r="E189" s="625"/>
      <c r="F189" s="625"/>
      <c r="G189" s="625"/>
      <c r="H189" s="625"/>
      <c r="I189" s="625"/>
      <c r="J189" s="625"/>
      <c r="K189" s="625"/>
      <c r="L189" s="625"/>
      <c r="M189" s="625"/>
      <c r="N189" s="301"/>
    </row>
    <row r="190" spans="2:14" s="302" customFormat="1" ht="14.25" x14ac:dyDescent="0.2">
      <c r="B190" s="627">
        <f>'Anexo I. B. Memoria'!B101:M101</f>
        <v>0</v>
      </c>
      <c r="C190" s="628"/>
      <c r="D190" s="628"/>
      <c r="E190" s="628"/>
      <c r="F190" s="628"/>
      <c r="G190" s="628"/>
      <c r="H190" s="628"/>
      <c r="I190" s="628"/>
      <c r="J190" s="628"/>
      <c r="K190" s="628"/>
      <c r="L190" s="628"/>
      <c r="M190" s="629"/>
      <c r="N190" s="301"/>
    </row>
    <row r="191" spans="2:14" s="302" customFormat="1" ht="14.25" x14ac:dyDescent="0.2">
      <c r="B191" s="627">
        <f>'Anexo I. B. Memoria'!B102:M102</f>
        <v>0</v>
      </c>
      <c r="C191" s="628"/>
      <c r="D191" s="628"/>
      <c r="E191" s="628"/>
      <c r="F191" s="628"/>
      <c r="G191" s="628"/>
      <c r="H191" s="628"/>
      <c r="I191" s="628"/>
      <c r="J191" s="628"/>
      <c r="K191" s="628"/>
      <c r="L191" s="628"/>
      <c r="M191" s="629"/>
      <c r="N191" s="301"/>
    </row>
    <row r="192" spans="2:14" s="302" customFormat="1" ht="14.25" x14ac:dyDescent="0.2">
      <c r="B192" s="627">
        <f>'Anexo I. B. Memoria'!B103:M103</f>
        <v>0</v>
      </c>
      <c r="C192" s="628"/>
      <c r="D192" s="628"/>
      <c r="E192" s="628"/>
      <c r="F192" s="628"/>
      <c r="G192" s="628"/>
      <c r="H192" s="628"/>
      <c r="I192" s="628"/>
      <c r="J192" s="628"/>
      <c r="K192" s="628"/>
      <c r="L192" s="628"/>
      <c r="M192" s="629"/>
      <c r="N192" s="301"/>
    </row>
    <row r="193" spans="2:14" s="302" customFormat="1" ht="14.25" x14ac:dyDescent="0.2">
      <c r="B193" s="627">
        <f>'Anexo I. B. Memoria'!B104:M104</f>
        <v>0</v>
      </c>
      <c r="C193" s="628"/>
      <c r="D193" s="628"/>
      <c r="E193" s="628"/>
      <c r="F193" s="628"/>
      <c r="G193" s="628"/>
      <c r="H193" s="628"/>
      <c r="I193" s="628"/>
      <c r="J193" s="628"/>
      <c r="K193" s="628"/>
      <c r="L193" s="628"/>
      <c r="M193" s="629"/>
      <c r="N193" s="301"/>
    </row>
    <row r="194" spans="2:14" s="302" customFormat="1" ht="14.25" x14ac:dyDescent="0.2">
      <c r="B194" s="627">
        <f>'Anexo I. B. Memoria'!B105:M105</f>
        <v>0</v>
      </c>
      <c r="C194" s="628"/>
      <c r="D194" s="628"/>
      <c r="E194" s="628"/>
      <c r="F194" s="628"/>
      <c r="G194" s="628"/>
      <c r="H194" s="628"/>
      <c r="I194" s="628"/>
      <c r="J194" s="628"/>
      <c r="K194" s="628"/>
      <c r="L194" s="628"/>
      <c r="M194" s="629"/>
      <c r="N194" s="301"/>
    </row>
    <row r="195" spans="2:14" s="302" customFormat="1" ht="14.25" x14ac:dyDescent="0.2">
      <c r="B195" s="627">
        <f>'Anexo I. B. Memoria'!B106:M106</f>
        <v>0</v>
      </c>
      <c r="C195" s="628"/>
      <c r="D195" s="628"/>
      <c r="E195" s="628"/>
      <c r="F195" s="628"/>
      <c r="G195" s="628"/>
      <c r="H195" s="628"/>
      <c r="I195" s="628"/>
      <c r="J195" s="628"/>
      <c r="K195" s="628"/>
      <c r="L195" s="628"/>
      <c r="M195" s="629"/>
      <c r="N195" s="301"/>
    </row>
    <row r="196" spans="2:14" s="302" customFormat="1" ht="14.25" x14ac:dyDescent="0.2">
      <c r="B196" s="627">
        <f>'Anexo I. B. Memoria'!B107:M107</f>
        <v>0</v>
      </c>
      <c r="C196" s="628"/>
      <c r="D196" s="628"/>
      <c r="E196" s="628"/>
      <c r="F196" s="628"/>
      <c r="G196" s="628"/>
      <c r="H196" s="628"/>
      <c r="I196" s="628"/>
      <c r="J196" s="628"/>
      <c r="K196" s="628"/>
      <c r="L196" s="628"/>
      <c r="M196" s="629"/>
      <c r="N196" s="301"/>
    </row>
    <row r="197" spans="2:14" s="302" customFormat="1" ht="14.25" x14ac:dyDescent="0.2">
      <c r="B197" s="627">
        <f>'Anexo I. B. Memoria'!B108:M108</f>
        <v>0</v>
      </c>
      <c r="C197" s="628"/>
      <c r="D197" s="628"/>
      <c r="E197" s="628"/>
      <c r="F197" s="628"/>
      <c r="G197" s="628"/>
      <c r="H197" s="628"/>
      <c r="I197" s="628"/>
      <c r="J197" s="628"/>
      <c r="K197" s="628"/>
      <c r="L197" s="628"/>
      <c r="M197" s="629"/>
      <c r="N197" s="301"/>
    </row>
    <row r="198" spans="2:14" s="302" customFormat="1" ht="14.25" x14ac:dyDescent="0.2">
      <c r="B198" s="627">
        <f>'Anexo I. B. Memoria'!B109:M109</f>
        <v>0</v>
      </c>
      <c r="C198" s="628"/>
      <c r="D198" s="628"/>
      <c r="E198" s="628"/>
      <c r="F198" s="628"/>
      <c r="G198" s="628"/>
      <c r="H198" s="628"/>
      <c r="I198" s="628"/>
      <c r="J198" s="628"/>
      <c r="K198" s="628"/>
      <c r="L198" s="628"/>
      <c r="M198" s="629"/>
      <c r="N198" s="301"/>
    </row>
    <row r="199" spans="2:14" s="302" customFormat="1" ht="14.25" x14ac:dyDescent="0.2">
      <c r="B199" s="627">
        <f>'Anexo I. B. Memoria'!B110:M110</f>
        <v>0</v>
      </c>
      <c r="C199" s="628"/>
      <c r="D199" s="628"/>
      <c r="E199" s="628"/>
      <c r="F199" s="628"/>
      <c r="G199" s="628"/>
      <c r="H199" s="628"/>
      <c r="I199" s="628"/>
      <c r="J199" s="628"/>
      <c r="K199" s="628"/>
      <c r="L199" s="628"/>
      <c r="M199" s="629"/>
      <c r="N199" s="449">
        <f>'Anexo I. B. Memoria'!N110</f>
        <v>0</v>
      </c>
    </row>
    <row r="200" spans="2:14" customFormat="1" x14ac:dyDescent="0.2"/>
    <row r="201" spans="2:14" s="302" customFormat="1" ht="14.25" customHeight="1" x14ac:dyDescent="0.2">
      <c r="B201" s="626" t="str">
        <f>'Anexo I. B. Memoria'!B112:M112</f>
        <v>g) Promoción de películas en VO euskera (1 punto por cada película proyectada que cumpla esta condición, hasta un máximo de 2 puntos)</v>
      </c>
      <c r="C201" s="626"/>
      <c r="D201" s="626"/>
      <c r="E201" s="626"/>
      <c r="F201" s="626"/>
      <c r="G201" s="626"/>
      <c r="H201" s="626"/>
      <c r="I201" s="626"/>
      <c r="J201" s="626"/>
      <c r="K201" s="626"/>
      <c r="L201" s="626"/>
      <c r="M201" s="626"/>
      <c r="N201" s="301"/>
    </row>
    <row r="202" spans="2:14" s="302" customFormat="1" ht="22.5" customHeight="1" x14ac:dyDescent="0.2">
      <c r="B202" s="625" t="str">
        <f>'Anexo I. B. Memoria'!B113:M113</f>
        <v>Acciones</v>
      </c>
      <c r="C202" s="625"/>
      <c r="D202" s="625"/>
      <c r="E202" s="625"/>
      <c r="F202" s="625"/>
      <c r="G202" s="625"/>
      <c r="H202" s="625"/>
      <c r="I202" s="625"/>
      <c r="J202" s="625"/>
      <c r="K202" s="625"/>
      <c r="L202" s="625"/>
      <c r="M202" s="625"/>
      <c r="N202" s="301"/>
    </row>
    <row r="203" spans="2:14" s="302" customFormat="1" ht="14.25" x14ac:dyDescent="0.2">
      <c r="B203" s="627">
        <f>'Anexo I. B. Memoria'!B114:M114</f>
        <v>0</v>
      </c>
      <c r="C203" s="628"/>
      <c r="D203" s="628"/>
      <c r="E203" s="628"/>
      <c r="F203" s="628"/>
      <c r="G203" s="628"/>
      <c r="H203" s="628"/>
      <c r="I203" s="628"/>
      <c r="J203" s="628"/>
      <c r="K203" s="628"/>
      <c r="L203" s="628"/>
      <c r="M203" s="629"/>
      <c r="N203" s="301"/>
    </row>
    <row r="204" spans="2:14" s="302" customFormat="1" ht="14.25" x14ac:dyDescent="0.2">
      <c r="B204" s="627">
        <f>'Anexo I. B. Memoria'!B115:M115</f>
        <v>0</v>
      </c>
      <c r="C204" s="628"/>
      <c r="D204" s="628"/>
      <c r="E204" s="628"/>
      <c r="F204" s="628"/>
      <c r="G204" s="628"/>
      <c r="H204" s="628"/>
      <c r="I204" s="628"/>
      <c r="J204" s="628"/>
      <c r="K204" s="628"/>
      <c r="L204" s="628"/>
      <c r="M204" s="629"/>
      <c r="N204" s="301"/>
    </row>
    <row r="205" spans="2:14" s="302" customFormat="1" ht="14.25" customHeight="1" x14ac:dyDescent="0.2">
      <c r="B205" s="627">
        <f>'Anexo I. B. Memoria'!B116:M116</f>
        <v>0</v>
      </c>
      <c r="C205" s="628"/>
      <c r="D205" s="628"/>
      <c r="E205" s="628"/>
      <c r="F205" s="628"/>
      <c r="G205" s="628"/>
      <c r="H205" s="628"/>
      <c r="I205" s="628"/>
      <c r="J205" s="628"/>
      <c r="K205" s="628"/>
      <c r="L205" s="628"/>
      <c r="M205" s="629"/>
      <c r="N205" s="301"/>
    </row>
    <row r="206" spans="2:14" s="302" customFormat="1" ht="14.25" customHeight="1" x14ac:dyDescent="0.2">
      <c r="B206" s="627">
        <f>'Anexo I. B. Memoria'!B117:M117</f>
        <v>0</v>
      </c>
      <c r="C206" s="628"/>
      <c r="D206" s="628"/>
      <c r="E206" s="628"/>
      <c r="F206" s="628"/>
      <c r="G206" s="628"/>
      <c r="H206" s="628"/>
      <c r="I206" s="628"/>
      <c r="J206" s="628"/>
      <c r="K206" s="628"/>
      <c r="L206" s="628"/>
      <c r="M206" s="629"/>
      <c r="N206" s="301"/>
    </row>
    <row r="207" spans="2:14" s="302" customFormat="1" ht="14.25" customHeight="1" x14ac:dyDescent="0.2">
      <c r="B207" s="627">
        <f>'Anexo I. B. Memoria'!B118:M118</f>
        <v>0</v>
      </c>
      <c r="C207" s="628"/>
      <c r="D207" s="628"/>
      <c r="E207" s="628"/>
      <c r="F207" s="628"/>
      <c r="G207" s="628"/>
      <c r="H207" s="628"/>
      <c r="I207" s="628"/>
      <c r="J207" s="628"/>
      <c r="K207" s="628"/>
      <c r="L207" s="628"/>
      <c r="M207" s="629"/>
      <c r="N207" s="301"/>
    </row>
    <row r="208" spans="2:14" s="302" customFormat="1" ht="14.25" customHeight="1" x14ac:dyDescent="0.2">
      <c r="B208" s="627">
        <f>'Anexo I. B. Memoria'!B119:M119</f>
        <v>0</v>
      </c>
      <c r="C208" s="628"/>
      <c r="D208" s="628"/>
      <c r="E208" s="628"/>
      <c r="F208" s="628"/>
      <c r="G208" s="628"/>
      <c r="H208" s="628"/>
      <c r="I208" s="628"/>
      <c r="J208" s="628"/>
      <c r="K208" s="628"/>
      <c r="L208" s="628"/>
      <c r="M208" s="629"/>
      <c r="N208" s="301"/>
    </row>
    <row r="209" spans="2:14" s="302" customFormat="1" ht="14.25" customHeight="1" x14ac:dyDescent="0.2">
      <c r="B209" s="627">
        <f>'Anexo I. B. Memoria'!B120:M120</f>
        <v>0</v>
      </c>
      <c r="C209" s="628"/>
      <c r="D209" s="628"/>
      <c r="E209" s="628"/>
      <c r="F209" s="628"/>
      <c r="G209" s="628"/>
      <c r="H209" s="628"/>
      <c r="I209" s="628"/>
      <c r="J209" s="628"/>
      <c r="K209" s="628"/>
      <c r="L209" s="628"/>
      <c r="M209" s="629"/>
      <c r="N209" s="301"/>
    </row>
    <row r="210" spans="2:14" s="302" customFormat="1" ht="14.25" x14ac:dyDescent="0.2">
      <c r="B210" s="627">
        <f>'Anexo I. B. Memoria'!B121:M121</f>
        <v>0</v>
      </c>
      <c r="C210" s="628"/>
      <c r="D210" s="628"/>
      <c r="E210" s="628"/>
      <c r="F210" s="628"/>
      <c r="G210" s="628"/>
      <c r="H210" s="628"/>
      <c r="I210" s="628"/>
      <c r="J210" s="628"/>
      <c r="K210" s="628"/>
      <c r="L210" s="628"/>
      <c r="M210" s="629"/>
      <c r="N210" s="301"/>
    </row>
    <row r="211" spans="2:14" s="302" customFormat="1" ht="14.25" x14ac:dyDescent="0.2">
      <c r="B211" s="627">
        <f>'Anexo I. B. Memoria'!B122:M122</f>
        <v>0</v>
      </c>
      <c r="C211" s="628"/>
      <c r="D211" s="628"/>
      <c r="E211" s="628"/>
      <c r="F211" s="628"/>
      <c r="G211" s="628"/>
      <c r="H211" s="628"/>
      <c r="I211" s="628"/>
      <c r="J211" s="628"/>
      <c r="K211" s="628"/>
      <c r="L211" s="628"/>
      <c r="M211" s="629"/>
      <c r="N211" s="301"/>
    </row>
    <row r="212" spans="2:14" s="302" customFormat="1" ht="14.25" x14ac:dyDescent="0.2">
      <c r="B212" s="627">
        <f>'Anexo I. B. Memoria'!B123:M123</f>
        <v>0</v>
      </c>
      <c r="C212" s="628"/>
      <c r="D212" s="628"/>
      <c r="E212" s="628"/>
      <c r="F212" s="628"/>
      <c r="G212" s="628"/>
      <c r="H212" s="628"/>
      <c r="I212" s="628"/>
      <c r="J212" s="628"/>
      <c r="K212" s="628"/>
      <c r="L212" s="628"/>
      <c r="M212" s="629"/>
      <c r="N212" s="449">
        <f>'Anexo I. B. Memoria'!N123</f>
        <v>0</v>
      </c>
    </row>
    <row r="213" spans="2:14" s="302" customFormat="1" ht="14.25" x14ac:dyDescent="0.2">
      <c r="N213" s="301"/>
    </row>
    <row r="214" spans="2:14" s="302" customFormat="1" ht="30.75" customHeight="1" x14ac:dyDescent="0.2">
      <c r="B214" s="626" t="str">
        <f>'Anexo I. B. Memoria'!B125:M125</f>
        <v>h) Contribución a la sostenibilidad, a la promoción de la igualdad efectiva de la mujer en el sector, a la captación y formación de nuevos públicos y a la inclusión de personas con discapacidad (hasta 3 puntos)</v>
      </c>
      <c r="C214" s="626"/>
      <c r="D214" s="626"/>
      <c r="E214" s="626"/>
      <c r="F214" s="626"/>
      <c r="G214" s="626"/>
      <c r="H214" s="626"/>
      <c r="I214" s="626"/>
      <c r="J214" s="626"/>
      <c r="K214" s="626"/>
      <c r="L214" s="626"/>
      <c r="M214" s="626"/>
      <c r="N214" s="314"/>
    </row>
    <row r="215" spans="2:14" s="302" customFormat="1" ht="22.5" customHeight="1" x14ac:dyDescent="0.2">
      <c r="B215" s="625" t="str">
        <f>'Anexo I. B. Memoria'!B126:M126</f>
        <v>Acciones</v>
      </c>
      <c r="C215" s="625"/>
      <c r="D215" s="625"/>
      <c r="E215" s="625"/>
      <c r="F215" s="625"/>
      <c r="G215" s="625"/>
      <c r="H215" s="625"/>
      <c r="I215" s="625"/>
      <c r="J215" s="625"/>
      <c r="K215" s="625"/>
      <c r="L215" s="625"/>
      <c r="M215" s="625"/>
      <c r="N215" s="301"/>
    </row>
    <row r="216" spans="2:14" s="302" customFormat="1" ht="14.25" x14ac:dyDescent="0.2">
      <c r="B216" s="627">
        <f>'Anexo I. B. Memoria'!B127:M127</f>
        <v>0</v>
      </c>
      <c r="C216" s="628"/>
      <c r="D216" s="628"/>
      <c r="E216" s="628"/>
      <c r="F216" s="628"/>
      <c r="G216" s="628"/>
      <c r="H216" s="628"/>
      <c r="I216" s="628"/>
      <c r="J216" s="628"/>
      <c r="K216" s="628"/>
      <c r="L216" s="628"/>
      <c r="M216" s="629"/>
      <c r="N216" s="301"/>
    </row>
    <row r="217" spans="2:14" s="302" customFormat="1" ht="14.25" x14ac:dyDescent="0.2">
      <c r="B217" s="627">
        <f>'Anexo I. B. Memoria'!B128:M128</f>
        <v>0</v>
      </c>
      <c r="C217" s="628"/>
      <c r="D217" s="628"/>
      <c r="E217" s="628"/>
      <c r="F217" s="628"/>
      <c r="G217" s="628"/>
      <c r="H217" s="628"/>
      <c r="I217" s="628"/>
      <c r="J217" s="628"/>
      <c r="K217" s="628"/>
      <c r="L217" s="628"/>
      <c r="M217" s="629"/>
      <c r="N217" s="301"/>
    </row>
    <row r="218" spans="2:14" s="302" customFormat="1" ht="14.25" x14ac:dyDescent="0.2">
      <c r="B218" s="627">
        <f>'Anexo I. B. Memoria'!B129:M129</f>
        <v>0</v>
      </c>
      <c r="C218" s="628"/>
      <c r="D218" s="628"/>
      <c r="E218" s="628"/>
      <c r="F218" s="628"/>
      <c r="G218" s="628"/>
      <c r="H218" s="628"/>
      <c r="I218" s="628"/>
      <c r="J218" s="628"/>
      <c r="K218" s="628"/>
      <c r="L218" s="628"/>
      <c r="M218" s="629"/>
      <c r="N218" s="301"/>
    </row>
    <row r="219" spans="2:14" s="302" customFormat="1" ht="14.25" x14ac:dyDescent="0.2">
      <c r="B219" s="627">
        <f>'Anexo I. B. Memoria'!B130:M130</f>
        <v>0</v>
      </c>
      <c r="C219" s="628"/>
      <c r="D219" s="628"/>
      <c r="E219" s="628"/>
      <c r="F219" s="628"/>
      <c r="G219" s="628"/>
      <c r="H219" s="628"/>
      <c r="I219" s="628"/>
      <c r="J219" s="628"/>
      <c r="K219" s="628"/>
      <c r="L219" s="628"/>
      <c r="M219" s="629"/>
      <c r="N219" s="301"/>
    </row>
    <row r="220" spans="2:14" s="302" customFormat="1" ht="14.25" x14ac:dyDescent="0.2">
      <c r="B220" s="627">
        <f>'Anexo I. B. Memoria'!B131:M131</f>
        <v>0</v>
      </c>
      <c r="C220" s="628"/>
      <c r="D220" s="628"/>
      <c r="E220" s="628"/>
      <c r="F220" s="628"/>
      <c r="G220" s="628"/>
      <c r="H220" s="628"/>
      <c r="I220" s="628"/>
      <c r="J220" s="628"/>
      <c r="K220" s="628"/>
      <c r="L220" s="628"/>
      <c r="M220" s="629"/>
      <c r="N220" s="301"/>
    </row>
    <row r="221" spans="2:14" s="302" customFormat="1" ht="14.25" x14ac:dyDescent="0.2">
      <c r="B221" s="627">
        <f>'Anexo I. B. Memoria'!B132:M132</f>
        <v>0</v>
      </c>
      <c r="C221" s="628"/>
      <c r="D221" s="628"/>
      <c r="E221" s="628"/>
      <c r="F221" s="628"/>
      <c r="G221" s="628"/>
      <c r="H221" s="628"/>
      <c r="I221" s="628"/>
      <c r="J221" s="628"/>
      <c r="K221" s="628"/>
      <c r="L221" s="628"/>
      <c r="M221" s="629"/>
      <c r="N221" s="301"/>
    </row>
    <row r="222" spans="2:14" s="302" customFormat="1" ht="14.25" x14ac:dyDescent="0.2">
      <c r="B222" s="627">
        <f>'Anexo I. B. Memoria'!B133:M133</f>
        <v>0</v>
      </c>
      <c r="C222" s="628"/>
      <c r="D222" s="628"/>
      <c r="E222" s="628"/>
      <c r="F222" s="628"/>
      <c r="G222" s="628"/>
      <c r="H222" s="628"/>
      <c r="I222" s="628"/>
      <c r="J222" s="628"/>
      <c r="K222" s="628"/>
      <c r="L222" s="628"/>
      <c r="M222" s="629"/>
      <c r="N222" s="301"/>
    </row>
    <row r="223" spans="2:14" s="302" customFormat="1" ht="14.25" x14ac:dyDescent="0.2">
      <c r="B223" s="627">
        <f>'Anexo I. B. Memoria'!B134:M134</f>
        <v>0</v>
      </c>
      <c r="C223" s="628"/>
      <c r="D223" s="628"/>
      <c r="E223" s="628"/>
      <c r="F223" s="628"/>
      <c r="G223" s="628"/>
      <c r="H223" s="628"/>
      <c r="I223" s="628"/>
      <c r="J223" s="628"/>
      <c r="K223" s="628"/>
      <c r="L223" s="628"/>
      <c r="M223" s="629"/>
      <c r="N223" s="301"/>
    </row>
    <row r="224" spans="2:14" s="302" customFormat="1" ht="14.25" x14ac:dyDescent="0.2">
      <c r="B224" s="627">
        <f>'Anexo I. B. Memoria'!B135:M135</f>
        <v>0</v>
      </c>
      <c r="C224" s="628"/>
      <c r="D224" s="628"/>
      <c r="E224" s="628"/>
      <c r="F224" s="628"/>
      <c r="G224" s="628"/>
      <c r="H224" s="628"/>
      <c r="I224" s="628"/>
      <c r="J224" s="628"/>
      <c r="K224" s="628"/>
      <c r="L224" s="628"/>
      <c r="M224" s="629"/>
      <c r="N224" s="301"/>
    </row>
    <row r="225" spans="2:14" s="302" customFormat="1" ht="14.25" x14ac:dyDescent="0.2">
      <c r="B225" s="627">
        <f>'Anexo I. B. Memoria'!B136:M136</f>
        <v>0</v>
      </c>
      <c r="C225" s="628"/>
      <c r="D225" s="628"/>
      <c r="E225" s="628"/>
      <c r="F225" s="628"/>
      <c r="G225" s="628"/>
      <c r="H225" s="628"/>
      <c r="I225" s="628"/>
      <c r="J225" s="628"/>
      <c r="K225" s="628"/>
      <c r="L225" s="628"/>
      <c r="M225" s="629"/>
      <c r="N225" s="449">
        <f>'Anexo I. B. Memoria'!N136</f>
        <v>0</v>
      </c>
    </row>
    <row r="226" spans="2:14" s="302" customFormat="1" ht="14.25" x14ac:dyDescent="0.2">
      <c r="B226" s="368"/>
      <c r="C226" s="368"/>
      <c r="D226" s="368"/>
      <c r="E226" s="368"/>
      <c r="F226" s="368"/>
      <c r="G226" s="368"/>
      <c r="H226" s="368"/>
      <c r="I226" s="368"/>
      <c r="J226" s="368"/>
      <c r="K226" s="368"/>
      <c r="L226" s="368"/>
      <c r="M226" s="368"/>
      <c r="N226" s="19"/>
    </row>
    <row r="227" spans="2:14" s="302" customFormat="1" ht="30.75" customHeight="1" x14ac:dyDescent="0.2">
      <c r="B227" s="626" t="str">
        <f>'Anexo I. B. Memoria'!B138:M138</f>
        <v>i) Calidad técnica de las sedes donde se celebrará el festival para el que se solicita la ayuda (hasta 5 puntos). Se tendrá en cuenta la adecuación técnica de las salas de proyección y el formato de proyección</v>
      </c>
      <c r="C227" s="626"/>
      <c r="D227" s="626"/>
      <c r="E227" s="626"/>
      <c r="F227" s="626"/>
      <c r="G227" s="626"/>
      <c r="H227" s="626"/>
      <c r="I227" s="626"/>
      <c r="J227" s="626"/>
      <c r="K227" s="626"/>
      <c r="L227" s="626"/>
      <c r="M227" s="626"/>
      <c r="N227" s="314"/>
    </row>
    <row r="228" spans="2:14" s="302" customFormat="1" ht="22.5" customHeight="1" x14ac:dyDescent="0.2">
      <c r="B228" s="625" t="str">
        <f>'Anexo I. B. Memoria'!B139:M139</f>
        <v>Sedes</v>
      </c>
      <c r="C228" s="625"/>
      <c r="D228" s="625"/>
      <c r="E228" s="625"/>
      <c r="F228" s="625"/>
      <c r="G228" s="625"/>
      <c r="H228" s="625"/>
      <c r="I228" s="625"/>
      <c r="J228" s="625"/>
      <c r="K228" s="625"/>
      <c r="L228" s="625"/>
      <c r="M228" s="625"/>
      <c r="N228" s="301"/>
    </row>
    <row r="229" spans="2:14" s="302" customFormat="1" ht="14.25" x14ac:dyDescent="0.2">
      <c r="B229" s="627">
        <f>'Anexo I. B. Memoria'!B140:M140</f>
        <v>0</v>
      </c>
      <c r="C229" s="628"/>
      <c r="D229" s="628"/>
      <c r="E229" s="628"/>
      <c r="F229" s="628"/>
      <c r="G229" s="628"/>
      <c r="H229" s="628"/>
      <c r="I229" s="628"/>
      <c r="J229" s="628"/>
      <c r="K229" s="628"/>
      <c r="L229" s="628"/>
      <c r="M229" s="629"/>
      <c r="N229" s="301"/>
    </row>
    <row r="230" spans="2:14" s="302" customFormat="1" ht="14.25" x14ac:dyDescent="0.2">
      <c r="B230" s="627">
        <f>'Anexo I. B. Memoria'!B141:M141</f>
        <v>0</v>
      </c>
      <c r="C230" s="628"/>
      <c r="D230" s="628"/>
      <c r="E230" s="628"/>
      <c r="F230" s="628"/>
      <c r="G230" s="628"/>
      <c r="H230" s="628"/>
      <c r="I230" s="628"/>
      <c r="J230" s="628"/>
      <c r="K230" s="628"/>
      <c r="L230" s="628"/>
      <c r="M230" s="629"/>
      <c r="N230" s="301"/>
    </row>
    <row r="231" spans="2:14" s="302" customFormat="1" ht="14.25" x14ac:dyDescent="0.2">
      <c r="B231" s="627">
        <f>'Anexo I. B. Memoria'!B142:M142</f>
        <v>0</v>
      </c>
      <c r="C231" s="628"/>
      <c r="D231" s="628"/>
      <c r="E231" s="628"/>
      <c r="F231" s="628"/>
      <c r="G231" s="628"/>
      <c r="H231" s="628"/>
      <c r="I231" s="628"/>
      <c r="J231" s="628"/>
      <c r="K231" s="628"/>
      <c r="L231" s="628"/>
      <c r="M231" s="629"/>
      <c r="N231" s="301"/>
    </row>
    <row r="232" spans="2:14" s="302" customFormat="1" ht="14.25" x14ac:dyDescent="0.2">
      <c r="B232" s="627">
        <f>'Anexo I. B. Memoria'!B143:M143</f>
        <v>0</v>
      </c>
      <c r="C232" s="628"/>
      <c r="D232" s="628"/>
      <c r="E232" s="628"/>
      <c r="F232" s="628"/>
      <c r="G232" s="628"/>
      <c r="H232" s="628"/>
      <c r="I232" s="628"/>
      <c r="J232" s="628"/>
      <c r="K232" s="628"/>
      <c r="L232" s="628"/>
      <c r="M232" s="629"/>
      <c r="N232" s="301"/>
    </row>
    <row r="233" spans="2:14" s="302" customFormat="1" ht="14.25" x14ac:dyDescent="0.2">
      <c r="B233" s="627">
        <f>'Anexo I. B. Memoria'!B144:M144</f>
        <v>0</v>
      </c>
      <c r="C233" s="628"/>
      <c r="D233" s="628"/>
      <c r="E233" s="628"/>
      <c r="F233" s="628"/>
      <c r="G233" s="628"/>
      <c r="H233" s="628"/>
      <c r="I233" s="628"/>
      <c r="J233" s="628"/>
      <c r="K233" s="628"/>
      <c r="L233" s="628"/>
      <c r="M233" s="629"/>
      <c r="N233" s="301"/>
    </row>
    <row r="234" spans="2:14" s="302" customFormat="1" ht="14.25" x14ac:dyDescent="0.2">
      <c r="B234" s="627">
        <f>'Anexo I. B. Memoria'!B145:M145</f>
        <v>0</v>
      </c>
      <c r="C234" s="628"/>
      <c r="D234" s="628"/>
      <c r="E234" s="628"/>
      <c r="F234" s="628"/>
      <c r="G234" s="628"/>
      <c r="H234" s="628"/>
      <c r="I234" s="628"/>
      <c r="J234" s="628"/>
      <c r="K234" s="628"/>
      <c r="L234" s="628"/>
      <c r="M234" s="629"/>
      <c r="N234" s="301"/>
    </row>
    <row r="235" spans="2:14" s="302" customFormat="1" ht="14.25" x14ac:dyDescent="0.2">
      <c r="B235" s="627">
        <f>'Anexo I. B. Memoria'!B146:M146</f>
        <v>0</v>
      </c>
      <c r="C235" s="628"/>
      <c r="D235" s="628"/>
      <c r="E235" s="628"/>
      <c r="F235" s="628"/>
      <c r="G235" s="628"/>
      <c r="H235" s="628"/>
      <c r="I235" s="628"/>
      <c r="J235" s="628"/>
      <c r="K235" s="628"/>
      <c r="L235" s="628"/>
      <c r="M235" s="629"/>
      <c r="N235" s="301"/>
    </row>
    <row r="236" spans="2:14" s="302" customFormat="1" ht="14.25" x14ac:dyDescent="0.2">
      <c r="B236" s="627">
        <f>'Anexo I. B. Memoria'!B147:M147</f>
        <v>0</v>
      </c>
      <c r="C236" s="628"/>
      <c r="D236" s="628"/>
      <c r="E236" s="628"/>
      <c r="F236" s="628"/>
      <c r="G236" s="628"/>
      <c r="H236" s="628"/>
      <c r="I236" s="628"/>
      <c r="J236" s="628"/>
      <c r="K236" s="628"/>
      <c r="L236" s="628"/>
      <c r="M236" s="629"/>
      <c r="N236" s="301"/>
    </row>
    <row r="237" spans="2:14" s="302" customFormat="1" ht="14.25" x14ac:dyDescent="0.2">
      <c r="B237" s="627">
        <f>'Anexo I. B. Memoria'!B148:M148</f>
        <v>0</v>
      </c>
      <c r="C237" s="628"/>
      <c r="D237" s="628"/>
      <c r="E237" s="628"/>
      <c r="F237" s="628"/>
      <c r="G237" s="628"/>
      <c r="H237" s="628"/>
      <c r="I237" s="628"/>
      <c r="J237" s="628"/>
      <c r="K237" s="628"/>
      <c r="L237" s="628"/>
      <c r="M237" s="629"/>
      <c r="N237" s="301"/>
    </row>
    <row r="238" spans="2:14" s="302" customFormat="1" ht="14.25" x14ac:dyDescent="0.2">
      <c r="B238" s="627">
        <f>'Anexo I. B. Memoria'!B149:M149</f>
        <v>0</v>
      </c>
      <c r="C238" s="628"/>
      <c r="D238" s="628"/>
      <c r="E238" s="628"/>
      <c r="F238" s="628"/>
      <c r="G238" s="628"/>
      <c r="H238" s="628"/>
      <c r="I238" s="628"/>
      <c r="J238" s="628"/>
      <c r="K238" s="628"/>
      <c r="L238" s="628"/>
      <c r="M238" s="629"/>
      <c r="N238" s="449">
        <f>'Anexo I. B. Memoria'!N149</f>
        <v>0</v>
      </c>
    </row>
    <row r="239" spans="2:14" s="302" customFormat="1" ht="14.25" x14ac:dyDescent="0.2">
      <c r="B239" s="316"/>
      <c r="C239" s="316"/>
      <c r="D239" s="316"/>
      <c r="E239" s="316"/>
      <c r="F239" s="316"/>
      <c r="G239" s="316"/>
      <c r="H239" s="316"/>
      <c r="I239" s="316"/>
      <c r="J239" s="316"/>
      <c r="K239" s="316"/>
      <c r="L239" s="316"/>
      <c r="M239" s="316"/>
      <c r="N239" s="301"/>
    </row>
    <row r="240" spans="2:14" s="301" customFormat="1" x14ac:dyDescent="0.2">
      <c r="B240" s="639" t="str">
        <f>'Anexo I. B. Memoria'!B151:M151</f>
        <v>3. Estrategias de difusión, formación y accesibilidad (hasta 30 puntos)</v>
      </c>
      <c r="C240" s="639"/>
      <c r="D240" s="639"/>
      <c r="E240" s="639"/>
      <c r="F240" s="639"/>
      <c r="G240" s="639"/>
      <c r="H240" s="639"/>
      <c r="I240" s="639"/>
      <c r="J240" s="639"/>
      <c r="K240" s="639"/>
      <c r="L240" s="639"/>
      <c r="M240" s="639"/>
    </row>
    <row r="241" spans="2:16" s="301" customFormat="1" x14ac:dyDescent="0.2">
      <c r="B241" s="437"/>
      <c r="C241" s="437"/>
      <c r="D241" s="437"/>
      <c r="E241" s="437"/>
      <c r="F241" s="437"/>
      <c r="G241" s="437"/>
      <c r="H241" s="437"/>
      <c r="I241" s="437"/>
      <c r="J241" s="437"/>
      <c r="K241" s="437"/>
      <c r="L241" s="437"/>
      <c r="M241" s="437"/>
    </row>
    <row r="242" spans="2:16" s="302" customFormat="1" ht="54.75" customHeight="1" x14ac:dyDescent="0.2">
      <c r="B242" s="640" t="str">
        <f>'Anexo I. B. Memoria'!B153:M153</f>
        <v>a) Acciones de comunicación (hasta 10 puntos)
(Se valorará el impacto mediático y repercusión de las acciones de comunicación y publicidad. Se tendrán cuenta las entrevistas, artículos, críticas, etc., en televisión, radio, prensa generalista y especializada, así como en blogs profesionales, podcasts, redes sociales etc. Además, se valorará la originalidad de la campaña y calidad de los materiales gráficos y audiovisuales)</v>
      </c>
      <c r="C242" s="640"/>
      <c r="D242" s="640"/>
      <c r="E242" s="640"/>
      <c r="F242" s="640"/>
      <c r="G242" s="640"/>
      <c r="H242" s="640"/>
      <c r="I242" s="640"/>
      <c r="J242" s="640"/>
      <c r="K242" s="640"/>
      <c r="L242" s="640"/>
      <c r="M242" s="640"/>
      <c r="N242" s="317"/>
      <c r="O242" s="314"/>
    </row>
    <row r="243" spans="2:16" s="302" customFormat="1" ht="22.5" customHeight="1" x14ac:dyDescent="0.2">
      <c r="B243" s="634" t="str">
        <f>'Anexo I. B. Memoria'!B154</f>
        <v xml:space="preserve">Medio </v>
      </c>
      <c r="C243" s="636" t="str">
        <f>'Anexo I. B. Memoria'!C154:M154</f>
        <v>Acciones de comunicación</v>
      </c>
      <c r="D243" s="637"/>
      <c r="E243" s="637"/>
      <c r="F243" s="637"/>
      <c r="G243" s="637"/>
      <c r="H243" s="637"/>
      <c r="I243" s="637"/>
      <c r="J243" s="637"/>
      <c r="K243" s="637"/>
      <c r="L243" s="637"/>
      <c r="M243" s="638"/>
      <c r="N243" s="301"/>
    </row>
    <row r="244" spans="2:16" s="302" customFormat="1" ht="22.5" customHeight="1" x14ac:dyDescent="0.2">
      <c r="B244" s="635"/>
      <c r="C244" s="636" t="str">
        <f>'Anexo I. B. Memoria'!C155:M155</f>
        <v>Enlaces a los diferentes artículos, noticias, críticas, entrevistas, etc,</v>
      </c>
      <c r="D244" s="637"/>
      <c r="E244" s="637"/>
      <c r="F244" s="637"/>
      <c r="G244" s="637"/>
      <c r="H244" s="637"/>
      <c r="I244" s="637"/>
      <c r="J244" s="637"/>
      <c r="K244" s="637"/>
      <c r="L244" s="637"/>
      <c r="M244" s="638"/>
      <c r="N244" s="301"/>
    </row>
    <row r="245" spans="2:16" s="302" customFormat="1" ht="14.25" x14ac:dyDescent="0.2">
      <c r="B245" s="426">
        <f>'Anexo I. B. Memoria'!B156</f>
        <v>0</v>
      </c>
      <c r="C245" s="633">
        <f>'Anexo I. B. Memoria'!C156:M156</f>
        <v>0</v>
      </c>
      <c r="D245" s="628"/>
      <c r="E245" s="628"/>
      <c r="F245" s="628"/>
      <c r="G245" s="628"/>
      <c r="H245" s="628"/>
      <c r="I245" s="628"/>
      <c r="J245" s="628"/>
      <c r="K245" s="628"/>
      <c r="L245" s="628"/>
      <c r="M245" s="629"/>
      <c r="N245" s="301"/>
      <c r="P245"/>
    </row>
    <row r="246" spans="2:16" s="302" customFormat="1" ht="14.25" x14ac:dyDescent="0.2">
      <c r="B246" s="426">
        <f>'Anexo I. B. Memoria'!B157</f>
        <v>0</v>
      </c>
      <c r="C246" s="633">
        <f>'Anexo I. B. Memoria'!C157:M157</f>
        <v>0</v>
      </c>
      <c r="D246" s="628"/>
      <c r="E246" s="628"/>
      <c r="F246" s="628"/>
      <c r="G246" s="628"/>
      <c r="H246" s="628"/>
      <c r="I246" s="628"/>
      <c r="J246" s="628"/>
      <c r="K246" s="628"/>
      <c r="L246" s="628"/>
      <c r="M246" s="629"/>
      <c r="N246" s="301"/>
    </row>
    <row r="247" spans="2:16" s="302" customFormat="1" ht="14.25" x14ac:dyDescent="0.2">
      <c r="B247" s="426">
        <f>'Anexo I. B. Memoria'!B158</f>
        <v>0</v>
      </c>
      <c r="C247" s="633">
        <f>'Anexo I. B. Memoria'!C158:M158</f>
        <v>0</v>
      </c>
      <c r="D247" s="628"/>
      <c r="E247" s="628"/>
      <c r="F247" s="628"/>
      <c r="G247" s="628"/>
      <c r="H247" s="628"/>
      <c r="I247" s="628"/>
      <c r="J247" s="628"/>
      <c r="K247" s="628"/>
      <c r="L247" s="628"/>
      <c r="M247" s="629"/>
      <c r="N247" s="301"/>
    </row>
    <row r="248" spans="2:16" s="302" customFormat="1" ht="14.25" x14ac:dyDescent="0.2">
      <c r="B248" s="426">
        <f>'Anexo I. B. Memoria'!B159</f>
        <v>0</v>
      </c>
      <c r="C248" s="633">
        <f>'Anexo I. B. Memoria'!C159:M159</f>
        <v>0</v>
      </c>
      <c r="D248" s="628"/>
      <c r="E248" s="628"/>
      <c r="F248" s="628"/>
      <c r="G248" s="628"/>
      <c r="H248" s="628"/>
      <c r="I248" s="628"/>
      <c r="J248" s="628"/>
      <c r="K248" s="628"/>
      <c r="L248" s="628"/>
      <c r="M248" s="629"/>
      <c r="N248" s="301"/>
    </row>
    <row r="249" spans="2:16" s="302" customFormat="1" ht="14.25" x14ac:dyDescent="0.2">
      <c r="B249" s="426">
        <f>'Anexo I. B. Memoria'!B160</f>
        <v>0</v>
      </c>
      <c r="C249" s="633">
        <f>'Anexo I. B. Memoria'!C160:M160</f>
        <v>0</v>
      </c>
      <c r="D249" s="628"/>
      <c r="E249" s="628"/>
      <c r="F249" s="628"/>
      <c r="G249" s="628"/>
      <c r="H249" s="628"/>
      <c r="I249" s="628"/>
      <c r="J249" s="628"/>
      <c r="K249" s="628"/>
      <c r="L249" s="628"/>
      <c r="M249" s="629"/>
      <c r="N249" s="301"/>
    </row>
    <row r="250" spans="2:16" s="302" customFormat="1" ht="14.25" x14ac:dyDescent="0.2">
      <c r="B250" s="426">
        <f>'Anexo I. B. Memoria'!B161</f>
        <v>0</v>
      </c>
      <c r="C250" s="633">
        <f>'Anexo I. B. Memoria'!C161:M161</f>
        <v>0</v>
      </c>
      <c r="D250" s="628"/>
      <c r="E250" s="628"/>
      <c r="F250" s="628"/>
      <c r="G250" s="628"/>
      <c r="H250" s="628"/>
      <c r="I250" s="628"/>
      <c r="J250" s="628"/>
      <c r="K250" s="628"/>
      <c r="L250" s="628"/>
      <c r="M250" s="629"/>
      <c r="N250" s="301"/>
    </row>
    <row r="251" spans="2:16" s="302" customFormat="1" ht="14.25" x14ac:dyDescent="0.2">
      <c r="B251" s="426">
        <f>'Anexo I. B. Memoria'!B162</f>
        <v>0</v>
      </c>
      <c r="C251" s="633">
        <f>'Anexo I. B. Memoria'!C162:M162</f>
        <v>0</v>
      </c>
      <c r="D251" s="628"/>
      <c r="E251" s="628"/>
      <c r="F251" s="628"/>
      <c r="G251" s="628"/>
      <c r="H251" s="628"/>
      <c r="I251" s="628"/>
      <c r="J251" s="628"/>
      <c r="K251" s="628"/>
      <c r="L251" s="628"/>
      <c r="M251" s="629"/>
      <c r="N251" s="301"/>
    </row>
    <row r="252" spans="2:16" s="302" customFormat="1" ht="14.25" x14ac:dyDescent="0.2">
      <c r="B252" s="426">
        <f>'Anexo I. B. Memoria'!B163</f>
        <v>0</v>
      </c>
      <c r="C252" s="633">
        <f>'Anexo I. B. Memoria'!C163:M163</f>
        <v>0</v>
      </c>
      <c r="D252" s="628"/>
      <c r="E252" s="628"/>
      <c r="F252" s="628"/>
      <c r="G252" s="628"/>
      <c r="H252" s="628"/>
      <c r="I252" s="628"/>
      <c r="J252" s="628"/>
      <c r="K252" s="628"/>
      <c r="L252" s="628"/>
      <c r="M252" s="629"/>
      <c r="N252" s="301"/>
    </row>
    <row r="253" spans="2:16" s="302" customFormat="1" ht="14.25" x14ac:dyDescent="0.2">
      <c r="B253" s="426">
        <f>'Anexo I. B. Memoria'!B164</f>
        <v>0</v>
      </c>
      <c r="C253" s="633">
        <f>'Anexo I. B. Memoria'!C164:M164</f>
        <v>0</v>
      </c>
      <c r="D253" s="628"/>
      <c r="E253" s="628"/>
      <c r="F253" s="628"/>
      <c r="G253" s="628"/>
      <c r="H253" s="628"/>
      <c r="I253" s="628"/>
      <c r="J253" s="628"/>
      <c r="K253" s="628"/>
      <c r="L253" s="628"/>
      <c r="M253" s="629"/>
      <c r="N253" s="301"/>
    </row>
    <row r="254" spans="2:16" s="302" customFormat="1" ht="14.25" x14ac:dyDescent="0.2">
      <c r="B254" s="426">
        <f>'Anexo I. B. Memoria'!B165</f>
        <v>0</v>
      </c>
      <c r="C254" s="633">
        <f>'Anexo I. B. Memoria'!C165:M165</f>
        <v>0</v>
      </c>
      <c r="D254" s="628"/>
      <c r="E254" s="628"/>
      <c r="F254" s="628"/>
      <c r="G254" s="628"/>
      <c r="H254" s="628"/>
      <c r="I254" s="628"/>
      <c r="J254" s="628"/>
      <c r="K254" s="628"/>
      <c r="L254" s="628"/>
      <c r="M254" s="629"/>
      <c r="N254" s="301"/>
    </row>
    <row r="255" spans="2:16" s="302" customFormat="1" ht="14.25" x14ac:dyDescent="0.2">
      <c r="B255" s="426">
        <f>'Anexo I. B. Memoria'!B166</f>
        <v>0</v>
      </c>
      <c r="C255" s="633">
        <f>'Anexo I. B. Memoria'!C166:M166</f>
        <v>0</v>
      </c>
      <c r="D255" s="628"/>
      <c r="E255" s="628"/>
      <c r="F255" s="628"/>
      <c r="G255" s="628"/>
      <c r="H255" s="628"/>
      <c r="I255" s="628"/>
      <c r="J255" s="628"/>
      <c r="K255" s="628"/>
      <c r="L255" s="628"/>
      <c r="M255" s="629"/>
      <c r="N255" s="301"/>
    </row>
    <row r="256" spans="2:16" s="302" customFormat="1" ht="14.25" x14ac:dyDescent="0.2">
      <c r="B256" s="426">
        <f>'Anexo I. B. Memoria'!B167</f>
        <v>0</v>
      </c>
      <c r="C256" s="633">
        <f>'Anexo I. B. Memoria'!C167:M167</f>
        <v>0</v>
      </c>
      <c r="D256" s="628"/>
      <c r="E256" s="628"/>
      <c r="F256" s="628"/>
      <c r="G256" s="628"/>
      <c r="H256" s="628"/>
      <c r="I256" s="628"/>
      <c r="J256" s="628"/>
      <c r="K256" s="628"/>
      <c r="L256" s="628"/>
      <c r="M256" s="629"/>
      <c r="N256" s="301"/>
    </row>
    <row r="257" spans="2:15" s="302" customFormat="1" ht="14.25" x14ac:dyDescent="0.2">
      <c r="B257" s="426">
        <f>'Anexo I. B. Memoria'!B168</f>
        <v>0</v>
      </c>
      <c r="C257" s="633">
        <f>'Anexo I. B. Memoria'!C168:M168</f>
        <v>0</v>
      </c>
      <c r="D257" s="628"/>
      <c r="E257" s="628"/>
      <c r="F257" s="628"/>
      <c r="G257" s="628"/>
      <c r="H257" s="628"/>
      <c r="I257" s="628"/>
      <c r="J257" s="628"/>
      <c r="K257" s="628"/>
      <c r="L257" s="628"/>
      <c r="M257" s="629"/>
      <c r="N257" s="301"/>
    </row>
    <row r="258" spans="2:15" s="302" customFormat="1" ht="14.25" x14ac:dyDescent="0.2">
      <c r="B258" s="426">
        <f>'Anexo I. B. Memoria'!B169</f>
        <v>0</v>
      </c>
      <c r="C258" s="633">
        <f>'Anexo I. B. Memoria'!C169:M169</f>
        <v>0</v>
      </c>
      <c r="D258" s="628"/>
      <c r="E258" s="628"/>
      <c r="F258" s="628"/>
      <c r="G258" s="628"/>
      <c r="H258" s="628"/>
      <c r="I258" s="628"/>
      <c r="J258" s="628"/>
      <c r="K258" s="628"/>
      <c r="L258" s="628"/>
      <c r="M258" s="629"/>
      <c r="N258" s="301"/>
    </row>
    <row r="259" spans="2:15" s="302" customFormat="1" ht="14.25" x14ac:dyDescent="0.2">
      <c r="B259" s="426">
        <f>'Anexo I. B. Memoria'!B170</f>
        <v>0</v>
      </c>
      <c r="C259" s="633">
        <f>'Anexo I. B. Memoria'!C170:M170</f>
        <v>0</v>
      </c>
      <c r="D259" s="628"/>
      <c r="E259" s="628"/>
      <c r="F259" s="628"/>
      <c r="G259" s="628"/>
      <c r="H259" s="628"/>
      <c r="I259" s="628"/>
      <c r="J259" s="628"/>
      <c r="K259" s="628"/>
      <c r="L259" s="628"/>
      <c r="M259" s="629"/>
      <c r="N259" s="301"/>
    </row>
    <row r="260" spans="2:15" s="302" customFormat="1" ht="14.25" x14ac:dyDescent="0.2">
      <c r="B260" s="426">
        <f>'Anexo I. B. Memoria'!B171</f>
        <v>0</v>
      </c>
      <c r="C260" s="633">
        <f>'Anexo I. B. Memoria'!C171:M171</f>
        <v>0</v>
      </c>
      <c r="D260" s="628"/>
      <c r="E260" s="628"/>
      <c r="F260" s="628"/>
      <c r="G260" s="628"/>
      <c r="H260" s="628"/>
      <c r="I260" s="628"/>
      <c r="J260" s="628"/>
      <c r="K260" s="628"/>
      <c r="L260" s="628"/>
      <c r="M260" s="629"/>
      <c r="N260" s="301"/>
    </row>
    <row r="261" spans="2:15" s="302" customFormat="1" ht="14.25" x14ac:dyDescent="0.2">
      <c r="B261" s="426">
        <f>'Anexo I. B. Memoria'!B172</f>
        <v>0</v>
      </c>
      <c r="C261" s="633">
        <f>'Anexo I. B. Memoria'!C172:M172</f>
        <v>0</v>
      </c>
      <c r="D261" s="628"/>
      <c r="E261" s="628"/>
      <c r="F261" s="628"/>
      <c r="G261" s="628"/>
      <c r="H261" s="628"/>
      <c r="I261" s="628"/>
      <c r="J261" s="628"/>
      <c r="K261" s="628"/>
      <c r="L261" s="628"/>
      <c r="M261" s="629"/>
      <c r="N261" s="301"/>
    </row>
    <row r="262" spans="2:15" s="302" customFormat="1" ht="14.25" x14ac:dyDescent="0.2">
      <c r="B262" s="426">
        <f>'Anexo I. B. Memoria'!B173</f>
        <v>0</v>
      </c>
      <c r="C262" s="633">
        <f>'Anexo I. B. Memoria'!C173:M173</f>
        <v>0</v>
      </c>
      <c r="D262" s="628"/>
      <c r="E262" s="628"/>
      <c r="F262" s="628"/>
      <c r="G262" s="628"/>
      <c r="H262" s="628"/>
      <c r="I262" s="628"/>
      <c r="J262" s="628"/>
      <c r="K262" s="628"/>
      <c r="L262" s="628"/>
      <c r="M262" s="629"/>
      <c r="N262" s="301"/>
    </row>
    <row r="263" spans="2:15" s="302" customFormat="1" ht="14.25" x14ac:dyDescent="0.2">
      <c r="B263" s="426">
        <f>'Anexo I. B. Memoria'!B174</f>
        <v>0</v>
      </c>
      <c r="C263" s="633">
        <f>'Anexo I. B. Memoria'!C174:M174</f>
        <v>0</v>
      </c>
      <c r="D263" s="628"/>
      <c r="E263" s="628"/>
      <c r="F263" s="628"/>
      <c r="G263" s="628"/>
      <c r="H263" s="628"/>
      <c r="I263" s="628"/>
      <c r="J263" s="628"/>
      <c r="K263" s="628"/>
      <c r="L263" s="628"/>
      <c r="M263" s="629"/>
      <c r="N263" s="301"/>
    </row>
    <row r="264" spans="2:15" s="302" customFormat="1" ht="14.25" x14ac:dyDescent="0.2">
      <c r="B264" s="426">
        <f>'Anexo I. B. Memoria'!B175</f>
        <v>0</v>
      </c>
      <c r="C264" s="633">
        <f>'Anexo I. B. Memoria'!C175:M175</f>
        <v>0</v>
      </c>
      <c r="D264" s="628"/>
      <c r="E264" s="628"/>
      <c r="F264" s="628"/>
      <c r="G264" s="628"/>
      <c r="H264" s="628"/>
      <c r="I264" s="628"/>
      <c r="J264" s="628"/>
      <c r="K264" s="628"/>
      <c r="L264" s="628"/>
      <c r="M264" s="629"/>
      <c r="N264" s="449">
        <f>'Anexo I. B. Memoria'!N175</f>
        <v>0</v>
      </c>
    </row>
    <row r="265" spans="2:15" s="302" customFormat="1" ht="14.25" x14ac:dyDescent="0.2">
      <c r="N265" s="301"/>
    </row>
    <row r="266" spans="2:15" s="302" customFormat="1" ht="42.75" customHeight="1" x14ac:dyDescent="0.2">
      <c r="B266" s="640" t="str">
        <f>'Anexo I. B. Memoria'!B177:M177</f>
        <v>b) Acciones pedagógicas que acompañan al proyecto (hasta 10 puntos)
(Se valorará la organización de talleres, acciones de mediación, encuentros, coloquios, así como proyecciones para escolares y estudiantes en general, exposiciones, etc.)</v>
      </c>
      <c r="C266" s="640"/>
      <c r="D266" s="640"/>
      <c r="E266" s="640"/>
      <c r="F266" s="640"/>
      <c r="G266" s="640"/>
      <c r="H266" s="640"/>
      <c r="I266" s="640"/>
      <c r="J266" s="640"/>
      <c r="K266" s="640"/>
      <c r="L266" s="640"/>
      <c r="M266" s="640"/>
      <c r="N266" s="317"/>
    </row>
    <row r="267" spans="2:15" s="302" customFormat="1" ht="22.5" customHeight="1" x14ac:dyDescent="0.2">
      <c r="B267" s="647" t="str">
        <f>'Anexo I. B. Memoria'!B178:M178</f>
        <v>Acciones pedagógicas</v>
      </c>
      <c r="C267" s="648"/>
      <c r="D267" s="648"/>
      <c r="E267" s="648"/>
      <c r="F267" s="648"/>
      <c r="G267" s="648"/>
      <c r="H267" s="648"/>
      <c r="I267" s="648"/>
      <c r="J267" s="648"/>
      <c r="K267" s="648"/>
      <c r="L267" s="648"/>
      <c r="M267" s="649"/>
      <c r="N267" s="301"/>
      <c r="O267" s="314"/>
    </row>
    <row r="268" spans="2:15" s="302" customFormat="1" ht="14.25" x14ac:dyDescent="0.2">
      <c r="B268" s="627">
        <f>'Anexo I. B. Memoria'!B179:M179</f>
        <v>0</v>
      </c>
      <c r="C268" s="628"/>
      <c r="D268" s="628"/>
      <c r="E268" s="628"/>
      <c r="F268" s="628"/>
      <c r="G268" s="628"/>
      <c r="H268" s="628"/>
      <c r="I268" s="628"/>
      <c r="J268" s="628"/>
      <c r="K268" s="628"/>
      <c r="L268" s="628"/>
      <c r="M268" s="629"/>
      <c r="N268" s="301"/>
    </row>
    <row r="269" spans="2:15" s="302" customFormat="1" ht="14.25" x14ac:dyDescent="0.2">
      <c r="B269" s="627">
        <f>'Anexo I. B. Memoria'!B180:M180</f>
        <v>0</v>
      </c>
      <c r="C269" s="628"/>
      <c r="D269" s="628"/>
      <c r="E269" s="628"/>
      <c r="F269" s="628"/>
      <c r="G269" s="628"/>
      <c r="H269" s="628"/>
      <c r="I269" s="628"/>
      <c r="J269" s="628"/>
      <c r="K269" s="628"/>
      <c r="L269" s="628"/>
      <c r="M269" s="629"/>
      <c r="N269" s="301"/>
    </row>
    <row r="270" spans="2:15" s="302" customFormat="1" ht="14.25" x14ac:dyDescent="0.2">
      <c r="B270" s="627">
        <f>'Anexo I. B. Memoria'!B181:M181</f>
        <v>0</v>
      </c>
      <c r="C270" s="628"/>
      <c r="D270" s="628"/>
      <c r="E270" s="628"/>
      <c r="F270" s="628"/>
      <c r="G270" s="628"/>
      <c r="H270" s="628"/>
      <c r="I270" s="628"/>
      <c r="J270" s="628"/>
      <c r="K270" s="628"/>
      <c r="L270" s="628"/>
      <c r="M270" s="629"/>
      <c r="N270" s="301"/>
    </row>
    <row r="271" spans="2:15" s="302" customFormat="1" ht="14.25" x14ac:dyDescent="0.2">
      <c r="B271" s="627">
        <f>'Anexo I. B. Memoria'!B182:M182</f>
        <v>0</v>
      </c>
      <c r="C271" s="628"/>
      <c r="D271" s="628"/>
      <c r="E271" s="628"/>
      <c r="F271" s="628"/>
      <c r="G271" s="628"/>
      <c r="H271" s="628"/>
      <c r="I271" s="628"/>
      <c r="J271" s="628"/>
      <c r="K271" s="628"/>
      <c r="L271" s="628"/>
      <c r="M271" s="629"/>
      <c r="N271" s="301"/>
    </row>
    <row r="272" spans="2:15" s="302" customFormat="1" ht="14.25" x14ac:dyDescent="0.2">
      <c r="B272" s="627">
        <f>'Anexo I. B. Memoria'!B183:M183</f>
        <v>0</v>
      </c>
      <c r="C272" s="628"/>
      <c r="D272" s="628"/>
      <c r="E272" s="628"/>
      <c r="F272" s="628"/>
      <c r="G272" s="628"/>
      <c r="H272" s="628"/>
      <c r="I272" s="628"/>
      <c r="J272" s="628"/>
      <c r="K272" s="628"/>
      <c r="L272" s="628"/>
      <c r="M272" s="629"/>
      <c r="N272" s="301"/>
    </row>
    <row r="273" spans="2:14" s="302" customFormat="1" ht="14.25" x14ac:dyDescent="0.2">
      <c r="B273" s="627">
        <f>'Anexo I. B. Memoria'!B184:M184</f>
        <v>0</v>
      </c>
      <c r="C273" s="628"/>
      <c r="D273" s="628"/>
      <c r="E273" s="628"/>
      <c r="F273" s="628"/>
      <c r="G273" s="628"/>
      <c r="H273" s="628"/>
      <c r="I273" s="628"/>
      <c r="J273" s="628"/>
      <c r="K273" s="628"/>
      <c r="L273" s="628"/>
      <c r="M273" s="629"/>
      <c r="N273" s="301"/>
    </row>
    <row r="274" spans="2:14" s="302" customFormat="1" ht="14.25" x14ac:dyDescent="0.2">
      <c r="B274" s="627">
        <f>'Anexo I. B. Memoria'!B185:M185</f>
        <v>0</v>
      </c>
      <c r="C274" s="628"/>
      <c r="D274" s="628"/>
      <c r="E274" s="628"/>
      <c r="F274" s="628"/>
      <c r="G274" s="628"/>
      <c r="H274" s="628"/>
      <c r="I274" s="628"/>
      <c r="J274" s="628"/>
      <c r="K274" s="628"/>
      <c r="L274" s="628"/>
      <c r="M274" s="629"/>
      <c r="N274" s="301"/>
    </row>
    <row r="275" spans="2:14" s="302" customFormat="1" ht="14.25" x14ac:dyDescent="0.2">
      <c r="B275" s="627">
        <f>'Anexo I. B. Memoria'!B186:M186</f>
        <v>0</v>
      </c>
      <c r="C275" s="628"/>
      <c r="D275" s="628"/>
      <c r="E275" s="628"/>
      <c r="F275" s="628"/>
      <c r="G275" s="628"/>
      <c r="H275" s="628"/>
      <c r="I275" s="628"/>
      <c r="J275" s="628"/>
      <c r="K275" s="628"/>
      <c r="L275" s="628"/>
      <c r="M275" s="629"/>
      <c r="N275" s="301"/>
    </row>
    <row r="276" spans="2:14" s="302" customFormat="1" ht="14.25" x14ac:dyDescent="0.2">
      <c r="B276" s="627">
        <f>'Anexo I. B. Memoria'!B187:M187</f>
        <v>0</v>
      </c>
      <c r="C276" s="628"/>
      <c r="D276" s="628"/>
      <c r="E276" s="628"/>
      <c r="F276" s="628"/>
      <c r="G276" s="628"/>
      <c r="H276" s="628"/>
      <c r="I276" s="628"/>
      <c r="J276" s="628"/>
      <c r="K276" s="628"/>
      <c r="L276" s="628"/>
      <c r="M276" s="629"/>
      <c r="N276" s="301"/>
    </row>
    <row r="277" spans="2:14" s="302" customFormat="1" ht="14.25" x14ac:dyDescent="0.2">
      <c r="B277" s="627">
        <f>'Anexo I. B. Memoria'!B188:M188</f>
        <v>0</v>
      </c>
      <c r="C277" s="628"/>
      <c r="D277" s="628"/>
      <c r="E277" s="628"/>
      <c r="F277" s="628"/>
      <c r="G277" s="628"/>
      <c r="H277" s="628"/>
      <c r="I277" s="628"/>
      <c r="J277" s="628"/>
      <c r="K277" s="628"/>
      <c r="L277" s="628"/>
      <c r="M277" s="629"/>
      <c r="N277" s="301"/>
    </row>
    <row r="278" spans="2:14" s="302" customFormat="1" ht="14.25" x14ac:dyDescent="0.2">
      <c r="B278" s="627">
        <f>'Anexo I. B. Memoria'!B189:M189</f>
        <v>0</v>
      </c>
      <c r="C278" s="628"/>
      <c r="D278" s="628"/>
      <c r="E278" s="628"/>
      <c r="F278" s="628"/>
      <c r="G278" s="628"/>
      <c r="H278" s="628"/>
      <c r="I278" s="628"/>
      <c r="J278" s="628"/>
      <c r="K278" s="628"/>
      <c r="L278" s="628"/>
      <c r="M278" s="629"/>
      <c r="N278" s="301"/>
    </row>
    <row r="279" spans="2:14" s="302" customFormat="1" ht="14.25" x14ac:dyDescent="0.2">
      <c r="B279" s="627">
        <f>'Anexo I. B. Memoria'!B190:M190</f>
        <v>0</v>
      </c>
      <c r="C279" s="628"/>
      <c r="D279" s="628"/>
      <c r="E279" s="628"/>
      <c r="F279" s="628"/>
      <c r="G279" s="628"/>
      <c r="H279" s="628"/>
      <c r="I279" s="628"/>
      <c r="J279" s="628"/>
      <c r="K279" s="628"/>
      <c r="L279" s="628"/>
      <c r="M279" s="629"/>
      <c r="N279" s="301"/>
    </row>
    <row r="280" spans="2:14" s="302" customFormat="1" ht="14.25" x14ac:dyDescent="0.2">
      <c r="B280" s="627">
        <f>'Anexo I. B. Memoria'!B191:M191</f>
        <v>0</v>
      </c>
      <c r="C280" s="628"/>
      <c r="D280" s="628"/>
      <c r="E280" s="628"/>
      <c r="F280" s="628"/>
      <c r="G280" s="628"/>
      <c r="H280" s="628"/>
      <c r="I280" s="628"/>
      <c r="J280" s="628"/>
      <c r="K280" s="628"/>
      <c r="L280" s="628"/>
      <c r="M280" s="629"/>
      <c r="N280" s="301"/>
    </row>
    <row r="281" spans="2:14" s="302" customFormat="1" ht="14.25" x14ac:dyDescent="0.2">
      <c r="B281" s="627">
        <f>'Anexo I. B. Memoria'!B192:M192</f>
        <v>0</v>
      </c>
      <c r="C281" s="628"/>
      <c r="D281" s="628"/>
      <c r="E281" s="628"/>
      <c r="F281" s="628"/>
      <c r="G281" s="628"/>
      <c r="H281" s="628"/>
      <c r="I281" s="628"/>
      <c r="J281" s="628"/>
      <c r="K281" s="628"/>
      <c r="L281" s="628"/>
      <c r="M281" s="629"/>
      <c r="N281" s="301"/>
    </row>
    <row r="282" spans="2:14" s="302" customFormat="1" ht="14.25" x14ac:dyDescent="0.2">
      <c r="B282" s="627">
        <f>'Anexo I. B. Memoria'!B193:M193</f>
        <v>0</v>
      </c>
      <c r="C282" s="628"/>
      <c r="D282" s="628"/>
      <c r="E282" s="628"/>
      <c r="F282" s="628"/>
      <c r="G282" s="628"/>
      <c r="H282" s="628"/>
      <c r="I282" s="628"/>
      <c r="J282" s="628"/>
      <c r="K282" s="628"/>
      <c r="L282" s="628"/>
      <c r="M282" s="629"/>
      <c r="N282" s="301"/>
    </row>
    <row r="283" spans="2:14" s="302" customFormat="1" ht="14.25" x14ac:dyDescent="0.2">
      <c r="B283" s="627">
        <f>'Anexo I. B. Memoria'!B194:M194</f>
        <v>0</v>
      </c>
      <c r="C283" s="628"/>
      <c r="D283" s="628"/>
      <c r="E283" s="628"/>
      <c r="F283" s="628"/>
      <c r="G283" s="628"/>
      <c r="H283" s="628"/>
      <c r="I283" s="628"/>
      <c r="J283" s="628"/>
      <c r="K283" s="628"/>
      <c r="L283" s="628"/>
      <c r="M283" s="629"/>
      <c r="N283" s="301"/>
    </row>
    <row r="284" spans="2:14" s="302" customFormat="1" ht="14.25" x14ac:dyDescent="0.2">
      <c r="B284" s="627">
        <f>'Anexo I. B. Memoria'!B195:M195</f>
        <v>0</v>
      </c>
      <c r="C284" s="628"/>
      <c r="D284" s="628"/>
      <c r="E284" s="628"/>
      <c r="F284" s="628"/>
      <c r="G284" s="628"/>
      <c r="H284" s="628"/>
      <c r="I284" s="628"/>
      <c r="J284" s="628"/>
      <c r="K284" s="628"/>
      <c r="L284" s="628"/>
      <c r="M284" s="629"/>
      <c r="N284" s="301"/>
    </row>
    <row r="285" spans="2:14" s="302" customFormat="1" ht="14.25" x14ac:dyDescent="0.2">
      <c r="B285" s="627">
        <f>'Anexo I. B. Memoria'!B196:M196</f>
        <v>0</v>
      </c>
      <c r="C285" s="628"/>
      <c r="D285" s="628"/>
      <c r="E285" s="628"/>
      <c r="F285" s="628"/>
      <c r="G285" s="628"/>
      <c r="H285" s="628"/>
      <c r="I285" s="628"/>
      <c r="J285" s="628"/>
      <c r="K285" s="628"/>
      <c r="L285" s="628"/>
      <c r="M285" s="629"/>
      <c r="N285" s="301"/>
    </row>
    <row r="286" spans="2:14" s="302" customFormat="1" ht="14.25" x14ac:dyDescent="0.2">
      <c r="B286" s="627">
        <f>'Anexo I. B. Memoria'!B197:M197</f>
        <v>0</v>
      </c>
      <c r="C286" s="628"/>
      <c r="D286" s="628"/>
      <c r="E286" s="628"/>
      <c r="F286" s="628"/>
      <c r="G286" s="628"/>
      <c r="H286" s="628"/>
      <c r="I286" s="628"/>
      <c r="J286" s="628"/>
      <c r="K286" s="628"/>
      <c r="L286" s="628"/>
      <c r="M286" s="629"/>
      <c r="N286" s="301"/>
    </row>
    <row r="287" spans="2:14" s="302" customFormat="1" ht="14.25" x14ac:dyDescent="0.2">
      <c r="B287" s="627">
        <f>'Anexo I. B. Memoria'!B198:M198</f>
        <v>0</v>
      </c>
      <c r="C287" s="628"/>
      <c r="D287" s="628"/>
      <c r="E287" s="628"/>
      <c r="F287" s="628"/>
      <c r="G287" s="628"/>
      <c r="H287" s="628"/>
      <c r="I287" s="628"/>
      <c r="J287" s="628"/>
      <c r="K287" s="628"/>
      <c r="L287" s="628"/>
      <c r="M287" s="629"/>
      <c r="N287" s="449">
        <f>'Anexo I. B. Memoria'!N198</f>
        <v>0</v>
      </c>
    </row>
    <row r="288" spans="2:14" s="302" customFormat="1" ht="14.25" x14ac:dyDescent="0.2">
      <c r="N288" s="301"/>
    </row>
    <row r="289" spans="2:15" s="302" customFormat="1" ht="42.75" customHeight="1" x14ac:dyDescent="0.2">
      <c r="B289" s="640" t="str">
        <f>'Anexo I. B. Memoria'!B200:M200</f>
        <v>c) Acciones para favorecer la accesibilidad de públicos con dificultades físicas, psicosociales y en riesgo de exclusión social (hasta 10 puntos)
(Se incluyen en estas acciones aquellas que no sólo hacen referencia a las barreras arquitectónicas sino todo aquello que favorece la igualdad de acceso a los contenidos.)</v>
      </c>
      <c r="C289" s="640"/>
      <c r="D289" s="640"/>
      <c r="E289" s="640"/>
      <c r="F289" s="640"/>
      <c r="G289" s="640"/>
      <c r="H289" s="640"/>
      <c r="I289" s="640"/>
      <c r="J289" s="640"/>
      <c r="K289" s="640"/>
      <c r="L289" s="640"/>
      <c r="M289" s="640"/>
      <c r="N289" s="317"/>
    </row>
    <row r="290" spans="2:15" s="302" customFormat="1" ht="22.5" customHeight="1" x14ac:dyDescent="0.2">
      <c r="B290" s="647" t="str">
        <f>'Anexo I. B. Memoria'!B201:M201</f>
        <v>Acciones de accesibilidad</v>
      </c>
      <c r="C290" s="648"/>
      <c r="D290" s="648"/>
      <c r="E290" s="648"/>
      <c r="F290" s="648"/>
      <c r="G290" s="648"/>
      <c r="H290" s="648"/>
      <c r="I290" s="648"/>
      <c r="J290" s="648"/>
      <c r="K290" s="648"/>
      <c r="L290" s="648"/>
      <c r="M290" s="649"/>
      <c r="N290" s="301"/>
      <c r="O290" s="314"/>
    </row>
    <row r="291" spans="2:15" s="302" customFormat="1" ht="14.25" x14ac:dyDescent="0.2">
      <c r="B291" s="627">
        <f>'Anexo I. B. Memoria'!B202:M202</f>
        <v>0</v>
      </c>
      <c r="C291" s="628"/>
      <c r="D291" s="628"/>
      <c r="E291" s="628"/>
      <c r="F291" s="628"/>
      <c r="G291" s="628"/>
      <c r="H291" s="628"/>
      <c r="I291" s="628"/>
      <c r="J291" s="628"/>
      <c r="K291" s="628"/>
      <c r="L291" s="628"/>
      <c r="M291" s="629"/>
      <c r="N291" s="301"/>
    </row>
    <row r="292" spans="2:15" s="302" customFormat="1" ht="14.25" x14ac:dyDescent="0.2">
      <c r="B292" s="627">
        <f>'Anexo I. B. Memoria'!B203:M203</f>
        <v>0</v>
      </c>
      <c r="C292" s="628"/>
      <c r="D292" s="628"/>
      <c r="E292" s="628"/>
      <c r="F292" s="628"/>
      <c r="G292" s="628"/>
      <c r="H292" s="628"/>
      <c r="I292" s="628"/>
      <c r="J292" s="628"/>
      <c r="K292" s="628"/>
      <c r="L292" s="628"/>
      <c r="M292" s="629"/>
      <c r="N292" s="301"/>
    </row>
    <row r="293" spans="2:15" s="302" customFormat="1" ht="14.25" x14ac:dyDescent="0.2">
      <c r="B293" s="627">
        <f>'Anexo I. B. Memoria'!B204:M204</f>
        <v>0</v>
      </c>
      <c r="C293" s="628"/>
      <c r="D293" s="628"/>
      <c r="E293" s="628"/>
      <c r="F293" s="628"/>
      <c r="G293" s="628"/>
      <c r="H293" s="628"/>
      <c r="I293" s="628"/>
      <c r="J293" s="628"/>
      <c r="K293" s="628"/>
      <c r="L293" s="628"/>
      <c r="M293" s="629"/>
      <c r="N293" s="301"/>
    </row>
    <row r="294" spans="2:15" s="302" customFormat="1" ht="14.25" x14ac:dyDescent="0.2">
      <c r="B294" s="627">
        <f>'Anexo I. B. Memoria'!B205:M205</f>
        <v>0</v>
      </c>
      <c r="C294" s="628"/>
      <c r="D294" s="628"/>
      <c r="E294" s="628"/>
      <c r="F294" s="628"/>
      <c r="G294" s="628"/>
      <c r="H294" s="628"/>
      <c r="I294" s="628"/>
      <c r="J294" s="628"/>
      <c r="K294" s="628"/>
      <c r="L294" s="628"/>
      <c r="M294" s="629"/>
      <c r="N294" s="301"/>
    </row>
    <row r="295" spans="2:15" s="302" customFormat="1" ht="14.25" x14ac:dyDescent="0.2">
      <c r="B295" s="627">
        <f>'Anexo I. B. Memoria'!B206:M206</f>
        <v>0</v>
      </c>
      <c r="C295" s="628"/>
      <c r="D295" s="628"/>
      <c r="E295" s="628"/>
      <c r="F295" s="628"/>
      <c r="G295" s="628"/>
      <c r="H295" s="628"/>
      <c r="I295" s="628"/>
      <c r="J295" s="628"/>
      <c r="K295" s="628"/>
      <c r="L295" s="628"/>
      <c r="M295" s="629"/>
      <c r="N295" s="301"/>
    </row>
    <row r="296" spans="2:15" s="302" customFormat="1" ht="14.25" x14ac:dyDescent="0.2">
      <c r="B296" s="627">
        <f>'Anexo I. B. Memoria'!B207:M207</f>
        <v>0</v>
      </c>
      <c r="C296" s="628"/>
      <c r="D296" s="628"/>
      <c r="E296" s="628"/>
      <c r="F296" s="628"/>
      <c r="G296" s="628"/>
      <c r="H296" s="628"/>
      <c r="I296" s="628"/>
      <c r="J296" s="628"/>
      <c r="K296" s="628"/>
      <c r="L296" s="628"/>
      <c r="M296" s="629"/>
      <c r="N296" s="301"/>
    </row>
    <row r="297" spans="2:15" s="302" customFormat="1" ht="14.25" x14ac:dyDescent="0.2">
      <c r="B297" s="627">
        <f>'Anexo I. B. Memoria'!B208:M208</f>
        <v>0</v>
      </c>
      <c r="C297" s="628"/>
      <c r="D297" s="628"/>
      <c r="E297" s="628"/>
      <c r="F297" s="628"/>
      <c r="G297" s="628"/>
      <c r="H297" s="628"/>
      <c r="I297" s="628"/>
      <c r="J297" s="628"/>
      <c r="K297" s="628"/>
      <c r="L297" s="628"/>
      <c r="M297" s="629"/>
      <c r="N297" s="301"/>
    </row>
    <row r="298" spans="2:15" s="302" customFormat="1" ht="14.25" x14ac:dyDescent="0.2">
      <c r="B298" s="627">
        <f>'Anexo I. B. Memoria'!B209:M209</f>
        <v>0</v>
      </c>
      <c r="C298" s="628"/>
      <c r="D298" s="628"/>
      <c r="E298" s="628"/>
      <c r="F298" s="628"/>
      <c r="G298" s="628"/>
      <c r="H298" s="628"/>
      <c r="I298" s="628"/>
      <c r="J298" s="628"/>
      <c r="K298" s="628"/>
      <c r="L298" s="628"/>
      <c r="M298" s="629"/>
      <c r="N298" s="301"/>
    </row>
    <row r="299" spans="2:15" s="302" customFormat="1" ht="14.25" x14ac:dyDescent="0.2">
      <c r="B299" s="627">
        <f>'Anexo I. B. Memoria'!B210:M210</f>
        <v>0</v>
      </c>
      <c r="C299" s="628"/>
      <c r="D299" s="628"/>
      <c r="E299" s="628"/>
      <c r="F299" s="628"/>
      <c r="G299" s="628"/>
      <c r="H299" s="628"/>
      <c r="I299" s="628"/>
      <c r="J299" s="628"/>
      <c r="K299" s="628"/>
      <c r="L299" s="628"/>
      <c r="M299" s="629"/>
      <c r="N299" s="301"/>
    </row>
    <row r="300" spans="2:15" s="302" customFormat="1" ht="14.25" x14ac:dyDescent="0.2">
      <c r="B300" s="627">
        <f>'Anexo I. B. Memoria'!B211:M211</f>
        <v>0</v>
      </c>
      <c r="C300" s="628"/>
      <c r="D300" s="628"/>
      <c r="E300" s="628"/>
      <c r="F300" s="628"/>
      <c r="G300" s="628"/>
      <c r="H300" s="628"/>
      <c r="I300" s="628"/>
      <c r="J300" s="628"/>
      <c r="K300" s="628"/>
      <c r="L300" s="628"/>
      <c r="M300" s="629"/>
      <c r="N300" s="301"/>
    </row>
    <row r="301" spans="2:15" s="302" customFormat="1" ht="14.25" x14ac:dyDescent="0.2">
      <c r="B301" s="627">
        <f>'Anexo I. B. Memoria'!B212:M212</f>
        <v>0</v>
      </c>
      <c r="C301" s="628"/>
      <c r="D301" s="628"/>
      <c r="E301" s="628"/>
      <c r="F301" s="628"/>
      <c r="G301" s="628"/>
      <c r="H301" s="628"/>
      <c r="I301" s="628"/>
      <c r="J301" s="628"/>
      <c r="K301" s="628"/>
      <c r="L301" s="628"/>
      <c r="M301" s="629"/>
      <c r="N301" s="301"/>
    </row>
    <row r="302" spans="2:15" s="302" customFormat="1" ht="14.25" x14ac:dyDescent="0.2">
      <c r="B302" s="627">
        <f>'Anexo I. B. Memoria'!B213:M213</f>
        <v>0</v>
      </c>
      <c r="C302" s="628"/>
      <c r="D302" s="628"/>
      <c r="E302" s="628"/>
      <c r="F302" s="628"/>
      <c r="G302" s="628"/>
      <c r="H302" s="628"/>
      <c r="I302" s="628"/>
      <c r="J302" s="628"/>
      <c r="K302" s="628"/>
      <c r="L302" s="628"/>
      <c r="M302" s="629"/>
      <c r="N302" s="301"/>
    </row>
    <row r="303" spans="2:15" s="302" customFormat="1" ht="14.25" x14ac:dyDescent="0.2">
      <c r="B303" s="627">
        <f>'Anexo I. B. Memoria'!B214:M214</f>
        <v>0</v>
      </c>
      <c r="C303" s="628"/>
      <c r="D303" s="628"/>
      <c r="E303" s="628"/>
      <c r="F303" s="628"/>
      <c r="G303" s="628"/>
      <c r="H303" s="628"/>
      <c r="I303" s="628"/>
      <c r="J303" s="628"/>
      <c r="K303" s="628"/>
      <c r="L303" s="628"/>
      <c r="M303" s="629"/>
      <c r="N303" s="301"/>
    </row>
    <row r="304" spans="2:15" s="302" customFormat="1" ht="14.25" x14ac:dyDescent="0.2">
      <c r="B304" s="627">
        <f>'Anexo I. B. Memoria'!B215:M215</f>
        <v>0</v>
      </c>
      <c r="C304" s="628"/>
      <c r="D304" s="628"/>
      <c r="E304" s="628"/>
      <c r="F304" s="628"/>
      <c r="G304" s="628"/>
      <c r="H304" s="628"/>
      <c r="I304" s="628"/>
      <c r="J304" s="628"/>
      <c r="K304" s="628"/>
      <c r="L304" s="628"/>
      <c r="M304" s="629"/>
      <c r="N304" s="301"/>
    </row>
    <row r="305" spans="2:29" s="302" customFormat="1" ht="14.25" x14ac:dyDescent="0.2">
      <c r="B305" s="627">
        <f>'Anexo I. B. Memoria'!B216:M216</f>
        <v>0</v>
      </c>
      <c r="C305" s="628"/>
      <c r="D305" s="628"/>
      <c r="E305" s="628"/>
      <c r="F305" s="628"/>
      <c r="G305" s="628"/>
      <c r="H305" s="628"/>
      <c r="I305" s="628"/>
      <c r="J305" s="628"/>
      <c r="K305" s="628"/>
      <c r="L305" s="628"/>
      <c r="M305" s="629"/>
      <c r="N305" s="301"/>
    </row>
    <row r="306" spans="2:29" s="302" customFormat="1" ht="14.25" x14ac:dyDescent="0.2">
      <c r="B306" s="627">
        <f>'Anexo I. B. Memoria'!B217:M217</f>
        <v>0</v>
      </c>
      <c r="C306" s="628"/>
      <c r="D306" s="628"/>
      <c r="E306" s="628"/>
      <c r="F306" s="628"/>
      <c r="G306" s="628"/>
      <c r="H306" s="628"/>
      <c r="I306" s="628"/>
      <c r="J306" s="628"/>
      <c r="K306" s="628"/>
      <c r="L306" s="628"/>
      <c r="M306" s="629"/>
      <c r="N306" s="301"/>
    </row>
    <row r="307" spans="2:29" s="302" customFormat="1" ht="14.25" x14ac:dyDescent="0.2">
      <c r="B307" s="627">
        <f>'Anexo I. B. Memoria'!B218:M218</f>
        <v>0</v>
      </c>
      <c r="C307" s="628"/>
      <c r="D307" s="628"/>
      <c r="E307" s="628"/>
      <c r="F307" s="628"/>
      <c r="G307" s="628"/>
      <c r="H307" s="628"/>
      <c r="I307" s="628"/>
      <c r="J307" s="628"/>
      <c r="K307" s="628"/>
      <c r="L307" s="628"/>
      <c r="M307" s="629"/>
      <c r="N307" s="301"/>
    </row>
    <row r="308" spans="2:29" s="302" customFormat="1" ht="14.25" x14ac:dyDescent="0.2">
      <c r="B308" s="627">
        <f>'Anexo I. B. Memoria'!B219:M219</f>
        <v>0</v>
      </c>
      <c r="C308" s="628"/>
      <c r="D308" s="628"/>
      <c r="E308" s="628"/>
      <c r="F308" s="628"/>
      <c r="G308" s="628"/>
      <c r="H308" s="628"/>
      <c r="I308" s="628"/>
      <c r="J308" s="628"/>
      <c r="K308" s="628"/>
      <c r="L308" s="628"/>
      <c r="M308" s="629"/>
      <c r="N308" s="301"/>
    </row>
    <row r="309" spans="2:29" s="302" customFormat="1" ht="14.25" x14ac:dyDescent="0.2">
      <c r="B309" s="627">
        <f>'Anexo I. B. Memoria'!B220:M220</f>
        <v>0</v>
      </c>
      <c r="C309" s="628"/>
      <c r="D309" s="628"/>
      <c r="E309" s="628"/>
      <c r="F309" s="628"/>
      <c r="G309" s="628"/>
      <c r="H309" s="628"/>
      <c r="I309" s="628"/>
      <c r="J309" s="628"/>
      <c r="K309" s="628"/>
      <c r="L309" s="628"/>
      <c r="M309" s="629"/>
      <c r="N309" s="301"/>
    </row>
    <row r="310" spans="2:29" s="302" customFormat="1" ht="14.25" x14ac:dyDescent="0.2">
      <c r="B310" s="627">
        <f>'Anexo I. B. Memoria'!B221:M221</f>
        <v>0</v>
      </c>
      <c r="C310" s="628"/>
      <c r="D310" s="628"/>
      <c r="E310" s="628"/>
      <c r="F310" s="628"/>
      <c r="G310" s="628"/>
      <c r="H310" s="628"/>
      <c r="I310" s="628"/>
      <c r="J310" s="628"/>
      <c r="K310" s="628"/>
      <c r="L310" s="628"/>
      <c r="M310" s="629"/>
      <c r="N310" s="449">
        <f>'Anexo I. B. Memoria'!N221</f>
        <v>0</v>
      </c>
    </row>
    <row r="311" spans="2:29" s="302" customFormat="1" ht="14.25" x14ac:dyDescent="0.2">
      <c r="N311" s="301"/>
    </row>
    <row r="312" spans="2:29" s="301" customFormat="1" x14ac:dyDescent="0.2">
      <c r="B312" s="639" t="str">
        <f>'Anexo I. B. Memoria'!B223:M223</f>
        <v>4. Viabilidad económica del proyecto (hasta 10 puntos)</v>
      </c>
      <c r="C312" s="639"/>
      <c r="D312" s="639"/>
      <c r="E312" s="639"/>
      <c r="F312" s="639"/>
      <c r="G312" s="639"/>
      <c r="H312" s="639"/>
      <c r="I312" s="639"/>
      <c r="J312" s="639"/>
      <c r="K312" s="639"/>
      <c r="L312" s="639"/>
      <c r="M312" s="639"/>
    </row>
    <row r="313" spans="2:29" s="301" customFormat="1" x14ac:dyDescent="0.2">
      <c r="B313" s="437"/>
      <c r="C313" s="437"/>
      <c r="D313" s="437"/>
      <c r="E313" s="437"/>
      <c r="F313" s="437"/>
      <c r="G313" s="437"/>
      <c r="H313" s="437"/>
      <c r="I313" s="437"/>
      <c r="J313" s="437"/>
      <c r="K313" s="437"/>
      <c r="L313" s="437"/>
      <c r="M313" s="437"/>
    </row>
    <row r="314" spans="2:29" s="302" customFormat="1" ht="14.25" x14ac:dyDescent="0.2">
      <c r="B314" s="640" t="str">
        <f>'Anexo I. B. Memoria'!B225:M225</f>
        <v>a) Porcentaje de la financiación garantizada sobre el presupuesto total del proyecto, debidamente acreditado (hasta 5 puntos):</v>
      </c>
      <c r="C314" s="640"/>
      <c r="D314" s="640"/>
      <c r="E314" s="640"/>
      <c r="F314" s="640"/>
      <c r="G314" s="640"/>
      <c r="H314" s="640"/>
      <c r="I314" s="640"/>
      <c r="J314" s="640"/>
      <c r="K314" s="640"/>
      <c r="L314" s="640"/>
      <c r="M314" s="640"/>
      <c r="N314" s="301"/>
    </row>
    <row r="315" spans="2:29" s="302" customFormat="1" ht="14.25" x14ac:dyDescent="0.2">
      <c r="N315" s="301"/>
    </row>
    <row r="316" spans="2:29" s="302" customFormat="1" ht="14.25" x14ac:dyDescent="0.2">
      <c r="C316" s="318" t="str">
        <f>'Anexo I. B. Memoria'!C227</f>
        <v/>
      </c>
      <c r="N316" s="301"/>
    </row>
    <row r="317" spans="2:29" s="302" customFormat="1" ht="14.25" x14ac:dyDescent="0.2">
      <c r="C317" s="662" t="str">
        <f>'Anexo I. B. Memoria'!C228:N228</f>
        <v>Según lo reflejado en pestaña FINANCIACIÓN GARANTIZADA. (Para poder optar a estos puntos, se tendrá que aportar documentación acreditativa de la financiación.)</v>
      </c>
      <c r="D317" s="674"/>
      <c r="E317" s="674"/>
      <c r="F317" s="674"/>
      <c r="G317" s="674"/>
      <c r="H317" s="674"/>
      <c r="I317" s="674"/>
      <c r="J317" s="674"/>
      <c r="K317" s="674"/>
      <c r="L317" s="674"/>
      <c r="M317" s="674"/>
      <c r="N317" s="674"/>
    </row>
    <row r="318" spans="2:29" x14ac:dyDescent="0.2">
      <c r="M318" s="19"/>
      <c r="N318" s="19"/>
      <c r="O318" s="19"/>
      <c r="P318" s="19"/>
      <c r="Q318" s="19"/>
      <c r="R318" s="19"/>
      <c r="S318" s="19"/>
      <c r="T318" s="19"/>
      <c r="U318" s="19"/>
      <c r="V318" s="19"/>
      <c r="W318" s="19"/>
      <c r="X318" s="19"/>
      <c r="Y318" s="19"/>
      <c r="Z318" s="19"/>
      <c r="AA318" s="19"/>
      <c r="AB318" s="19"/>
      <c r="AC318" s="19"/>
    </row>
    <row r="319" spans="2:29" s="302" customFormat="1" ht="20.25" customHeight="1" x14ac:dyDescent="0.2">
      <c r="B319" s="640" t="str">
        <f>'Anexo I. B. Memoria'!B230:M230</f>
        <v>b) Existencia de ayudas públicas para el proyecto, concedidas en 2024 (hasta 5 puntos):</v>
      </c>
      <c r="C319" s="640"/>
      <c r="D319" s="640"/>
      <c r="E319" s="640"/>
      <c r="F319" s="640"/>
      <c r="G319" s="640"/>
      <c r="H319" s="640"/>
      <c r="I319" s="640"/>
      <c r="J319" s="640"/>
      <c r="K319" s="640"/>
      <c r="L319" s="640"/>
      <c r="M319" s="640"/>
      <c r="N319" s="317"/>
    </row>
    <row r="320" spans="2:29" s="302" customFormat="1" ht="22.5" customHeight="1" x14ac:dyDescent="0.2">
      <c r="B320" s="647" t="str">
        <f>'Anexo I. B. Memoria'!B231:M231</f>
        <v>Ayudas concedidas en 2024 para el festival</v>
      </c>
      <c r="C320" s="648"/>
      <c r="D320" s="648"/>
      <c r="E320" s="648"/>
      <c r="F320" s="648"/>
      <c r="G320" s="648"/>
      <c r="H320" s="648"/>
      <c r="I320" s="648"/>
      <c r="J320" s="648"/>
      <c r="K320" s="648"/>
      <c r="L320" s="648"/>
      <c r="M320" s="649"/>
      <c r="N320" s="301"/>
      <c r="O320" s="314"/>
    </row>
    <row r="321" spans="2:15" s="302" customFormat="1" ht="22.5" customHeight="1" x14ac:dyDescent="0.2">
      <c r="B321" s="647" t="str">
        <f>'Anexo I. B. Memoria'!B232:D232</f>
        <v>Tipo de ayuda</v>
      </c>
      <c r="C321" s="648"/>
      <c r="D321" s="649"/>
      <c r="E321" s="647" t="str">
        <f>'Anexo I. B. Memoria'!E232:M232</f>
        <v>Observaciones</v>
      </c>
      <c r="F321" s="648"/>
      <c r="G321" s="648"/>
      <c r="H321" s="648"/>
      <c r="I321" s="648"/>
      <c r="J321" s="648"/>
      <c r="K321" s="648"/>
      <c r="L321" s="648"/>
      <c r="M321" s="649"/>
      <c r="N321" s="301"/>
      <c r="O321" s="314"/>
    </row>
    <row r="322" spans="2:15" s="302" customFormat="1" ht="14.25" x14ac:dyDescent="0.2">
      <c r="B322" s="675">
        <f>'Anexo I. B. Memoria'!B233:D233</f>
        <v>0</v>
      </c>
      <c r="C322" s="675"/>
      <c r="D322" s="675"/>
      <c r="E322" s="628">
        <f>'Anexo I. B. Memoria'!E233:M233</f>
        <v>0</v>
      </c>
      <c r="F322" s="628"/>
      <c r="G322" s="628"/>
      <c r="H322" s="628"/>
      <c r="I322" s="628"/>
      <c r="J322" s="628"/>
      <c r="K322" s="628"/>
      <c r="L322" s="628"/>
      <c r="M322" s="629"/>
      <c r="N322" s="301"/>
    </row>
    <row r="323" spans="2:15" s="302" customFormat="1" ht="14.25" x14ac:dyDescent="0.2">
      <c r="B323" s="675">
        <f>'Anexo I. B. Memoria'!B234:D234</f>
        <v>0</v>
      </c>
      <c r="C323" s="675"/>
      <c r="D323" s="675"/>
      <c r="E323" s="628">
        <f>'Anexo I. B. Memoria'!E234:M234</f>
        <v>0</v>
      </c>
      <c r="F323" s="628"/>
      <c r="G323" s="628"/>
      <c r="H323" s="628"/>
      <c r="I323" s="628"/>
      <c r="J323" s="628"/>
      <c r="K323" s="628"/>
      <c r="L323" s="628"/>
      <c r="M323" s="629"/>
      <c r="N323" s="301"/>
    </row>
    <row r="324" spans="2:15" s="302" customFormat="1" ht="14.25" x14ac:dyDescent="0.2">
      <c r="B324" s="675">
        <f>'Anexo I. B. Memoria'!B235:D235</f>
        <v>0</v>
      </c>
      <c r="C324" s="675"/>
      <c r="D324" s="675"/>
      <c r="E324" s="628">
        <f>'Anexo I. B. Memoria'!E235:M235</f>
        <v>0</v>
      </c>
      <c r="F324" s="628"/>
      <c r="G324" s="628"/>
      <c r="H324" s="628"/>
      <c r="I324" s="628"/>
      <c r="J324" s="628"/>
      <c r="K324" s="628"/>
      <c r="L324" s="628"/>
      <c r="M324" s="629"/>
      <c r="N324" s="301"/>
    </row>
    <row r="325" spans="2:15" s="302" customFormat="1" ht="14.25" x14ac:dyDescent="0.2">
      <c r="B325" s="675">
        <f>'Anexo I. B. Memoria'!B236:D236</f>
        <v>0</v>
      </c>
      <c r="C325" s="675"/>
      <c r="D325" s="675"/>
      <c r="E325" s="628">
        <f>'Anexo I. B. Memoria'!E236:M236</f>
        <v>0</v>
      </c>
      <c r="F325" s="628"/>
      <c r="G325" s="628"/>
      <c r="H325" s="628"/>
      <c r="I325" s="628"/>
      <c r="J325" s="628"/>
      <c r="K325" s="628"/>
      <c r="L325" s="628"/>
      <c r="M325" s="629"/>
      <c r="N325" s="301"/>
    </row>
    <row r="326" spans="2:15" s="302" customFormat="1" ht="14.25" x14ac:dyDescent="0.2">
      <c r="B326" s="675">
        <f>'Anexo I. B. Memoria'!B237:D237</f>
        <v>0</v>
      </c>
      <c r="C326" s="675"/>
      <c r="D326" s="675"/>
      <c r="E326" s="628">
        <f>'Anexo I. B. Memoria'!E237:M237</f>
        <v>0</v>
      </c>
      <c r="F326" s="628"/>
      <c r="G326" s="628"/>
      <c r="H326" s="628"/>
      <c r="I326" s="628"/>
      <c r="J326" s="628"/>
      <c r="K326" s="628"/>
      <c r="L326" s="628"/>
      <c r="M326" s="629"/>
      <c r="N326" s="301"/>
    </row>
    <row r="327" spans="2:15" s="302" customFormat="1" ht="14.25" x14ac:dyDescent="0.2">
      <c r="B327" s="675">
        <f>'Anexo I. B. Memoria'!B238:D238</f>
        <v>0</v>
      </c>
      <c r="C327" s="675"/>
      <c r="D327" s="675"/>
      <c r="E327" s="628">
        <f>'Anexo I. B. Memoria'!E238:M238</f>
        <v>0</v>
      </c>
      <c r="F327" s="628"/>
      <c r="G327" s="628"/>
      <c r="H327" s="628"/>
      <c r="I327" s="628"/>
      <c r="J327" s="628"/>
      <c r="K327" s="628"/>
      <c r="L327" s="628"/>
      <c r="M327" s="629"/>
      <c r="N327" s="301"/>
    </row>
    <row r="328" spans="2:15" s="302" customFormat="1" ht="14.25" x14ac:dyDescent="0.2">
      <c r="B328" s="675">
        <f>'Anexo I. B. Memoria'!B239:D239</f>
        <v>0</v>
      </c>
      <c r="C328" s="675"/>
      <c r="D328" s="675"/>
      <c r="E328" s="628">
        <f>'Anexo I. B. Memoria'!E239:M239</f>
        <v>0</v>
      </c>
      <c r="F328" s="628"/>
      <c r="G328" s="628"/>
      <c r="H328" s="628"/>
      <c r="I328" s="628"/>
      <c r="J328" s="628"/>
      <c r="K328" s="628"/>
      <c r="L328" s="628"/>
      <c r="M328" s="629"/>
      <c r="N328" s="301"/>
    </row>
    <row r="329" spans="2:15" s="302" customFormat="1" ht="14.25" x14ac:dyDescent="0.2">
      <c r="B329" s="675">
        <f>'Anexo I. B. Memoria'!B240:D240</f>
        <v>0</v>
      </c>
      <c r="C329" s="675"/>
      <c r="D329" s="675"/>
      <c r="E329" s="628">
        <f>'Anexo I. B. Memoria'!E240:M240</f>
        <v>0</v>
      </c>
      <c r="F329" s="628"/>
      <c r="G329" s="628"/>
      <c r="H329" s="628"/>
      <c r="I329" s="628"/>
      <c r="J329" s="628"/>
      <c r="K329" s="628"/>
      <c r="L329" s="628"/>
      <c r="M329" s="629"/>
      <c r="N329" s="301"/>
    </row>
    <row r="330" spans="2:15" s="302" customFormat="1" ht="14.25" x14ac:dyDescent="0.2">
      <c r="B330" s="675">
        <f>'Anexo I. B. Memoria'!B241:D241</f>
        <v>0</v>
      </c>
      <c r="C330" s="675"/>
      <c r="D330" s="675"/>
      <c r="E330" s="628">
        <f>'Anexo I. B. Memoria'!E241:M241</f>
        <v>0</v>
      </c>
      <c r="F330" s="628"/>
      <c r="G330" s="628"/>
      <c r="H330" s="628"/>
      <c r="I330" s="628"/>
      <c r="J330" s="628"/>
      <c r="K330" s="628"/>
      <c r="L330" s="628"/>
      <c r="M330" s="629"/>
      <c r="N330" s="301"/>
    </row>
    <row r="331" spans="2:15" s="302" customFormat="1" ht="14.25" x14ac:dyDescent="0.2">
      <c r="B331" s="675">
        <f>'Anexo I. B. Memoria'!B242:D242</f>
        <v>0</v>
      </c>
      <c r="C331" s="675"/>
      <c r="D331" s="675"/>
      <c r="E331" s="628">
        <f>'Anexo I. B. Memoria'!E242:M242</f>
        <v>0</v>
      </c>
      <c r="F331" s="628"/>
      <c r="G331" s="628"/>
      <c r="H331" s="628"/>
      <c r="I331" s="628"/>
      <c r="J331" s="628"/>
      <c r="K331" s="628"/>
      <c r="L331" s="628"/>
      <c r="M331" s="629"/>
      <c r="N331" s="449">
        <f>'Anexo I. B. Memoria'!N242</f>
        <v>0</v>
      </c>
    </row>
    <row r="332" spans="2:15" s="365" customFormat="1" ht="14.25" x14ac:dyDescent="0.2">
      <c r="B332" s="434" t="str">
        <f>'Anexo I. B. Memoria'!B243</f>
        <v>Para poder optar a estos puntos, se tendrá que aportar documentación acreditativa.</v>
      </c>
      <c r="D332" s="433"/>
      <c r="E332" s="433"/>
      <c r="F332" s="433"/>
      <c r="G332" s="433"/>
      <c r="H332" s="433"/>
      <c r="I332" s="433"/>
      <c r="J332" s="433"/>
      <c r="K332" s="433"/>
      <c r="L332" s="433"/>
      <c r="M332" s="433"/>
      <c r="N332" s="433"/>
    </row>
  </sheetData>
  <sheetProtection algorithmName="SHA-512" hashValue="dv+lrPXz8vLmju0yTITyF6UlI+VAKz0quDZOWE4C50aHbBHLbZ37cvrOq7Cu7uehJGzNML6KGnhMRAInuAjASQ==" saltValue="5QQVWHbjk62x9OxzwQ5wTA==" spinCount="100000" sheet="1" objects="1" scenarios="1"/>
  <mergeCells count="299">
    <mergeCell ref="F16:F17"/>
    <mergeCell ref="G16:G17"/>
    <mergeCell ref="I16:I17"/>
    <mergeCell ref="J16:J17"/>
    <mergeCell ref="M55:Q55"/>
    <mergeCell ref="M59:Q59"/>
    <mergeCell ref="M24:Q24"/>
    <mergeCell ref="M25:Q25"/>
    <mergeCell ref="M26:Q26"/>
    <mergeCell ref="M49:Q49"/>
    <mergeCell ref="M27:P27"/>
    <mergeCell ref="M36:P36"/>
    <mergeCell ref="Q38:R38"/>
    <mergeCell ref="M52:Q52"/>
    <mergeCell ref="M23:Q23"/>
    <mergeCell ref="M43:Q43"/>
    <mergeCell ref="M46:Q46"/>
    <mergeCell ref="R17:S17"/>
    <mergeCell ref="M19:Q19"/>
    <mergeCell ref="M20:Q20"/>
    <mergeCell ref="M21:Q21"/>
    <mergeCell ref="M22:Q22"/>
    <mergeCell ref="F8:G8"/>
    <mergeCell ref="I8:J8"/>
    <mergeCell ref="M5:M7"/>
    <mergeCell ref="B1:S3"/>
    <mergeCell ref="F5:G5"/>
    <mergeCell ref="I5:J5"/>
    <mergeCell ref="F6:G6"/>
    <mergeCell ref="I6:J6"/>
    <mergeCell ref="F9:G9"/>
    <mergeCell ref="I9:J9"/>
    <mergeCell ref="B87:E87"/>
    <mergeCell ref="B82:E82"/>
    <mergeCell ref="B83:E83"/>
    <mergeCell ref="B84:E84"/>
    <mergeCell ref="B85:E85"/>
    <mergeCell ref="B86:E86"/>
    <mergeCell ref="B26:E26"/>
    <mergeCell ref="B30:E30"/>
    <mergeCell ref="B31:E31"/>
    <mergeCell ref="B35:E35"/>
    <mergeCell ref="B36:E36"/>
    <mergeCell ref="B48:E48"/>
    <mergeCell ref="B49:E49"/>
    <mergeCell ref="B53:E53"/>
    <mergeCell ref="B54:E54"/>
    <mergeCell ref="B37:E37"/>
    <mergeCell ref="B41:E41"/>
    <mergeCell ref="B42:E42"/>
    <mergeCell ref="B43:E43"/>
    <mergeCell ref="B47:E47"/>
    <mergeCell ref="B19:E19"/>
    <mergeCell ref="B20:E20"/>
    <mergeCell ref="B21:E21"/>
    <mergeCell ref="B22:E22"/>
    <mergeCell ref="B78:E78"/>
    <mergeCell ref="B66:E66"/>
    <mergeCell ref="B70:E70"/>
    <mergeCell ref="B75:E75"/>
    <mergeCell ref="B76:E76"/>
    <mergeCell ref="B77:E77"/>
    <mergeCell ref="B55:E55"/>
    <mergeCell ref="B56:E56"/>
    <mergeCell ref="B57:E57"/>
    <mergeCell ref="B58:E58"/>
    <mergeCell ref="B62:E62"/>
    <mergeCell ref="B102:I102"/>
    <mergeCell ref="B104:L104"/>
    <mergeCell ref="C106:D106"/>
    <mergeCell ref="C107:N107"/>
    <mergeCell ref="B109:M109"/>
    <mergeCell ref="B91:M91"/>
    <mergeCell ref="B93:M93"/>
    <mergeCell ref="B95:C95"/>
    <mergeCell ref="D95:M95"/>
    <mergeCell ref="B97:C99"/>
    <mergeCell ref="E97:F97"/>
    <mergeCell ref="E98:F98"/>
    <mergeCell ref="E99:F99"/>
    <mergeCell ref="B113:D113"/>
    <mergeCell ref="E113:G113"/>
    <mergeCell ref="H113:M113"/>
    <mergeCell ref="B114:D114"/>
    <mergeCell ref="E114:G114"/>
    <mergeCell ref="H114:M114"/>
    <mergeCell ref="B111:D111"/>
    <mergeCell ref="E111:G111"/>
    <mergeCell ref="H111:M111"/>
    <mergeCell ref="B112:D112"/>
    <mergeCell ref="E112:G112"/>
    <mergeCell ref="H112:M112"/>
    <mergeCell ref="C121:M121"/>
    <mergeCell ref="C122:M122"/>
    <mergeCell ref="C123:M123"/>
    <mergeCell ref="C124:M124"/>
    <mergeCell ref="C125:M125"/>
    <mergeCell ref="B115:M115"/>
    <mergeCell ref="B117:M117"/>
    <mergeCell ref="C118:M118"/>
    <mergeCell ref="C119:M119"/>
    <mergeCell ref="C120:M120"/>
    <mergeCell ref="C131:M131"/>
    <mergeCell ref="C132:M132"/>
    <mergeCell ref="C133:M133"/>
    <mergeCell ref="C134:M134"/>
    <mergeCell ref="C135:M135"/>
    <mergeCell ref="C126:M126"/>
    <mergeCell ref="C127:M127"/>
    <mergeCell ref="C128:M128"/>
    <mergeCell ref="C129:M129"/>
    <mergeCell ref="C130:M130"/>
    <mergeCell ref="B143:M143"/>
    <mergeCell ref="B146:M146"/>
    <mergeCell ref="B149:M149"/>
    <mergeCell ref="B150:M150"/>
    <mergeCell ref="B151:M151"/>
    <mergeCell ref="C136:M136"/>
    <mergeCell ref="C137:M137"/>
    <mergeCell ref="C138:M138"/>
    <mergeCell ref="B139:M139"/>
    <mergeCell ref="B141:M141"/>
    <mergeCell ref="B157:M157"/>
    <mergeCell ref="B158:M158"/>
    <mergeCell ref="B159:M159"/>
    <mergeCell ref="B160:M160"/>
    <mergeCell ref="B162:M162"/>
    <mergeCell ref="B152:M152"/>
    <mergeCell ref="B153:M153"/>
    <mergeCell ref="B154:M154"/>
    <mergeCell ref="B155:M155"/>
    <mergeCell ref="B156:M156"/>
    <mergeCell ref="B168:M168"/>
    <mergeCell ref="B169:M169"/>
    <mergeCell ref="B170:M170"/>
    <mergeCell ref="B171:M171"/>
    <mergeCell ref="B172:M172"/>
    <mergeCell ref="B163:M163"/>
    <mergeCell ref="B164:M164"/>
    <mergeCell ref="B165:M165"/>
    <mergeCell ref="B166:M166"/>
    <mergeCell ref="B167:M167"/>
    <mergeCell ref="B179:M179"/>
    <mergeCell ref="B180:M180"/>
    <mergeCell ref="B181:M181"/>
    <mergeCell ref="B182:M182"/>
    <mergeCell ref="B183:M183"/>
    <mergeCell ref="B173:M173"/>
    <mergeCell ref="B175:M175"/>
    <mergeCell ref="B176:M176"/>
    <mergeCell ref="B177:M177"/>
    <mergeCell ref="B178:M178"/>
    <mergeCell ref="B190:M190"/>
    <mergeCell ref="B191:M191"/>
    <mergeCell ref="B192:M192"/>
    <mergeCell ref="B193:M193"/>
    <mergeCell ref="B194:M194"/>
    <mergeCell ref="B184:M184"/>
    <mergeCell ref="B185:M185"/>
    <mergeCell ref="B186:M186"/>
    <mergeCell ref="B188:M188"/>
    <mergeCell ref="B189:M189"/>
    <mergeCell ref="B201:M201"/>
    <mergeCell ref="B202:M202"/>
    <mergeCell ref="B203:M203"/>
    <mergeCell ref="B204:M204"/>
    <mergeCell ref="B205:M205"/>
    <mergeCell ref="B195:M195"/>
    <mergeCell ref="B196:M196"/>
    <mergeCell ref="B197:M197"/>
    <mergeCell ref="B198:M198"/>
    <mergeCell ref="B199:M199"/>
    <mergeCell ref="B211:M211"/>
    <mergeCell ref="B212:M212"/>
    <mergeCell ref="B214:M214"/>
    <mergeCell ref="B215:M215"/>
    <mergeCell ref="B216:M216"/>
    <mergeCell ref="B206:M206"/>
    <mergeCell ref="B207:M207"/>
    <mergeCell ref="B208:M208"/>
    <mergeCell ref="B209:M209"/>
    <mergeCell ref="B210:M210"/>
    <mergeCell ref="B222:M222"/>
    <mergeCell ref="B223:M223"/>
    <mergeCell ref="B224:M224"/>
    <mergeCell ref="B225:M225"/>
    <mergeCell ref="B227:M227"/>
    <mergeCell ref="B217:M217"/>
    <mergeCell ref="B218:M218"/>
    <mergeCell ref="B219:M219"/>
    <mergeCell ref="B220:M220"/>
    <mergeCell ref="B221:M221"/>
    <mergeCell ref="B233:M233"/>
    <mergeCell ref="B234:M234"/>
    <mergeCell ref="B235:M235"/>
    <mergeCell ref="B236:M236"/>
    <mergeCell ref="B237:M237"/>
    <mergeCell ref="B228:M228"/>
    <mergeCell ref="B229:M229"/>
    <mergeCell ref="B230:M230"/>
    <mergeCell ref="B231:M231"/>
    <mergeCell ref="B232:M232"/>
    <mergeCell ref="C245:M245"/>
    <mergeCell ref="C246:M246"/>
    <mergeCell ref="C247:M247"/>
    <mergeCell ref="C248:M248"/>
    <mergeCell ref="C249:M249"/>
    <mergeCell ref="B238:M238"/>
    <mergeCell ref="B240:M240"/>
    <mergeCell ref="B242:M242"/>
    <mergeCell ref="B243:B244"/>
    <mergeCell ref="C243:M243"/>
    <mergeCell ref="C244:M244"/>
    <mergeCell ref="C255:M255"/>
    <mergeCell ref="C256:M256"/>
    <mergeCell ref="C257:M257"/>
    <mergeCell ref="C258:M258"/>
    <mergeCell ref="C259:M259"/>
    <mergeCell ref="C250:M250"/>
    <mergeCell ref="C251:M251"/>
    <mergeCell ref="C252:M252"/>
    <mergeCell ref="C253:M253"/>
    <mergeCell ref="C254:M254"/>
    <mergeCell ref="B266:M266"/>
    <mergeCell ref="B267:M267"/>
    <mergeCell ref="B268:M268"/>
    <mergeCell ref="B269:M269"/>
    <mergeCell ref="B270:M270"/>
    <mergeCell ref="C260:M260"/>
    <mergeCell ref="C261:M261"/>
    <mergeCell ref="C262:M262"/>
    <mergeCell ref="C263:M263"/>
    <mergeCell ref="C264:M264"/>
    <mergeCell ref="B276:M276"/>
    <mergeCell ref="B277:M277"/>
    <mergeCell ref="B278:M278"/>
    <mergeCell ref="B279:M279"/>
    <mergeCell ref="B280:M280"/>
    <mergeCell ref="B271:M271"/>
    <mergeCell ref="B272:M272"/>
    <mergeCell ref="B273:M273"/>
    <mergeCell ref="B274:M274"/>
    <mergeCell ref="B275:M275"/>
    <mergeCell ref="B286:M286"/>
    <mergeCell ref="B287:M287"/>
    <mergeCell ref="B289:M289"/>
    <mergeCell ref="B290:M290"/>
    <mergeCell ref="B291:M291"/>
    <mergeCell ref="B281:M281"/>
    <mergeCell ref="B282:M282"/>
    <mergeCell ref="B283:M283"/>
    <mergeCell ref="B284:M284"/>
    <mergeCell ref="B285:M285"/>
    <mergeCell ref="B297:M297"/>
    <mergeCell ref="B298:M298"/>
    <mergeCell ref="B299:M299"/>
    <mergeCell ref="B300:M300"/>
    <mergeCell ref="B301:M301"/>
    <mergeCell ref="B292:M292"/>
    <mergeCell ref="B293:M293"/>
    <mergeCell ref="B294:M294"/>
    <mergeCell ref="B295:M295"/>
    <mergeCell ref="B296:M296"/>
    <mergeCell ref="B307:M307"/>
    <mergeCell ref="B308:M308"/>
    <mergeCell ref="B309:M309"/>
    <mergeCell ref="B310:M310"/>
    <mergeCell ref="B312:M312"/>
    <mergeCell ref="B302:M302"/>
    <mergeCell ref="B303:M303"/>
    <mergeCell ref="B304:M304"/>
    <mergeCell ref="B305:M305"/>
    <mergeCell ref="B306:M306"/>
    <mergeCell ref="B322:D322"/>
    <mergeCell ref="E322:M322"/>
    <mergeCell ref="B323:D323"/>
    <mergeCell ref="E323:M323"/>
    <mergeCell ref="B324:D324"/>
    <mergeCell ref="E324:M324"/>
    <mergeCell ref="B314:M314"/>
    <mergeCell ref="C317:N317"/>
    <mergeCell ref="B319:M319"/>
    <mergeCell ref="B320:M320"/>
    <mergeCell ref="B321:D321"/>
    <mergeCell ref="E321:M321"/>
    <mergeCell ref="B331:D331"/>
    <mergeCell ref="E331:M331"/>
    <mergeCell ref="B328:D328"/>
    <mergeCell ref="E328:M328"/>
    <mergeCell ref="B329:D329"/>
    <mergeCell ref="E329:M329"/>
    <mergeCell ref="B330:D330"/>
    <mergeCell ref="E330:M330"/>
    <mergeCell ref="B325:D325"/>
    <mergeCell ref="E325:M325"/>
    <mergeCell ref="B326:D326"/>
    <mergeCell ref="E326:M326"/>
    <mergeCell ref="B327:D327"/>
    <mergeCell ref="E327:M32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3"/>
  <sheetViews>
    <sheetView workbookViewId="0">
      <selection sqref="A1:XFD1048576"/>
    </sheetView>
  </sheetViews>
  <sheetFormatPr baseColWidth="10" defaultRowHeight="12.75" x14ac:dyDescent="0.2"/>
  <cols>
    <col min="1" max="1" width="27" style="405" customWidth="1"/>
    <col min="2" max="2" width="36.5703125" style="405" customWidth="1"/>
    <col min="3" max="3" width="30" style="405" customWidth="1"/>
    <col min="4" max="4" width="12.85546875" style="405" customWidth="1"/>
    <col min="5" max="16384" width="11.42578125" style="405"/>
  </cols>
  <sheetData>
    <row r="1" spans="1:6" x14ac:dyDescent="0.2">
      <c r="A1" s="402" t="s">
        <v>269</v>
      </c>
      <c r="B1" s="403" t="s">
        <v>270</v>
      </c>
      <c r="C1" s="403" t="s">
        <v>271</v>
      </c>
      <c r="D1" s="404" t="s">
        <v>272</v>
      </c>
    </row>
    <row r="2" spans="1:6" x14ac:dyDescent="0.2">
      <c r="A2" s="406" t="s">
        <v>273</v>
      </c>
      <c r="B2" s="407" t="s">
        <v>274</v>
      </c>
      <c r="C2" s="408" t="s">
        <v>275</v>
      </c>
      <c r="D2" s="408" t="s">
        <v>276</v>
      </c>
    </row>
    <row r="3" spans="1:6" x14ac:dyDescent="0.2">
      <c r="A3" s="409" t="s">
        <v>277</v>
      </c>
      <c r="B3" s="407" t="s">
        <v>274</v>
      </c>
      <c r="C3" s="408" t="s">
        <v>275</v>
      </c>
      <c r="D3" s="408" t="s">
        <v>276</v>
      </c>
    </row>
    <row r="4" spans="1:6" x14ac:dyDescent="0.2">
      <c r="A4" s="409" t="s">
        <v>278</v>
      </c>
      <c r="B4" s="410" t="s">
        <v>279</v>
      </c>
      <c r="C4" s="408" t="s">
        <v>275</v>
      </c>
      <c r="D4" s="408" t="s">
        <v>276</v>
      </c>
    </row>
    <row r="5" spans="1:6" x14ac:dyDescent="0.2">
      <c r="A5" s="409" t="s">
        <v>280</v>
      </c>
      <c r="B5" s="410" t="s">
        <v>279</v>
      </c>
      <c r="C5" s="408" t="s">
        <v>275</v>
      </c>
      <c r="D5" s="408" t="s">
        <v>276</v>
      </c>
    </row>
    <row r="6" spans="1:6" x14ac:dyDescent="0.2">
      <c r="A6" s="409" t="s">
        <v>281</v>
      </c>
      <c r="B6" s="407" t="s">
        <v>274</v>
      </c>
      <c r="C6" s="408" t="s">
        <v>275</v>
      </c>
      <c r="D6" s="408" t="s">
        <v>276</v>
      </c>
    </row>
    <row r="7" spans="1:6" x14ac:dyDescent="0.2">
      <c r="A7" s="409" t="s">
        <v>282</v>
      </c>
      <c r="B7" s="410" t="s">
        <v>283</v>
      </c>
      <c r="C7" s="408" t="s">
        <v>275</v>
      </c>
      <c r="D7" s="408" t="s">
        <v>276</v>
      </c>
    </row>
    <row r="8" spans="1:6" x14ac:dyDescent="0.2">
      <c r="A8" s="409" t="s">
        <v>284</v>
      </c>
      <c r="B8" s="410" t="s">
        <v>285</v>
      </c>
      <c r="C8" s="408" t="s">
        <v>275</v>
      </c>
      <c r="D8" s="408" t="s">
        <v>276</v>
      </c>
    </row>
    <row r="9" spans="1:6" x14ac:dyDescent="0.2">
      <c r="A9" s="409" t="s">
        <v>286</v>
      </c>
      <c r="B9" s="407" t="s">
        <v>274</v>
      </c>
      <c r="C9" s="408" t="s">
        <v>275</v>
      </c>
      <c r="D9" s="408" t="s">
        <v>276</v>
      </c>
    </row>
    <row r="10" spans="1:6" x14ac:dyDescent="0.2">
      <c r="A10" s="409" t="s">
        <v>287</v>
      </c>
      <c r="B10" s="410" t="s">
        <v>288</v>
      </c>
      <c r="C10" s="408" t="s">
        <v>275</v>
      </c>
      <c r="D10" s="408" t="s">
        <v>276</v>
      </c>
      <c r="F10" s="405" t="s">
        <v>289</v>
      </c>
    </row>
    <row r="11" spans="1:6" x14ac:dyDescent="0.2">
      <c r="A11" s="409" t="s">
        <v>290</v>
      </c>
      <c r="B11" s="407" t="s">
        <v>274</v>
      </c>
      <c r="C11" s="408" t="s">
        <v>275</v>
      </c>
      <c r="D11" s="408" t="s">
        <v>276</v>
      </c>
    </row>
    <row r="12" spans="1:6" x14ac:dyDescent="0.2">
      <c r="A12" s="409" t="s">
        <v>291</v>
      </c>
      <c r="B12" s="407" t="s">
        <v>274</v>
      </c>
      <c r="C12" s="408" t="s">
        <v>275</v>
      </c>
      <c r="D12" s="408" t="s">
        <v>276</v>
      </c>
      <c r="F12" s="405" t="s">
        <v>292</v>
      </c>
    </row>
    <row r="13" spans="1:6" x14ac:dyDescent="0.2">
      <c r="A13" s="409" t="s">
        <v>293</v>
      </c>
      <c r="B13" s="410" t="s">
        <v>294</v>
      </c>
      <c r="C13" s="408" t="s">
        <v>275</v>
      </c>
      <c r="D13" s="408" t="s">
        <v>276</v>
      </c>
    </row>
    <row r="14" spans="1:6" x14ac:dyDescent="0.2">
      <c r="A14" s="409" t="s">
        <v>295</v>
      </c>
      <c r="B14" s="407" t="s">
        <v>274</v>
      </c>
      <c r="C14" s="408" t="s">
        <v>275</v>
      </c>
      <c r="D14" s="408" t="s">
        <v>276</v>
      </c>
      <c r="F14" s="405" t="s">
        <v>296</v>
      </c>
    </row>
    <row r="15" spans="1:6" x14ac:dyDescent="0.2">
      <c r="A15" s="409" t="s">
        <v>297</v>
      </c>
      <c r="B15" s="407" t="s">
        <v>274</v>
      </c>
      <c r="C15" s="408" t="s">
        <v>275</v>
      </c>
      <c r="D15" s="408" t="s">
        <v>276</v>
      </c>
    </row>
    <row r="16" spans="1:6" x14ac:dyDescent="0.2">
      <c r="A16" s="409" t="s">
        <v>298</v>
      </c>
      <c r="B16" s="407" t="s">
        <v>274</v>
      </c>
      <c r="C16" s="408" t="s">
        <v>275</v>
      </c>
      <c r="D16" s="408" t="s">
        <v>276</v>
      </c>
      <c r="F16" s="405" t="s">
        <v>299</v>
      </c>
    </row>
    <row r="17" spans="1:4" x14ac:dyDescent="0.2">
      <c r="A17" s="409" t="s">
        <v>300</v>
      </c>
      <c r="B17" s="410" t="s">
        <v>301</v>
      </c>
      <c r="C17" s="408" t="s">
        <v>275</v>
      </c>
      <c r="D17" s="408" t="s">
        <v>276</v>
      </c>
    </row>
    <row r="18" spans="1:4" x14ac:dyDescent="0.2">
      <c r="A18" s="409" t="s">
        <v>302</v>
      </c>
      <c r="B18" s="410" t="s">
        <v>301</v>
      </c>
      <c r="C18" s="408" t="s">
        <v>275</v>
      </c>
      <c r="D18" s="408" t="s">
        <v>276</v>
      </c>
    </row>
    <row r="19" spans="1:4" x14ac:dyDescent="0.2">
      <c r="A19" s="409" t="s">
        <v>303</v>
      </c>
      <c r="B19" s="410" t="s">
        <v>285</v>
      </c>
      <c r="C19" s="408" t="s">
        <v>275</v>
      </c>
      <c r="D19" s="408" t="s">
        <v>276</v>
      </c>
    </row>
    <row r="20" spans="1:4" x14ac:dyDescent="0.2">
      <c r="A20" s="409" t="s">
        <v>304</v>
      </c>
      <c r="B20" s="410" t="s">
        <v>305</v>
      </c>
      <c r="C20" s="408" t="s">
        <v>275</v>
      </c>
      <c r="D20" s="408" t="s">
        <v>276</v>
      </c>
    </row>
    <row r="21" spans="1:4" x14ac:dyDescent="0.2">
      <c r="A21" s="409" t="s">
        <v>306</v>
      </c>
      <c r="B21" s="410" t="s">
        <v>307</v>
      </c>
      <c r="C21" s="408" t="s">
        <v>275</v>
      </c>
      <c r="D21" s="408" t="s">
        <v>276</v>
      </c>
    </row>
    <row r="22" spans="1:4" x14ac:dyDescent="0.2">
      <c r="A22" s="409" t="s">
        <v>308</v>
      </c>
      <c r="B22" s="407" t="s">
        <v>274</v>
      </c>
      <c r="C22" s="408" t="s">
        <v>275</v>
      </c>
      <c r="D22" s="408" t="s">
        <v>276</v>
      </c>
    </row>
    <row r="23" spans="1:4" x14ac:dyDescent="0.2">
      <c r="A23" s="409" t="s">
        <v>309</v>
      </c>
      <c r="B23" s="410" t="s">
        <v>301</v>
      </c>
      <c r="C23" s="408" t="s">
        <v>275</v>
      </c>
      <c r="D23" s="408" t="s">
        <v>276</v>
      </c>
    </row>
    <row r="24" spans="1:4" x14ac:dyDescent="0.2">
      <c r="A24" s="409" t="s">
        <v>310</v>
      </c>
      <c r="B24" s="410" t="s">
        <v>311</v>
      </c>
      <c r="C24" s="408" t="s">
        <v>275</v>
      </c>
      <c r="D24" s="408" t="s">
        <v>276</v>
      </c>
    </row>
    <row r="25" spans="1:4" x14ac:dyDescent="0.2">
      <c r="A25" s="409" t="s">
        <v>312</v>
      </c>
      <c r="B25" s="410" t="s">
        <v>307</v>
      </c>
      <c r="C25" s="408" t="s">
        <v>275</v>
      </c>
      <c r="D25" s="408" t="s">
        <v>276</v>
      </c>
    </row>
    <row r="26" spans="1:4" x14ac:dyDescent="0.2">
      <c r="A26" s="409" t="s">
        <v>313</v>
      </c>
      <c r="B26" s="410" t="s">
        <v>294</v>
      </c>
      <c r="C26" s="408" t="s">
        <v>275</v>
      </c>
      <c r="D26" s="408" t="s">
        <v>276</v>
      </c>
    </row>
    <row r="27" spans="1:4" x14ac:dyDescent="0.2">
      <c r="A27" s="409" t="s">
        <v>314</v>
      </c>
      <c r="B27" s="407" t="s">
        <v>274</v>
      </c>
      <c r="C27" s="408" t="s">
        <v>275</v>
      </c>
      <c r="D27" s="408" t="s">
        <v>276</v>
      </c>
    </row>
    <row r="28" spans="1:4" x14ac:dyDescent="0.2">
      <c r="A28" s="409" t="s">
        <v>315</v>
      </c>
      <c r="B28" s="410" t="s">
        <v>294</v>
      </c>
      <c r="C28" s="408" t="s">
        <v>275</v>
      </c>
      <c r="D28" s="408" t="s">
        <v>276</v>
      </c>
    </row>
    <row r="29" spans="1:4" x14ac:dyDescent="0.2">
      <c r="A29" s="409" t="s">
        <v>316</v>
      </c>
      <c r="B29" s="410" t="s">
        <v>305</v>
      </c>
      <c r="C29" s="408" t="s">
        <v>275</v>
      </c>
      <c r="D29" s="408" t="s">
        <v>276</v>
      </c>
    </row>
    <row r="30" spans="1:4" x14ac:dyDescent="0.2">
      <c r="A30" s="409" t="s">
        <v>317</v>
      </c>
      <c r="B30" s="407" t="s">
        <v>274</v>
      </c>
      <c r="C30" s="408" t="s">
        <v>275</v>
      </c>
      <c r="D30" s="408" t="s">
        <v>276</v>
      </c>
    </row>
    <row r="31" spans="1:4" x14ac:dyDescent="0.2">
      <c r="A31" s="409" t="s">
        <v>318</v>
      </c>
      <c r="B31" s="410" t="s">
        <v>307</v>
      </c>
      <c r="C31" s="408" t="s">
        <v>275</v>
      </c>
      <c r="D31" s="408" t="s">
        <v>276</v>
      </c>
    </row>
    <row r="32" spans="1:4" x14ac:dyDescent="0.2">
      <c r="A32" s="409" t="s">
        <v>319</v>
      </c>
      <c r="B32" s="410" t="s">
        <v>283</v>
      </c>
      <c r="C32" s="408" t="s">
        <v>275</v>
      </c>
      <c r="D32" s="408" t="s">
        <v>276</v>
      </c>
    </row>
    <row r="33" spans="1:4" x14ac:dyDescent="0.2">
      <c r="A33" s="409" t="s">
        <v>320</v>
      </c>
      <c r="B33" s="410" t="s">
        <v>279</v>
      </c>
      <c r="C33" s="408" t="s">
        <v>275</v>
      </c>
      <c r="D33" s="408" t="s">
        <v>276</v>
      </c>
    </row>
    <row r="34" spans="1:4" x14ac:dyDescent="0.2">
      <c r="A34" s="409" t="s">
        <v>321</v>
      </c>
      <c r="B34" s="410" t="s">
        <v>279</v>
      </c>
      <c r="C34" s="408" t="s">
        <v>275</v>
      </c>
      <c r="D34" s="408" t="s">
        <v>276</v>
      </c>
    </row>
    <row r="35" spans="1:4" x14ac:dyDescent="0.2">
      <c r="A35" s="409" t="s">
        <v>322</v>
      </c>
      <c r="B35" s="407" t="s">
        <v>274</v>
      </c>
      <c r="C35" s="408" t="s">
        <v>275</v>
      </c>
      <c r="D35" s="408" t="s">
        <v>276</v>
      </c>
    </row>
    <row r="36" spans="1:4" x14ac:dyDescent="0.2">
      <c r="A36" s="409" t="s">
        <v>323</v>
      </c>
      <c r="B36" s="407" t="s">
        <v>274</v>
      </c>
      <c r="C36" s="408" t="s">
        <v>275</v>
      </c>
      <c r="D36" s="408" t="s">
        <v>276</v>
      </c>
    </row>
    <row r="37" spans="1:4" x14ac:dyDescent="0.2">
      <c r="A37" s="409" t="s">
        <v>324</v>
      </c>
      <c r="B37" s="410" t="s">
        <v>294</v>
      </c>
      <c r="C37" s="408" t="s">
        <v>275</v>
      </c>
      <c r="D37" s="408" t="s">
        <v>276</v>
      </c>
    </row>
    <row r="38" spans="1:4" x14ac:dyDescent="0.2">
      <c r="A38" s="409" t="s">
        <v>325</v>
      </c>
      <c r="B38" s="410" t="s">
        <v>285</v>
      </c>
      <c r="C38" s="408" t="s">
        <v>275</v>
      </c>
      <c r="D38" s="408" t="s">
        <v>276</v>
      </c>
    </row>
    <row r="39" spans="1:4" x14ac:dyDescent="0.2">
      <c r="A39" s="409" t="s">
        <v>326</v>
      </c>
      <c r="B39" s="410" t="s">
        <v>285</v>
      </c>
      <c r="C39" s="408" t="s">
        <v>275</v>
      </c>
      <c r="D39" s="408" t="s">
        <v>276</v>
      </c>
    </row>
    <row r="40" spans="1:4" x14ac:dyDescent="0.2">
      <c r="A40" s="409" t="s">
        <v>327</v>
      </c>
      <c r="B40" s="410" t="s">
        <v>301</v>
      </c>
      <c r="C40" s="408" t="s">
        <v>275</v>
      </c>
      <c r="D40" s="408" t="s">
        <v>276</v>
      </c>
    </row>
    <row r="41" spans="1:4" x14ac:dyDescent="0.2">
      <c r="A41" s="409" t="s">
        <v>328</v>
      </c>
      <c r="B41" s="410" t="s">
        <v>279</v>
      </c>
      <c r="C41" s="408" t="s">
        <v>275</v>
      </c>
      <c r="D41" s="408" t="s">
        <v>276</v>
      </c>
    </row>
    <row r="42" spans="1:4" x14ac:dyDescent="0.2">
      <c r="A42" s="409" t="s">
        <v>329</v>
      </c>
      <c r="B42" s="407" t="s">
        <v>274</v>
      </c>
      <c r="C42" s="408" t="s">
        <v>275</v>
      </c>
      <c r="D42" s="408" t="s">
        <v>276</v>
      </c>
    </row>
    <row r="43" spans="1:4" x14ac:dyDescent="0.2">
      <c r="A43" s="409" t="s">
        <v>330</v>
      </c>
      <c r="B43" s="410" t="s">
        <v>331</v>
      </c>
      <c r="C43" s="408" t="s">
        <v>275</v>
      </c>
      <c r="D43" s="408" t="s">
        <v>276</v>
      </c>
    </row>
    <row r="44" spans="1:4" x14ac:dyDescent="0.2">
      <c r="A44" s="409" t="s">
        <v>332</v>
      </c>
      <c r="B44" s="407" t="s">
        <v>274</v>
      </c>
      <c r="C44" s="408" t="s">
        <v>275</v>
      </c>
      <c r="D44" s="408" t="s">
        <v>276</v>
      </c>
    </row>
    <row r="45" spans="1:4" x14ac:dyDescent="0.2">
      <c r="A45" s="409" t="s">
        <v>333</v>
      </c>
      <c r="B45" s="410" t="s">
        <v>294</v>
      </c>
      <c r="C45" s="408" t="s">
        <v>275</v>
      </c>
      <c r="D45" s="408" t="s">
        <v>276</v>
      </c>
    </row>
    <row r="46" spans="1:4" x14ac:dyDescent="0.2">
      <c r="A46" s="409" t="s">
        <v>334</v>
      </c>
      <c r="B46" s="410" t="s">
        <v>301</v>
      </c>
      <c r="C46" s="408" t="s">
        <v>335</v>
      </c>
      <c r="D46" s="408" t="s">
        <v>336</v>
      </c>
    </row>
    <row r="47" spans="1:4" x14ac:dyDescent="0.2">
      <c r="A47" s="409" t="s">
        <v>337</v>
      </c>
      <c r="B47" s="410" t="s">
        <v>338</v>
      </c>
      <c r="C47" s="408" t="s">
        <v>275</v>
      </c>
      <c r="D47" s="408" t="s">
        <v>276</v>
      </c>
    </row>
    <row r="48" spans="1:4" x14ac:dyDescent="0.2">
      <c r="A48" s="409" t="s">
        <v>339</v>
      </c>
      <c r="B48" s="407" t="s">
        <v>274</v>
      </c>
      <c r="C48" s="408" t="s">
        <v>275</v>
      </c>
      <c r="D48" s="408" t="s">
        <v>276</v>
      </c>
    </row>
    <row r="49" spans="1:4" x14ac:dyDescent="0.2">
      <c r="A49" s="409" t="s">
        <v>340</v>
      </c>
      <c r="B49" s="407" t="s">
        <v>274</v>
      </c>
      <c r="C49" s="408" t="s">
        <v>275</v>
      </c>
      <c r="D49" s="408" t="s">
        <v>276</v>
      </c>
    </row>
    <row r="50" spans="1:4" x14ac:dyDescent="0.2">
      <c r="A50" s="409" t="s">
        <v>341</v>
      </c>
      <c r="B50" s="410" t="s">
        <v>283</v>
      </c>
      <c r="C50" s="408" t="s">
        <v>275</v>
      </c>
      <c r="D50" s="408" t="s">
        <v>276</v>
      </c>
    </row>
    <row r="51" spans="1:4" x14ac:dyDescent="0.2">
      <c r="A51" s="409" t="s">
        <v>342</v>
      </c>
      <c r="B51" s="410" t="s">
        <v>307</v>
      </c>
      <c r="C51" s="408" t="s">
        <v>275</v>
      </c>
      <c r="D51" s="408" t="s">
        <v>276</v>
      </c>
    </row>
    <row r="52" spans="1:4" x14ac:dyDescent="0.2">
      <c r="A52" s="409" t="s">
        <v>343</v>
      </c>
      <c r="B52" s="410" t="s">
        <v>311</v>
      </c>
      <c r="C52" s="408" t="s">
        <v>275</v>
      </c>
      <c r="D52" s="408" t="s">
        <v>276</v>
      </c>
    </row>
    <row r="53" spans="1:4" x14ac:dyDescent="0.2">
      <c r="A53" s="409" t="s">
        <v>344</v>
      </c>
      <c r="B53" s="410" t="s">
        <v>311</v>
      </c>
      <c r="C53" s="408" t="s">
        <v>275</v>
      </c>
      <c r="D53" s="408" t="s">
        <v>276</v>
      </c>
    </row>
    <row r="54" spans="1:4" x14ac:dyDescent="0.2">
      <c r="A54" s="409" t="s">
        <v>345</v>
      </c>
      <c r="B54" s="410" t="s">
        <v>338</v>
      </c>
      <c r="C54" s="408" t="s">
        <v>275</v>
      </c>
      <c r="D54" s="408" t="s">
        <v>276</v>
      </c>
    </row>
    <row r="55" spans="1:4" x14ac:dyDescent="0.2">
      <c r="A55" s="409" t="s">
        <v>346</v>
      </c>
      <c r="B55" s="410" t="s">
        <v>301</v>
      </c>
      <c r="C55" s="408" t="s">
        <v>275</v>
      </c>
      <c r="D55" s="408" t="s">
        <v>276</v>
      </c>
    </row>
    <row r="56" spans="1:4" x14ac:dyDescent="0.2">
      <c r="A56" s="409" t="s">
        <v>347</v>
      </c>
      <c r="B56" s="410" t="s">
        <v>311</v>
      </c>
      <c r="C56" s="408" t="s">
        <v>275</v>
      </c>
      <c r="D56" s="408" t="s">
        <v>276</v>
      </c>
    </row>
    <row r="57" spans="1:4" x14ac:dyDescent="0.2">
      <c r="A57" s="409" t="s">
        <v>348</v>
      </c>
      <c r="B57" s="410" t="s">
        <v>285</v>
      </c>
      <c r="C57" s="408" t="s">
        <v>275</v>
      </c>
      <c r="D57" s="408" t="s">
        <v>276</v>
      </c>
    </row>
    <row r="58" spans="1:4" x14ac:dyDescent="0.2">
      <c r="A58" s="409" t="s">
        <v>349</v>
      </c>
      <c r="B58" s="410" t="s">
        <v>301</v>
      </c>
      <c r="C58" s="408" t="s">
        <v>275</v>
      </c>
      <c r="D58" s="408" t="s">
        <v>276</v>
      </c>
    </row>
    <row r="59" spans="1:4" x14ac:dyDescent="0.2">
      <c r="A59" s="409" t="s">
        <v>350</v>
      </c>
      <c r="B59" s="410" t="s">
        <v>301</v>
      </c>
      <c r="C59" s="408" t="s">
        <v>275</v>
      </c>
      <c r="D59" s="408" t="s">
        <v>276</v>
      </c>
    </row>
    <row r="60" spans="1:4" x14ac:dyDescent="0.2">
      <c r="A60" s="409" t="s">
        <v>351</v>
      </c>
      <c r="B60" s="410" t="s">
        <v>301</v>
      </c>
      <c r="C60" s="408" t="s">
        <v>275</v>
      </c>
      <c r="D60" s="408" t="s">
        <v>276</v>
      </c>
    </row>
    <row r="61" spans="1:4" x14ac:dyDescent="0.2">
      <c r="A61" s="409" t="s">
        <v>352</v>
      </c>
      <c r="B61" s="410" t="s">
        <v>311</v>
      </c>
      <c r="C61" s="408" t="s">
        <v>275</v>
      </c>
      <c r="D61" s="408" t="s">
        <v>276</v>
      </c>
    </row>
    <row r="62" spans="1:4" x14ac:dyDescent="0.2">
      <c r="A62" s="409" t="s">
        <v>353</v>
      </c>
      <c r="B62" s="410" t="s">
        <v>307</v>
      </c>
      <c r="C62" s="408" t="s">
        <v>275</v>
      </c>
      <c r="D62" s="408" t="s">
        <v>276</v>
      </c>
    </row>
    <row r="63" spans="1:4" x14ac:dyDescent="0.2">
      <c r="A63" s="409" t="s">
        <v>354</v>
      </c>
      <c r="B63" s="410" t="s">
        <v>301</v>
      </c>
      <c r="C63" s="408" t="s">
        <v>275</v>
      </c>
      <c r="D63" s="408" t="s">
        <v>276</v>
      </c>
    </row>
    <row r="64" spans="1:4" x14ac:dyDescent="0.2">
      <c r="A64" s="409" t="s">
        <v>355</v>
      </c>
      <c r="B64" s="410" t="s">
        <v>285</v>
      </c>
      <c r="C64" s="408" t="s">
        <v>275</v>
      </c>
      <c r="D64" s="408" t="s">
        <v>276</v>
      </c>
    </row>
    <row r="65" spans="1:4" x14ac:dyDescent="0.2">
      <c r="A65" s="409" t="s">
        <v>356</v>
      </c>
      <c r="B65" s="410" t="s">
        <v>283</v>
      </c>
      <c r="C65" s="408" t="s">
        <v>275</v>
      </c>
      <c r="D65" s="408" t="s">
        <v>276</v>
      </c>
    </row>
    <row r="66" spans="1:4" x14ac:dyDescent="0.2">
      <c r="A66" s="409" t="s">
        <v>357</v>
      </c>
      <c r="B66" s="410" t="s">
        <v>279</v>
      </c>
      <c r="C66" s="408" t="s">
        <v>275</v>
      </c>
      <c r="D66" s="408" t="s">
        <v>276</v>
      </c>
    </row>
    <row r="67" spans="1:4" x14ac:dyDescent="0.2">
      <c r="A67" s="409" t="s">
        <v>358</v>
      </c>
      <c r="B67" s="410" t="s">
        <v>301</v>
      </c>
      <c r="C67" s="408" t="s">
        <v>275</v>
      </c>
      <c r="D67" s="408" t="s">
        <v>276</v>
      </c>
    </row>
    <row r="68" spans="1:4" x14ac:dyDescent="0.2">
      <c r="A68" s="409" t="s">
        <v>359</v>
      </c>
      <c r="B68" s="410" t="s">
        <v>283</v>
      </c>
      <c r="C68" s="408" t="s">
        <v>275</v>
      </c>
      <c r="D68" s="408" t="s">
        <v>276</v>
      </c>
    </row>
    <row r="69" spans="1:4" x14ac:dyDescent="0.2">
      <c r="A69" s="409" t="s">
        <v>360</v>
      </c>
      <c r="B69" s="407" t="s">
        <v>274</v>
      </c>
      <c r="C69" s="408" t="s">
        <v>275</v>
      </c>
      <c r="D69" s="408" t="s">
        <v>276</v>
      </c>
    </row>
    <row r="70" spans="1:4" x14ac:dyDescent="0.2">
      <c r="A70" s="409" t="s">
        <v>361</v>
      </c>
      <c r="B70" s="410" t="s">
        <v>331</v>
      </c>
      <c r="C70" s="408" t="s">
        <v>275</v>
      </c>
      <c r="D70" s="408" t="s">
        <v>276</v>
      </c>
    </row>
    <row r="71" spans="1:4" x14ac:dyDescent="0.2">
      <c r="A71" s="409" t="s">
        <v>362</v>
      </c>
      <c r="B71" s="410" t="s">
        <v>338</v>
      </c>
      <c r="C71" s="408" t="s">
        <v>275</v>
      </c>
      <c r="D71" s="408" t="s">
        <v>276</v>
      </c>
    </row>
    <row r="72" spans="1:4" x14ac:dyDescent="0.2">
      <c r="A72" s="409" t="s">
        <v>363</v>
      </c>
      <c r="B72" s="407" t="s">
        <v>274</v>
      </c>
      <c r="C72" s="408" t="s">
        <v>275</v>
      </c>
      <c r="D72" s="408" t="s">
        <v>276</v>
      </c>
    </row>
    <row r="73" spans="1:4" x14ac:dyDescent="0.2">
      <c r="A73" s="409" t="s">
        <v>364</v>
      </c>
      <c r="B73" s="410" t="s">
        <v>338</v>
      </c>
      <c r="C73" s="408" t="s">
        <v>275</v>
      </c>
      <c r="D73" s="408" t="s">
        <v>276</v>
      </c>
    </row>
    <row r="74" spans="1:4" x14ac:dyDescent="0.2">
      <c r="A74" s="409" t="s">
        <v>365</v>
      </c>
      <c r="B74" s="410" t="s">
        <v>283</v>
      </c>
      <c r="C74" s="408" t="s">
        <v>275</v>
      </c>
      <c r="D74" s="408" t="s">
        <v>276</v>
      </c>
    </row>
    <row r="75" spans="1:4" x14ac:dyDescent="0.2">
      <c r="A75" s="409" t="s">
        <v>366</v>
      </c>
      <c r="B75" s="410" t="s">
        <v>288</v>
      </c>
      <c r="C75" s="408" t="s">
        <v>275</v>
      </c>
      <c r="D75" s="408" t="s">
        <v>276</v>
      </c>
    </row>
    <row r="76" spans="1:4" x14ac:dyDescent="0.2">
      <c r="A76" s="409" t="s">
        <v>367</v>
      </c>
      <c r="B76" s="410" t="s">
        <v>283</v>
      </c>
      <c r="C76" s="408" t="s">
        <v>275</v>
      </c>
      <c r="D76" s="408" t="s">
        <v>276</v>
      </c>
    </row>
    <row r="77" spans="1:4" x14ac:dyDescent="0.2">
      <c r="A77" s="409" t="s">
        <v>368</v>
      </c>
      <c r="B77" s="410" t="s">
        <v>288</v>
      </c>
      <c r="C77" s="408" t="s">
        <v>275</v>
      </c>
      <c r="D77" s="408" t="s">
        <v>276</v>
      </c>
    </row>
    <row r="78" spans="1:4" x14ac:dyDescent="0.2">
      <c r="A78" s="409" t="s">
        <v>369</v>
      </c>
      <c r="B78" s="410" t="s">
        <v>301</v>
      </c>
      <c r="C78" s="408" t="s">
        <v>275</v>
      </c>
      <c r="D78" s="408" t="s">
        <v>276</v>
      </c>
    </row>
    <row r="79" spans="1:4" x14ac:dyDescent="0.2">
      <c r="A79" s="409" t="s">
        <v>370</v>
      </c>
      <c r="B79" s="410" t="s">
        <v>283</v>
      </c>
      <c r="C79" s="408" t="s">
        <v>275</v>
      </c>
      <c r="D79" s="408" t="s">
        <v>276</v>
      </c>
    </row>
    <row r="80" spans="1:4" x14ac:dyDescent="0.2">
      <c r="A80" s="409" t="s">
        <v>371</v>
      </c>
      <c r="B80" s="410" t="s">
        <v>285</v>
      </c>
      <c r="C80" s="408" t="s">
        <v>275</v>
      </c>
      <c r="D80" s="408" t="s">
        <v>276</v>
      </c>
    </row>
    <row r="81" spans="1:4" x14ac:dyDescent="0.2">
      <c r="A81" s="409" t="s">
        <v>372</v>
      </c>
      <c r="B81" s="410" t="s">
        <v>301</v>
      </c>
      <c r="C81" s="408" t="s">
        <v>275</v>
      </c>
      <c r="D81" s="408" t="s">
        <v>276</v>
      </c>
    </row>
    <row r="82" spans="1:4" x14ac:dyDescent="0.2">
      <c r="A82" s="409" t="s">
        <v>373</v>
      </c>
      <c r="B82" s="410" t="s">
        <v>301</v>
      </c>
      <c r="C82" s="408" t="s">
        <v>275</v>
      </c>
      <c r="D82" s="408" t="s">
        <v>276</v>
      </c>
    </row>
    <row r="83" spans="1:4" x14ac:dyDescent="0.2">
      <c r="A83" s="409" t="s">
        <v>374</v>
      </c>
      <c r="B83" s="410" t="s">
        <v>283</v>
      </c>
      <c r="C83" s="408" t="s">
        <v>275</v>
      </c>
      <c r="D83" s="408" t="s">
        <v>276</v>
      </c>
    </row>
    <row r="84" spans="1:4" x14ac:dyDescent="0.2">
      <c r="A84" s="409" t="s">
        <v>375</v>
      </c>
      <c r="B84" s="410" t="s">
        <v>283</v>
      </c>
      <c r="C84" s="408" t="s">
        <v>275</v>
      </c>
      <c r="D84" s="408" t="s">
        <v>276</v>
      </c>
    </row>
    <row r="85" spans="1:4" x14ac:dyDescent="0.2">
      <c r="A85" s="409" t="s">
        <v>376</v>
      </c>
      <c r="B85" s="407" t="s">
        <v>274</v>
      </c>
      <c r="C85" s="408" t="s">
        <v>275</v>
      </c>
      <c r="D85" s="408" t="s">
        <v>276</v>
      </c>
    </row>
    <row r="86" spans="1:4" x14ac:dyDescent="0.2">
      <c r="A86" s="409" t="s">
        <v>377</v>
      </c>
      <c r="B86" s="407" t="s">
        <v>274</v>
      </c>
      <c r="C86" s="408" t="s">
        <v>275</v>
      </c>
      <c r="D86" s="408" t="s">
        <v>276</v>
      </c>
    </row>
    <row r="87" spans="1:4" x14ac:dyDescent="0.2">
      <c r="A87" s="409" t="s">
        <v>378</v>
      </c>
      <c r="B87" s="410" t="s">
        <v>311</v>
      </c>
      <c r="C87" s="408" t="s">
        <v>275</v>
      </c>
      <c r="D87" s="408" t="s">
        <v>276</v>
      </c>
    </row>
    <row r="88" spans="1:4" x14ac:dyDescent="0.2">
      <c r="A88" s="409" t="s">
        <v>379</v>
      </c>
      <c r="B88" s="410" t="s">
        <v>311</v>
      </c>
      <c r="C88" s="408" t="s">
        <v>275</v>
      </c>
      <c r="D88" s="408" t="s">
        <v>276</v>
      </c>
    </row>
    <row r="89" spans="1:4" x14ac:dyDescent="0.2">
      <c r="A89" s="409" t="s">
        <v>380</v>
      </c>
      <c r="B89" s="410" t="s">
        <v>301</v>
      </c>
      <c r="C89" s="408" t="s">
        <v>275</v>
      </c>
      <c r="D89" s="408" t="s">
        <v>276</v>
      </c>
    </row>
    <row r="90" spans="1:4" x14ac:dyDescent="0.2">
      <c r="A90" s="409" t="s">
        <v>381</v>
      </c>
      <c r="B90" s="407" t="s">
        <v>274</v>
      </c>
      <c r="C90" s="408" t="s">
        <v>275</v>
      </c>
      <c r="D90" s="408" t="s">
        <v>276</v>
      </c>
    </row>
    <row r="91" spans="1:4" x14ac:dyDescent="0.2">
      <c r="A91" s="409" t="s">
        <v>382</v>
      </c>
      <c r="B91" s="410" t="s">
        <v>311</v>
      </c>
      <c r="C91" s="408" t="s">
        <v>275</v>
      </c>
      <c r="D91" s="408" t="s">
        <v>276</v>
      </c>
    </row>
    <row r="92" spans="1:4" x14ac:dyDescent="0.2">
      <c r="A92" s="409" t="s">
        <v>383</v>
      </c>
      <c r="B92" s="410" t="s">
        <v>285</v>
      </c>
      <c r="C92" s="408" t="s">
        <v>275</v>
      </c>
      <c r="D92" s="408" t="s">
        <v>276</v>
      </c>
    </row>
    <row r="93" spans="1:4" x14ac:dyDescent="0.2">
      <c r="A93" s="409" t="s">
        <v>384</v>
      </c>
      <c r="B93" s="410" t="s">
        <v>311</v>
      </c>
      <c r="C93" s="408" t="s">
        <v>275</v>
      </c>
      <c r="D93" s="408" t="s">
        <v>276</v>
      </c>
    </row>
    <row r="94" spans="1:4" x14ac:dyDescent="0.2">
      <c r="A94" s="409" t="s">
        <v>385</v>
      </c>
      <c r="B94" s="410" t="s">
        <v>294</v>
      </c>
      <c r="C94" s="408" t="s">
        <v>275</v>
      </c>
      <c r="D94" s="408" t="s">
        <v>276</v>
      </c>
    </row>
    <row r="95" spans="1:4" x14ac:dyDescent="0.2">
      <c r="A95" s="409" t="s">
        <v>386</v>
      </c>
      <c r="B95" s="410" t="s">
        <v>279</v>
      </c>
      <c r="C95" s="408" t="s">
        <v>275</v>
      </c>
      <c r="D95" s="408" t="s">
        <v>276</v>
      </c>
    </row>
    <row r="96" spans="1:4" x14ac:dyDescent="0.2">
      <c r="A96" s="409" t="s">
        <v>387</v>
      </c>
      <c r="B96" s="410" t="s">
        <v>288</v>
      </c>
      <c r="C96" s="408" t="s">
        <v>275</v>
      </c>
      <c r="D96" s="408" t="s">
        <v>276</v>
      </c>
    </row>
    <row r="97" spans="1:4" ht="25.5" x14ac:dyDescent="0.2">
      <c r="A97" s="411" t="s">
        <v>388</v>
      </c>
      <c r="B97" s="410" t="s">
        <v>279</v>
      </c>
      <c r="C97" s="408" t="s">
        <v>275</v>
      </c>
      <c r="D97" s="408" t="s">
        <v>276</v>
      </c>
    </row>
    <row r="98" spans="1:4" x14ac:dyDescent="0.2">
      <c r="A98" s="409" t="s">
        <v>389</v>
      </c>
      <c r="B98" s="407" t="s">
        <v>274</v>
      </c>
      <c r="C98" s="408" t="s">
        <v>275</v>
      </c>
      <c r="D98" s="408" t="s">
        <v>276</v>
      </c>
    </row>
    <row r="99" spans="1:4" x14ac:dyDescent="0.2">
      <c r="A99" s="409" t="s">
        <v>390</v>
      </c>
      <c r="B99" s="407" t="s">
        <v>274</v>
      </c>
      <c r="C99" s="408" t="s">
        <v>275</v>
      </c>
      <c r="D99" s="408" t="s">
        <v>276</v>
      </c>
    </row>
    <row r="100" spans="1:4" x14ac:dyDescent="0.2">
      <c r="A100" s="409" t="s">
        <v>391</v>
      </c>
      <c r="B100" s="410" t="s">
        <v>301</v>
      </c>
      <c r="C100" s="408" t="s">
        <v>275</v>
      </c>
      <c r="D100" s="408" t="s">
        <v>276</v>
      </c>
    </row>
    <row r="101" spans="1:4" x14ac:dyDescent="0.2">
      <c r="A101" s="409" t="s">
        <v>392</v>
      </c>
      <c r="B101" s="407" t="s">
        <v>274</v>
      </c>
      <c r="C101" s="408" t="s">
        <v>275</v>
      </c>
      <c r="D101" s="408" t="s">
        <v>276</v>
      </c>
    </row>
    <row r="102" spans="1:4" x14ac:dyDescent="0.2">
      <c r="A102" s="409" t="s">
        <v>393</v>
      </c>
      <c r="B102" s="410" t="s">
        <v>311</v>
      </c>
      <c r="C102" s="408" t="s">
        <v>275</v>
      </c>
      <c r="D102" s="408" t="s">
        <v>276</v>
      </c>
    </row>
    <row r="103" spans="1:4" x14ac:dyDescent="0.2">
      <c r="A103" s="409" t="s">
        <v>394</v>
      </c>
      <c r="B103" s="410" t="s">
        <v>294</v>
      </c>
      <c r="C103" s="408" t="s">
        <v>275</v>
      </c>
      <c r="D103" s="408" t="s">
        <v>276</v>
      </c>
    </row>
    <row r="104" spans="1:4" x14ac:dyDescent="0.2">
      <c r="A104" s="409" t="s">
        <v>395</v>
      </c>
      <c r="B104" s="410" t="s">
        <v>301</v>
      </c>
      <c r="C104" s="408" t="s">
        <v>275</v>
      </c>
      <c r="D104" s="408" t="s">
        <v>276</v>
      </c>
    </row>
    <row r="105" spans="1:4" x14ac:dyDescent="0.2">
      <c r="A105" s="409" t="s">
        <v>396</v>
      </c>
      <c r="B105" s="407" t="s">
        <v>274</v>
      </c>
      <c r="C105" s="408" t="s">
        <v>275</v>
      </c>
      <c r="D105" s="408" t="s">
        <v>276</v>
      </c>
    </row>
    <row r="106" spans="1:4" x14ac:dyDescent="0.2">
      <c r="A106" s="409" t="s">
        <v>397</v>
      </c>
      <c r="B106" s="410" t="s">
        <v>301</v>
      </c>
      <c r="C106" s="408" t="s">
        <v>275</v>
      </c>
      <c r="D106" s="408" t="s">
        <v>276</v>
      </c>
    </row>
    <row r="107" spans="1:4" x14ac:dyDescent="0.2">
      <c r="A107" s="409" t="s">
        <v>398</v>
      </c>
      <c r="B107" s="410" t="s">
        <v>279</v>
      </c>
      <c r="C107" s="408" t="s">
        <v>275</v>
      </c>
      <c r="D107" s="408" t="s">
        <v>276</v>
      </c>
    </row>
    <row r="108" spans="1:4" x14ac:dyDescent="0.2">
      <c r="A108" s="409" t="s">
        <v>399</v>
      </c>
      <c r="B108" s="410" t="s">
        <v>311</v>
      </c>
      <c r="C108" s="408" t="s">
        <v>275</v>
      </c>
      <c r="D108" s="408" t="s">
        <v>276</v>
      </c>
    </row>
    <row r="109" spans="1:4" x14ac:dyDescent="0.2">
      <c r="A109" s="409" t="s">
        <v>400</v>
      </c>
      <c r="B109" s="410" t="s">
        <v>288</v>
      </c>
      <c r="C109" s="408" t="s">
        <v>275</v>
      </c>
      <c r="D109" s="408" t="s">
        <v>276</v>
      </c>
    </row>
    <row r="110" spans="1:4" x14ac:dyDescent="0.2">
      <c r="A110" s="409" t="s">
        <v>401</v>
      </c>
      <c r="B110" s="410" t="s">
        <v>331</v>
      </c>
      <c r="C110" s="408" t="s">
        <v>275</v>
      </c>
      <c r="D110" s="408" t="s">
        <v>276</v>
      </c>
    </row>
    <row r="111" spans="1:4" x14ac:dyDescent="0.2">
      <c r="A111" s="409" t="s">
        <v>402</v>
      </c>
      <c r="B111" s="410" t="s">
        <v>283</v>
      </c>
      <c r="C111" s="408" t="s">
        <v>275</v>
      </c>
      <c r="D111" s="408" t="s">
        <v>276</v>
      </c>
    </row>
    <row r="112" spans="1:4" x14ac:dyDescent="0.2">
      <c r="A112" s="409" t="s">
        <v>403</v>
      </c>
      <c r="B112" s="410" t="s">
        <v>283</v>
      </c>
      <c r="C112" s="408" t="s">
        <v>275</v>
      </c>
      <c r="D112" s="408" t="s">
        <v>276</v>
      </c>
    </row>
    <row r="113" spans="1:4" x14ac:dyDescent="0.2">
      <c r="A113" s="409" t="s">
        <v>404</v>
      </c>
      <c r="B113" s="410" t="s">
        <v>331</v>
      </c>
      <c r="C113" s="408" t="s">
        <v>275</v>
      </c>
      <c r="D113" s="408" t="s">
        <v>276</v>
      </c>
    </row>
    <row r="114" spans="1:4" x14ac:dyDescent="0.2">
      <c r="A114" s="409" t="s">
        <v>405</v>
      </c>
      <c r="B114" s="410" t="s">
        <v>283</v>
      </c>
      <c r="C114" s="408" t="s">
        <v>275</v>
      </c>
      <c r="D114" s="408" t="s">
        <v>276</v>
      </c>
    </row>
    <row r="115" spans="1:4" x14ac:dyDescent="0.2">
      <c r="A115" s="409" t="s">
        <v>406</v>
      </c>
      <c r="B115" s="410" t="s">
        <v>301</v>
      </c>
      <c r="C115" s="408" t="s">
        <v>275</v>
      </c>
      <c r="D115" s="408" t="s">
        <v>276</v>
      </c>
    </row>
    <row r="116" spans="1:4" x14ac:dyDescent="0.2">
      <c r="A116" s="409" t="s">
        <v>407</v>
      </c>
      <c r="B116" s="410" t="s">
        <v>288</v>
      </c>
      <c r="C116" s="408" t="s">
        <v>275</v>
      </c>
      <c r="D116" s="408" t="s">
        <v>276</v>
      </c>
    </row>
    <row r="117" spans="1:4" x14ac:dyDescent="0.2">
      <c r="A117" s="409" t="s">
        <v>408</v>
      </c>
      <c r="B117" s="410" t="s">
        <v>279</v>
      </c>
      <c r="C117" s="408" t="s">
        <v>275</v>
      </c>
      <c r="D117" s="408" t="s">
        <v>276</v>
      </c>
    </row>
    <row r="118" spans="1:4" x14ac:dyDescent="0.2">
      <c r="A118" s="409" t="s">
        <v>409</v>
      </c>
      <c r="B118" s="410" t="s">
        <v>279</v>
      </c>
      <c r="C118" s="408" t="s">
        <v>275</v>
      </c>
      <c r="D118" s="408" t="s">
        <v>276</v>
      </c>
    </row>
    <row r="119" spans="1:4" x14ac:dyDescent="0.2">
      <c r="A119" s="409" t="s">
        <v>410</v>
      </c>
      <c r="B119" s="410" t="s">
        <v>279</v>
      </c>
      <c r="C119" s="408" t="s">
        <v>275</v>
      </c>
      <c r="D119" s="408" t="s">
        <v>276</v>
      </c>
    </row>
    <row r="120" spans="1:4" x14ac:dyDescent="0.2">
      <c r="A120" s="409" t="s">
        <v>411</v>
      </c>
      <c r="B120" s="410" t="s">
        <v>338</v>
      </c>
      <c r="C120" s="408" t="s">
        <v>275</v>
      </c>
      <c r="D120" s="408" t="s">
        <v>276</v>
      </c>
    </row>
    <row r="121" spans="1:4" x14ac:dyDescent="0.2">
      <c r="A121" s="409" t="s">
        <v>412</v>
      </c>
      <c r="B121" s="410" t="s">
        <v>279</v>
      </c>
      <c r="C121" s="408" t="s">
        <v>275</v>
      </c>
      <c r="D121" s="408" t="s">
        <v>276</v>
      </c>
    </row>
    <row r="122" spans="1:4" x14ac:dyDescent="0.2">
      <c r="A122" s="409" t="s">
        <v>413</v>
      </c>
      <c r="B122" s="407" t="s">
        <v>274</v>
      </c>
      <c r="C122" s="408" t="s">
        <v>275</v>
      </c>
      <c r="D122" s="408" t="s">
        <v>276</v>
      </c>
    </row>
    <row r="123" spans="1:4" x14ac:dyDescent="0.2">
      <c r="A123" s="409" t="s">
        <v>414</v>
      </c>
      <c r="B123" s="410" t="s">
        <v>307</v>
      </c>
      <c r="C123" s="408" t="s">
        <v>275</v>
      </c>
      <c r="D123" s="408" t="s">
        <v>276</v>
      </c>
    </row>
    <row r="124" spans="1:4" x14ac:dyDescent="0.2">
      <c r="A124" s="409" t="s">
        <v>415</v>
      </c>
      <c r="B124" s="410" t="s">
        <v>301</v>
      </c>
      <c r="C124" s="408" t="s">
        <v>275</v>
      </c>
      <c r="D124" s="408" t="s">
        <v>276</v>
      </c>
    </row>
    <row r="125" spans="1:4" x14ac:dyDescent="0.2">
      <c r="A125" s="409" t="s">
        <v>416</v>
      </c>
      <c r="B125" s="410" t="s">
        <v>279</v>
      </c>
      <c r="C125" s="408" t="s">
        <v>275</v>
      </c>
      <c r="D125" s="408" t="s">
        <v>276</v>
      </c>
    </row>
    <row r="126" spans="1:4" x14ac:dyDescent="0.2">
      <c r="A126" s="409" t="s">
        <v>417</v>
      </c>
      <c r="B126" s="407" t="s">
        <v>274</v>
      </c>
      <c r="C126" s="408" t="s">
        <v>275</v>
      </c>
      <c r="D126" s="408" t="s">
        <v>276</v>
      </c>
    </row>
    <row r="127" spans="1:4" x14ac:dyDescent="0.2">
      <c r="A127" s="409" t="s">
        <v>418</v>
      </c>
      <c r="B127" s="410" t="s">
        <v>285</v>
      </c>
      <c r="C127" s="408" t="s">
        <v>275</v>
      </c>
      <c r="D127" s="408" t="s">
        <v>276</v>
      </c>
    </row>
    <row r="128" spans="1:4" x14ac:dyDescent="0.2">
      <c r="A128" s="409" t="s">
        <v>419</v>
      </c>
      <c r="B128" s="410" t="s">
        <v>279</v>
      </c>
      <c r="C128" s="408" t="s">
        <v>275</v>
      </c>
      <c r="D128" s="408" t="s">
        <v>276</v>
      </c>
    </row>
    <row r="129" spans="1:7" x14ac:dyDescent="0.2">
      <c r="A129" s="409" t="s">
        <v>420</v>
      </c>
      <c r="B129" s="410" t="s">
        <v>301</v>
      </c>
      <c r="C129" s="408" t="s">
        <v>275</v>
      </c>
      <c r="D129" s="408" t="s">
        <v>276</v>
      </c>
      <c r="G129" s="412"/>
    </row>
    <row r="130" spans="1:7" x14ac:dyDescent="0.2">
      <c r="A130" s="409" t="s">
        <v>421</v>
      </c>
      <c r="B130" s="410" t="s">
        <v>305</v>
      </c>
      <c r="C130" s="408" t="s">
        <v>275</v>
      </c>
      <c r="D130" s="408" t="s">
        <v>276</v>
      </c>
    </row>
    <row r="131" spans="1:7" x14ac:dyDescent="0.2">
      <c r="A131" s="409" t="s">
        <v>422</v>
      </c>
      <c r="B131" s="410" t="s">
        <v>311</v>
      </c>
      <c r="C131" s="408" t="s">
        <v>275</v>
      </c>
      <c r="D131" s="408" t="s">
        <v>276</v>
      </c>
    </row>
    <row r="132" spans="1:7" x14ac:dyDescent="0.2">
      <c r="A132" s="409" t="s">
        <v>423</v>
      </c>
      <c r="B132" s="407" t="s">
        <v>274</v>
      </c>
      <c r="C132" s="408" t="s">
        <v>275</v>
      </c>
      <c r="D132" s="408" t="s">
        <v>276</v>
      </c>
    </row>
    <row r="133" spans="1:7" x14ac:dyDescent="0.2">
      <c r="A133" s="409" t="s">
        <v>424</v>
      </c>
      <c r="B133" s="410" t="s">
        <v>307</v>
      </c>
      <c r="C133" s="408" t="s">
        <v>275</v>
      </c>
      <c r="D133" s="408" t="s">
        <v>276</v>
      </c>
    </row>
    <row r="134" spans="1:7" x14ac:dyDescent="0.2">
      <c r="A134" s="409" t="s">
        <v>425</v>
      </c>
      <c r="B134" s="410" t="s">
        <v>294</v>
      </c>
      <c r="C134" s="408" t="s">
        <v>275</v>
      </c>
      <c r="D134" s="408" t="s">
        <v>276</v>
      </c>
    </row>
    <row r="135" spans="1:7" x14ac:dyDescent="0.2">
      <c r="A135" s="409" t="s">
        <v>426</v>
      </c>
      <c r="B135" s="410" t="s">
        <v>294</v>
      </c>
      <c r="C135" s="408" t="s">
        <v>275</v>
      </c>
      <c r="D135" s="408" t="s">
        <v>276</v>
      </c>
    </row>
    <row r="136" spans="1:7" x14ac:dyDescent="0.2">
      <c r="A136" s="409" t="s">
        <v>427</v>
      </c>
      <c r="B136" s="410" t="s">
        <v>279</v>
      </c>
      <c r="C136" s="408" t="s">
        <v>275</v>
      </c>
      <c r="D136" s="408" t="s">
        <v>276</v>
      </c>
    </row>
    <row r="137" spans="1:7" x14ac:dyDescent="0.2">
      <c r="A137" s="409" t="s">
        <v>428</v>
      </c>
      <c r="B137" s="410" t="s">
        <v>311</v>
      </c>
      <c r="C137" s="408" t="s">
        <v>275</v>
      </c>
      <c r="D137" s="408" t="s">
        <v>276</v>
      </c>
    </row>
    <row r="138" spans="1:7" x14ac:dyDescent="0.2">
      <c r="A138" s="409" t="s">
        <v>429</v>
      </c>
      <c r="B138" s="410" t="s">
        <v>294</v>
      </c>
      <c r="C138" s="408" t="s">
        <v>275</v>
      </c>
      <c r="D138" s="408" t="s">
        <v>276</v>
      </c>
    </row>
    <row r="139" spans="1:7" x14ac:dyDescent="0.2">
      <c r="A139" s="409" t="s">
        <v>430</v>
      </c>
      <c r="B139" s="410" t="s">
        <v>301</v>
      </c>
      <c r="C139" s="408" t="s">
        <v>275</v>
      </c>
      <c r="D139" s="408" t="s">
        <v>276</v>
      </c>
    </row>
    <row r="140" spans="1:7" x14ac:dyDescent="0.2">
      <c r="A140" s="409" t="s">
        <v>431</v>
      </c>
      <c r="B140" s="410" t="s">
        <v>305</v>
      </c>
      <c r="C140" s="408" t="s">
        <v>275</v>
      </c>
      <c r="D140" s="408" t="s">
        <v>276</v>
      </c>
    </row>
    <row r="141" spans="1:7" x14ac:dyDescent="0.2">
      <c r="A141" s="409" t="s">
        <v>432</v>
      </c>
      <c r="B141" s="410" t="s">
        <v>279</v>
      </c>
      <c r="C141" s="408" t="s">
        <v>275</v>
      </c>
      <c r="D141" s="408" t="s">
        <v>276</v>
      </c>
    </row>
    <row r="142" spans="1:7" x14ac:dyDescent="0.2">
      <c r="A142" s="409" t="s">
        <v>433</v>
      </c>
      <c r="B142" s="410" t="s">
        <v>279</v>
      </c>
      <c r="C142" s="408" t="s">
        <v>275</v>
      </c>
      <c r="D142" s="408" t="s">
        <v>276</v>
      </c>
    </row>
    <row r="143" spans="1:7" x14ac:dyDescent="0.2">
      <c r="A143" s="409" t="s">
        <v>434</v>
      </c>
      <c r="B143" s="410" t="s">
        <v>288</v>
      </c>
      <c r="C143" s="408" t="s">
        <v>275</v>
      </c>
      <c r="D143" s="408" t="s">
        <v>276</v>
      </c>
    </row>
    <row r="144" spans="1:7" x14ac:dyDescent="0.2">
      <c r="A144" s="409" t="s">
        <v>435</v>
      </c>
      <c r="B144" s="410" t="s">
        <v>301</v>
      </c>
      <c r="C144" s="408" t="s">
        <v>275</v>
      </c>
      <c r="D144" s="408" t="s">
        <v>276</v>
      </c>
    </row>
    <row r="145" spans="1:4" x14ac:dyDescent="0.2">
      <c r="A145" s="409" t="s">
        <v>436</v>
      </c>
      <c r="B145" s="410" t="s">
        <v>294</v>
      </c>
      <c r="C145" s="408" t="s">
        <v>275</v>
      </c>
      <c r="D145" s="408" t="s">
        <v>276</v>
      </c>
    </row>
    <row r="146" spans="1:4" x14ac:dyDescent="0.2">
      <c r="A146" s="409" t="s">
        <v>437</v>
      </c>
      <c r="B146" s="407" t="s">
        <v>274</v>
      </c>
      <c r="C146" s="408" t="s">
        <v>275</v>
      </c>
      <c r="D146" s="408" t="s">
        <v>276</v>
      </c>
    </row>
    <row r="147" spans="1:4" x14ac:dyDescent="0.2">
      <c r="A147" s="409" t="s">
        <v>438</v>
      </c>
      <c r="B147" s="410" t="s">
        <v>301</v>
      </c>
      <c r="C147" s="408" t="s">
        <v>275</v>
      </c>
      <c r="D147" s="408" t="s">
        <v>276</v>
      </c>
    </row>
    <row r="148" spans="1:4" x14ac:dyDescent="0.2">
      <c r="A148" s="409" t="s">
        <v>439</v>
      </c>
      <c r="B148" s="407" t="s">
        <v>274</v>
      </c>
      <c r="C148" s="408" t="s">
        <v>275</v>
      </c>
      <c r="D148" s="408" t="s">
        <v>276</v>
      </c>
    </row>
    <row r="149" spans="1:4" x14ac:dyDescent="0.2">
      <c r="A149" s="409" t="s">
        <v>440</v>
      </c>
      <c r="B149" s="410" t="s">
        <v>285</v>
      </c>
      <c r="C149" s="408" t="s">
        <v>275</v>
      </c>
      <c r="D149" s="408" t="s">
        <v>276</v>
      </c>
    </row>
    <row r="150" spans="1:4" x14ac:dyDescent="0.2">
      <c r="A150" s="409" t="s">
        <v>441</v>
      </c>
      <c r="B150" s="407" t="s">
        <v>274</v>
      </c>
      <c r="C150" s="408" t="s">
        <v>275</v>
      </c>
      <c r="D150" s="408" t="s">
        <v>276</v>
      </c>
    </row>
    <row r="151" spans="1:4" x14ac:dyDescent="0.2">
      <c r="A151" s="409" t="s">
        <v>442</v>
      </c>
      <c r="B151" s="410" t="s">
        <v>307</v>
      </c>
      <c r="C151" s="408" t="s">
        <v>275</v>
      </c>
      <c r="D151" s="408" t="s">
        <v>276</v>
      </c>
    </row>
    <row r="152" spans="1:4" x14ac:dyDescent="0.2">
      <c r="A152" s="409" t="s">
        <v>443</v>
      </c>
      <c r="B152" s="407" t="s">
        <v>274</v>
      </c>
      <c r="C152" s="408" t="s">
        <v>275</v>
      </c>
      <c r="D152" s="408" t="s">
        <v>276</v>
      </c>
    </row>
    <row r="153" spans="1:4" x14ac:dyDescent="0.2">
      <c r="A153" s="409" t="s">
        <v>444</v>
      </c>
      <c r="B153" s="410" t="s">
        <v>288</v>
      </c>
      <c r="C153" s="408" t="s">
        <v>275</v>
      </c>
      <c r="D153" s="408" t="s">
        <v>276</v>
      </c>
    </row>
    <row r="154" spans="1:4" x14ac:dyDescent="0.2">
      <c r="A154" s="409" t="s">
        <v>445</v>
      </c>
      <c r="B154" s="410" t="s">
        <v>285</v>
      </c>
      <c r="C154" s="408" t="s">
        <v>275</v>
      </c>
      <c r="D154" s="408" t="s">
        <v>276</v>
      </c>
    </row>
    <row r="155" spans="1:4" x14ac:dyDescent="0.2">
      <c r="A155" s="409" t="s">
        <v>446</v>
      </c>
      <c r="B155" s="407" t="s">
        <v>274</v>
      </c>
      <c r="C155" s="408" t="s">
        <v>275</v>
      </c>
      <c r="D155" s="408" t="s">
        <v>276</v>
      </c>
    </row>
    <row r="156" spans="1:4" x14ac:dyDescent="0.2">
      <c r="A156" s="409" t="s">
        <v>447</v>
      </c>
      <c r="B156" s="410" t="s">
        <v>307</v>
      </c>
      <c r="C156" s="408" t="s">
        <v>275</v>
      </c>
      <c r="D156" s="408" t="s">
        <v>276</v>
      </c>
    </row>
    <row r="157" spans="1:4" x14ac:dyDescent="0.2">
      <c r="A157" s="409" t="s">
        <v>448</v>
      </c>
      <c r="B157" s="410" t="s">
        <v>307</v>
      </c>
      <c r="C157" s="408" t="s">
        <v>275</v>
      </c>
      <c r="D157" s="408" t="s">
        <v>276</v>
      </c>
    </row>
    <row r="158" spans="1:4" x14ac:dyDescent="0.2">
      <c r="A158" s="409" t="s">
        <v>449</v>
      </c>
      <c r="B158" s="410" t="s">
        <v>338</v>
      </c>
      <c r="C158" s="408" t="s">
        <v>275</v>
      </c>
      <c r="D158" s="408" t="s">
        <v>276</v>
      </c>
    </row>
    <row r="159" spans="1:4" x14ac:dyDescent="0.2">
      <c r="A159" s="409" t="s">
        <v>450</v>
      </c>
      <c r="B159" s="410" t="s">
        <v>288</v>
      </c>
      <c r="C159" s="408" t="s">
        <v>275</v>
      </c>
      <c r="D159" s="408" t="s">
        <v>276</v>
      </c>
    </row>
    <row r="160" spans="1:4" x14ac:dyDescent="0.2">
      <c r="A160" s="409" t="s">
        <v>451</v>
      </c>
      <c r="B160" s="407" t="s">
        <v>274</v>
      </c>
      <c r="C160" s="408" t="s">
        <v>275</v>
      </c>
      <c r="D160" s="408" t="s">
        <v>276</v>
      </c>
    </row>
    <row r="161" spans="1:4" x14ac:dyDescent="0.2">
      <c r="A161" s="409" t="s">
        <v>452</v>
      </c>
      <c r="B161" s="410" t="s">
        <v>311</v>
      </c>
      <c r="C161" s="408" t="s">
        <v>275</v>
      </c>
      <c r="D161" s="408" t="s">
        <v>276</v>
      </c>
    </row>
    <row r="162" spans="1:4" x14ac:dyDescent="0.2">
      <c r="A162" s="409" t="s">
        <v>453</v>
      </c>
      <c r="B162" s="407" t="s">
        <v>274</v>
      </c>
      <c r="C162" s="408" t="s">
        <v>275</v>
      </c>
      <c r="D162" s="408" t="s">
        <v>276</v>
      </c>
    </row>
    <row r="163" spans="1:4" x14ac:dyDescent="0.2">
      <c r="A163" s="409" t="s">
        <v>454</v>
      </c>
      <c r="B163" s="410" t="s">
        <v>288</v>
      </c>
      <c r="C163" s="408" t="s">
        <v>275</v>
      </c>
      <c r="D163" s="408" t="s">
        <v>276</v>
      </c>
    </row>
    <row r="164" spans="1:4" ht="25.5" x14ac:dyDescent="0.2">
      <c r="A164" s="411" t="s">
        <v>455</v>
      </c>
      <c r="B164" s="410" t="s">
        <v>305</v>
      </c>
      <c r="C164" s="408" t="s">
        <v>275</v>
      </c>
      <c r="D164" s="408" t="s">
        <v>276</v>
      </c>
    </row>
    <row r="165" spans="1:4" x14ac:dyDescent="0.2">
      <c r="A165" s="409" t="s">
        <v>456</v>
      </c>
      <c r="B165" s="407" t="s">
        <v>274</v>
      </c>
      <c r="C165" s="408" t="s">
        <v>275</v>
      </c>
      <c r="D165" s="408" t="s">
        <v>276</v>
      </c>
    </row>
    <row r="166" spans="1:4" x14ac:dyDescent="0.2">
      <c r="A166" s="409" t="s">
        <v>457</v>
      </c>
      <c r="B166" s="410" t="s">
        <v>305</v>
      </c>
      <c r="C166" s="408" t="s">
        <v>275</v>
      </c>
      <c r="D166" s="408" t="s">
        <v>276</v>
      </c>
    </row>
    <row r="167" spans="1:4" x14ac:dyDescent="0.2">
      <c r="A167" s="409" t="s">
        <v>458</v>
      </c>
      <c r="B167" s="407" t="s">
        <v>274</v>
      </c>
      <c r="C167" s="408" t="s">
        <v>275</v>
      </c>
      <c r="D167" s="408" t="s">
        <v>276</v>
      </c>
    </row>
    <row r="168" spans="1:4" x14ac:dyDescent="0.2">
      <c r="A168" s="409" t="s">
        <v>459</v>
      </c>
      <c r="B168" s="410" t="s">
        <v>288</v>
      </c>
      <c r="C168" s="408" t="s">
        <v>275</v>
      </c>
      <c r="D168" s="408" t="s">
        <v>276</v>
      </c>
    </row>
    <row r="169" spans="1:4" x14ac:dyDescent="0.2">
      <c r="A169" s="409" t="s">
        <v>460</v>
      </c>
      <c r="B169" s="407" t="s">
        <v>274</v>
      </c>
      <c r="C169" s="408" t="s">
        <v>275</v>
      </c>
      <c r="D169" s="408" t="s">
        <v>276</v>
      </c>
    </row>
    <row r="170" spans="1:4" x14ac:dyDescent="0.2">
      <c r="A170" s="409" t="s">
        <v>461</v>
      </c>
      <c r="B170" s="410" t="s">
        <v>279</v>
      </c>
      <c r="C170" s="408" t="s">
        <v>275</v>
      </c>
      <c r="D170" s="408" t="s">
        <v>276</v>
      </c>
    </row>
    <row r="171" spans="1:4" x14ac:dyDescent="0.2">
      <c r="A171" s="409" t="s">
        <v>462</v>
      </c>
      <c r="B171" s="410" t="s">
        <v>285</v>
      </c>
      <c r="C171" s="408" t="s">
        <v>275</v>
      </c>
      <c r="D171" s="408" t="s">
        <v>276</v>
      </c>
    </row>
    <row r="172" spans="1:4" x14ac:dyDescent="0.2">
      <c r="A172" s="409" t="s">
        <v>463</v>
      </c>
      <c r="B172" s="407" t="s">
        <v>274</v>
      </c>
      <c r="C172" s="408" t="s">
        <v>275</v>
      </c>
      <c r="D172" s="408" t="s">
        <v>276</v>
      </c>
    </row>
    <row r="173" spans="1:4" x14ac:dyDescent="0.2">
      <c r="A173" s="409" t="s">
        <v>464</v>
      </c>
      <c r="B173" s="410" t="s">
        <v>331</v>
      </c>
      <c r="C173" s="408" t="s">
        <v>275</v>
      </c>
      <c r="D173" s="408" t="s">
        <v>276</v>
      </c>
    </row>
    <row r="174" spans="1:4" x14ac:dyDescent="0.2">
      <c r="A174" s="409" t="s">
        <v>465</v>
      </c>
      <c r="B174" s="410" t="s">
        <v>338</v>
      </c>
      <c r="C174" s="408" t="s">
        <v>275</v>
      </c>
      <c r="D174" s="408" t="s">
        <v>276</v>
      </c>
    </row>
    <row r="175" spans="1:4" x14ac:dyDescent="0.2">
      <c r="A175" s="409" t="s">
        <v>466</v>
      </c>
      <c r="B175" s="407" t="s">
        <v>274</v>
      </c>
      <c r="C175" s="408" t="s">
        <v>275</v>
      </c>
      <c r="D175" s="408" t="s">
        <v>276</v>
      </c>
    </row>
    <row r="176" spans="1:4" x14ac:dyDescent="0.2">
      <c r="A176" s="409" t="s">
        <v>467</v>
      </c>
      <c r="B176" s="407" t="s">
        <v>274</v>
      </c>
      <c r="C176" s="408" t="s">
        <v>275</v>
      </c>
      <c r="D176" s="408" t="s">
        <v>276</v>
      </c>
    </row>
    <row r="177" spans="1:4" x14ac:dyDescent="0.2">
      <c r="A177" s="409" t="s">
        <v>468</v>
      </c>
      <c r="B177" s="410" t="s">
        <v>285</v>
      </c>
      <c r="C177" s="408" t="s">
        <v>275</v>
      </c>
      <c r="D177" s="408" t="s">
        <v>276</v>
      </c>
    </row>
    <row r="178" spans="1:4" x14ac:dyDescent="0.2">
      <c r="A178" s="409" t="s">
        <v>469</v>
      </c>
      <c r="B178" s="407" t="s">
        <v>274</v>
      </c>
      <c r="C178" s="408" t="s">
        <v>275</v>
      </c>
      <c r="D178" s="408" t="s">
        <v>276</v>
      </c>
    </row>
    <row r="179" spans="1:4" x14ac:dyDescent="0.2">
      <c r="A179" s="409" t="s">
        <v>470</v>
      </c>
      <c r="B179" s="410" t="s">
        <v>331</v>
      </c>
      <c r="C179" s="408" t="s">
        <v>275</v>
      </c>
      <c r="D179" s="408" t="s">
        <v>276</v>
      </c>
    </row>
    <row r="180" spans="1:4" x14ac:dyDescent="0.2">
      <c r="A180" s="409" t="s">
        <v>471</v>
      </c>
      <c r="B180" s="407" t="s">
        <v>274</v>
      </c>
      <c r="C180" s="408" t="s">
        <v>275</v>
      </c>
      <c r="D180" s="408" t="s">
        <v>276</v>
      </c>
    </row>
    <row r="181" spans="1:4" x14ac:dyDescent="0.2">
      <c r="A181" s="409" t="s">
        <v>472</v>
      </c>
      <c r="B181" s="410" t="s">
        <v>285</v>
      </c>
      <c r="C181" s="408" t="s">
        <v>275</v>
      </c>
      <c r="D181" s="408" t="s">
        <v>276</v>
      </c>
    </row>
    <row r="182" spans="1:4" x14ac:dyDescent="0.2">
      <c r="A182" s="409" t="s">
        <v>473</v>
      </c>
      <c r="B182" s="410" t="s">
        <v>305</v>
      </c>
      <c r="C182" s="408" t="s">
        <v>275</v>
      </c>
      <c r="D182" s="408" t="s">
        <v>276</v>
      </c>
    </row>
    <row r="183" spans="1:4" x14ac:dyDescent="0.2">
      <c r="A183" s="409" t="s">
        <v>474</v>
      </c>
      <c r="B183" s="410" t="s">
        <v>283</v>
      </c>
      <c r="C183" s="408" t="s">
        <v>275</v>
      </c>
      <c r="D183" s="408" t="s">
        <v>276</v>
      </c>
    </row>
    <row r="184" spans="1:4" x14ac:dyDescent="0.2">
      <c r="A184" s="409" t="s">
        <v>475</v>
      </c>
      <c r="B184" s="407" t="s">
        <v>274</v>
      </c>
      <c r="C184" s="408" t="s">
        <v>275</v>
      </c>
      <c r="D184" s="408" t="s">
        <v>276</v>
      </c>
    </row>
    <row r="185" spans="1:4" x14ac:dyDescent="0.2">
      <c r="A185" s="409" t="s">
        <v>476</v>
      </c>
      <c r="B185" s="407" t="s">
        <v>274</v>
      </c>
      <c r="C185" s="408" t="s">
        <v>275</v>
      </c>
      <c r="D185" s="408" t="s">
        <v>276</v>
      </c>
    </row>
    <row r="186" spans="1:4" x14ac:dyDescent="0.2">
      <c r="A186" s="409" t="s">
        <v>477</v>
      </c>
      <c r="B186" s="410" t="s">
        <v>283</v>
      </c>
      <c r="C186" s="408" t="s">
        <v>275</v>
      </c>
      <c r="D186" s="408" t="s">
        <v>276</v>
      </c>
    </row>
    <row r="187" spans="1:4" x14ac:dyDescent="0.2">
      <c r="A187" s="409" t="s">
        <v>478</v>
      </c>
      <c r="B187" s="407" t="s">
        <v>274</v>
      </c>
      <c r="C187" s="408" t="s">
        <v>275</v>
      </c>
      <c r="D187" s="408" t="s">
        <v>276</v>
      </c>
    </row>
    <row r="188" spans="1:4" x14ac:dyDescent="0.2">
      <c r="A188" s="409" t="s">
        <v>479</v>
      </c>
      <c r="B188" s="410" t="s">
        <v>338</v>
      </c>
      <c r="C188" s="408" t="s">
        <v>275</v>
      </c>
      <c r="D188" s="408" t="s">
        <v>276</v>
      </c>
    </row>
    <row r="189" spans="1:4" x14ac:dyDescent="0.2">
      <c r="A189" s="409" t="s">
        <v>480</v>
      </c>
      <c r="B189" s="410" t="s">
        <v>338</v>
      </c>
      <c r="C189" s="408" t="s">
        <v>275</v>
      </c>
      <c r="D189" s="408" t="s">
        <v>276</v>
      </c>
    </row>
    <row r="190" spans="1:4" x14ac:dyDescent="0.2">
      <c r="A190" s="409" t="s">
        <v>481</v>
      </c>
      <c r="B190" s="410" t="s">
        <v>285</v>
      </c>
      <c r="C190" s="408" t="s">
        <v>275</v>
      </c>
      <c r="D190" s="408" t="s">
        <v>276</v>
      </c>
    </row>
    <row r="191" spans="1:4" x14ac:dyDescent="0.2">
      <c r="A191" s="409" t="s">
        <v>482</v>
      </c>
      <c r="B191" s="410" t="s">
        <v>279</v>
      </c>
      <c r="C191" s="408" t="s">
        <v>275</v>
      </c>
      <c r="D191" s="408" t="s">
        <v>276</v>
      </c>
    </row>
    <row r="192" spans="1:4" x14ac:dyDescent="0.2">
      <c r="A192" s="409" t="s">
        <v>483</v>
      </c>
      <c r="B192" s="407" t="s">
        <v>274</v>
      </c>
      <c r="C192" s="408" t="s">
        <v>275</v>
      </c>
      <c r="D192" s="408" t="s">
        <v>276</v>
      </c>
    </row>
    <row r="193" spans="1:4" ht="25.5" x14ac:dyDescent="0.2">
      <c r="A193" s="411" t="s">
        <v>484</v>
      </c>
      <c r="B193" s="410" t="s">
        <v>301</v>
      </c>
      <c r="C193" s="408" t="s">
        <v>275</v>
      </c>
      <c r="D193" s="408" t="s">
        <v>276</v>
      </c>
    </row>
    <row r="194" spans="1:4" x14ac:dyDescent="0.2">
      <c r="A194" s="409" t="s">
        <v>485</v>
      </c>
      <c r="B194" s="410" t="s">
        <v>285</v>
      </c>
      <c r="C194" s="408" t="s">
        <v>275</v>
      </c>
      <c r="D194" s="408" t="s">
        <v>276</v>
      </c>
    </row>
    <row r="195" spans="1:4" x14ac:dyDescent="0.2">
      <c r="A195" s="409" t="s">
        <v>486</v>
      </c>
      <c r="B195" s="410" t="s">
        <v>279</v>
      </c>
      <c r="C195" s="408" t="s">
        <v>275</v>
      </c>
      <c r="D195" s="408" t="s">
        <v>276</v>
      </c>
    </row>
    <row r="196" spans="1:4" x14ac:dyDescent="0.2">
      <c r="A196" s="409" t="s">
        <v>487</v>
      </c>
      <c r="B196" s="407" t="s">
        <v>274</v>
      </c>
      <c r="C196" s="408" t="s">
        <v>275</v>
      </c>
      <c r="D196" s="408" t="s">
        <v>276</v>
      </c>
    </row>
    <row r="197" spans="1:4" x14ac:dyDescent="0.2">
      <c r="A197" s="409" t="s">
        <v>488</v>
      </c>
      <c r="B197" s="410" t="s">
        <v>301</v>
      </c>
      <c r="C197" s="408" t="s">
        <v>275</v>
      </c>
      <c r="D197" s="408" t="s">
        <v>276</v>
      </c>
    </row>
    <row r="198" spans="1:4" x14ac:dyDescent="0.2">
      <c r="A198" s="409" t="s">
        <v>489</v>
      </c>
      <c r="B198" s="410" t="s">
        <v>311</v>
      </c>
      <c r="C198" s="408" t="s">
        <v>275</v>
      </c>
      <c r="D198" s="408" t="s">
        <v>276</v>
      </c>
    </row>
    <row r="199" spans="1:4" x14ac:dyDescent="0.2">
      <c r="A199" s="409" t="s">
        <v>490</v>
      </c>
      <c r="B199" s="410" t="s">
        <v>301</v>
      </c>
      <c r="C199" s="408" t="s">
        <v>275</v>
      </c>
      <c r="D199" s="408" t="s">
        <v>276</v>
      </c>
    </row>
    <row r="200" spans="1:4" x14ac:dyDescent="0.2">
      <c r="A200" s="409" t="s">
        <v>491</v>
      </c>
      <c r="B200" s="410" t="s">
        <v>294</v>
      </c>
      <c r="C200" s="408" t="s">
        <v>275</v>
      </c>
      <c r="D200" s="408" t="s">
        <v>276</v>
      </c>
    </row>
    <row r="201" spans="1:4" x14ac:dyDescent="0.2">
      <c r="A201" s="409" t="s">
        <v>492</v>
      </c>
      <c r="B201" s="407" t="s">
        <v>274</v>
      </c>
      <c r="C201" s="408" t="s">
        <v>275</v>
      </c>
      <c r="D201" s="408" t="s">
        <v>276</v>
      </c>
    </row>
    <row r="202" spans="1:4" x14ac:dyDescent="0.2">
      <c r="A202" s="409" t="s">
        <v>493</v>
      </c>
      <c r="B202" s="410" t="s">
        <v>338</v>
      </c>
      <c r="C202" s="408" t="s">
        <v>275</v>
      </c>
      <c r="D202" s="408" t="s">
        <v>276</v>
      </c>
    </row>
    <row r="203" spans="1:4" x14ac:dyDescent="0.2">
      <c r="A203" s="409" t="s">
        <v>494</v>
      </c>
      <c r="B203" s="410" t="s">
        <v>338</v>
      </c>
      <c r="C203" s="408" t="s">
        <v>275</v>
      </c>
      <c r="D203" s="408" t="s">
        <v>276</v>
      </c>
    </row>
    <row r="204" spans="1:4" x14ac:dyDescent="0.2">
      <c r="A204" s="409" t="s">
        <v>495</v>
      </c>
      <c r="B204" s="410" t="s">
        <v>279</v>
      </c>
      <c r="C204" s="408" t="s">
        <v>275</v>
      </c>
      <c r="D204" s="408" t="s">
        <v>276</v>
      </c>
    </row>
    <row r="205" spans="1:4" x14ac:dyDescent="0.2">
      <c r="A205" s="409" t="s">
        <v>496</v>
      </c>
      <c r="B205" s="410" t="s">
        <v>279</v>
      </c>
      <c r="C205" s="408" t="s">
        <v>275</v>
      </c>
      <c r="D205" s="408" t="s">
        <v>276</v>
      </c>
    </row>
    <row r="206" spans="1:4" x14ac:dyDescent="0.2">
      <c r="A206" s="409" t="s">
        <v>497</v>
      </c>
      <c r="B206" s="410" t="s">
        <v>338</v>
      </c>
      <c r="C206" s="408" t="s">
        <v>275</v>
      </c>
      <c r="D206" s="408" t="s">
        <v>276</v>
      </c>
    </row>
    <row r="207" spans="1:4" x14ac:dyDescent="0.2">
      <c r="A207" s="409" t="s">
        <v>498</v>
      </c>
      <c r="B207" s="410" t="s">
        <v>301</v>
      </c>
      <c r="C207" s="408" t="s">
        <v>275</v>
      </c>
      <c r="D207" s="408" t="s">
        <v>276</v>
      </c>
    </row>
    <row r="208" spans="1:4" x14ac:dyDescent="0.2">
      <c r="A208" s="409" t="s">
        <v>499</v>
      </c>
      <c r="B208" s="410" t="s">
        <v>279</v>
      </c>
      <c r="C208" s="408" t="s">
        <v>275</v>
      </c>
      <c r="D208" s="408" t="s">
        <v>276</v>
      </c>
    </row>
    <row r="209" spans="1:4" x14ac:dyDescent="0.2">
      <c r="A209" s="409" t="s">
        <v>500</v>
      </c>
      <c r="B209" s="410" t="s">
        <v>305</v>
      </c>
      <c r="C209" s="408" t="s">
        <v>275</v>
      </c>
      <c r="D209" s="408" t="s">
        <v>276</v>
      </c>
    </row>
    <row r="210" spans="1:4" x14ac:dyDescent="0.2">
      <c r="A210" s="409" t="s">
        <v>501</v>
      </c>
      <c r="B210" s="410" t="s">
        <v>279</v>
      </c>
      <c r="C210" s="408" t="s">
        <v>275</v>
      </c>
      <c r="D210" s="408" t="s">
        <v>276</v>
      </c>
    </row>
    <row r="211" spans="1:4" x14ac:dyDescent="0.2">
      <c r="A211" s="409" t="s">
        <v>502</v>
      </c>
      <c r="B211" s="407" t="s">
        <v>274</v>
      </c>
      <c r="C211" s="408" t="s">
        <v>275</v>
      </c>
      <c r="D211" s="408" t="s">
        <v>276</v>
      </c>
    </row>
    <row r="212" spans="1:4" x14ac:dyDescent="0.2">
      <c r="A212" s="409" t="s">
        <v>503</v>
      </c>
      <c r="B212" s="410" t="s">
        <v>301</v>
      </c>
      <c r="C212" s="408" t="s">
        <v>504</v>
      </c>
      <c r="D212" s="408" t="s">
        <v>505</v>
      </c>
    </row>
    <row r="213" spans="1:4" x14ac:dyDescent="0.2">
      <c r="A213" s="409" t="s">
        <v>506</v>
      </c>
      <c r="B213" s="410" t="s">
        <v>331</v>
      </c>
      <c r="C213" s="408" t="s">
        <v>275</v>
      </c>
      <c r="D213" s="408" t="s">
        <v>276</v>
      </c>
    </row>
    <row r="214" spans="1:4" x14ac:dyDescent="0.2">
      <c r="A214" s="409" t="s">
        <v>507</v>
      </c>
      <c r="B214" s="410" t="s">
        <v>288</v>
      </c>
      <c r="C214" s="408" t="s">
        <v>275</v>
      </c>
      <c r="D214" s="408" t="s">
        <v>276</v>
      </c>
    </row>
    <row r="215" spans="1:4" x14ac:dyDescent="0.2">
      <c r="A215" s="409" t="s">
        <v>508</v>
      </c>
      <c r="B215" s="407" t="s">
        <v>274</v>
      </c>
      <c r="C215" s="408" t="s">
        <v>275</v>
      </c>
      <c r="D215" s="408" t="s">
        <v>276</v>
      </c>
    </row>
    <row r="216" spans="1:4" x14ac:dyDescent="0.2">
      <c r="A216" s="409" t="s">
        <v>509</v>
      </c>
      <c r="B216" s="410" t="s">
        <v>338</v>
      </c>
      <c r="C216" s="408" t="s">
        <v>275</v>
      </c>
      <c r="D216" s="408" t="s">
        <v>276</v>
      </c>
    </row>
    <row r="217" spans="1:4" x14ac:dyDescent="0.2">
      <c r="A217" s="409" t="s">
        <v>510</v>
      </c>
      <c r="B217" s="410" t="s">
        <v>285</v>
      </c>
      <c r="C217" s="408" t="s">
        <v>275</v>
      </c>
      <c r="D217" s="408" t="s">
        <v>276</v>
      </c>
    </row>
    <row r="218" spans="1:4" x14ac:dyDescent="0.2">
      <c r="A218" s="409" t="s">
        <v>511</v>
      </c>
      <c r="B218" s="410" t="s">
        <v>338</v>
      </c>
      <c r="C218" s="408" t="s">
        <v>275</v>
      </c>
      <c r="D218" s="408" t="s">
        <v>276</v>
      </c>
    </row>
    <row r="219" spans="1:4" x14ac:dyDescent="0.2">
      <c r="A219" s="409" t="s">
        <v>512</v>
      </c>
      <c r="B219" s="410" t="s">
        <v>283</v>
      </c>
      <c r="C219" s="408" t="s">
        <v>275</v>
      </c>
      <c r="D219" s="408" t="s">
        <v>276</v>
      </c>
    </row>
    <row r="220" spans="1:4" x14ac:dyDescent="0.2">
      <c r="A220" s="409" t="s">
        <v>513</v>
      </c>
      <c r="B220" s="410" t="s">
        <v>288</v>
      </c>
      <c r="C220" s="408" t="s">
        <v>275</v>
      </c>
      <c r="D220" s="408" t="s">
        <v>276</v>
      </c>
    </row>
    <row r="221" spans="1:4" x14ac:dyDescent="0.2">
      <c r="A221" s="409" t="s">
        <v>514</v>
      </c>
      <c r="B221" s="410" t="s">
        <v>279</v>
      </c>
      <c r="C221" s="408" t="s">
        <v>275</v>
      </c>
      <c r="D221" s="408" t="s">
        <v>276</v>
      </c>
    </row>
    <row r="222" spans="1:4" x14ac:dyDescent="0.2">
      <c r="A222" s="409" t="s">
        <v>515</v>
      </c>
      <c r="B222" s="410" t="s">
        <v>288</v>
      </c>
      <c r="C222" s="408" t="s">
        <v>275</v>
      </c>
      <c r="D222" s="408" t="s">
        <v>276</v>
      </c>
    </row>
    <row r="223" spans="1:4" x14ac:dyDescent="0.2">
      <c r="A223" s="409" t="s">
        <v>516</v>
      </c>
      <c r="B223" s="410" t="s">
        <v>311</v>
      </c>
      <c r="C223" s="408" t="s">
        <v>275</v>
      </c>
      <c r="D223" s="408" t="s">
        <v>276</v>
      </c>
    </row>
    <row r="224" spans="1:4" x14ac:dyDescent="0.2">
      <c r="A224" s="409" t="s">
        <v>517</v>
      </c>
      <c r="B224" s="407" t="s">
        <v>274</v>
      </c>
      <c r="C224" s="408" t="s">
        <v>275</v>
      </c>
      <c r="D224" s="408" t="s">
        <v>276</v>
      </c>
    </row>
    <row r="225" spans="1:4" x14ac:dyDescent="0.2">
      <c r="A225" s="409" t="s">
        <v>518</v>
      </c>
      <c r="B225" s="407" t="s">
        <v>274</v>
      </c>
      <c r="C225" s="408" t="s">
        <v>275</v>
      </c>
      <c r="D225" s="408" t="s">
        <v>276</v>
      </c>
    </row>
    <row r="226" spans="1:4" x14ac:dyDescent="0.2">
      <c r="A226" s="409" t="s">
        <v>519</v>
      </c>
      <c r="B226" s="410" t="s">
        <v>338</v>
      </c>
      <c r="C226" s="408" t="s">
        <v>275</v>
      </c>
      <c r="D226" s="408" t="s">
        <v>276</v>
      </c>
    </row>
    <row r="227" spans="1:4" x14ac:dyDescent="0.2">
      <c r="A227" s="409" t="s">
        <v>520</v>
      </c>
      <c r="B227" s="410" t="s">
        <v>288</v>
      </c>
      <c r="C227" s="408" t="s">
        <v>275</v>
      </c>
      <c r="D227" s="408" t="s">
        <v>276</v>
      </c>
    </row>
    <row r="228" spans="1:4" x14ac:dyDescent="0.2">
      <c r="A228" s="409" t="s">
        <v>521</v>
      </c>
      <c r="B228" s="407" t="s">
        <v>274</v>
      </c>
      <c r="C228" s="408" t="s">
        <v>275</v>
      </c>
      <c r="D228" s="408" t="s">
        <v>276</v>
      </c>
    </row>
    <row r="229" spans="1:4" x14ac:dyDescent="0.2">
      <c r="A229" s="409" t="s">
        <v>522</v>
      </c>
      <c r="B229" s="410" t="s">
        <v>338</v>
      </c>
      <c r="C229" s="408" t="s">
        <v>275</v>
      </c>
      <c r="D229" s="408" t="s">
        <v>276</v>
      </c>
    </row>
    <row r="230" spans="1:4" x14ac:dyDescent="0.2">
      <c r="A230" s="409" t="s">
        <v>523</v>
      </c>
      <c r="B230" s="410" t="s">
        <v>279</v>
      </c>
      <c r="C230" s="408" t="s">
        <v>275</v>
      </c>
      <c r="D230" s="408" t="s">
        <v>276</v>
      </c>
    </row>
    <row r="231" spans="1:4" x14ac:dyDescent="0.2">
      <c r="A231" s="409" t="s">
        <v>524</v>
      </c>
      <c r="B231" s="407" t="s">
        <v>274</v>
      </c>
      <c r="C231" s="408" t="s">
        <v>275</v>
      </c>
      <c r="D231" s="408" t="s">
        <v>276</v>
      </c>
    </row>
    <row r="232" spans="1:4" x14ac:dyDescent="0.2">
      <c r="A232" s="409" t="s">
        <v>525</v>
      </c>
      <c r="B232" s="407" t="s">
        <v>274</v>
      </c>
      <c r="C232" s="408" t="s">
        <v>275</v>
      </c>
      <c r="D232" s="408" t="s">
        <v>276</v>
      </c>
    </row>
    <row r="233" spans="1:4" x14ac:dyDescent="0.2">
      <c r="A233" s="409" t="s">
        <v>526</v>
      </c>
      <c r="B233" s="407" t="s">
        <v>274</v>
      </c>
      <c r="C233" s="408" t="s">
        <v>275</v>
      </c>
      <c r="D233" s="408" t="s">
        <v>276</v>
      </c>
    </row>
    <row r="234" spans="1:4" x14ac:dyDescent="0.2">
      <c r="A234" s="409" t="s">
        <v>527</v>
      </c>
      <c r="B234" s="410" t="s">
        <v>311</v>
      </c>
      <c r="C234" s="408" t="s">
        <v>275</v>
      </c>
      <c r="D234" s="408" t="s">
        <v>276</v>
      </c>
    </row>
    <row r="235" spans="1:4" x14ac:dyDescent="0.2">
      <c r="A235" s="409" t="s">
        <v>528</v>
      </c>
      <c r="B235" s="410" t="s">
        <v>338</v>
      </c>
      <c r="C235" s="408" t="s">
        <v>275</v>
      </c>
      <c r="D235" s="408" t="s">
        <v>276</v>
      </c>
    </row>
    <row r="236" spans="1:4" x14ac:dyDescent="0.2">
      <c r="A236" s="409" t="s">
        <v>529</v>
      </c>
      <c r="B236" s="410" t="s">
        <v>301</v>
      </c>
      <c r="C236" s="408" t="s">
        <v>275</v>
      </c>
      <c r="D236" s="408" t="s">
        <v>276</v>
      </c>
    </row>
    <row r="237" spans="1:4" x14ac:dyDescent="0.2">
      <c r="A237" s="409" t="s">
        <v>530</v>
      </c>
      <c r="B237" s="410" t="s">
        <v>285</v>
      </c>
      <c r="C237" s="408" t="s">
        <v>275</v>
      </c>
      <c r="D237" s="408" t="s">
        <v>276</v>
      </c>
    </row>
    <row r="238" spans="1:4" x14ac:dyDescent="0.2">
      <c r="A238" s="409" t="s">
        <v>531</v>
      </c>
      <c r="B238" s="407" t="s">
        <v>274</v>
      </c>
      <c r="C238" s="408" t="s">
        <v>275</v>
      </c>
      <c r="D238" s="408" t="s">
        <v>276</v>
      </c>
    </row>
    <row r="239" spans="1:4" x14ac:dyDescent="0.2">
      <c r="A239" s="409" t="s">
        <v>532</v>
      </c>
      <c r="B239" s="407" t="s">
        <v>274</v>
      </c>
      <c r="C239" s="408" t="s">
        <v>275</v>
      </c>
      <c r="D239" s="408" t="s">
        <v>276</v>
      </c>
    </row>
    <row r="240" spans="1:4" x14ac:dyDescent="0.2">
      <c r="A240" s="409" t="s">
        <v>533</v>
      </c>
      <c r="B240" s="410" t="s">
        <v>283</v>
      </c>
      <c r="C240" s="408" t="s">
        <v>504</v>
      </c>
      <c r="D240" s="408" t="s">
        <v>505</v>
      </c>
    </row>
    <row r="241" spans="1:4" x14ac:dyDescent="0.2">
      <c r="A241" s="409" t="s">
        <v>534</v>
      </c>
      <c r="B241" s="410" t="s">
        <v>283</v>
      </c>
      <c r="C241" s="408" t="s">
        <v>275</v>
      </c>
      <c r="D241" s="408" t="s">
        <v>276</v>
      </c>
    </row>
    <row r="242" spans="1:4" x14ac:dyDescent="0.2">
      <c r="A242" s="409" t="s">
        <v>535</v>
      </c>
      <c r="B242" s="410" t="s">
        <v>285</v>
      </c>
      <c r="C242" s="408" t="s">
        <v>275</v>
      </c>
      <c r="D242" s="408" t="s">
        <v>276</v>
      </c>
    </row>
    <row r="243" spans="1:4" x14ac:dyDescent="0.2">
      <c r="A243" s="409" t="s">
        <v>536</v>
      </c>
      <c r="B243" s="410" t="s">
        <v>294</v>
      </c>
      <c r="C243" s="408" t="s">
        <v>275</v>
      </c>
      <c r="D243" s="408" t="s">
        <v>276</v>
      </c>
    </row>
    <row r="244" spans="1:4" x14ac:dyDescent="0.2">
      <c r="A244" s="409" t="s">
        <v>537</v>
      </c>
      <c r="B244" s="410" t="s">
        <v>338</v>
      </c>
      <c r="C244" s="408" t="s">
        <v>275</v>
      </c>
      <c r="D244" s="408" t="s">
        <v>276</v>
      </c>
    </row>
    <row r="245" spans="1:4" x14ac:dyDescent="0.2">
      <c r="A245" s="409" t="s">
        <v>538</v>
      </c>
      <c r="B245" s="410" t="s">
        <v>301</v>
      </c>
      <c r="C245" s="408" t="s">
        <v>275</v>
      </c>
      <c r="D245" s="408" t="s">
        <v>276</v>
      </c>
    </row>
    <row r="246" spans="1:4" x14ac:dyDescent="0.2">
      <c r="A246" s="409" t="s">
        <v>539</v>
      </c>
      <c r="B246" s="410" t="s">
        <v>305</v>
      </c>
      <c r="C246" s="408" t="s">
        <v>275</v>
      </c>
      <c r="D246" s="408" t="s">
        <v>276</v>
      </c>
    </row>
    <row r="247" spans="1:4" x14ac:dyDescent="0.2">
      <c r="A247" s="409" t="s">
        <v>540</v>
      </c>
      <c r="B247" s="410" t="s">
        <v>338</v>
      </c>
      <c r="C247" s="408" t="s">
        <v>275</v>
      </c>
      <c r="D247" s="408" t="s">
        <v>276</v>
      </c>
    </row>
    <row r="248" spans="1:4" x14ac:dyDescent="0.2">
      <c r="A248" s="409" t="s">
        <v>541</v>
      </c>
      <c r="B248" s="410" t="s">
        <v>311</v>
      </c>
      <c r="C248" s="408" t="s">
        <v>275</v>
      </c>
      <c r="D248" s="408" t="s">
        <v>276</v>
      </c>
    </row>
    <row r="249" spans="1:4" x14ac:dyDescent="0.2">
      <c r="A249" s="409" t="s">
        <v>542</v>
      </c>
      <c r="B249" s="410" t="s">
        <v>294</v>
      </c>
      <c r="C249" s="408" t="s">
        <v>275</v>
      </c>
      <c r="D249" s="408" t="s">
        <v>276</v>
      </c>
    </row>
    <row r="250" spans="1:4" x14ac:dyDescent="0.2">
      <c r="A250" s="409" t="s">
        <v>543</v>
      </c>
      <c r="B250" s="410" t="s">
        <v>305</v>
      </c>
      <c r="C250" s="408" t="s">
        <v>275</v>
      </c>
      <c r="D250" s="408" t="s">
        <v>276</v>
      </c>
    </row>
    <row r="251" spans="1:4" x14ac:dyDescent="0.2">
      <c r="A251" s="409" t="s">
        <v>544</v>
      </c>
      <c r="B251" s="410" t="s">
        <v>305</v>
      </c>
      <c r="C251" s="408" t="s">
        <v>275</v>
      </c>
      <c r="D251" s="408" t="s">
        <v>276</v>
      </c>
    </row>
    <row r="252" spans="1:4" x14ac:dyDescent="0.2">
      <c r="A252" s="409" t="s">
        <v>545</v>
      </c>
      <c r="B252" s="410" t="s">
        <v>311</v>
      </c>
      <c r="C252" s="408" t="s">
        <v>275</v>
      </c>
      <c r="D252" s="408" t="s">
        <v>276</v>
      </c>
    </row>
    <row r="253" spans="1:4" x14ac:dyDescent="0.2">
      <c r="A253" s="409" t="s">
        <v>546</v>
      </c>
      <c r="B253" s="410" t="s">
        <v>305</v>
      </c>
      <c r="C253" s="408" t="s">
        <v>275</v>
      </c>
      <c r="D253" s="408" t="s">
        <v>276</v>
      </c>
    </row>
    <row r="254" spans="1:4" x14ac:dyDescent="0.2">
      <c r="A254" s="409" t="s">
        <v>547</v>
      </c>
      <c r="B254" s="410" t="s">
        <v>279</v>
      </c>
      <c r="C254" s="408" t="s">
        <v>275</v>
      </c>
      <c r="D254" s="408" t="s">
        <v>276</v>
      </c>
    </row>
    <row r="255" spans="1:4" x14ac:dyDescent="0.2">
      <c r="A255" s="409" t="s">
        <v>548</v>
      </c>
      <c r="B255" s="410" t="s">
        <v>285</v>
      </c>
      <c r="C255" s="408" t="s">
        <v>275</v>
      </c>
      <c r="D255" s="408" t="s">
        <v>276</v>
      </c>
    </row>
    <row r="256" spans="1:4" x14ac:dyDescent="0.2">
      <c r="A256" s="409" t="s">
        <v>549</v>
      </c>
      <c r="B256" s="410" t="s">
        <v>279</v>
      </c>
      <c r="C256" s="408" t="s">
        <v>275</v>
      </c>
      <c r="D256" s="408" t="s">
        <v>276</v>
      </c>
    </row>
    <row r="257" spans="1:4" x14ac:dyDescent="0.2">
      <c r="A257" s="409" t="s">
        <v>550</v>
      </c>
      <c r="B257" s="410" t="s">
        <v>301</v>
      </c>
      <c r="C257" s="408" t="s">
        <v>335</v>
      </c>
      <c r="D257" s="408" t="s">
        <v>336</v>
      </c>
    </row>
    <row r="258" spans="1:4" x14ac:dyDescent="0.2">
      <c r="A258" s="409" t="s">
        <v>551</v>
      </c>
      <c r="B258" s="410" t="s">
        <v>301</v>
      </c>
      <c r="C258" s="408" t="s">
        <v>275</v>
      </c>
      <c r="D258" s="408" t="s">
        <v>276</v>
      </c>
    </row>
    <row r="259" spans="1:4" x14ac:dyDescent="0.2">
      <c r="A259" s="409" t="s">
        <v>552</v>
      </c>
      <c r="B259" s="407" t="s">
        <v>274</v>
      </c>
      <c r="C259" s="408" t="s">
        <v>275</v>
      </c>
      <c r="D259" s="408" t="s">
        <v>276</v>
      </c>
    </row>
    <row r="260" spans="1:4" x14ac:dyDescent="0.2">
      <c r="A260" s="409" t="s">
        <v>553</v>
      </c>
      <c r="B260" s="410" t="s">
        <v>283</v>
      </c>
      <c r="C260" s="408" t="s">
        <v>275</v>
      </c>
      <c r="D260" s="408" t="s">
        <v>276</v>
      </c>
    </row>
    <row r="261" spans="1:4" x14ac:dyDescent="0.2">
      <c r="A261" s="409" t="s">
        <v>554</v>
      </c>
      <c r="B261" s="407" t="s">
        <v>274</v>
      </c>
      <c r="C261" s="408" t="s">
        <v>275</v>
      </c>
      <c r="D261" s="408" t="s">
        <v>276</v>
      </c>
    </row>
    <row r="262" spans="1:4" x14ac:dyDescent="0.2">
      <c r="A262" s="409" t="s">
        <v>555</v>
      </c>
      <c r="B262" s="410" t="s">
        <v>279</v>
      </c>
      <c r="C262" s="408" t="s">
        <v>275</v>
      </c>
      <c r="D262" s="408" t="s">
        <v>276</v>
      </c>
    </row>
    <row r="263" spans="1:4" x14ac:dyDescent="0.2">
      <c r="A263" s="409" t="s">
        <v>556</v>
      </c>
      <c r="B263" s="410" t="s">
        <v>331</v>
      </c>
      <c r="C263" s="408" t="s">
        <v>275</v>
      </c>
      <c r="D263" s="408" t="s">
        <v>276</v>
      </c>
    </row>
    <row r="264" spans="1:4" x14ac:dyDescent="0.2">
      <c r="A264" s="409" t="s">
        <v>557</v>
      </c>
      <c r="B264" s="407" t="s">
        <v>274</v>
      </c>
      <c r="C264" s="408" t="s">
        <v>275</v>
      </c>
      <c r="D264" s="408" t="s">
        <v>276</v>
      </c>
    </row>
    <row r="265" spans="1:4" x14ac:dyDescent="0.2">
      <c r="A265" s="409" t="s">
        <v>558</v>
      </c>
      <c r="B265" s="407" t="s">
        <v>274</v>
      </c>
      <c r="C265" s="408" t="s">
        <v>275</v>
      </c>
      <c r="D265" s="408" t="s">
        <v>276</v>
      </c>
    </row>
    <row r="266" spans="1:4" x14ac:dyDescent="0.2">
      <c r="A266" s="409" t="s">
        <v>559</v>
      </c>
      <c r="B266" s="410" t="s">
        <v>301</v>
      </c>
      <c r="C266" s="408" t="s">
        <v>275</v>
      </c>
      <c r="D266" s="408" t="s">
        <v>276</v>
      </c>
    </row>
    <row r="267" spans="1:4" x14ac:dyDescent="0.2">
      <c r="A267" s="409" t="s">
        <v>560</v>
      </c>
      <c r="B267" s="410" t="s">
        <v>288</v>
      </c>
      <c r="C267" s="408" t="s">
        <v>275</v>
      </c>
      <c r="D267" s="408" t="s">
        <v>276</v>
      </c>
    </row>
    <row r="268" spans="1:4" x14ac:dyDescent="0.2">
      <c r="A268" s="409" t="s">
        <v>561</v>
      </c>
      <c r="B268" s="410" t="s">
        <v>301</v>
      </c>
      <c r="C268" s="408" t="s">
        <v>275</v>
      </c>
      <c r="D268" s="408" t="s">
        <v>276</v>
      </c>
    </row>
    <row r="269" spans="1:4" x14ac:dyDescent="0.2">
      <c r="A269" s="409" t="s">
        <v>562</v>
      </c>
      <c r="B269" s="410" t="s">
        <v>294</v>
      </c>
      <c r="C269" s="408" t="s">
        <v>275</v>
      </c>
      <c r="D269" s="408" t="s">
        <v>276</v>
      </c>
    </row>
    <row r="270" spans="1:4" x14ac:dyDescent="0.2">
      <c r="A270" s="409" t="s">
        <v>563</v>
      </c>
      <c r="B270" s="410" t="s">
        <v>301</v>
      </c>
      <c r="C270" s="408" t="s">
        <v>275</v>
      </c>
      <c r="D270" s="408" t="s">
        <v>276</v>
      </c>
    </row>
    <row r="271" spans="1:4" x14ac:dyDescent="0.2">
      <c r="A271" s="409" t="s">
        <v>564</v>
      </c>
      <c r="B271" s="410" t="s">
        <v>311</v>
      </c>
      <c r="C271" s="408" t="s">
        <v>275</v>
      </c>
      <c r="D271" s="408" t="s">
        <v>276</v>
      </c>
    </row>
    <row r="272" spans="1:4" x14ac:dyDescent="0.2">
      <c r="A272" s="409" t="s">
        <v>565</v>
      </c>
      <c r="B272" s="410" t="s">
        <v>311</v>
      </c>
      <c r="C272" s="408" t="s">
        <v>275</v>
      </c>
      <c r="D272" s="408" t="s">
        <v>276</v>
      </c>
    </row>
    <row r="273" spans="1:4" x14ac:dyDescent="0.2">
      <c r="A273" s="409" t="s">
        <v>566</v>
      </c>
      <c r="B273" s="407" t="s">
        <v>274</v>
      </c>
      <c r="C273" s="408" t="s">
        <v>275</v>
      </c>
      <c r="D273" s="408" t="s">
        <v>276</v>
      </c>
    </row>
  </sheetData>
  <sheetProtection algorithmName="SHA-512" hashValue="+blXWgDb58JryQ/neG0fV5xkCF2oHBPZeVmuOqwhyh1kgVodq2V7BQllN6vQyBsu2H0kVYy+KyQ0I0BQv5PuUQ==" saltValue="QAJuZ1RFdIVs9Tz1HVohWA==" spinCount="100000" sheet="1" objects="1" scenarios="1"/>
  <dataValidations count="3">
    <dataValidation type="list" allowBlank="1" showInputMessage="1" showErrorMessage="1" sqref="I30:M40 I42:M43">
      <formula1>#REF!</formula1>
    </dataValidation>
    <dataValidation type="list" allowBlank="1" showInputMessage="1" showErrorMessage="1" sqref="E52">
      <formula1>"S.L.,S.A.,S. Coop.,Com. Bienes, Sin Áni. Lucro, Colectiva, Comanditaria,"</formula1>
    </dataValidation>
    <dataValidation type="list" allowBlank="1" showInputMessage="1" showErrorMessage="1" sqref="G80:G81 F18:F19 H18:H20 J18:J19 M18:M19 J50:J51">
      <formula1>"X,"</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
  <sheetViews>
    <sheetView workbookViewId="0">
      <selection activeCell="C13" sqref="C13"/>
    </sheetView>
  </sheetViews>
  <sheetFormatPr baseColWidth="10" defaultRowHeight="15" x14ac:dyDescent="0.25"/>
  <cols>
    <col min="1" max="1" width="35.28515625" style="453" bestFit="1" customWidth="1"/>
    <col min="2" max="2" width="12.42578125" style="453" bestFit="1" customWidth="1"/>
    <col min="3" max="3" width="56.42578125" style="453" bestFit="1" customWidth="1"/>
    <col min="4" max="16384" width="11.42578125" style="453"/>
  </cols>
  <sheetData>
    <row r="1" spans="1:11" ht="15.75" thickBot="1" x14ac:dyDescent="0.3">
      <c r="A1" s="451" t="s">
        <v>567</v>
      </c>
      <c r="B1" s="451" t="s">
        <v>568</v>
      </c>
      <c r="C1" s="452" t="s">
        <v>569</v>
      </c>
    </row>
    <row r="2" spans="1:11" ht="15.75" thickBot="1" x14ac:dyDescent="0.3">
      <c r="A2" s="454" t="s">
        <v>570</v>
      </c>
      <c r="B2" s="455" t="s">
        <v>571</v>
      </c>
      <c r="C2" s="456" t="s">
        <v>572</v>
      </c>
    </row>
    <row r="3" spans="1:11" ht="15.75" thickBot="1" x14ac:dyDescent="0.3">
      <c r="A3" s="457" t="s">
        <v>573</v>
      </c>
      <c r="B3" s="458" t="s">
        <v>574</v>
      </c>
      <c r="C3" s="459" t="s">
        <v>572</v>
      </c>
      <c r="E3" s="708" t="s">
        <v>863</v>
      </c>
      <c r="F3" s="709"/>
      <c r="G3" s="709"/>
      <c r="H3" s="709"/>
      <c r="I3" s="709"/>
      <c r="J3" s="709"/>
      <c r="K3" s="710"/>
    </row>
    <row r="4" spans="1:11" ht="18.75" customHeight="1" x14ac:dyDescent="0.25">
      <c r="A4" s="457" t="s">
        <v>575</v>
      </c>
      <c r="B4" s="458" t="s">
        <v>574</v>
      </c>
      <c r="C4" s="459" t="s">
        <v>576</v>
      </c>
      <c r="E4" s="699" t="s">
        <v>864</v>
      </c>
      <c r="F4" s="700"/>
      <c r="G4" s="700"/>
      <c r="H4" s="700"/>
      <c r="I4" s="700"/>
      <c r="J4" s="700"/>
      <c r="K4" s="701"/>
    </row>
    <row r="5" spans="1:11" x14ac:dyDescent="0.25">
      <c r="A5" s="457" t="s">
        <v>577</v>
      </c>
      <c r="B5" s="458" t="s">
        <v>574</v>
      </c>
      <c r="C5" s="459" t="s">
        <v>578</v>
      </c>
      <c r="E5" s="702"/>
      <c r="F5" s="703"/>
      <c r="G5" s="703"/>
      <c r="H5" s="703"/>
      <c r="I5" s="703"/>
      <c r="J5" s="703"/>
      <c r="K5" s="704"/>
    </row>
    <row r="6" spans="1:11" x14ac:dyDescent="0.25">
      <c r="A6" s="457" t="s">
        <v>579</v>
      </c>
      <c r="B6" s="458" t="s">
        <v>580</v>
      </c>
      <c r="C6" s="459" t="s">
        <v>572</v>
      </c>
      <c r="E6" s="702"/>
      <c r="F6" s="703"/>
      <c r="G6" s="703"/>
      <c r="H6" s="703"/>
      <c r="I6" s="703"/>
      <c r="J6" s="703"/>
      <c r="K6" s="704"/>
    </row>
    <row r="7" spans="1:11" ht="15.75" thickBot="1" x14ac:dyDescent="0.3">
      <c r="A7" s="457" t="s">
        <v>581</v>
      </c>
      <c r="B7" s="458" t="s">
        <v>582</v>
      </c>
      <c r="C7" s="459" t="s">
        <v>572</v>
      </c>
      <c r="E7" s="705"/>
      <c r="F7" s="706"/>
      <c r="G7" s="706"/>
      <c r="H7" s="706"/>
      <c r="I7" s="706"/>
      <c r="J7" s="706"/>
      <c r="K7" s="707"/>
    </row>
    <row r="8" spans="1:11" ht="15.75" thickBot="1" x14ac:dyDescent="0.3">
      <c r="A8" s="457" t="s">
        <v>583</v>
      </c>
      <c r="B8" s="458" t="s">
        <v>571</v>
      </c>
      <c r="C8" s="459" t="s">
        <v>572</v>
      </c>
      <c r="E8"/>
      <c r="F8"/>
    </row>
    <row r="9" spans="1:11" ht="18.75" customHeight="1" x14ac:dyDescent="0.25">
      <c r="A9" s="457" t="s">
        <v>584</v>
      </c>
      <c r="B9" s="458" t="s">
        <v>580</v>
      </c>
      <c r="C9" s="459" t="s">
        <v>572</v>
      </c>
      <c r="E9" s="699" t="s">
        <v>865</v>
      </c>
      <c r="F9" s="700"/>
      <c r="G9" s="700"/>
      <c r="H9" s="700"/>
      <c r="I9" s="700"/>
      <c r="J9" s="700"/>
      <c r="K9" s="701"/>
    </row>
    <row r="10" spans="1:11" ht="15" customHeight="1" x14ac:dyDescent="0.25">
      <c r="A10" s="457" t="s">
        <v>585</v>
      </c>
      <c r="B10" s="458" t="s">
        <v>582</v>
      </c>
      <c r="C10" s="459" t="s">
        <v>578</v>
      </c>
      <c r="E10" s="702"/>
      <c r="F10" s="703"/>
      <c r="G10" s="703"/>
      <c r="H10" s="703"/>
      <c r="I10" s="703"/>
      <c r="J10" s="703"/>
      <c r="K10" s="704"/>
    </row>
    <row r="11" spans="1:11" ht="15" customHeight="1" x14ac:dyDescent="0.25">
      <c r="A11" s="457" t="s">
        <v>586</v>
      </c>
      <c r="B11" s="458" t="s">
        <v>574</v>
      </c>
      <c r="C11" s="459" t="s">
        <v>572</v>
      </c>
      <c r="E11" s="702"/>
      <c r="F11" s="703"/>
      <c r="G11" s="703"/>
      <c r="H11" s="703"/>
      <c r="I11" s="703"/>
      <c r="J11" s="703"/>
      <c r="K11" s="704"/>
    </row>
    <row r="12" spans="1:11" ht="15" customHeight="1" thickBot="1" x14ac:dyDescent="0.3">
      <c r="A12" s="457" t="s">
        <v>587</v>
      </c>
      <c r="B12" s="458" t="s">
        <v>588</v>
      </c>
      <c r="C12" s="459" t="s">
        <v>572</v>
      </c>
      <c r="E12" s="705"/>
      <c r="F12" s="706"/>
      <c r="G12" s="706"/>
      <c r="H12" s="706"/>
      <c r="I12" s="706"/>
      <c r="J12" s="706"/>
      <c r="K12" s="707"/>
    </row>
    <row r="13" spans="1:11" x14ac:dyDescent="0.25">
      <c r="A13" s="457" t="s">
        <v>589</v>
      </c>
      <c r="B13" s="458" t="s">
        <v>574</v>
      </c>
      <c r="C13" s="459" t="s">
        <v>576</v>
      </c>
      <c r="E13"/>
      <c r="F13"/>
    </row>
    <row r="14" spans="1:11" x14ac:dyDescent="0.25">
      <c r="A14" s="457" t="s">
        <v>590</v>
      </c>
      <c r="B14" s="458" t="s">
        <v>574</v>
      </c>
      <c r="C14" s="459" t="s">
        <v>572</v>
      </c>
      <c r="E14"/>
      <c r="F14"/>
    </row>
    <row r="15" spans="1:11" x14ac:dyDescent="0.25">
      <c r="A15" s="457" t="s">
        <v>591</v>
      </c>
      <c r="B15" s="458" t="s">
        <v>582</v>
      </c>
      <c r="C15" s="459" t="s">
        <v>572</v>
      </c>
    </row>
    <row r="16" spans="1:11" x14ac:dyDescent="0.25">
      <c r="A16" s="457" t="s">
        <v>592</v>
      </c>
      <c r="B16" s="458" t="s">
        <v>571</v>
      </c>
      <c r="C16" s="459" t="s">
        <v>572</v>
      </c>
    </row>
    <row r="17" spans="1:3" x14ac:dyDescent="0.25">
      <c r="A17" s="457" t="s">
        <v>593</v>
      </c>
      <c r="B17" s="458" t="s">
        <v>582</v>
      </c>
      <c r="C17" s="459" t="s">
        <v>572</v>
      </c>
    </row>
    <row r="18" spans="1:3" x14ac:dyDescent="0.25">
      <c r="A18" s="457" t="s">
        <v>594</v>
      </c>
      <c r="B18" s="458" t="s">
        <v>571</v>
      </c>
      <c r="C18" s="459" t="s">
        <v>572</v>
      </c>
    </row>
    <row r="19" spans="1:3" x14ac:dyDescent="0.25">
      <c r="A19" s="457" t="s">
        <v>595</v>
      </c>
      <c r="B19" s="458" t="s">
        <v>574</v>
      </c>
      <c r="C19" s="459" t="s">
        <v>576</v>
      </c>
    </row>
    <row r="20" spans="1:3" x14ac:dyDescent="0.25">
      <c r="A20" s="457" t="s">
        <v>596</v>
      </c>
      <c r="B20" s="458" t="s">
        <v>582</v>
      </c>
      <c r="C20" s="459" t="s">
        <v>572</v>
      </c>
    </row>
    <row r="21" spans="1:3" x14ac:dyDescent="0.25">
      <c r="A21" s="457" t="s">
        <v>597</v>
      </c>
      <c r="B21" s="458" t="s">
        <v>580</v>
      </c>
      <c r="C21" s="459" t="s">
        <v>572</v>
      </c>
    </row>
    <row r="22" spans="1:3" x14ac:dyDescent="0.25">
      <c r="A22" s="457" t="s">
        <v>598</v>
      </c>
      <c r="B22" s="458" t="s">
        <v>574</v>
      </c>
      <c r="C22" s="459" t="s">
        <v>572</v>
      </c>
    </row>
    <row r="23" spans="1:3" x14ac:dyDescent="0.25">
      <c r="A23" s="457" t="s">
        <v>599</v>
      </c>
      <c r="B23" s="458" t="s">
        <v>582</v>
      </c>
      <c r="C23" s="459" t="s">
        <v>578</v>
      </c>
    </row>
    <row r="24" spans="1:3" x14ac:dyDescent="0.25">
      <c r="A24" s="457" t="s">
        <v>600</v>
      </c>
      <c r="B24" s="458" t="s">
        <v>574</v>
      </c>
      <c r="C24" s="459" t="s">
        <v>572</v>
      </c>
    </row>
    <row r="25" spans="1:3" x14ac:dyDescent="0.25">
      <c r="A25" s="457" t="s">
        <v>601</v>
      </c>
      <c r="B25" s="458" t="s">
        <v>580</v>
      </c>
      <c r="C25" s="459" t="s">
        <v>572</v>
      </c>
    </row>
    <row r="26" spans="1:3" x14ac:dyDescent="0.25">
      <c r="A26" s="457" t="s">
        <v>602</v>
      </c>
      <c r="B26" s="458" t="s">
        <v>582</v>
      </c>
      <c r="C26" s="459" t="s">
        <v>578</v>
      </c>
    </row>
    <row r="27" spans="1:3" x14ac:dyDescent="0.25">
      <c r="A27" s="457" t="s">
        <v>603</v>
      </c>
      <c r="B27" s="458" t="s">
        <v>571</v>
      </c>
      <c r="C27" s="459" t="s">
        <v>572</v>
      </c>
    </row>
    <row r="28" spans="1:3" x14ac:dyDescent="0.25">
      <c r="A28" s="457" t="s">
        <v>604</v>
      </c>
      <c r="B28" s="458" t="s">
        <v>574</v>
      </c>
      <c r="C28" s="459" t="s">
        <v>576</v>
      </c>
    </row>
    <row r="29" spans="1:3" x14ac:dyDescent="0.25">
      <c r="A29" s="457" t="s">
        <v>605</v>
      </c>
      <c r="B29" s="458" t="s">
        <v>580</v>
      </c>
      <c r="C29" s="459" t="s">
        <v>572</v>
      </c>
    </row>
    <row r="30" spans="1:3" x14ac:dyDescent="0.25">
      <c r="A30" s="457" t="s">
        <v>606</v>
      </c>
      <c r="B30" s="458" t="s">
        <v>580</v>
      </c>
      <c r="C30" s="459" t="s">
        <v>572</v>
      </c>
    </row>
    <row r="31" spans="1:3" x14ac:dyDescent="0.25">
      <c r="A31" s="457" t="s">
        <v>607</v>
      </c>
      <c r="B31" s="458" t="s">
        <v>571</v>
      </c>
      <c r="C31" s="459" t="s">
        <v>572</v>
      </c>
    </row>
    <row r="32" spans="1:3" x14ac:dyDescent="0.25">
      <c r="A32" s="457" t="s">
        <v>608</v>
      </c>
      <c r="B32" s="458" t="s">
        <v>580</v>
      </c>
      <c r="C32" s="459" t="s">
        <v>572</v>
      </c>
    </row>
    <row r="33" spans="1:3" x14ac:dyDescent="0.25">
      <c r="A33" s="457" t="s">
        <v>609</v>
      </c>
      <c r="B33" s="458" t="s">
        <v>571</v>
      </c>
      <c r="C33" s="459" t="s">
        <v>572</v>
      </c>
    </row>
    <row r="34" spans="1:3" x14ac:dyDescent="0.25">
      <c r="A34" s="457" t="s">
        <v>610</v>
      </c>
      <c r="B34" s="458" t="s">
        <v>580</v>
      </c>
      <c r="C34" s="459" t="s">
        <v>572</v>
      </c>
    </row>
    <row r="35" spans="1:3" x14ac:dyDescent="0.25">
      <c r="A35" s="457" t="s">
        <v>611</v>
      </c>
      <c r="B35" s="458" t="s">
        <v>582</v>
      </c>
      <c r="C35" s="459" t="s">
        <v>572</v>
      </c>
    </row>
    <row r="36" spans="1:3" x14ac:dyDescent="0.25">
      <c r="A36" s="457" t="s">
        <v>612</v>
      </c>
      <c r="B36" s="458" t="s">
        <v>571</v>
      </c>
      <c r="C36" s="459" t="s">
        <v>572</v>
      </c>
    </row>
    <row r="37" spans="1:3" x14ac:dyDescent="0.25">
      <c r="A37" s="457" t="s">
        <v>613</v>
      </c>
      <c r="B37" s="458" t="s">
        <v>580</v>
      </c>
      <c r="C37" s="459" t="s">
        <v>572</v>
      </c>
    </row>
    <row r="38" spans="1:3" x14ac:dyDescent="0.25">
      <c r="A38" s="457" t="s">
        <v>614</v>
      </c>
      <c r="B38" s="458" t="s">
        <v>582</v>
      </c>
      <c r="C38" s="459" t="s">
        <v>578</v>
      </c>
    </row>
    <row r="39" spans="1:3" x14ac:dyDescent="0.25">
      <c r="A39" s="457" t="s">
        <v>615</v>
      </c>
      <c r="B39" s="458" t="s">
        <v>571</v>
      </c>
      <c r="C39" s="459" t="s">
        <v>572</v>
      </c>
    </row>
    <row r="40" spans="1:3" x14ac:dyDescent="0.25">
      <c r="A40" s="457" t="s">
        <v>616</v>
      </c>
      <c r="B40" s="458" t="s">
        <v>571</v>
      </c>
      <c r="C40" s="459" t="s">
        <v>572</v>
      </c>
    </row>
    <row r="41" spans="1:3" x14ac:dyDescent="0.25">
      <c r="A41" s="457" t="s">
        <v>616</v>
      </c>
      <c r="B41" s="458" t="s">
        <v>574</v>
      </c>
      <c r="C41" s="459" t="s">
        <v>576</v>
      </c>
    </row>
    <row r="42" spans="1:3" x14ac:dyDescent="0.25">
      <c r="A42" s="457" t="s">
        <v>617</v>
      </c>
      <c r="B42" s="458" t="s">
        <v>582</v>
      </c>
      <c r="C42" s="459" t="s">
        <v>578</v>
      </c>
    </row>
    <row r="43" spans="1:3" x14ac:dyDescent="0.25">
      <c r="A43" s="457" t="s">
        <v>618</v>
      </c>
      <c r="B43" s="458" t="s">
        <v>580</v>
      </c>
      <c r="C43" s="459" t="s">
        <v>572</v>
      </c>
    </row>
    <row r="44" spans="1:3" x14ac:dyDescent="0.25">
      <c r="A44" s="457" t="s">
        <v>619</v>
      </c>
      <c r="B44" s="458" t="s">
        <v>571</v>
      </c>
      <c r="C44" s="459" t="s">
        <v>572</v>
      </c>
    </row>
    <row r="45" spans="1:3" x14ac:dyDescent="0.25">
      <c r="A45" s="457" t="s">
        <v>620</v>
      </c>
      <c r="B45" s="458" t="s">
        <v>571</v>
      </c>
      <c r="C45" s="459" t="s">
        <v>572</v>
      </c>
    </row>
    <row r="46" spans="1:3" x14ac:dyDescent="0.25">
      <c r="A46" s="457" t="s">
        <v>621</v>
      </c>
      <c r="B46" s="458" t="s">
        <v>580</v>
      </c>
      <c r="C46" s="459" t="s">
        <v>572</v>
      </c>
    </row>
    <row r="47" spans="1:3" x14ac:dyDescent="0.25">
      <c r="A47" s="457" t="s">
        <v>622</v>
      </c>
      <c r="B47" s="458" t="s">
        <v>582</v>
      </c>
      <c r="C47" s="459" t="s">
        <v>578</v>
      </c>
    </row>
    <row r="48" spans="1:3" x14ac:dyDescent="0.25">
      <c r="A48" s="457" t="s">
        <v>623</v>
      </c>
      <c r="B48" s="458" t="s">
        <v>574</v>
      </c>
      <c r="C48" s="459" t="s">
        <v>576</v>
      </c>
    </row>
    <row r="49" spans="1:3" x14ac:dyDescent="0.25">
      <c r="A49" s="457" t="s">
        <v>624</v>
      </c>
      <c r="B49" s="458" t="s">
        <v>582</v>
      </c>
      <c r="C49" s="459" t="s">
        <v>578</v>
      </c>
    </row>
    <row r="50" spans="1:3" x14ac:dyDescent="0.25">
      <c r="A50" s="457" t="s">
        <v>625</v>
      </c>
      <c r="B50" s="458" t="s">
        <v>574</v>
      </c>
      <c r="C50" s="459" t="s">
        <v>576</v>
      </c>
    </row>
    <row r="51" spans="1:3" x14ac:dyDescent="0.25">
      <c r="A51" s="457" t="s">
        <v>626</v>
      </c>
      <c r="B51" s="458" t="s">
        <v>582</v>
      </c>
      <c r="C51" s="459" t="s">
        <v>572</v>
      </c>
    </row>
    <row r="52" spans="1:3" x14ac:dyDescent="0.25">
      <c r="A52" s="457" t="s">
        <v>627</v>
      </c>
      <c r="B52" s="458" t="s">
        <v>582</v>
      </c>
      <c r="C52" s="459" t="s">
        <v>578</v>
      </c>
    </row>
    <row r="53" spans="1:3" x14ac:dyDescent="0.25">
      <c r="A53" s="457" t="s">
        <v>628</v>
      </c>
      <c r="B53" s="458" t="s">
        <v>580</v>
      </c>
      <c r="C53" s="459" t="s">
        <v>572</v>
      </c>
    </row>
    <row r="54" spans="1:3" x14ac:dyDescent="0.25">
      <c r="A54" s="457" t="s">
        <v>629</v>
      </c>
      <c r="B54" s="458" t="s">
        <v>582</v>
      </c>
      <c r="C54" s="459" t="s">
        <v>578</v>
      </c>
    </row>
    <row r="55" spans="1:3" x14ac:dyDescent="0.25">
      <c r="A55" s="457" t="s">
        <v>630</v>
      </c>
      <c r="B55" s="458" t="s">
        <v>571</v>
      </c>
      <c r="C55" s="459" t="s">
        <v>572</v>
      </c>
    </row>
    <row r="56" spans="1:3" x14ac:dyDescent="0.25">
      <c r="A56" s="457" t="s">
        <v>631</v>
      </c>
      <c r="B56" s="458" t="s">
        <v>580</v>
      </c>
      <c r="C56" s="459" t="s">
        <v>572</v>
      </c>
    </row>
    <row r="57" spans="1:3" x14ac:dyDescent="0.25">
      <c r="A57" s="457" t="s">
        <v>632</v>
      </c>
      <c r="B57" s="458" t="s">
        <v>574</v>
      </c>
      <c r="C57" s="459" t="s">
        <v>576</v>
      </c>
    </row>
    <row r="58" spans="1:3" x14ac:dyDescent="0.25">
      <c r="A58" s="457" t="s">
        <v>633</v>
      </c>
      <c r="B58" s="458" t="s">
        <v>574</v>
      </c>
      <c r="C58" s="459" t="s">
        <v>576</v>
      </c>
    </row>
    <row r="59" spans="1:3" x14ac:dyDescent="0.25">
      <c r="A59" s="457" t="s">
        <v>634</v>
      </c>
      <c r="B59" s="458" t="s">
        <v>574</v>
      </c>
      <c r="C59" s="459" t="s">
        <v>634</v>
      </c>
    </row>
    <row r="60" spans="1:3" x14ac:dyDescent="0.25">
      <c r="A60" s="457" t="s">
        <v>635</v>
      </c>
      <c r="B60" s="458" t="s">
        <v>582</v>
      </c>
      <c r="C60" s="459" t="s">
        <v>636</v>
      </c>
    </row>
    <row r="61" spans="1:3" x14ac:dyDescent="0.25">
      <c r="A61" s="457" t="s">
        <v>637</v>
      </c>
      <c r="B61" s="458" t="s">
        <v>574</v>
      </c>
      <c r="C61" s="459" t="s">
        <v>576</v>
      </c>
    </row>
    <row r="62" spans="1:3" x14ac:dyDescent="0.25">
      <c r="A62" s="457" t="s">
        <v>638</v>
      </c>
      <c r="B62" s="458" t="s">
        <v>580</v>
      </c>
      <c r="C62" s="459" t="s">
        <v>572</v>
      </c>
    </row>
    <row r="63" spans="1:3" x14ac:dyDescent="0.25">
      <c r="A63" s="457" t="s">
        <v>639</v>
      </c>
      <c r="B63" s="458" t="s">
        <v>571</v>
      </c>
      <c r="C63" s="459" t="s">
        <v>572</v>
      </c>
    </row>
    <row r="64" spans="1:3" x14ac:dyDescent="0.25">
      <c r="A64" s="457" t="s">
        <v>640</v>
      </c>
      <c r="B64" s="458" t="s">
        <v>574</v>
      </c>
      <c r="C64" s="459" t="s">
        <v>576</v>
      </c>
    </row>
    <row r="65" spans="1:3" x14ac:dyDescent="0.25">
      <c r="A65" s="457" t="s">
        <v>641</v>
      </c>
      <c r="B65" s="458" t="s">
        <v>588</v>
      </c>
      <c r="C65" s="459" t="s">
        <v>572</v>
      </c>
    </row>
    <row r="66" spans="1:3" x14ac:dyDescent="0.25">
      <c r="A66" s="457" t="s">
        <v>642</v>
      </c>
      <c r="B66" s="458" t="s">
        <v>574</v>
      </c>
      <c r="C66" s="459" t="s">
        <v>576</v>
      </c>
    </row>
    <row r="67" spans="1:3" x14ac:dyDescent="0.25">
      <c r="A67" s="457" t="s">
        <v>643</v>
      </c>
      <c r="B67" s="458" t="s">
        <v>580</v>
      </c>
      <c r="C67" s="459" t="s">
        <v>572</v>
      </c>
    </row>
    <row r="68" spans="1:3" x14ac:dyDescent="0.25">
      <c r="A68" s="457" t="s">
        <v>644</v>
      </c>
      <c r="B68" s="458" t="s">
        <v>580</v>
      </c>
      <c r="C68" s="459" t="s">
        <v>572</v>
      </c>
    </row>
    <row r="69" spans="1:3" x14ac:dyDescent="0.25">
      <c r="A69" s="457" t="s">
        <v>645</v>
      </c>
      <c r="B69" s="458" t="s">
        <v>574</v>
      </c>
      <c r="C69" s="459" t="s">
        <v>572</v>
      </c>
    </row>
    <row r="70" spans="1:3" x14ac:dyDescent="0.25">
      <c r="A70" s="457" t="s">
        <v>646</v>
      </c>
      <c r="B70" s="458" t="s">
        <v>580</v>
      </c>
      <c r="C70" s="459" t="s">
        <v>572</v>
      </c>
    </row>
    <row r="71" spans="1:3" x14ac:dyDescent="0.25">
      <c r="A71" s="457" t="s">
        <v>647</v>
      </c>
      <c r="B71" s="458" t="s">
        <v>582</v>
      </c>
      <c r="C71" s="459" t="s">
        <v>572</v>
      </c>
    </row>
    <row r="72" spans="1:3" x14ac:dyDescent="0.25">
      <c r="A72" s="457" t="s">
        <v>648</v>
      </c>
      <c r="B72" s="458" t="s">
        <v>574</v>
      </c>
      <c r="C72" s="459" t="s">
        <v>576</v>
      </c>
    </row>
    <row r="73" spans="1:3" x14ac:dyDescent="0.25">
      <c r="A73" s="457" t="s">
        <v>649</v>
      </c>
      <c r="B73" s="458" t="s">
        <v>582</v>
      </c>
      <c r="C73" s="459" t="s">
        <v>578</v>
      </c>
    </row>
    <row r="74" spans="1:3" x14ac:dyDescent="0.25">
      <c r="A74" s="457" t="s">
        <v>650</v>
      </c>
      <c r="B74" s="458" t="s">
        <v>580</v>
      </c>
      <c r="C74" s="459" t="s">
        <v>572</v>
      </c>
    </row>
    <row r="75" spans="1:3" x14ac:dyDescent="0.25">
      <c r="A75" s="457" t="s">
        <v>651</v>
      </c>
      <c r="B75" s="458" t="s">
        <v>580</v>
      </c>
      <c r="C75" s="459" t="s">
        <v>572</v>
      </c>
    </row>
    <row r="76" spans="1:3" x14ac:dyDescent="0.25">
      <c r="A76" s="457" t="s">
        <v>652</v>
      </c>
      <c r="B76" s="458" t="s">
        <v>580</v>
      </c>
      <c r="C76" s="459" t="s">
        <v>572</v>
      </c>
    </row>
    <row r="77" spans="1:3" x14ac:dyDescent="0.25">
      <c r="A77" s="457" t="s">
        <v>653</v>
      </c>
      <c r="B77" s="458" t="s">
        <v>582</v>
      </c>
      <c r="C77" s="459" t="s">
        <v>572</v>
      </c>
    </row>
    <row r="78" spans="1:3" x14ac:dyDescent="0.25">
      <c r="A78" s="457" t="s">
        <v>654</v>
      </c>
      <c r="B78" s="458" t="s">
        <v>582</v>
      </c>
      <c r="C78" s="459" t="s">
        <v>572</v>
      </c>
    </row>
    <row r="79" spans="1:3" x14ac:dyDescent="0.25">
      <c r="A79" s="457" t="s">
        <v>655</v>
      </c>
      <c r="B79" s="458" t="s">
        <v>582</v>
      </c>
      <c r="C79" s="459" t="s">
        <v>578</v>
      </c>
    </row>
    <row r="80" spans="1:3" x14ac:dyDescent="0.25">
      <c r="A80" s="457" t="s">
        <v>656</v>
      </c>
      <c r="B80" s="458" t="s">
        <v>574</v>
      </c>
      <c r="C80" s="459" t="s">
        <v>576</v>
      </c>
    </row>
    <row r="81" spans="1:3" x14ac:dyDescent="0.25">
      <c r="A81" s="457" t="s">
        <v>657</v>
      </c>
      <c r="B81" s="458" t="s">
        <v>571</v>
      </c>
      <c r="C81" s="459" t="s">
        <v>572</v>
      </c>
    </row>
    <row r="82" spans="1:3" x14ac:dyDescent="0.25">
      <c r="A82" s="457" t="s">
        <v>658</v>
      </c>
      <c r="B82" s="458" t="s">
        <v>571</v>
      </c>
      <c r="C82" s="459" t="s">
        <v>572</v>
      </c>
    </row>
    <row r="83" spans="1:3" x14ac:dyDescent="0.25">
      <c r="A83" s="457" t="s">
        <v>659</v>
      </c>
      <c r="B83" s="458" t="s">
        <v>571</v>
      </c>
      <c r="C83" s="459" t="s">
        <v>572</v>
      </c>
    </row>
    <row r="84" spans="1:3" x14ac:dyDescent="0.25">
      <c r="A84" s="457" t="s">
        <v>660</v>
      </c>
      <c r="B84" s="458" t="s">
        <v>571</v>
      </c>
      <c r="C84" s="459" t="s">
        <v>572</v>
      </c>
    </row>
    <row r="85" spans="1:3" x14ac:dyDescent="0.25">
      <c r="A85" s="457" t="s">
        <v>661</v>
      </c>
      <c r="B85" s="458" t="s">
        <v>574</v>
      </c>
      <c r="C85" s="459" t="s">
        <v>576</v>
      </c>
    </row>
    <row r="86" spans="1:3" x14ac:dyDescent="0.25">
      <c r="A86" s="457" t="s">
        <v>662</v>
      </c>
      <c r="B86" s="458" t="s">
        <v>574</v>
      </c>
      <c r="C86" s="459" t="s">
        <v>572</v>
      </c>
    </row>
    <row r="87" spans="1:3" x14ac:dyDescent="0.25">
      <c r="A87" s="457" t="s">
        <v>663</v>
      </c>
      <c r="B87" s="458" t="s">
        <v>588</v>
      </c>
      <c r="C87" s="459" t="s">
        <v>572</v>
      </c>
    </row>
    <row r="88" spans="1:3" x14ac:dyDescent="0.25">
      <c r="A88" s="457" t="s">
        <v>664</v>
      </c>
      <c r="B88" s="458" t="s">
        <v>588</v>
      </c>
      <c r="C88" s="459" t="s">
        <v>572</v>
      </c>
    </row>
    <row r="89" spans="1:3" x14ac:dyDescent="0.25">
      <c r="A89" s="457" t="s">
        <v>665</v>
      </c>
      <c r="B89" s="458" t="s">
        <v>571</v>
      </c>
      <c r="C89" s="459" t="s">
        <v>572</v>
      </c>
    </row>
    <row r="90" spans="1:3" x14ac:dyDescent="0.25">
      <c r="A90" s="457" t="s">
        <v>666</v>
      </c>
      <c r="B90" s="458" t="s">
        <v>574</v>
      </c>
      <c r="C90" s="459" t="s">
        <v>576</v>
      </c>
    </row>
    <row r="91" spans="1:3" x14ac:dyDescent="0.25">
      <c r="A91" s="457" t="s">
        <v>667</v>
      </c>
      <c r="B91" s="458" t="s">
        <v>582</v>
      </c>
      <c r="C91" s="459" t="s">
        <v>572</v>
      </c>
    </row>
    <row r="92" spans="1:3" x14ac:dyDescent="0.25">
      <c r="A92" s="457" t="s">
        <v>668</v>
      </c>
      <c r="B92" s="458" t="s">
        <v>571</v>
      </c>
      <c r="C92" s="459" t="s">
        <v>572</v>
      </c>
    </row>
    <row r="93" spans="1:3" x14ac:dyDescent="0.25">
      <c r="A93" s="457" t="s">
        <v>669</v>
      </c>
      <c r="B93" s="458" t="s">
        <v>571</v>
      </c>
      <c r="C93" s="459" t="s">
        <v>572</v>
      </c>
    </row>
    <row r="94" spans="1:3" x14ac:dyDescent="0.25">
      <c r="A94" s="457" t="s">
        <v>670</v>
      </c>
      <c r="B94" s="458" t="s">
        <v>571</v>
      </c>
      <c r="C94" s="459" t="s">
        <v>572</v>
      </c>
    </row>
    <row r="95" spans="1:3" x14ac:dyDescent="0.25">
      <c r="A95" s="457" t="s">
        <v>671</v>
      </c>
      <c r="B95" s="458" t="s">
        <v>580</v>
      </c>
      <c r="C95" s="459" t="s">
        <v>572</v>
      </c>
    </row>
    <row r="96" spans="1:3" x14ac:dyDescent="0.25">
      <c r="A96" s="457" t="s">
        <v>672</v>
      </c>
      <c r="B96" s="458" t="s">
        <v>571</v>
      </c>
      <c r="C96" s="459" t="s">
        <v>572</v>
      </c>
    </row>
    <row r="97" spans="1:3" x14ac:dyDescent="0.25">
      <c r="A97" s="457" t="s">
        <v>673</v>
      </c>
      <c r="B97" s="458" t="s">
        <v>588</v>
      </c>
      <c r="C97" s="459" t="s">
        <v>572</v>
      </c>
    </row>
    <row r="98" spans="1:3" x14ac:dyDescent="0.25">
      <c r="A98" s="457" t="s">
        <v>674</v>
      </c>
      <c r="B98" s="458" t="s">
        <v>571</v>
      </c>
      <c r="C98" s="459" t="s">
        <v>572</v>
      </c>
    </row>
    <row r="99" spans="1:3" x14ac:dyDescent="0.25">
      <c r="A99" s="457" t="s">
        <v>675</v>
      </c>
      <c r="B99" s="458" t="s">
        <v>571</v>
      </c>
      <c r="C99" s="459" t="s">
        <v>572</v>
      </c>
    </row>
    <row r="100" spans="1:3" x14ac:dyDescent="0.25">
      <c r="A100" s="457" t="s">
        <v>676</v>
      </c>
      <c r="B100" s="458" t="s">
        <v>580</v>
      </c>
      <c r="C100" s="459" t="s">
        <v>572</v>
      </c>
    </row>
    <row r="101" spans="1:3" x14ac:dyDescent="0.25">
      <c r="A101" s="457" t="s">
        <v>677</v>
      </c>
      <c r="B101" s="458" t="s">
        <v>574</v>
      </c>
      <c r="C101" s="459" t="s">
        <v>576</v>
      </c>
    </row>
    <row r="102" spans="1:3" x14ac:dyDescent="0.25">
      <c r="A102" s="457" t="s">
        <v>678</v>
      </c>
      <c r="B102" s="458" t="s">
        <v>571</v>
      </c>
      <c r="C102" s="459" t="s">
        <v>572</v>
      </c>
    </row>
    <row r="103" spans="1:3" x14ac:dyDescent="0.25">
      <c r="A103" s="457" t="s">
        <v>679</v>
      </c>
      <c r="B103" s="458" t="s">
        <v>580</v>
      </c>
      <c r="C103" s="459" t="s">
        <v>572</v>
      </c>
    </row>
    <row r="104" spans="1:3" x14ac:dyDescent="0.25">
      <c r="A104" s="457" t="s">
        <v>680</v>
      </c>
      <c r="B104" s="458" t="s">
        <v>580</v>
      </c>
      <c r="C104" s="459" t="s">
        <v>572</v>
      </c>
    </row>
    <row r="105" spans="1:3" x14ac:dyDescent="0.25">
      <c r="A105" s="457" t="s">
        <v>681</v>
      </c>
      <c r="B105" s="458" t="s">
        <v>574</v>
      </c>
      <c r="C105" s="459" t="s">
        <v>572</v>
      </c>
    </row>
    <row r="106" spans="1:3" x14ac:dyDescent="0.25">
      <c r="A106" s="457" t="s">
        <v>682</v>
      </c>
      <c r="B106" s="458" t="s">
        <v>574</v>
      </c>
      <c r="C106" s="459" t="s">
        <v>576</v>
      </c>
    </row>
    <row r="107" spans="1:3" x14ac:dyDescent="0.25">
      <c r="A107" s="457" t="s">
        <v>683</v>
      </c>
      <c r="B107" s="458" t="s">
        <v>574</v>
      </c>
      <c r="C107" s="459" t="s">
        <v>576</v>
      </c>
    </row>
    <row r="108" spans="1:3" x14ac:dyDescent="0.25">
      <c r="A108" s="457" t="s">
        <v>684</v>
      </c>
      <c r="B108" s="458" t="s">
        <v>580</v>
      </c>
      <c r="C108" s="459" t="s">
        <v>572</v>
      </c>
    </row>
    <row r="109" spans="1:3" x14ac:dyDescent="0.25">
      <c r="A109" s="457" t="s">
        <v>685</v>
      </c>
      <c r="B109" s="458" t="s">
        <v>571</v>
      </c>
      <c r="C109" s="459" t="s">
        <v>572</v>
      </c>
    </row>
    <row r="110" spans="1:3" x14ac:dyDescent="0.25">
      <c r="A110" s="457" t="s">
        <v>686</v>
      </c>
      <c r="B110" s="458" t="s">
        <v>580</v>
      </c>
      <c r="C110" s="459" t="s">
        <v>572</v>
      </c>
    </row>
    <row r="111" spans="1:3" x14ac:dyDescent="0.25">
      <c r="A111" s="457" t="s">
        <v>687</v>
      </c>
      <c r="B111" s="458" t="s">
        <v>571</v>
      </c>
      <c r="C111" s="459" t="s">
        <v>572</v>
      </c>
    </row>
    <row r="112" spans="1:3" x14ac:dyDescent="0.25">
      <c r="A112" s="457" t="s">
        <v>688</v>
      </c>
      <c r="B112" s="458" t="s">
        <v>580</v>
      </c>
      <c r="C112" s="459" t="s">
        <v>572</v>
      </c>
    </row>
    <row r="113" spans="1:3" x14ac:dyDescent="0.25">
      <c r="A113" s="457" t="s">
        <v>689</v>
      </c>
      <c r="B113" s="458" t="s">
        <v>574</v>
      </c>
      <c r="C113" s="459" t="s">
        <v>576</v>
      </c>
    </row>
    <row r="114" spans="1:3" x14ac:dyDescent="0.25">
      <c r="A114" s="457" t="s">
        <v>690</v>
      </c>
      <c r="B114" s="458" t="s">
        <v>580</v>
      </c>
      <c r="C114" s="459" t="s">
        <v>572</v>
      </c>
    </row>
    <row r="115" spans="1:3" x14ac:dyDescent="0.25">
      <c r="A115" s="457" t="s">
        <v>691</v>
      </c>
      <c r="B115" s="458" t="s">
        <v>580</v>
      </c>
      <c r="C115" s="459" t="s">
        <v>572</v>
      </c>
    </row>
    <row r="116" spans="1:3" x14ac:dyDescent="0.25">
      <c r="A116" s="457" t="s">
        <v>692</v>
      </c>
      <c r="B116" s="458" t="s">
        <v>580</v>
      </c>
      <c r="C116" s="459" t="s">
        <v>572</v>
      </c>
    </row>
    <row r="117" spans="1:3" x14ac:dyDescent="0.25">
      <c r="A117" s="457" t="s">
        <v>693</v>
      </c>
      <c r="B117" s="458" t="s">
        <v>582</v>
      </c>
      <c r="C117" s="459" t="s">
        <v>578</v>
      </c>
    </row>
    <row r="118" spans="1:3" x14ac:dyDescent="0.25">
      <c r="A118" s="457" t="s">
        <v>694</v>
      </c>
      <c r="B118" s="458" t="s">
        <v>588</v>
      </c>
      <c r="C118" s="459" t="s">
        <v>572</v>
      </c>
    </row>
    <row r="119" spans="1:3" x14ac:dyDescent="0.25">
      <c r="A119" s="457" t="s">
        <v>695</v>
      </c>
      <c r="B119" s="458" t="s">
        <v>574</v>
      </c>
      <c r="C119" s="459" t="s">
        <v>572</v>
      </c>
    </row>
    <row r="120" spans="1:3" x14ac:dyDescent="0.25">
      <c r="A120" s="457" t="s">
        <v>696</v>
      </c>
      <c r="B120" s="458" t="s">
        <v>574</v>
      </c>
      <c r="C120" s="459" t="s">
        <v>572</v>
      </c>
    </row>
    <row r="121" spans="1:3" x14ac:dyDescent="0.25">
      <c r="A121" s="457" t="s">
        <v>697</v>
      </c>
      <c r="B121" s="458" t="s">
        <v>571</v>
      </c>
      <c r="C121" s="459" t="s">
        <v>572</v>
      </c>
    </row>
    <row r="122" spans="1:3" x14ac:dyDescent="0.25">
      <c r="A122" s="457" t="s">
        <v>698</v>
      </c>
      <c r="B122" s="458" t="s">
        <v>574</v>
      </c>
      <c r="C122" s="459" t="s">
        <v>572</v>
      </c>
    </row>
    <row r="123" spans="1:3" x14ac:dyDescent="0.25">
      <c r="A123" s="457" t="s">
        <v>699</v>
      </c>
      <c r="B123" s="458" t="s">
        <v>580</v>
      </c>
      <c r="C123" s="459" t="s">
        <v>572</v>
      </c>
    </row>
    <row r="124" spans="1:3" x14ac:dyDescent="0.25">
      <c r="A124" s="457" t="s">
        <v>700</v>
      </c>
      <c r="B124" s="458" t="s">
        <v>571</v>
      </c>
      <c r="C124" s="459" t="s">
        <v>572</v>
      </c>
    </row>
    <row r="125" spans="1:3" x14ac:dyDescent="0.25">
      <c r="A125" s="457" t="s">
        <v>701</v>
      </c>
      <c r="B125" s="458" t="s">
        <v>580</v>
      </c>
      <c r="C125" s="459" t="s">
        <v>572</v>
      </c>
    </row>
    <row r="126" spans="1:3" x14ac:dyDescent="0.25">
      <c r="A126" s="457" t="s">
        <v>702</v>
      </c>
      <c r="B126" s="458" t="s">
        <v>588</v>
      </c>
      <c r="C126" s="459" t="s">
        <v>572</v>
      </c>
    </row>
    <row r="127" spans="1:3" x14ac:dyDescent="0.25">
      <c r="A127" s="457" t="s">
        <v>703</v>
      </c>
      <c r="B127" s="458" t="s">
        <v>571</v>
      </c>
      <c r="C127" s="459" t="s">
        <v>572</v>
      </c>
    </row>
    <row r="128" spans="1:3" x14ac:dyDescent="0.25">
      <c r="A128" s="457" t="s">
        <v>704</v>
      </c>
      <c r="B128" s="458" t="s">
        <v>582</v>
      </c>
      <c r="C128" s="459" t="s">
        <v>578</v>
      </c>
    </row>
    <row r="129" spans="1:3" x14ac:dyDescent="0.25">
      <c r="A129" s="457" t="s">
        <v>705</v>
      </c>
      <c r="B129" s="458" t="s">
        <v>580</v>
      </c>
      <c r="C129" s="459" t="s">
        <v>572</v>
      </c>
    </row>
    <row r="130" spans="1:3" x14ac:dyDescent="0.25">
      <c r="A130" s="457" t="s">
        <v>706</v>
      </c>
      <c r="B130" s="458" t="s">
        <v>580</v>
      </c>
      <c r="C130" s="459" t="s">
        <v>572</v>
      </c>
    </row>
    <row r="131" spans="1:3" x14ac:dyDescent="0.25">
      <c r="A131" s="457" t="s">
        <v>707</v>
      </c>
      <c r="B131" s="458" t="s">
        <v>574</v>
      </c>
      <c r="C131" s="459" t="s">
        <v>572</v>
      </c>
    </row>
    <row r="132" spans="1:3" x14ac:dyDescent="0.25">
      <c r="A132" s="457" t="s">
        <v>708</v>
      </c>
      <c r="B132" s="458" t="s">
        <v>588</v>
      </c>
      <c r="C132" s="459" t="s">
        <v>572</v>
      </c>
    </row>
    <row r="133" spans="1:3" x14ac:dyDescent="0.25">
      <c r="A133" s="457" t="s">
        <v>709</v>
      </c>
      <c r="B133" s="458" t="s">
        <v>571</v>
      </c>
      <c r="C133" s="459" t="s">
        <v>572</v>
      </c>
    </row>
    <row r="134" spans="1:3" x14ac:dyDescent="0.25">
      <c r="A134" s="457" t="s">
        <v>710</v>
      </c>
      <c r="B134" s="458" t="s">
        <v>574</v>
      </c>
      <c r="C134" s="459" t="s">
        <v>576</v>
      </c>
    </row>
    <row r="135" spans="1:3" x14ac:dyDescent="0.25">
      <c r="A135" s="457" t="s">
        <v>711</v>
      </c>
      <c r="B135" s="458" t="s">
        <v>571</v>
      </c>
      <c r="C135" s="459" t="s">
        <v>572</v>
      </c>
    </row>
    <row r="136" spans="1:3" x14ac:dyDescent="0.25">
      <c r="A136" s="457" t="s">
        <v>712</v>
      </c>
      <c r="B136" s="458" t="s">
        <v>588</v>
      </c>
      <c r="C136" s="459" t="s">
        <v>572</v>
      </c>
    </row>
    <row r="137" spans="1:3" x14ac:dyDescent="0.25">
      <c r="A137" s="457" t="s">
        <v>713</v>
      </c>
      <c r="B137" s="458" t="s">
        <v>571</v>
      </c>
      <c r="C137" s="459" t="s">
        <v>572</v>
      </c>
    </row>
    <row r="138" spans="1:3" x14ac:dyDescent="0.25">
      <c r="A138" s="457" t="s">
        <v>714</v>
      </c>
      <c r="B138" s="458" t="s">
        <v>582</v>
      </c>
      <c r="C138" s="459" t="s">
        <v>578</v>
      </c>
    </row>
    <row r="139" spans="1:3" x14ac:dyDescent="0.25">
      <c r="A139" s="457" t="s">
        <v>715</v>
      </c>
      <c r="B139" s="458" t="s">
        <v>588</v>
      </c>
      <c r="C139" s="459" t="s">
        <v>572</v>
      </c>
    </row>
    <row r="140" spans="1:3" x14ac:dyDescent="0.25">
      <c r="A140" s="457" t="s">
        <v>716</v>
      </c>
      <c r="B140" s="458" t="s">
        <v>582</v>
      </c>
      <c r="C140" s="459" t="s">
        <v>578</v>
      </c>
    </row>
    <row r="141" spans="1:3" x14ac:dyDescent="0.25">
      <c r="A141" s="457" t="s">
        <v>717</v>
      </c>
      <c r="B141" s="458" t="s">
        <v>582</v>
      </c>
      <c r="C141" s="459" t="s">
        <v>578</v>
      </c>
    </row>
    <row r="142" spans="1:3" x14ac:dyDescent="0.25">
      <c r="A142" s="457" t="s">
        <v>718</v>
      </c>
      <c r="B142" s="458" t="s">
        <v>574</v>
      </c>
      <c r="C142" s="459" t="s">
        <v>576</v>
      </c>
    </row>
    <row r="143" spans="1:3" x14ac:dyDescent="0.25">
      <c r="A143" s="457" t="s">
        <v>719</v>
      </c>
      <c r="B143" s="458" t="s">
        <v>574</v>
      </c>
      <c r="C143" s="459" t="s">
        <v>576</v>
      </c>
    </row>
    <row r="144" spans="1:3" x14ac:dyDescent="0.25">
      <c r="A144" s="457" t="s">
        <v>720</v>
      </c>
      <c r="B144" s="458" t="s">
        <v>582</v>
      </c>
      <c r="C144" s="459" t="s">
        <v>578</v>
      </c>
    </row>
    <row r="145" spans="1:3" x14ac:dyDescent="0.25">
      <c r="A145" s="457" t="s">
        <v>721</v>
      </c>
      <c r="B145" s="458" t="s">
        <v>574</v>
      </c>
      <c r="C145" s="459" t="s">
        <v>572</v>
      </c>
    </row>
    <row r="146" spans="1:3" x14ac:dyDescent="0.25">
      <c r="A146" s="457" t="s">
        <v>722</v>
      </c>
      <c r="B146" s="458" t="s">
        <v>580</v>
      </c>
      <c r="C146" s="459" t="s">
        <v>572</v>
      </c>
    </row>
    <row r="147" spans="1:3" x14ac:dyDescent="0.25">
      <c r="A147" s="457" t="s">
        <v>723</v>
      </c>
      <c r="B147" s="458" t="s">
        <v>574</v>
      </c>
      <c r="C147" s="459" t="s">
        <v>576</v>
      </c>
    </row>
    <row r="148" spans="1:3" x14ac:dyDescent="0.25">
      <c r="A148" s="457" t="s">
        <v>724</v>
      </c>
      <c r="B148" s="458" t="s">
        <v>574</v>
      </c>
      <c r="C148" s="459" t="s">
        <v>572</v>
      </c>
    </row>
    <row r="149" spans="1:3" x14ac:dyDescent="0.25">
      <c r="A149" s="457" t="s">
        <v>725</v>
      </c>
      <c r="B149" s="458" t="s">
        <v>580</v>
      </c>
      <c r="C149" s="459" t="s">
        <v>572</v>
      </c>
    </row>
    <row r="150" spans="1:3" x14ac:dyDescent="0.25">
      <c r="A150" s="457" t="s">
        <v>726</v>
      </c>
      <c r="B150" s="458" t="s">
        <v>580</v>
      </c>
      <c r="C150" s="459" t="s">
        <v>572</v>
      </c>
    </row>
    <row r="151" spans="1:3" x14ac:dyDescent="0.25">
      <c r="A151" s="457" t="s">
        <v>727</v>
      </c>
      <c r="B151" s="458" t="s">
        <v>582</v>
      </c>
      <c r="C151" s="459" t="s">
        <v>578</v>
      </c>
    </row>
    <row r="152" spans="1:3" x14ac:dyDescent="0.25">
      <c r="A152" s="457" t="s">
        <v>728</v>
      </c>
      <c r="B152" s="458" t="s">
        <v>580</v>
      </c>
      <c r="C152" s="459" t="s">
        <v>572</v>
      </c>
    </row>
    <row r="153" spans="1:3" x14ac:dyDescent="0.25">
      <c r="A153" s="457" t="s">
        <v>729</v>
      </c>
      <c r="B153" s="458" t="s">
        <v>580</v>
      </c>
      <c r="C153" s="459" t="s">
        <v>572</v>
      </c>
    </row>
    <row r="154" spans="1:3" x14ac:dyDescent="0.25">
      <c r="A154" s="457" t="s">
        <v>730</v>
      </c>
      <c r="B154" s="458" t="s">
        <v>574</v>
      </c>
      <c r="C154" s="459" t="s">
        <v>576</v>
      </c>
    </row>
    <row r="155" spans="1:3" x14ac:dyDescent="0.25">
      <c r="A155" s="457" t="s">
        <v>731</v>
      </c>
      <c r="B155" s="458" t="s">
        <v>574</v>
      </c>
      <c r="C155" s="459" t="s">
        <v>572</v>
      </c>
    </row>
    <row r="156" spans="1:3" x14ac:dyDescent="0.25">
      <c r="A156" s="457" t="s">
        <v>732</v>
      </c>
      <c r="B156" s="458" t="s">
        <v>588</v>
      </c>
      <c r="C156" s="459" t="s">
        <v>572</v>
      </c>
    </row>
    <row r="157" spans="1:3" x14ac:dyDescent="0.25">
      <c r="A157" s="457" t="s">
        <v>733</v>
      </c>
      <c r="B157" s="458" t="s">
        <v>582</v>
      </c>
      <c r="C157" s="459" t="s">
        <v>572</v>
      </c>
    </row>
    <row r="158" spans="1:3" x14ac:dyDescent="0.25">
      <c r="A158" s="457" t="s">
        <v>734</v>
      </c>
      <c r="B158" s="458" t="s">
        <v>574</v>
      </c>
      <c r="C158" s="459" t="s">
        <v>572</v>
      </c>
    </row>
    <row r="159" spans="1:3" x14ac:dyDescent="0.25">
      <c r="A159" s="457" t="s">
        <v>735</v>
      </c>
      <c r="B159" s="458" t="s">
        <v>582</v>
      </c>
      <c r="C159" s="459" t="s">
        <v>572</v>
      </c>
    </row>
    <row r="160" spans="1:3" x14ac:dyDescent="0.25">
      <c r="A160" s="457" t="s">
        <v>736</v>
      </c>
      <c r="B160" s="458" t="s">
        <v>582</v>
      </c>
      <c r="C160" s="459" t="s">
        <v>572</v>
      </c>
    </row>
    <row r="161" spans="1:3" x14ac:dyDescent="0.25">
      <c r="A161" s="457" t="s">
        <v>737</v>
      </c>
      <c r="B161" s="458" t="s">
        <v>580</v>
      </c>
      <c r="C161" s="459" t="s">
        <v>572</v>
      </c>
    </row>
    <row r="162" spans="1:3" x14ac:dyDescent="0.25">
      <c r="A162" s="457" t="s">
        <v>738</v>
      </c>
      <c r="B162" s="458" t="s">
        <v>580</v>
      </c>
      <c r="C162" s="459" t="s">
        <v>572</v>
      </c>
    </row>
    <row r="163" spans="1:3" x14ac:dyDescent="0.25">
      <c r="A163" s="457" t="s">
        <v>739</v>
      </c>
      <c r="B163" s="458" t="s">
        <v>574</v>
      </c>
      <c r="C163" s="459" t="s">
        <v>572</v>
      </c>
    </row>
    <row r="164" spans="1:3" x14ac:dyDescent="0.25">
      <c r="A164" s="457" t="s">
        <v>740</v>
      </c>
      <c r="B164" s="458" t="s">
        <v>580</v>
      </c>
      <c r="C164" s="459" t="s">
        <v>572</v>
      </c>
    </row>
    <row r="165" spans="1:3" x14ac:dyDescent="0.25">
      <c r="A165" s="457" t="s">
        <v>741</v>
      </c>
      <c r="B165" s="458" t="s">
        <v>580</v>
      </c>
      <c r="C165" s="459" t="s">
        <v>572</v>
      </c>
    </row>
    <row r="166" spans="1:3" x14ac:dyDescent="0.25">
      <c r="A166" s="457" t="s">
        <v>742</v>
      </c>
      <c r="B166" s="458" t="s">
        <v>571</v>
      </c>
      <c r="C166" s="459" t="s">
        <v>572</v>
      </c>
    </row>
    <row r="167" spans="1:3" x14ac:dyDescent="0.25">
      <c r="A167" s="457" t="s">
        <v>743</v>
      </c>
      <c r="B167" s="458" t="s">
        <v>571</v>
      </c>
      <c r="C167" s="459" t="s">
        <v>572</v>
      </c>
    </row>
    <row r="168" spans="1:3" x14ac:dyDescent="0.25">
      <c r="A168" s="457" t="s">
        <v>744</v>
      </c>
      <c r="B168" s="458" t="s">
        <v>580</v>
      </c>
      <c r="C168" s="459" t="s">
        <v>572</v>
      </c>
    </row>
    <row r="169" spans="1:3" x14ac:dyDescent="0.25">
      <c r="A169" s="457" t="s">
        <v>745</v>
      </c>
      <c r="B169" s="458" t="s">
        <v>571</v>
      </c>
      <c r="C169" s="459" t="s">
        <v>572</v>
      </c>
    </row>
    <row r="170" spans="1:3" x14ac:dyDescent="0.25">
      <c r="A170" s="457" t="s">
        <v>746</v>
      </c>
      <c r="B170" s="458" t="s">
        <v>580</v>
      </c>
      <c r="C170" s="459" t="s">
        <v>572</v>
      </c>
    </row>
    <row r="171" spans="1:3" x14ac:dyDescent="0.25">
      <c r="A171" s="457" t="s">
        <v>747</v>
      </c>
      <c r="B171" s="458" t="s">
        <v>580</v>
      </c>
      <c r="C171" s="459" t="s">
        <v>572</v>
      </c>
    </row>
    <row r="172" spans="1:3" x14ac:dyDescent="0.25">
      <c r="A172" s="457" t="s">
        <v>748</v>
      </c>
      <c r="B172" s="458" t="s">
        <v>580</v>
      </c>
      <c r="C172" s="459" t="s">
        <v>572</v>
      </c>
    </row>
    <row r="173" spans="1:3" x14ac:dyDescent="0.25">
      <c r="A173" s="457" t="s">
        <v>749</v>
      </c>
      <c r="B173" s="458" t="s">
        <v>580</v>
      </c>
      <c r="C173" s="459" t="s">
        <v>572</v>
      </c>
    </row>
    <row r="174" spans="1:3" x14ac:dyDescent="0.25">
      <c r="A174" s="457" t="s">
        <v>750</v>
      </c>
      <c r="B174" s="458" t="s">
        <v>574</v>
      </c>
      <c r="C174" s="459" t="s">
        <v>576</v>
      </c>
    </row>
    <row r="175" spans="1:3" x14ac:dyDescent="0.25">
      <c r="A175" s="457" t="s">
        <v>751</v>
      </c>
      <c r="B175" s="458" t="s">
        <v>574</v>
      </c>
      <c r="C175" s="459" t="s">
        <v>572</v>
      </c>
    </row>
    <row r="176" spans="1:3" x14ac:dyDescent="0.25">
      <c r="A176" s="457" t="s">
        <v>752</v>
      </c>
      <c r="B176" s="458" t="s">
        <v>582</v>
      </c>
      <c r="C176" s="459" t="s">
        <v>572</v>
      </c>
    </row>
    <row r="177" spans="1:3" x14ac:dyDescent="0.25">
      <c r="A177" s="457" t="s">
        <v>753</v>
      </c>
      <c r="B177" s="458" t="s">
        <v>571</v>
      </c>
      <c r="C177" s="459" t="s">
        <v>572</v>
      </c>
    </row>
    <row r="178" spans="1:3" x14ac:dyDescent="0.25">
      <c r="A178" s="457" t="s">
        <v>754</v>
      </c>
      <c r="B178" s="458" t="s">
        <v>571</v>
      </c>
      <c r="C178" s="459" t="s">
        <v>572</v>
      </c>
    </row>
    <row r="179" spans="1:3" x14ac:dyDescent="0.25">
      <c r="A179" s="457" t="s">
        <v>755</v>
      </c>
      <c r="B179" s="458" t="s">
        <v>580</v>
      </c>
      <c r="C179" s="459" t="s">
        <v>572</v>
      </c>
    </row>
    <row r="180" spans="1:3" x14ac:dyDescent="0.25">
      <c r="A180" s="457" t="s">
        <v>756</v>
      </c>
      <c r="B180" s="458" t="s">
        <v>571</v>
      </c>
      <c r="C180" s="459" t="s">
        <v>572</v>
      </c>
    </row>
    <row r="181" spans="1:3" x14ac:dyDescent="0.25">
      <c r="A181" s="457" t="s">
        <v>757</v>
      </c>
      <c r="B181" s="458" t="s">
        <v>571</v>
      </c>
      <c r="C181" s="459" t="s">
        <v>572</v>
      </c>
    </row>
    <row r="182" spans="1:3" x14ac:dyDescent="0.25">
      <c r="A182" s="457" t="s">
        <v>758</v>
      </c>
      <c r="B182" s="458" t="s">
        <v>580</v>
      </c>
      <c r="C182" s="459" t="s">
        <v>572</v>
      </c>
    </row>
    <row r="183" spans="1:3" x14ac:dyDescent="0.25">
      <c r="A183" s="457" t="s">
        <v>759</v>
      </c>
      <c r="B183" s="458" t="s">
        <v>588</v>
      </c>
      <c r="C183" s="459" t="s">
        <v>572</v>
      </c>
    </row>
    <row r="184" spans="1:3" x14ac:dyDescent="0.25">
      <c r="A184" s="457" t="s">
        <v>760</v>
      </c>
      <c r="B184" s="458" t="s">
        <v>582</v>
      </c>
      <c r="C184" s="459" t="s">
        <v>572</v>
      </c>
    </row>
    <row r="185" spans="1:3" x14ac:dyDescent="0.25">
      <c r="A185" s="457" t="s">
        <v>761</v>
      </c>
      <c r="B185" s="458" t="s">
        <v>580</v>
      </c>
      <c r="C185" s="459" t="s">
        <v>572</v>
      </c>
    </row>
    <row r="186" spans="1:3" x14ac:dyDescent="0.25">
      <c r="A186" s="457" t="s">
        <v>762</v>
      </c>
      <c r="B186" s="458" t="s">
        <v>571</v>
      </c>
      <c r="C186" s="459" t="s">
        <v>572</v>
      </c>
    </row>
    <row r="187" spans="1:3" x14ac:dyDescent="0.25">
      <c r="A187" s="457" t="s">
        <v>763</v>
      </c>
      <c r="B187" s="458" t="s">
        <v>571</v>
      </c>
      <c r="C187" s="459" t="s">
        <v>572</v>
      </c>
    </row>
    <row r="188" spans="1:3" x14ac:dyDescent="0.25">
      <c r="A188" s="457" t="s">
        <v>764</v>
      </c>
      <c r="B188" s="458" t="s">
        <v>588</v>
      </c>
      <c r="C188" s="459" t="s">
        <v>572</v>
      </c>
    </row>
    <row r="189" spans="1:3" x14ac:dyDescent="0.25">
      <c r="A189" s="457" t="s">
        <v>765</v>
      </c>
      <c r="B189" s="458" t="s">
        <v>574</v>
      </c>
      <c r="C189" s="459" t="s">
        <v>572</v>
      </c>
    </row>
    <row r="190" spans="1:3" x14ac:dyDescent="0.25">
      <c r="A190" s="457" t="s">
        <v>766</v>
      </c>
      <c r="B190" s="458" t="s">
        <v>580</v>
      </c>
      <c r="C190" s="459" t="s">
        <v>572</v>
      </c>
    </row>
    <row r="191" spans="1:3" x14ac:dyDescent="0.25">
      <c r="A191" s="457" t="s">
        <v>767</v>
      </c>
      <c r="B191" s="458" t="s">
        <v>582</v>
      </c>
      <c r="C191" s="459" t="s">
        <v>578</v>
      </c>
    </row>
    <row r="192" spans="1:3" x14ac:dyDescent="0.25">
      <c r="A192" s="457" t="s">
        <v>768</v>
      </c>
      <c r="B192" s="458" t="s">
        <v>571</v>
      </c>
      <c r="C192" s="459" t="s">
        <v>572</v>
      </c>
    </row>
    <row r="193" spans="1:3" x14ac:dyDescent="0.25">
      <c r="A193" s="457" t="s">
        <v>769</v>
      </c>
      <c r="B193" s="458" t="s">
        <v>588</v>
      </c>
      <c r="C193" s="459" t="s">
        <v>572</v>
      </c>
    </row>
    <row r="194" spans="1:3" x14ac:dyDescent="0.25">
      <c r="A194" s="457" t="s">
        <v>770</v>
      </c>
      <c r="B194" s="458" t="s">
        <v>574</v>
      </c>
      <c r="C194" s="459" t="s">
        <v>572</v>
      </c>
    </row>
    <row r="195" spans="1:3" x14ac:dyDescent="0.25">
      <c r="A195" s="457" t="s">
        <v>771</v>
      </c>
      <c r="B195" s="458" t="s">
        <v>582</v>
      </c>
      <c r="C195" s="459" t="s">
        <v>578</v>
      </c>
    </row>
    <row r="196" spans="1:3" x14ac:dyDescent="0.25">
      <c r="A196" s="457" t="s">
        <v>772</v>
      </c>
      <c r="B196" s="458" t="s">
        <v>571</v>
      </c>
      <c r="C196" s="459" t="s">
        <v>572</v>
      </c>
    </row>
    <row r="197" spans="1:3" x14ac:dyDescent="0.25">
      <c r="A197" s="457" t="s">
        <v>773</v>
      </c>
      <c r="B197" s="458" t="s">
        <v>571</v>
      </c>
      <c r="C197" s="459" t="s">
        <v>572</v>
      </c>
    </row>
    <row r="198" spans="1:3" x14ac:dyDescent="0.25">
      <c r="A198" s="457" t="s">
        <v>774</v>
      </c>
      <c r="B198" s="458" t="s">
        <v>580</v>
      </c>
      <c r="C198" s="459" t="s">
        <v>572</v>
      </c>
    </row>
    <row r="199" spans="1:3" x14ac:dyDescent="0.25">
      <c r="A199" s="457" t="s">
        <v>775</v>
      </c>
      <c r="B199" s="458" t="s">
        <v>580</v>
      </c>
      <c r="C199" s="459" t="s">
        <v>572</v>
      </c>
    </row>
    <row r="200" spans="1:3" ht="15.75" thickBot="1" x14ac:dyDescent="0.3">
      <c r="A200" s="460" t="s">
        <v>776</v>
      </c>
      <c r="B200" s="461" t="s">
        <v>580</v>
      </c>
      <c r="C200" s="462" t="s">
        <v>572</v>
      </c>
    </row>
  </sheetData>
  <sheetProtection algorithmName="SHA-512" hashValue="XbrG0MJP8fyeydG6wff793cd7OcLwlqfEycViRZF0CE2/7+dy/E1Uom343yLlBJI/6whe8XW9qUS+O+x2ggxaA==" saltValue="3DwSoxJ5x/N16SLqBlxUUQ==" spinCount="100000" sheet="1" objects="1" scenarios="1"/>
  <mergeCells count="3">
    <mergeCell ref="E4:K7"/>
    <mergeCell ref="E9:K12"/>
    <mergeCell ref="E3: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74"/>
  <sheetViews>
    <sheetView workbookViewId="0"/>
  </sheetViews>
  <sheetFormatPr baseColWidth="10" defaultRowHeight="12.75" x14ac:dyDescent="0.2"/>
  <cols>
    <col min="6" max="6" width="12.28515625" customWidth="1"/>
    <col min="9" max="9" width="20.140625" bestFit="1" customWidth="1"/>
  </cols>
  <sheetData>
    <row r="3" spans="2:10" ht="22.5" customHeight="1" x14ac:dyDescent="0.2">
      <c r="B3" s="420" t="s">
        <v>777</v>
      </c>
      <c r="D3" s="713" t="s">
        <v>778</v>
      </c>
      <c r="E3" s="714"/>
      <c r="F3" s="421" t="s">
        <v>779</v>
      </c>
      <c r="G3" s="420" t="s">
        <v>780</v>
      </c>
      <c r="I3" s="435" t="s">
        <v>840</v>
      </c>
      <c r="J3" s="436" t="s">
        <v>276</v>
      </c>
    </row>
    <row r="4" spans="2:10" ht="12.75" customHeight="1" x14ac:dyDescent="0.2">
      <c r="B4" s="422">
        <v>1970</v>
      </c>
      <c r="D4" s="711" t="s">
        <v>781</v>
      </c>
      <c r="E4" s="712"/>
      <c r="F4" s="423">
        <v>55</v>
      </c>
      <c r="G4" s="424">
        <v>5</v>
      </c>
      <c r="I4" s="435" t="s">
        <v>841</v>
      </c>
      <c r="J4" s="436" t="s">
        <v>336</v>
      </c>
    </row>
    <row r="5" spans="2:10" ht="12.75" customHeight="1" x14ac:dyDescent="0.2">
      <c r="B5" s="422">
        <v>1971</v>
      </c>
      <c r="D5" s="711" t="s">
        <v>782</v>
      </c>
      <c r="E5" s="712"/>
      <c r="F5" s="423">
        <v>54</v>
      </c>
      <c r="G5" s="424">
        <v>5</v>
      </c>
      <c r="I5" s="435" t="s">
        <v>842</v>
      </c>
      <c r="J5" s="436" t="s">
        <v>505</v>
      </c>
    </row>
    <row r="6" spans="2:10" ht="12.75" customHeight="1" x14ac:dyDescent="0.2">
      <c r="B6" s="422">
        <v>1972</v>
      </c>
      <c r="D6" s="711" t="s">
        <v>783</v>
      </c>
      <c r="E6" s="712"/>
      <c r="F6" s="423">
        <v>53</v>
      </c>
      <c r="G6" s="424">
        <v>5</v>
      </c>
    </row>
    <row r="7" spans="2:10" ht="12.75" customHeight="1" x14ac:dyDescent="0.2">
      <c r="B7" s="422">
        <v>1973</v>
      </c>
      <c r="D7" s="711" t="s">
        <v>784</v>
      </c>
      <c r="E7" s="712"/>
      <c r="F7" s="423">
        <v>52</v>
      </c>
      <c r="G7" s="424">
        <v>5</v>
      </c>
    </row>
    <row r="8" spans="2:10" ht="12.75" customHeight="1" x14ac:dyDescent="0.2">
      <c r="B8" s="422">
        <v>1974</v>
      </c>
      <c r="D8" s="711" t="s">
        <v>785</v>
      </c>
      <c r="E8" s="712"/>
      <c r="F8" s="423">
        <v>51</v>
      </c>
      <c r="G8" s="424">
        <v>5</v>
      </c>
    </row>
    <row r="9" spans="2:10" ht="12.75" customHeight="1" x14ac:dyDescent="0.2">
      <c r="B9" s="422">
        <v>1975</v>
      </c>
      <c r="D9" s="711" t="s">
        <v>786</v>
      </c>
      <c r="E9" s="712"/>
      <c r="F9" s="423">
        <v>50</v>
      </c>
      <c r="G9" s="424">
        <v>5</v>
      </c>
    </row>
    <row r="10" spans="2:10" ht="12.75" customHeight="1" x14ac:dyDescent="0.2">
      <c r="B10" s="422">
        <v>1976</v>
      </c>
      <c r="D10" s="711" t="s">
        <v>787</v>
      </c>
      <c r="E10" s="712"/>
      <c r="F10" s="423">
        <v>49</v>
      </c>
      <c r="G10" s="424">
        <v>5</v>
      </c>
    </row>
    <row r="11" spans="2:10" ht="12.75" customHeight="1" x14ac:dyDescent="0.2">
      <c r="B11" s="422">
        <v>1977</v>
      </c>
      <c r="D11" s="711" t="s">
        <v>788</v>
      </c>
      <c r="E11" s="712"/>
      <c r="F11" s="423">
        <v>48</v>
      </c>
      <c r="G11" s="424">
        <v>5</v>
      </c>
    </row>
    <row r="12" spans="2:10" ht="12.75" customHeight="1" x14ac:dyDescent="0.2">
      <c r="B12" s="422">
        <v>1978</v>
      </c>
      <c r="D12" s="711" t="s">
        <v>789</v>
      </c>
      <c r="E12" s="712"/>
      <c r="F12" s="423">
        <v>47</v>
      </c>
      <c r="G12" s="424">
        <v>5</v>
      </c>
    </row>
    <row r="13" spans="2:10" ht="12.75" customHeight="1" x14ac:dyDescent="0.2">
      <c r="B13" s="422">
        <v>1979</v>
      </c>
      <c r="D13" s="711" t="s">
        <v>790</v>
      </c>
      <c r="E13" s="712"/>
      <c r="F13" s="423">
        <v>46</v>
      </c>
      <c r="G13" s="424">
        <v>5</v>
      </c>
    </row>
    <row r="14" spans="2:10" ht="12.75" customHeight="1" x14ac:dyDescent="0.2">
      <c r="B14" s="422">
        <v>1980</v>
      </c>
      <c r="D14" s="711" t="s">
        <v>791</v>
      </c>
      <c r="E14" s="712"/>
      <c r="F14" s="423">
        <v>45</v>
      </c>
      <c r="G14" s="424">
        <v>5</v>
      </c>
    </row>
    <row r="15" spans="2:10" ht="12.75" customHeight="1" x14ac:dyDescent="0.2">
      <c r="B15" s="422">
        <v>1981</v>
      </c>
      <c r="D15" s="711" t="s">
        <v>792</v>
      </c>
      <c r="E15" s="712"/>
      <c r="F15" s="423">
        <v>44</v>
      </c>
      <c r="G15" s="424">
        <v>5</v>
      </c>
    </row>
    <row r="16" spans="2:10" ht="12.75" customHeight="1" x14ac:dyDescent="0.2">
      <c r="B16" s="422">
        <v>1982</v>
      </c>
      <c r="D16" s="711" t="s">
        <v>793</v>
      </c>
      <c r="E16" s="712"/>
      <c r="F16" s="423">
        <v>43</v>
      </c>
      <c r="G16" s="424">
        <v>5</v>
      </c>
    </row>
    <row r="17" spans="2:7" ht="12.75" customHeight="1" x14ac:dyDescent="0.2">
      <c r="B17" s="422">
        <v>1983</v>
      </c>
      <c r="D17" s="711" t="s">
        <v>794</v>
      </c>
      <c r="E17" s="712"/>
      <c r="F17" s="423">
        <v>42</v>
      </c>
      <c r="G17" s="424">
        <v>5</v>
      </c>
    </row>
    <row r="18" spans="2:7" ht="12.75" customHeight="1" x14ac:dyDescent="0.2">
      <c r="B18" s="422">
        <v>1984</v>
      </c>
      <c r="D18" s="711" t="s">
        <v>795</v>
      </c>
      <c r="E18" s="712"/>
      <c r="F18" s="423">
        <v>41</v>
      </c>
      <c r="G18" s="424">
        <v>5</v>
      </c>
    </row>
    <row r="19" spans="2:7" ht="12.75" customHeight="1" x14ac:dyDescent="0.2">
      <c r="B19" s="422">
        <v>1985</v>
      </c>
      <c r="D19" s="711" t="s">
        <v>796</v>
      </c>
      <c r="E19" s="712"/>
      <c r="F19" s="423">
        <v>40</v>
      </c>
      <c r="G19" s="424">
        <v>5</v>
      </c>
    </row>
    <row r="20" spans="2:7" ht="12.75" customHeight="1" x14ac:dyDescent="0.2">
      <c r="B20" s="422">
        <v>1986</v>
      </c>
      <c r="D20" s="711" t="s">
        <v>797</v>
      </c>
      <c r="E20" s="712"/>
      <c r="F20" s="423">
        <v>39</v>
      </c>
      <c r="G20" s="424">
        <v>5</v>
      </c>
    </row>
    <row r="21" spans="2:7" ht="12.75" customHeight="1" x14ac:dyDescent="0.2">
      <c r="B21" s="422">
        <v>1987</v>
      </c>
      <c r="D21" s="711" t="s">
        <v>798</v>
      </c>
      <c r="E21" s="712"/>
      <c r="F21" s="423">
        <v>38</v>
      </c>
      <c r="G21" s="424">
        <v>5</v>
      </c>
    </row>
    <row r="22" spans="2:7" ht="12.75" customHeight="1" x14ac:dyDescent="0.2">
      <c r="B22" s="422">
        <v>1988</v>
      </c>
      <c r="D22" s="711" t="s">
        <v>799</v>
      </c>
      <c r="E22" s="712"/>
      <c r="F22" s="423">
        <v>37</v>
      </c>
      <c r="G22" s="424">
        <v>5</v>
      </c>
    </row>
    <row r="23" spans="2:7" ht="12.75" customHeight="1" x14ac:dyDescent="0.2">
      <c r="B23" s="422">
        <v>1989</v>
      </c>
      <c r="D23" s="711" t="s">
        <v>800</v>
      </c>
      <c r="E23" s="712"/>
      <c r="F23" s="423">
        <v>36</v>
      </c>
      <c r="G23" s="424">
        <v>5</v>
      </c>
    </row>
    <row r="24" spans="2:7" ht="12.75" customHeight="1" x14ac:dyDescent="0.2">
      <c r="B24" s="422">
        <v>1990</v>
      </c>
      <c r="D24" s="711" t="s">
        <v>801</v>
      </c>
      <c r="E24" s="712"/>
      <c r="F24" s="423">
        <v>35</v>
      </c>
      <c r="G24" s="424">
        <v>5</v>
      </c>
    </row>
    <row r="25" spans="2:7" ht="12.75" customHeight="1" x14ac:dyDescent="0.2">
      <c r="B25" s="422">
        <v>1991</v>
      </c>
      <c r="D25" s="711" t="s">
        <v>802</v>
      </c>
      <c r="E25" s="712"/>
      <c r="F25" s="423">
        <v>34</v>
      </c>
      <c r="G25" s="424">
        <v>5</v>
      </c>
    </row>
    <row r="26" spans="2:7" ht="12.75" customHeight="1" x14ac:dyDescent="0.2">
      <c r="B26" s="422">
        <v>1992</v>
      </c>
      <c r="D26" s="711" t="s">
        <v>803</v>
      </c>
      <c r="E26" s="712"/>
      <c r="F26" s="423">
        <v>33</v>
      </c>
      <c r="G26" s="424">
        <v>5</v>
      </c>
    </row>
    <row r="27" spans="2:7" ht="12.75" customHeight="1" x14ac:dyDescent="0.2">
      <c r="B27" s="422">
        <v>1993</v>
      </c>
      <c r="D27" s="711" t="s">
        <v>804</v>
      </c>
      <c r="E27" s="712"/>
      <c r="F27" s="423">
        <v>32</v>
      </c>
      <c r="G27" s="424">
        <v>5</v>
      </c>
    </row>
    <row r="28" spans="2:7" ht="12.75" customHeight="1" x14ac:dyDescent="0.2">
      <c r="B28" s="422">
        <v>1994</v>
      </c>
      <c r="D28" s="711" t="s">
        <v>805</v>
      </c>
      <c r="E28" s="712"/>
      <c r="F28" s="423">
        <v>31</v>
      </c>
      <c r="G28" s="424">
        <v>5</v>
      </c>
    </row>
    <row r="29" spans="2:7" ht="12.75" customHeight="1" x14ac:dyDescent="0.2">
      <c r="B29" s="422">
        <v>1995</v>
      </c>
      <c r="D29" s="711" t="s">
        <v>806</v>
      </c>
      <c r="E29" s="712"/>
      <c r="F29" s="423">
        <v>30</v>
      </c>
      <c r="G29" s="424">
        <v>5</v>
      </c>
    </row>
    <row r="30" spans="2:7" ht="12.75" customHeight="1" x14ac:dyDescent="0.2">
      <c r="B30" s="422">
        <v>1996</v>
      </c>
      <c r="D30" s="711" t="s">
        <v>807</v>
      </c>
      <c r="E30" s="712"/>
      <c r="F30" s="423">
        <v>29</v>
      </c>
      <c r="G30" s="424">
        <v>5</v>
      </c>
    </row>
    <row r="31" spans="2:7" ht="12.75" customHeight="1" x14ac:dyDescent="0.2">
      <c r="B31" s="422">
        <v>1997</v>
      </c>
      <c r="D31" s="711" t="s">
        <v>808</v>
      </c>
      <c r="E31" s="712"/>
      <c r="F31" s="423">
        <v>28</v>
      </c>
      <c r="G31" s="424">
        <v>5</v>
      </c>
    </row>
    <row r="32" spans="2:7" ht="12.75" customHeight="1" x14ac:dyDescent="0.2">
      <c r="B32" s="422">
        <v>1998</v>
      </c>
      <c r="D32" s="711" t="s">
        <v>809</v>
      </c>
      <c r="E32" s="712"/>
      <c r="F32" s="423">
        <v>27</v>
      </c>
      <c r="G32" s="424">
        <v>5</v>
      </c>
    </row>
    <row r="33" spans="2:7" ht="12.75" customHeight="1" x14ac:dyDescent="0.2">
      <c r="B33" s="422">
        <v>1999</v>
      </c>
      <c r="D33" s="711" t="s">
        <v>810</v>
      </c>
      <c r="E33" s="712"/>
      <c r="F33" s="423">
        <v>26</v>
      </c>
      <c r="G33" s="424">
        <v>5</v>
      </c>
    </row>
    <row r="34" spans="2:7" ht="12.75" customHeight="1" x14ac:dyDescent="0.2">
      <c r="B34" s="422">
        <v>2000</v>
      </c>
      <c r="D34" s="711" t="s">
        <v>811</v>
      </c>
      <c r="E34" s="712"/>
      <c r="F34" s="423">
        <v>25</v>
      </c>
      <c r="G34" s="424">
        <v>5</v>
      </c>
    </row>
    <row r="35" spans="2:7" ht="12.75" customHeight="1" x14ac:dyDescent="0.2">
      <c r="B35" s="422">
        <v>2001</v>
      </c>
      <c r="D35" s="711" t="s">
        <v>812</v>
      </c>
      <c r="E35" s="712"/>
      <c r="F35" s="423">
        <v>24</v>
      </c>
      <c r="G35" s="424">
        <v>5</v>
      </c>
    </row>
    <row r="36" spans="2:7" ht="12.75" customHeight="1" x14ac:dyDescent="0.2">
      <c r="B36" s="422">
        <v>2002</v>
      </c>
      <c r="D36" s="711" t="s">
        <v>813</v>
      </c>
      <c r="E36" s="712"/>
      <c r="F36" s="423">
        <v>23</v>
      </c>
      <c r="G36" s="424">
        <v>5</v>
      </c>
    </row>
    <row r="37" spans="2:7" ht="12.75" customHeight="1" x14ac:dyDescent="0.2">
      <c r="B37" s="422">
        <v>2003</v>
      </c>
      <c r="D37" s="711" t="s">
        <v>814</v>
      </c>
      <c r="E37" s="712"/>
      <c r="F37" s="423">
        <v>22</v>
      </c>
      <c r="G37" s="424">
        <v>5</v>
      </c>
    </row>
    <row r="38" spans="2:7" ht="12.75" customHeight="1" x14ac:dyDescent="0.2">
      <c r="B38" s="422">
        <v>2004</v>
      </c>
      <c r="D38" s="711" t="s">
        <v>815</v>
      </c>
      <c r="E38" s="712"/>
      <c r="F38" s="423">
        <v>21</v>
      </c>
      <c r="G38" s="424">
        <v>5</v>
      </c>
    </row>
    <row r="39" spans="2:7" ht="12.75" customHeight="1" x14ac:dyDescent="0.2">
      <c r="B39" s="422">
        <v>2005</v>
      </c>
      <c r="D39" s="711" t="s">
        <v>816</v>
      </c>
      <c r="E39" s="712"/>
      <c r="F39" s="423">
        <v>20</v>
      </c>
      <c r="G39" s="424">
        <v>5</v>
      </c>
    </row>
    <row r="40" spans="2:7" ht="12.75" customHeight="1" x14ac:dyDescent="0.2">
      <c r="B40" s="422">
        <v>2006</v>
      </c>
      <c r="D40" s="711" t="s">
        <v>817</v>
      </c>
      <c r="E40" s="712"/>
      <c r="F40" s="423">
        <v>19</v>
      </c>
      <c r="G40" s="424">
        <v>5</v>
      </c>
    </row>
    <row r="41" spans="2:7" ht="12.75" customHeight="1" x14ac:dyDescent="0.2">
      <c r="B41" s="422">
        <v>2007</v>
      </c>
      <c r="D41" s="711" t="s">
        <v>818</v>
      </c>
      <c r="E41" s="712"/>
      <c r="F41" s="423">
        <v>18</v>
      </c>
      <c r="G41" s="424">
        <v>5</v>
      </c>
    </row>
    <row r="42" spans="2:7" ht="12.75" customHeight="1" x14ac:dyDescent="0.2">
      <c r="B42" s="422">
        <v>2008</v>
      </c>
      <c r="D42" s="711" t="s">
        <v>819</v>
      </c>
      <c r="E42" s="712"/>
      <c r="F42" s="423">
        <v>17</v>
      </c>
      <c r="G42" s="424">
        <v>5</v>
      </c>
    </row>
    <row r="43" spans="2:7" ht="12.75" customHeight="1" x14ac:dyDescent="0.2">
      <c r="B43" s="422">
        <v>2009</v>
      </c>
      <c r="D43" s="711" t="s">
        <v>820</v>
      </c>
      <c r="E43" s="712"/>
      <c r="F43" s="423">
        <v>16</v>
      </c>
      <c r="G43" s="424">
        <v>5</v>
      </c>
    </row>
    <row r="44" spans="2:7" ht="12.75" customHeight="1" x14ac:dyDescent="0.2">
      <c r="B44" s="422">
        <v>2010</v>
      </c>
      <c r="D44" s="711" t="s">
        <v>821</v>
      </c>
      <c r="E44" s="712"/>
      <c r="F44" s="423">
        <v>15</v>
      </c>
      <c r="G44" s="424">
        <v>4</v>
      </c>
    </row>
    <row r="45" spans="2:7" ht="12.75" customHeight="1" x14ac:dyDescent="0.2">
      <c r="B45" s="422">
        <v>2011</v>
      </c>
      <c r="D45" s="711" t="s">
        <v>822</v>
      </c>
      <c r="E45" s="712"/>
      <c r="F45" s="425">
        <v>14</v>
      </c>
      <c r="G45" s="424">
        <v>4</v>
      </c>
    </row>
    <row r="46" spans="2:7" ht="12.75" customHeight="1" x14ac:dyDescent="0.2">
      <c r="B46" s="422">
        <v>2012</v>
      </c>
      <c r="D46" s="711" t="s">
        <v>823</v>
      </c>
      <c r="E46" s="712"/>
      <c r="F46" s="423">
        <v>13</v>
      </c>
      <c r="G46" s="424">
        <v>4</v>
      </c>
    </row>
    <row r="47" spans="2:7" ht="12.75" customHeight="1" x14ac:dyDescent="0.2">
      <c r="B47" s="422">
        <v>2013</v>
      </c>
      <c r="D47" s="711" t="s">
        <v>824</v>
      </c>
      <c r="E47" s="712"/>
      <c r="F47" s="425">
        <v>12</v>
      </c>
      <c r="G47" s="424">
        <v>4</v>
      </c>
    </row>
    <row r="48" spans="2:7" ht="12.75" customHeight="1" x14ac:dyDescent="0.2">
      <c r="B48" s="422">
        <v>2014</v>
      </c>
      <c r="D48" s="711" t="s">
        <v>825</v>
      </c>
      <c r="E48" s="712"/>
      <c r="F48" s="423">
        <v>11</v>
      </c>
      <c r="G48" s="424">
        <v>4</v>
      </c>
    </row>
    <row r="49" spans="2:7" ht="12.75" customHeight="1" x14ac:dyDescent="0.2">
      <c r="B49" s="422">
        <v>2015</v>
      </c>
      <c r="D49" s="711" t="s">
        <v>826</v>
      </c>
      <c r="E49" s="712"/>
      <c r="F49" s="425">
        <v>10</v>
      </c>
      <c r="G49" s="424">
        <v>3</v>
      </c>
    </row>
    <row r="50" spans="2:7" ht="12.75" customHeight="1" x14ac:dyDescent="0.2">
      <c r="B50" s="422">
        <v>2016</v>
      </c>
      <c r="D50" s="711" t="s">
        <v>827</v>
      </c>
      <c r="E50" s="712"/>
      <c r="F50" s="423">
        <v>9</v>
      </c>
      <c r="G50" s="424">
        <v>3</v>
      </c>
    </row>
    <row r="51" spans="2:7" ht="12.75" customHeight="1" x14ac:dyDescent="0.2">
      <c r="B51" s="422">
        <v>2017</v>
      </c>
      <c r="D51" s="711" t="s">
        <v>828</v>
      </c>
      <c r="E51" s="712"/>
      <c r="F51" s="425">
        <v>8</v>
      </c>
      <c r="G51" s="424">
        <v>3</v>
      </c>
    </row>
    <row r="52" spans="2:7" ht="12.75" customHeight="1" x14ac:dyDescent="0.2">
      <c r="B52" s="422">
        <v>2018</v>
      </c>
      <c r="D52" s="711" t="s">
        <v>829</v>
      </c>
      <c r="E52" s="712"/>
      <c r="F52" s="423">
        <v>7</v>
      </c>
      <c r="G52" s="424">
        <v>3</v>
      </c>
    </row>
    <row r="53" spans="2:7" ht="12.75" customHeight="1" x14ac:dyDescent="0.2">
      <c r="B53" s="422">
        <v>2019</v>
      </c>
      <c r="D53" s="711" t="s">
        <v>830</v>
      </c>
      <c r="E53" s="712"/>
      <c r="F53" s="425">
        <v>6</v>
      </c>
      <c r="G53" s="424">
        <v>3</v>
      </c>
    </row>
    <row r="54" spans="2:7" ht="12.75" customHeight="1" x14ac:dyDescent="0.2">
      <c r="B54" s="422">
        <v>2020</v>
      </c>
      <c r="D54" s="711" t="s">
        <v>831</v>
      </c>
      <c r="E54" s="712"/>
      <c r="F54" s="423">
        <v>5</v>
      </c>
      <c r="G54" s="424">
        <v>2</v>
      </c>
    </row>
    <row r="55" spans="2:7" x14ac:dyDescent="0.2">
      <c r="B55" s="422">
        <v>2021</v>
      </c>
      <c r="D55" s="711" t="s">
        <v>832</v>
      </c>
      <c r="E55" s="712"/>
      <c r="F55" s="425">
        <v>4</v>
      </c>
      <c r="G55" s="424">
        <v>2</v>
      </c>
    </row>
    <row r="56" spans="2:7" x14ac:dyDescent="0.2">
      <c r="B56" s="422">
        <v>2022</v>
      </c>
      <c r="D56" s="711" t="s">
        <v>833</v>
      </c>
      <c r="E56" s="712"/>
      <c r="F56" s="423">
        <v>3</v>
      </c>
      <c r="G56" s="424">
        <v>1</v>
      </c>
    </row>
    <row r="57" spans="2:7" x14ac:dyDescent="0.2">
      <c r="B57" s="422">
        <v>2023</v>
      </c>
      <c r="D57" s="711" t="s">
        <v>834</v>
      </c>
      <c r="E57" s="712"/>
      <c r="F57" s="423">
        <v>2</v>
      </c>
      <c r="G57" s="424">
        <v>1</v>
      </c>
    </row>
    <row r="58" spans="2:7" x14ac:dyDescent="0.2">
      <c r="B58" s="422">
        <v>2024</v>
      </c>
      <c r="D58" s="711" t="s">
        <v>835</v>
      </c>
      <c r="E58" s="712"/>
      <c r="F58" s="425">
        <v>1</v>
      </c>
      <c r="G58" s="424">
        <v>1</v>
      </c>
    </row>
    <row r="59" spans="2:7" x14ac:dyDescent="0.2">
      <c r="B59" s="422">
        <v>2025</v>
      </c>
      <c r="D59" s="711" t="s">
        <v>836</v>
      </c>
      <c r="E59" s="712"/>
      <c r="F59" s="423">
        <v>0</v>
      </c>
      <c r="G59" s="424">
        <v>1</v>
      </c>
    </row>
    <row r="60" spans="2:7" ht="12.75" customHeight="1" x14ac:dyDescent="0.2">
      <c r="B60" s="422">
        <v>2026</v>
      </c>
    </row>
    <row r="61" spans="2:7" ht="12.75" customHeight="1" x14ac:dyDescent="0.2">
      <c r="B61" s="422">
        <v>2027</v>
      </c>
    </row>
    <row r="62" spans="2:7" x14ac:dyDescent="0.2">
      <c r="B62" s="422">
        <v>2028</v>
      </c>
    </row>
    <row r="63" spans="2:7" x14ac:dyDescent="0.2">
      <c r="B63" s="422">
        <v>2029</v>
      </c>
    </row>
    <row r="64" spans="2:7" x14ac:dyDescent="0.2">
      <c r="B64" s="422">
        <v>2030</v>
      </c>
    </row>
    <row r="65" spans="2:2" x14ac:dyDescent="0.2">
      <c r="B65" s="422">
        <v>2031</v>
      </c>
    </row>
    <row r="66" spans="2:2" x14ac:dyDescent="0.2">
      <c r="B66" s="422">
        <v>2032</v>
      </c>
    </row>
    <row r="67" spans="2:2" x14ac:dyDescent="0.2">
      <c r="B67" s="422">
        <v>2033</v>
      </c>
    </row>
    <row r="68" spans="2:2" x14ac:dyDescent="0.2">
      <c r="B68" s="422">
        <v>2034</v>
      </c>
    </row>
    <row r="69" spans="2:2" x14ac:dyDescent="0.2">
      <c r="B69" s="422">
        <v>2035</v>
      </c>
    </row>
    <row r="70" spans="2:2" x14ac:dyDescent="0.2">
      <c r="B70" s="422">
        <v>2036</v>
      </c>
    </row>
    <row r="71" spans="2:2" x14ac:dyDescent="0.2">
      <c r="B71" s="422">
        <v>2037</v>
      </c>
    </row>
    <row r="72" spans="2:2" x14ac:dyDescent="0.2">
      <c r="B72" s="422">
        <v>2038</v>
      </c>
    </row>
    <row r="73" spans="2:2" x14ac:dyDescent="0.2">
      <c r="B73" s="422">
        <v>2039</v>
      </c>
    </row>
    <row r="74" spans="2:2" x14ac:dyDescent="0.2">
      <c r="B74" s="422">
        <v>2040</v>
      </c>
    </row>
  </sheetData>
  <sheetProtection algorithmName="SHA-512" hashValue="sSrIP+jdNGpz6ut9EZ1tHnpGVMRunOiO/buhiwepYixGBVQMIGeQEN10NsOXUY7K8432API2YLqXhRyainHZKw==" saltValue="MhMAJ8dxKztkC4F8HaXdGA==" spinCount="100000" sheet="1" objects="1" scenarios="1"/>
  <mergeCells count="57">
    <mergeCell ref="D8:E8"/>
    <mergeCell ref="D3:E3"/>
    <mergeCell ref="D4:E4"/>
    <mergeCell ref="D5:E5"/>
    <mergeCell ref="D6:E6"/>
    <mergeCell ref="D7:E7"/>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40:E40"/>
    <mergeCell ref="D29:E29"/>
    <mergeCell ref="D30:E30"/>
    <mergeCell ref="D31:E31"/>
    <mergeCell ref="D32:E32"/>
    <mergeCell ref="D33:E33"/>
    <mergeCell ref="D34:E34"/>
    <mergeCell ref="D35:E35"/>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D59:E59"/>
    <mergeCell ref="D53:E53"/>
    <mergeCell ref="D54:E54"/>
    <mergeCell ref="D55:E55"/>
    <mergeCell ref="D56:E56"/>
    <mergeCell ref="D57:E57"/>
    <mergeCell ref="D58:E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59999389629810485"/>
  </sheetPr>
  <dimension ref="A1:AB130"/>
  <sheetViews>
    <sheetView workbookViewId="0">
      <selection activeCell="C6" sqref="C6:L6"/>
    </sheetView>
  </sheetViews>
  <sheetFormatPr baseColWidth="10" defaultColWidth="11.42578125" defaultRowHeight="14.1" customHeight="1" x14ac:dyDescent="0.2"/>
  <cols>
    <col min="1" max="1" width="4.28515625" style="248" customWidth="1"/>
    <col min="2" max="2" width="2.7109375" style="65" customWidth="1"/>
    <col min="3" max="3" width="45" style="65" customWidth="1"/>
    <col min="4" max="4" width="3.42578125" style="65" customWidth="1"/>
    <col min="5" max="5" width="4.28515625" style="65" customWidth="1"/>
    <col min="6" max="7" width="3.5703125" style="65" customWidth="1"/>
    <col min="8" max="8" width="4.28515625" style="65" customWidth="1"/>
    <col min="9" max="9" width="17" style="65" customWidth="1"/>
    <col min="10" max="11" width="17.28515625" style="65" customWidth="1"/>
    <col min="12" max="12" width="14.5703125" style="65" customWidth="1"/>
    <col min="13" max="13" width="3.42578125" style="65" customWidth="1"/>
    <col min="14" max="14" width="2.85546875" style="199" customWidth="1"/>
    <col min="15" max="15" width="14.28515625" style="209" customWidth="1"/>
    <col min="16" max="16" width="14.5703125" style="209" customWidth="1"/>
    <col min="17" max="17" width="2.85546875" style="209" customWidth="1"/>
    <col min="18" max="28" width="11.42578125" style="209"/>
    <col min="29" max="16384" width="11.42578125" style="65"/>
  </cols>
  <sheetData>
    <row r="1" spans="1:28" ht="19.5" customHeight="1" x14ac:dyDescent="0.2">
      <c r="A1" s="69"/>
      <c r="B1" s="493" t="s">
        <v>88</v>
      </c>
      <c r="C1" s="493"/>
      <c r="D1" s="493"/>
      <c r="E1" s="493"/>
      <c r="F1" s="493"/>
      <c r="G1" s="493"/>
      <c r="H1" s="493"/>
      <c r="I1" s="493"/>
      <c r="J1" s="493"/>
      <c r="K1" s="493"/>
      <c r="L1" s="493"/>
      <c r="M1" s="493"/>
    </row>
    <row r="2" spans="1:28" ht="19.5" customHeight="1" x14ac:dyDescent="0.2">
      <c r="A2" s="69"/>
      <c r="B2" s="494" t="s">
        <v>246</v>
      </c>
      <c r="C2" s="494"/>
      <c r="D2" s="494"/>
      <c r="E2" s="494"/>
      <c r="F2" s="494"/>
      <c r="G2" s="494"/>
      <c r="H2" s="494"/>
      <c r="I2" s="494"/>
      <c r="J2" s="494"/>
      <c r="K2" s="494"/>
      <c r="L2" s="494"/>
      <c r="M2" s="494"/>
    </row>
    <row r="3" spans="1:28" ht="14.1" customHeight="1" x14ac:dyDescent="0.2">
      <c r="A3" s="69"/>
      <c r="B3" s="64"/>
      <c r="C3" s="64"/>
      <c r="D3" s="64"/>
      <c r="E3" s="64"/>
      <c r="F3" s="64"/>
      <c r="G3" s="64"/>
      <c r="H3" s="64"/>
      <c r="I3" s="64"/>
      <c r="J3" s="64"/>
      <c r="K3" s="64"/>
      <c r="L3" s="64"/>
      <c r="M3" s="64"/>
    </row>
    <row r="4" spans="1:28" s="28" customFormat="1" ht="16.5" customHeight="1" x14ac:dyDescent="0.2">
      <c r="A4" s="23"/>
      <c r="B4" s="88"/>
      <c r="C4" s="89"/>
      <c r="D4" s="89"/>
      <c r="E4" s="89"/>
      <c r="F4" s="89"/>
      <c r="G4" s="89"/>
      <c r="H4" s="89"/>
      <c r="I4" s="89"/>
      <c r="J4" s="89"/>
      <c r="K4" s="89"/>
      <c r="L4" s="89"/>
      <c r="M4" s="90"/>
      <c r="N4" s="230"/>
      <c r="O4" s="204"/>
      <c r="P4" s="204"/>
      <c r="Q4" s="204"/>
      <c r="R4" s="204"/>
      <c r="S4" s="204"/>
      <c r="T4" s="204"/>
      <c r="U4" s="204"/>
      <c r="V4" s="204"/>
      <c r="W4" s="204"/>
      <c r="X4" s="204"/>
      <c r="Y4" s="204"/>
      <c r="Z4" s="204"/>
      <c r="AA4" s="204"/>
      <c r="AB4" s="204"/>
    </row>
    <row r="5" spans="1:28" ht="15" customHeight="1" x14ac:dyDescent="0.2">
      <c r="A5" s="69"/>
      <c r="B5" s="91"/>
      <c r="C5" s="495" t="s">
        <v>0</v>
      </c>
      <c r="D5" s="495"/>
      <c r="E5" s="495"/>
      <c r="F5" s="495"/>
      <c r="G5" s="495"/>
      <c r="H5" s="495"/>
      <c r="I5" s="495"/>
      <c r="J5" s="495"/>
      <c r="K5" s="495"/>
      <c r="L5" s="495"/>
      <c r="M5" s="496"/>
    </row>
    <row r="6" spans="1:28" ht="15.95" customHeight="1" x14ac:dyDescent="0.2">
      <c r="A6" s="69"/>
      <c r="B6" s="91"/>
      <c r="C6" s="490"/>
      <c r="D6" s="491"/>
      <c r="E6" s="491"/>
      <c r="F6" s="491"/>
      <c r="G6" s="491"/>
      <c r="H6" s="491"/>
      <c r="I6" s="491"/>
      <c r="J6" s="491"/>
      <c r="K6" s="491"/>
      <c r="L6" s="492"/>
      <c r="M6" s="122"/>
    </row>
    <row r="7" spans="1:28" ht="6.95" customHeight="1" x14ac:dyDescent="0.2">
      <c r="A7" s="69"/>
      <c r="B7" s="91"/>
      <c r="C7" s="231"/>
      <c r="D7" s="231"/>
      <c r="E7" s="231"/>
      <c r="F7" s="231"/>
      <c r="G7" s="231"/>
      <c r="H7" s="231"/>
      <c r="I7" s="231"/>
      <c r="J7" s="231"/>
      <c r="K7" s="231"/>
      <c r="L7" s="231"/>
      <c r="M7" s="232"/>
    </row>
    <row r="8" spans="1:28" ht="15.95" customHeight="1" x14ac:dyDescent="0.2">
      <c r="A8" s="69"/>
      <c r="B8" s="91"/>
      <c r="C8" s="495" t="s">
        <v>1</v>
      </c>
      <c r="D8" s="495"/>
      <c r="E8" s="495"/>
      <c r="F8" s="495"/>
      <c r="G8" s="495"/>
      <c r="H8" s="495"/>
      <c r="I8" s="495"/>
      <c r="J8" s="495"/>
      <c r="K8" s="495"/>
      <c r="L8" s="495"/>
      <c r="M8" s="496"/>
    </row>
    <row r="9" spans="1:28" ht="27" customHeight="1" x14ac:dyDescent="0.2">
      <c r="A9" s="69"/>
      <c r="B9" s="91"/>
      <c r="C9" s="490"/>
      <c r="D9" s="491"/>
      <c r="E9" s="491"/>
      <c r="F9" s="491"/>
      <c r="G9" s="491"/>
      <c r="H9" s="491"/>
      <c r="I9" s="491"/>
      <c r="J9" s="491"/>
      <c r="K9" s="491"/>
      <c r="L9" s="492"/>
      <c r="M9" s="122"/>
    </row>
    <row r="10" spans="1:28" s="234" customFormat="1" ht="9" customHeight="1" x14ac:dyDescent="0.2">
      <c r="A10" s="71"/>
      <c r="B10" s="93"/>
      <c r="C10" s="94"/>
      <c r="D10" s="94"/>
      <c r="E10" s="94"/>
      <c r="F10" s="94"/>
      <c r="G10" s="94"/>
      <c r="H10" s="94"/>
      <c r="I10" s="94"/>
      <c r="J10" s="94"/>
      <c r="K10" s="94"/>
      <c r="L10" s="94"/>
      <c r="M10" s="95"/>
      <c r="N10" s="233"/>
      <c r="O10" s="210"/>
      <c r="P10" s="210"/>
      <c r="Q10" s="210"/>
      <c r="R10" s="210"/>
      <c r="S10" s="210"/>
      <c r="T10" s="210"/>
      <c r="U10" s="210"/>
      <c r="V10" s="210"/>
      <c r="W10" s="210"/>
      <c r="X10" s="210"/>
      <c r="Y10" s="210"/>
      <c r="Z10" s="210"/>
      <c r="AA10" s="210"/>
      <c r="AB10" s="210"/>
    </row>
    <row r="11" spans="1:28" s="221" customFormat="1" ht="16.5" customHeight="1" x14ac:dyDescent="0.2">
      <c r="A11" s="96"/>
      <c r="B11" s="18"/>
      <c r="C11" s="18"/>
      <c r="D11" s="18"/>
      <c r="E11" s="18"/>
      <c r="F11" s="18"/>
      <c r="G11" s="18"/>
      <c r="H11" s="18"/>
      <c r="I11" s="18"/>
      <c r="J11" s="18"/>
      <c r="K11" s="18"/>
      <c r="L11" s="18"/>
      <c r="M11" s="18"/>
      <c r="N11" s="200"/>
      <c r="O11" s="235"/>
      <c r="P11" s="235"/>
      <c r="Q11" s="235"/>
      <c r="R11" s="235"/>
      <c r="S11" s="235"/>
      <c r="T11" s="235"/>
      <c r="U11" s="235"/>
      <c r="V11" s="235"/>
      <c r="W11" s="235"/>
      <c r="X11" s="235"/>
      <c r="Y11" s="235"/>
      <c r="Z11" s="235"/>
      <c r="AA11" s="235"/>
      <c r="AB11" s="235"/>
    </row>
    <row r="12" spans="1:28" s="68" customFormat="1" ht="18" customHeight="1" x14ac:dyDescent="0.2">
      <c r="A12" s="69"/>
      <c r="B12" s="64"/>
      <c r="C12" s="64"/>
      <c r="D12" s="64"/>
      <c r="E12" s="64"/>
      <c r="F12" s="64"/>
      <c r="G12" s="64"/>
      <c r="H12" s="64"/>
      <c r="I12" s="64"/>
      <c r="J12" s="64"/>
      <c r="K12" s="64"/>
      <c r="L12" s="180"/>
      <c r="M12" s="180"/>
      <c r="N12" s="199"/>
      <c r="O12" s="209"/>
      <c r="P12" s="209"/>
      <c r="Q12" s="209"/>
      <c r="R12" s="209"/>
      <c r="S12" s="209"/>
      <c r="T12" s="209"/>
      <c r="U12" s="209"/>
      <c r="V12" s="209"/>
      <c r="W12" s="209"/>
      <c r="X12" s="209"/>
      <c r="Y12" s="209"/>
      <c r="Z12" s="209"/>
      <c r="AA12" s="209"/>
      <c r="AB12" s="209"/>
    </row>
    <row r="13" spans="1:28" s="236" customFormat="1" ht="26.25" customHeight="1" x14ac:dyDescent="0.2">
      <c r="A13" s="97"/>
      <c r="B13" s="479" t="s">
        <v>6</v>
      </c>
      <c r="C13" s="479"/>
      <c r="D13" s="479"/>
      <c r="E13" s="479"/>
      <c r="F13" s="479"/>
      <c r="G13" s="479"/>
      <c r="H13" s="479"/>
      <c r="J13" s="98"/>
      <c r="K13" s="98"/>
      <c r="L13" s="98"/>
      <c r="M13" s="98"/>
      <c r="N13" s="237"/>
      <c r="O13" s="238"/>
      <c r="P13" s="238"/>
      <c r="Q13" s="238"/>
      <c r="R13" s="238"/>
      <c r="S13" s="238"/>
      <c r="T13" s="238"/>
      <c r="U13" s="238"/>
      <c r="V13" s="238"/>
      <c r="W13" s="238"/>
      <c r="X13" s="238"/>
      <c r="Y13" s="238"/>
      <c r="Z13" s="238"/>
      <c r="AA13" s="238"/>
      <c r="AB13" s="238"/>
    </row>
    <row r="14" spans="1:28" s="221" customFormat="1" ht="10.5" customHeight="1" x14ac:dyDescent="0.2">
      <c r="A14" s="96"/>
      <c r="B14" s="18"/>
      <c r="C14" s="18"/>
      <c r="D14" s="18"/>
      <c r="E14" s="18"/>
      <c r="F14" s="18"/>
      <c r="G14" s="18"/>
      <c r="H14" s="18"/>
      <c r="I14" s="18"/>
      <c r="J14" s="18"/>
      <c r="K14" s="18"/>
      <c r="L14" s="18"/>
      <c r="M14" s="18"/>
      <c r="N14" s="200"/>
      <c r="O14" s="235"/>
      <c r="P14" s="235"/>
      <c r="Q14" s="235"/>
      <c r="R14" s="235"/>
      <c r="S14" s="235"/>
      <c r="T14" s="235"/>
      <c r="U14" s="235"/>
      <c r="V14" s="235"/>
      <c r="W14" s="235"/>
      <c r="X14" s="235"/>
      <c r="Y14" s="235"/>
      <c r="Z14" s="235"/>
      <c r="AA14" s="235"/>
      <c r="AB14" s="235"/>
    </row>
    <row r="15" spans="1:28" s="28" customFormat="1" ht="15" customHeight="1" x14ac:dyDescent="0.2">
      <c r="A15" s="23"/>
      <c r="B15" s="88"/>
      <c r="C15" s="89"/>
      <c r="D15" s="89"/>
      <c r="E15" s="89"/>
      <c r="F15" s="89"/>
      <c r="G15" s="89"/>
      <c r="H15" s="89"/>
      <c r="I15" s="89"/>
      <c r="J15" s="89"/>
      <c r="K15" s="89"/>
      <c r="L15" s="89"/>
      <c r="M15" s="239"/>
      <c r="N15" s="204"/>
      <c r="O15" s="204"/>
      <c r="P15" s="204"/>
      <c r="Q15" s="204"/>
      <c r="R15" s="204"/>
      <c r="S15" s="204"/>
      <c r="T15" s="204"/>
      <c r="U15" s="204"/>
      <c r="V15" s="204"/>
      <c r="W15" s="204"/>
      <c r="X15" s="204"/>
      <c r="Y15" s="204"/>
      <c r="Z15" s="204"/>
      <c r="AA15" s="204"/>
    </row>
    <row r="16" spans="1:28" s="28" customFormat="1" ht="16.5" customHeight="1" x14ac:dyDescent="0.2">
      <c r="A16" s="23"/>
      <c r="B16" s="118"/>
      <c r="C16" s="30"/>
      <c r="D16" s="30"/>
      <c r="E16" s="30"/>
      <c r="F16" s="30"/>
      <c r="G16" s="30"/>
      <c r="H16" s="30"/>
      <c r="I16" s="30"/>
      <c r="J16" s="30"/>
      <c r="K16" s="489" t="s">
        <v>96</v>
      </c>
      <c r="L16" s="489" t="s">
        <v>95</v>
      </c>
      <c r="M16" s="240"/>
      <c r="N16" s="204"/>
      <c r="O16" s="204"/>
      <c r="P16" s="204"/>
      <c r="Q16" s="204"/>
      <c r="R16" s="204"/>
      <c r="S16" s="204"/>
      <c r="T16" s="204"/>
      <c r="U16" s="204"/>
      <c r="V16" s="204"/>
      <c r="W16" s="204"/>
      <c r="X16" s="204"/>
      <c r="Y16" s="204"/>
      <c r="Z16" s="204"/>
      <c r="AA16" s="204"/>
    </row>
    <row r="17" spans="1:28" s="38" customFormat="1" ht="36.75" customHeight="1" x14ac:dyDescent="0.2">
      <c r="A17" s="34"/>
      <c r="B17" s="112"/>
      <c r="C17" s="50" t="s">
        <v>97</v>
      </c>
      <c r="D17" s="50"/>
      <c r="E17" s="50"/>
      <c r="F17" s="50"/>
      <c r="G17" s="50"/>
      <c r="H17" s="50"/>
      <c r="I17" s="50"/>
      <c r="J17" s="50"/>
      <c r="K17" s="489"/>
      <c r="L17" s="489"/>
      <c r="M17" s="240"/>
      <c r="N17" s="205"/>
      <c r="O17" s="205"/>
      <c r="P17" s="205"/>
      <c r="Q17" s="205"/>
      <c r="R17" s="205"/>
      <c r="S17" s="205"/>
      <c r="T17" s="205"/>
      <c r="U17" s="205"/>
      <c r="V17" s="205"/>
      <c r="W17" s="205"/>
      <c r="X17" s="205"/>
      <c r="Y17" s="205"/>
      <c r="Z17" s="205"/>
      <c r="AA17" s="205"/>
    </row>
    <row r="18" spans="1:28" ht="15.95" customHeight="1" x14ac:dyDescent="0.2">
      <c r="A18" s="69"/>
      <c r="B18" s="91"/>
      <c r="C18" s="476" t="s">
        <v>7</v>
      </c>
      <c r="D18" s="477"/>
      <c r="E18" s="477"/>
      <c r="F18" s="477"/>
      <c r="G18" s="477"/>
      <c r="H18" s="477"/>
      <c r="I18" s="477"/>
      <c r="J18" s="478"/>
      <c r="K18" s="241">
        <f>SUM(K19:K22)</f>
        <v>0</v>
      </c>
      <c r="L18" s="241">
        <f>SUM(L19:L22)</f>
        <v>0</v>
      </c>
      <c r="M18" s="242"/>
      <c r="N18" s="209"/>
      <c r="AB18" s="65"/>
    </row>
    <row r="19" spans="1:28" ht="15.95" customHeight="1" x14ac:dyDescent="0.2">
      <c r="A19" s="69"/>
      <c r="B19" s="91"/>
      <c r="C19" s="480" t="s">
        <v>101</v>
      </c>
      <c r="D19" s="481"/>
      <c r="E19" s="481"/>
      <c r="F19" s="481"/>
      <c r="G19" s="481"/>
      <c r="H19" s="481"/>
      <c r="I19" s="481"/>
      <c r="J19" s="482"/>
      <c r="K19" s="379"/>
      <c r="L19" s="380"/>
      <c r="M19" s="242" t="str">
        <f>IF(K19&gt;L19,"E","")</f>
        <v/>
      </c>
      <c r="N19" s="209"/>
      <c r="AB19" s="65"/>
    </row>
    <row r="20" spans="1:28" ht="15.95" customHeight="1" x14ac:dyDescent="0.2">
      <c r="A20" s="69"/>
      <c r="B20" s="91"/>
      <c r="C20" s="480" t="s">
        <v>102</v>
      </c>
      <c r="D20" s="481"/>
      <c r="E20" s="481"/>
      <c r="F20" s="481"/>
      <c r="G20" s="481"/>
      <c r="H20" s="481"/>
      <c r="I20" s="481"/>
      <c r="J20" s="482"/>
      <c r="K20" s="379"/>
      <c r="L20" s="380"/>
      <c r="M20" s="242" t="str">
        <f>IF(K20&gt;L20,"E","")</f>
        <v/>
      </c>
      <c r="N20" s="209"/>
      <c r="AB20" s="65"/>
    </row>
    <row r="21" spans="1:28" ht="15.95" customHeight="1" x14ac:dyDescent="0.2">
      <c r="A21" s="69"/>
      <c r="B21" s="91"/>
      <c r="C21" s="480" t="s">
        <v>103</v>
      </c>
      <c r="D21" s="481"/>
      <c r="E21" s="481"/>
      <c r="F21" s="481"/>
      <c r="G21" s="481"/>
      <c r="H21" s="481"/>
      <c r="I21" s="481"/>
      <c r="J21" s="482"/>
      <c r="K21" s="379"/>
      <c r="L21" s="380"/>
      <c r="M21" s="242" t="str">
        <f>IF(K21&gt;L21,"E","")</f>
        <v/>
      </c>
      <c r="N21" s="209"/>
      <c r="AB21" s="65"/>
    </row>
    <row r="22" spans="1:28" s="243" customFormat="1" ht="15.95" customHeight="1" x14ac:dyDescent="0.2">
      <c r="A22" s="60"/>
      <c r="B22" s="115"/>
      <c r="C22" s="480" t="s">
        <v>104</v>
      </c>
      <c r="D22" s="481"/>
      <c r="E22" s="481"/>
      <c r="F22" s="481"/>
      <c r="G22" s="481"/>
      <c r="H22" s="481"/>
      <c r="I22" s="481"/>
      <c r="J22" s="482"/>
      <c r="K22" s="381"/>
      <c r="L22" s="380"/>
      <c r="M22" s="242" t="str">
        <f>IF(K22&gt;L22,"E","")</f>
        <v/>
      </c>
      <c r="N22" s="209"/>
      <c r="O22" s="209"/>
      <c r="P22" s="209"/>
      <c r="Q22" s="209"/>
      <c r="R22" s="209"/>
      <c r="S22" s="209"/>
      <c r="T22" s="209"/>
      <c r="U22" s="209"/>
      <c r="V22" s="209"/>
      <c r="W22" s="209"/>
      <c r="X22" s="209"/>
      <c r="Y22" s="209"/>
      <c r="Z22" s="209"/>
      <c r="AA22" s="209"/>
    </row>
    <row r="23" spans="1:28" ht="15.95" customHeight="1" x14ac:dyDescent="0.2">
      <c r="A23" s="69"/>
      <c r="B23" s="91"/>
      <c r="C23" s="105"/>
      <c r="D23" s="105"/>
      <c r="E23" s="105"/>
      <c r="F23" s="105"/>
      <c r="G23" s="105"/>
      <c r="H23" s="105"/>
      <c r="I23" s="105"/>
      <c r="J23" s="105"/>
      <c r="K23" s="105"/>
      <c r="L23" s="105"/>
      <c r="M23" s="242"/>
      <c r="N23" s="209"/>
      <c r="AB23" s="65"/>
    </row>
    <row r="24" spans="1:28" s="38" customFormat="1" ht="20.100000000000001" customHeight="1" x14ac:dyDescent="0.2">
      <c r="A24" s="34"/>
      <c r="B24" s="112"/>
      <c r="C24" s="31" t="s">
        <v>98</v>
      </c>
      <c r="D24" s="31"/>
      <c r="E24" s="31"/>
      <c r="F24" s="31"/>
      <c r="G24" s="31"/>
      <c r="H24" s="101"/>
      <c r="I24" s="101"/>
      <c r="J24" s="101"/>
      <c r="K24" s="101"/>
      <c r="L24" s="101"/>
      <c r="M24" s="242"/>
      <c r="N24" s="205"/>
      <c r="O24" s="205"/>
      <c r="P24" s="205"/>
      <c r="Q24" s="205"/>
      <c r="R24" s="205"/>
      <c r="S24" s="205"/>
      <c r="T24" s="205"/>
      <c r="U24" s="205"/>
      <c r="V24" s="205"/>
      <c r="W24" s="205"/>
      <c r="X24" s="205"/>
      <c r="Y24" s="205"/>
      <c r="Z24" s="205"/>
      <c r="AA24" s="205"/>
    </row>
    <row r="25" spans="1:28" ht="15.95" customHeight="1" x14ac:dyDescent="0.2">
      <c r="A25" s="69"/>
      <c r="B25" s="91"/>
      <c r="C25" s="476" t="s">
        <v>7</v>
      </c>
      <c r="D25" s="477"/>
      <c r="E25" s="477"/>
      <c r="F25" s="477"/>
      <c r="G25" s="477"/>
      <c r="H25" s="477"/>
      <c r="I25" s="477"/>
      <c r="J25" s="478"/>
      <c r="K25" s="244">
        <f>SUM(K26)</f>
        <v>0</v>
      </c>
      <c r="L25" s="244">
        <f>SUM(L26)</f>
        <v>0</v>
      </c>
      <c r="M25" s="242"/>
      <c r="N25" s="209"/>
      <c r="AB25" s="65"/>
    </row>
    <row r="26" spans="1:28" ht="15.95" customHeight="1" x14ac:dyDescent="0.2">
      <c r="A26" s="69"/>
      <c r="B26" s="91"/>
      <c r="C26" s="480" t="s">
        <v>201</v>
      </c>
      <c r="D26" s="481"/>
      <c r="E26" s="481"/>
      <c r="F26" s="481"/>
      <c r="G26" s="481"/>
      <c r="H26" s="481"/>
      <c r="I26" s="481"/>
      <c r="J26" s="482"/>
      <c r="K26" s="379"/>
      <c r="L26" s="380"/>
      <c r="M26" s="242" t="str">
        <f>IF(K26&gt;L26,"E","")</f>
        <v/>
      </c>
      <c r="N26" s="209"/>
      <c r="AB26" s="65"/>
    </row>
    <row r="27" spans="1:28" ht="15.95" customHeight="1" x14ac:dyDescent="0.2">
      <c r="A27" s="69"/>
      <c r="B27" s="91"/>
      <c r="C27" s="105"/>
      <c r="D27" s="105"/>
      <c r="E27" s="105"/>
      <c r="F27" s="105"/>
      <c r="G27" s="105"/>
      <c r="H27" s="105"/>
      <c r="I27" s="105"/>
      <c r="J27" s="105"/>
      <c r="K27" s="105"/>
      <c r="L27" s="105"/>
      <c r="M27" s="242"/>
      <c r="N27" s="209"/>
      <c r="AB27" s="65"/>
    </row>
    <row r="28" spans="1:28" s="38" customFormat="1" ht="20.100000000000001" customHeight="1" x14ac:dyDescent="0.2">
      <c r="A28" s="34"/>
      <c r="B28" s="112"/>
      <c r="C28" s="50" t="s">
        <v>99</v>
      </c>
      <c r="D28" s="50"/>
      <c r="E28" s="50"/>
      <c r="F28" s="50"/>
      <c r="G28" s="50"/>
      <c r="H28" s="50"/>
      <c r="I28" s="50"/>
      <c r="J28" s="50"/>
      <c r="K28" s="50"/>
      <c r="L28" s="50"/>
      <c r="M28" s="242"/>
      <c r="N28" s="205"/>
      <c r="O28" s="205"/>
      <c r="P28" s="205"/>
      <c r="Q28" s="205"/>
      <c r="R28" s="205"/>
      <c r="S28" s="205"/>
      <c r="T28" s="205"/>
      <c r="U28" s="205"/>
      <c r="V28" s="205"/>
      <c r="W28" s="205"/>
      <c r="X28" s="205"/>
      <c r="Y28" s="205"/>
      <c r="Z28" s="205"/>
      <c r="AA28" s="205"/>
    </row>
    <row r="29" spans="1:28" ht="15.95" customHeight="1" collapsed="1" x14ac:dyDescent="0.2">
      <c r="A29" s="69"/>
      <c r="B29" s="91"/>
      <c r="C29" s="476" t="s">
        <v>7</v>
      </c>
      <c r="D29" s="477"/>
      <c r="E29" s="477"/>
      <c r="F29" s="477"/>
      <c r="G29" s="477"/>
      <c r="H29" s="477"/>
      <c r="I29" s="477"/>
      <c r="J29" s="478"/>
      <c r="K29" s="244">
        <f>SUM(K30:K31)</f>
        <v>0</v>
      </c>
      <c r="L29" s="244">
        <f>SUM(L30:L31)</f>
        <v>0</v>
      </c>
      <c r="M29" s="242"/>
      <c r="N29" s="209"/>
      <c r="AB29" s="65"/>
    </row>
    <row r="30" spans="1:28" ht="15.95" customHeight="1" x14ac:dyDescent="0.2">
      <c r="A30" s="69"/>
      <c r="B30" s="91"/>
      <c r="C30" s="480" t="s">
        <v>202</v>
      </c>
      <c r="D30" s="481"/>
      <c r="E30" s="481"/>
      <c r="F30" s="481"/>
      <c r="G30" s="481"/>
      <c r="H30" s="481"/>
      <c r="I30" s="481"/>
      <c r="J30" s="482"/>
      <c r="K30" s="379"/>
      <c r="L30" s="380"/>
      <c r="M30" s="242" t="str">
        <f>IF(K30&gt;L30,"E","")</f>
        <v/>
      </c>
      <c r="N30" s="209"/>
      <c r="AB30" s="65"/>
    </row>
    <row r="31" spans="1:28" ht="15.95" customHeight="1" x14ac:dyDescent="0.2">
      <c r="A31" s="69"/>
      <c r="B31" s="91"/>
      <c r="C31" s="480" t="s">
        <v>195</v>
      </c>
      <c r="D31" s="481"/>
      <c r="E31" s="481"/>
      <c r="F31" s="481"/>
      <c r="G31" s="481"/>
      <c r="H31" s="481"/>
      <c r="I31" s="481"/>
      <c r="J31" s="482"/>
      <c r="K31" s="379"/>
      <c r="L31" s="380"/>
      <c r="M31" s="242" t="str">
        <f>IF(K31&gt;L31,"E","")</f>
        <v/>
      </c>
      <c r="N31" s="209"/>
      <c r="AB31" s="65"/>
    </row>
    <row r="32" spans="1:28" ht="15.95" customHeight="1" x14ac:dyDescent="0.2">
      <c r="A32" s="69"/>
      <c r="B32" s="91"/>
      <c r="C32" s="105"/>
      <c r="D32" s="105"/>
      <c r="E32" s="105"/>
      <c r="F32" s="105"/>
      <c r="G32" s="105"/>
      <c r="H32" s="105"/>
      <c r="I32" s="105"/>
      <c r="J32" s="105"/>
      <c r="K32" s="105"/>
      <c r="L32" s="105"/>
      <c r="M32" s="242"/>
      <c r="N32" s="209"/>
      <c r="AB32" s="65"/>
    </row>
    <row r="33" spans="1:28" s="38" customFormat="1" ht="20.100000000000001" customHeight="1" x14ac:dyDescent="0.2">
      <c r="A33" s="34"/>
      <c r="B33" s="112"/>
      <c r="C33" s="31" t="s">
        <v>100</v>
      </c>
      <c r="D33" s="31"/>
      <c r="E33" s="31"/>
      <c r="F33" s="31"/>
      <c r="G33" s="31"/>
      <c r="H33" s="101"/>
      <c r="I33" s="101"/>
      <c r="J33" s="101"/>
      <c r="K33" s="101"/>
      <c r="L33" s="101"/>
      <c r="M33" s="242"/>
      <c r="N33" s="205"/>
      <c r="O33" s="205"/>
      <c r="P33" s="205"/>
      <c r="Q33" s="205"/>
      <c r="R33" s="205"/>
      <c r="S33" s="205"/>
      <c r="T33" s="205"/>
      <c r="U33" s="205"/>
      <c r="V33" s="205"/>
      <c r="W33" s="205"/>
      <c r="X33" s="205"/>
      <c r="Y33" s="205"/>
      <c r="Z33" s="205"/>
      <c r="AA33" s="205"/>
    </row>
    <row r="34" spans="1:28" ht="15.95" customHeight="1" collapsed="1" x14ac:dyDescent="0.2">
      <c r="A34" s="69"/>
      <c r="B34" s="91"/>
      <c r="C34" s="476" t="s">
        <v>7</v>
      </c>
      <c r="D34" s="477"/>
      <c r="E34" s="477"/>
      <c r="F34" s="477"/>
      <c r="G34" s="477"/>
      <c r="H34" s="477"/>
      <c r="I34" s="477"/>
      <c r="J34" s="478"/>
      <c r="K34" s="244">
        <f>SUM(K35:K38)</f>
        <v>0</v>
      </c>
      <c r="L34" s="244">
        <f>SUM(L35:L38)</f>
        <v>0</v>
      </c>
      <c r="M34" s="242"/>
      <c r="N34" s="209"/>
      <c r="AB34" s="65"/>
    </row>
    <row r="35" spans="1:28" ht="15.95" customHeight="1" x14ac:dyDescent="0.2">
      <c r="A35" s="69"/>
      <c r="B35" s="91"/>
      <c r="C35" s="480" t="s">
        <v>105</v>
      </c>
      <c r="D35" s="481"/>
      <c r="E35" s="481"/>
      <c r="F35" s="481"/>
      <c r="G35" s="481"/>
      <c r="H35" s="481"/>
      <c r="I35" s="481"/>
      <c r="J35" s="482"/>
      <c r="K35" s="379"/>
      <c r="L35" s="380"/>
      <c r="M35" s="242" t="str">
        <f>IF(K35&gt;L35,"E","")</f>
        <v/>
      </c>
      <c r="N35" s="209"/>
      <c r="AB35" s="65"/>
    </row>
    <row r="36" spans="1:28" ht="15.95" customHeight="1" x14ac:dyDescent="0.2">
      <c r="A36" s="69"/>
      <c r="B36" s="91"/>
      <c r="C36" s="480" t="s">
        <v>106</v>
      </c>
      <c r="D36" s="481"/>
      <c r="E36" s="481"/>
      <c r="F36" s="481"/>
      <c r="G36" s="481"/>
      <c r="H36" s="481"/>
      <c r="I36" s="481"/>
      <c r="J36" s="482"/>
      <c r="K36" s="379"/>
      <c r="L36" s="380"/>
      <c r="M36" s="242" t="str">
        <f>IF(K36&gt;L36,"E","")</f>
        <v/>
      </c>
      <c r="N36" s="209"/>
      <c r="AB36" s="65"/>
    </row>
    <row r="37" spans="1:28" ht="15.95" customHeight="1" x14ac:dyDescent="0.2">
      <c r="A37" s="69"/>
      <c r="B37" s="91"/>
      <c r="C37" s="480" t="s">
        <v>196</v>
      </c>
      <c r="D37" s="481"/>
      <c r="E37" s="481"/>
      <c r="F37" s="481"/>
      <c r="G37" s="481"/>
      <c r="H37" s="481"/>
      <c r="I37" s="481"/>
      <c r="J37" s="482"/>
      <c r="K37" s="379"/>
      <c r="L37" s="380"/>
      <c r="M37" s="242" t="str">
        <f>IF(K37&gt;L37,"E","")</f>
        <v/>
      </c>
      <c r="N37" s="209"/>
      <c r="AB37" s="65"/>
    </row>
    <row r="38" spans="1:28" ht="15.95" customHeight="1" x14ac:dyDescent="0.2">
      <c r="A38" s="69"/>
      <c r="B38" s="91"/>
      <c r="C38" s="105"/>
      <c r="D38" s="105"/>
      <c r="E38" s="105"/>
      <c r="F38" s="105"/>
      <c r="G38" s="105"/>
      <c r="H38" s="105"/>
      <c r="I38" s="105"/>
      <c r="J38" s="105"/>
      <c r="K38" s="105"/>
      <c r="L38" s="105"/>
      <c r="M38" s="242"/>
      <c r="N38" s="209"/>
      <c r="AB38" s="65"/>
    </row>
    <row r="39" spans="1:28" s="38" customFormat="1" ht="20.100000000000001" customHeight="1" x14ac:dyDescent="0.2">
      <c r="A39" s="34"/>
      <c r="B39" s="112"/>
      <c r="C39" s="31" t="s">
        <v>203</v>
      </c>
      <c r="D39" s="31"/>
      <c r="E39" s="31"/>
      <c r="F39" s="31"/>
      <c r="G39" s="31"/>
      <c r="H39" s="101"/>
      <c r="I39" s="101"/>
      <c r="J39" s="101"/>
      <c r="K39" s="101"/>
      <c r="L39" s="101"/>
      <c r="M39" s="242"/>
      <c r="N39" s="205"/>
      <c r="O39" s="205"/>
      <c r="P39" s="205"/>
      <c r="Q39" s="205"/>
      <c r="R39" s="205"/>
      <c r="S39" s="205"/>
      <c r="T39" s="205"/>
      <c r="U39" s="205"/>
      <c r="V39" s="205"/>
      <c r="W39" s="205"/>
      <c r="X39" s="205"/>
      <c r="Y39" s="205"/>
      <c r="Z39" s="205"/>
      <c r="AA39" s="205"/>
    </row>
    <row r="40" spans="1:28" ht="15.95" customHeight="1" x14ac:dyDescent="0.2">
      <c r="A40" s="69"/>
      <c r="B40" s="91"/>
      <c r="C40" s="476" t="s">
        <v>7</v>
      </c>
      <c r="D40" s="477"/>
      <c r="E40" s="477"/>
      <c r="F40" s="477"/>
      <c r="G40" s="477"/>
      <c r="H40" s="477"/>
      <c r="I40" s="477"/>
      <c r="J40" s="478"/>
      <c r="K40" s="244">
        <f>SUM(K41:K43)</f>
        <v>0</v>
      </c>
      <c r="L40" s="244">
        <f>SUM(L41:L43)</f>
        <v>0</v>
      </c>
      <c r="M40" s="242"/>
      <c r="N40" s="209"/>
      <c r="AB40" s="65"/>
    </row>
    <row r="41" spans="1:28" ht="15.95" customHeight="1" x14ac:dyDescent="0.2">
      <c r="A41" s="69"/>
      <c r="B41" s="91"/>
      <c r="C41" s="480" t="s">
        <v>107</v>
      </c>
      <c r="D41" s="481"/>
      <c r="E41" s="481"/>
      <c r="F41" s="481"/>
      <c r="G41" s="481"/>
      <c r="H41" s="481"/>
      <c r="I41" s="481"/>
      <c r="J41" s="482"/>
      <c r="K41" s="379"/>
      <c r="L41" s="380"/>
      <c r="M41" s="242" t="str">
        <f>IF(K41&gt;L41,"E","")</f>
        <v/>
      </c>
      <c r="N41" s="209"/>
      <c r="AB41" s="65"/>
    </row>
    <row r="42" spans="1:28" ht="15.95" customHeight="1" x14ac:dyDescent="0.2">
      <c r="A42" s="69"/>
      <c r="B42" s="91"/>
      <c r="C42" s="480" t="s">
        <v>108</v>
      </c>
      <c r="D42" s="481"/>
      <c r="E42" s="481"/>
      <c r="F42" s="481"/>
      <c r="G42" s="481"/>
      <c r="H42" s="481"/>
      <c r="I42" s="481"/>
      <c r="J42" s="482"/>
      <c r="K42" s="379"/>
      <c r="L42" s="380"/>
      <c r="M42" s="242" t="str">
        <f>IF(K42&gt;L42,"E","")</f>
        <v/>
      </c>
      <c r="N42" s="209"/>
      <c r="AB42" s="65"/>
    </row>
    <row r="43" spans="1:28" ht="15.95" customHeight="1" x14ac:dyDescent="0.2">
      <c r="A43" s="69"/>
      <c r="B43" s="91"/>
      <c r="C43" s="480" t="s">
        <v>109</v>
      </c>
      <c r="D43" s="481"/>
      <c r="E43" s="481"/>
      <c r="F43" s="481"/>
      <c r="G43" s="481"/>
      <c r="H43" s="481"/>
      <c r="I43" s="481"/>
      <c r="J43" s="482"/>
      <c r="K43" s="379"/>
      <c r="L43" s="380"/>
      <c r="M43" s="242" t="str">
        <f>IF(K43&gt;L43,"E","")</f>
        <v/>
      </c>
      <c r="N43" s="209"/>
      <c r="AB43" s="65"/>
    </row>
    <row r="44" spans="1:28" s="38" customFormat="1" ht="19.5" customHeight="1" x14ac:dyDescent="0.2">
      <c r="A44" s="34"/>
      <c r="B44" s="112"/>
      <c r="C44" s="105"/>
      <c r="D44" s="105"/>
      <c r="E44" s="105"/>
      <c r="F44" s="105"/>
      <c r="G44" s="105"/>
      <c r="H44" s="105"/>
      <c r="I44" s="105"/>
      <c r="J44" s="105"/>
      <c r="K44" s="105"/>
      <c r="L44" s="105"/>
      <c r="M44" s="242"/>
      <c r="N44" s="205"/>
      <c r="O44" s="205"/>
      <c r="P44" s="205"/>
      <c r="Q44" s="205"/>
      <c r="R44" s="205"/>
      <c r="S44" s="205"/>
      <c r="T44" s="205"/>
      <c r="U44" s="205"/>
      <c r="V44" s="205"/>
      <c r="W44" s="205"/>
      <c r="X44" s="205"/>
      <c r="Y44" s="205"/>
      <c r="Z44" s="205"/>
      <c r="AA44" s="205"/>
    </row>
    <row r="45" spans="1:28" ht="15.95" customHeight="1" x14ac:dyDescent="0.2">
      <c r="A45" s="69"/>
      <c r="B45" s="91"/>
      <c r="C45" s="50" t="s">
        <v>208</v>
      </c>
      <c r="D45" s="50"/>
      <c r="E45" s="50"/>
      <c r="F45" s="50"/>
      <c r="G45" s="50"/>
      <c r="H45" s="50"/>
      <c r="I45" s="50"/>
      <c r="J45" s="50"/>
      <c r="K45" s="50"/>
      <c r="L45" s="50"/>
      <c r="M45" s="242"/>
      <c r="N45" s="209"/>
      <c r="AB45" s="65"/>
    </row>
    <row r="46" spans="1:28" ht="15.95" customHeight="1" x14ac:dyDescent="0.2">
      <c r="A46" s="69"/>
      <c r="B46" s="91"/>
      <c r="C46" s="476" t="s">
        <v>7</v>
      </c>
      <c r="D46" s="477"/>
      <c r="E46" s="477"/>
      <c r="F46" s="477"/>
      <c r="G46" s="477"/>
      <c r="H46" s="477" t="s">
        <v>9</v>
      </c>
      <c r="I46" s="477"/>
      <c r="J46" s="478"/>
      <c r="K46" s="244">
        <f>SUM(K47:K49)</f>
        <v>0</v>
      </c>
      <c r="L46" s="244">
        <f>SUM(L47:L49)</f>
        <v>0</v>
      </c>
      <c r="M46" s="242"/>
      <c r="N46" s="209"/>
      <c r="AB46" s="65"/>
    </row>
    <row r="47" spans="1:28" ht="16.5" customHeight="1" x14ac:dyDescent="0.2">
      <c r="A47" s="69"/>
      <c r="B47" s="91"/>
      <c r="C47" s="480" t="s">
        <v>111</v>
      </c>
      <c r="D47" s="481"/>
      <c r="E47" s="481"/>
      <c r="F47" s="481"/>
      <c r="G47" s="481"/>
      <c r="H47" s="481"/>
      <c r="I47" s="481"/>
      <c r="J47" s="482"/>
      <c r="K47" s="379"/>
      <c r="L47" s="380"/>
      <c r="M47" s="242" t="str">
        <f>IF(K47&gt;L47,"E","")</f>
        <v/>
      </c>
      <c r="N47" s="209"/>
      <c r="AB47" s="65"/>
    </row>
    <row r="48" spans="1:28" ht="33.75" customHeight="1" x14ac:dyDescent="0.2">
      <c r="A48" s="69"/>
      <c r="B48" s="91"/>
      <c r="C48" s="483" t="s">
        <v>112</v>
      </c>
      <c r="D48" s="484"/>
      <c r="E48" s="484"/>
      <c r="F48" s="484"/>
      <c r="G48" s="484"/>
      <c r="H48" s="484"/>
      <c r="I48" s="484"/>
      <c r="J48" s="485"/>
      <c r="K48" s="379"/>
      <c r="L48" s="380"/>
      <c r="M48" s="242" t="str">
        <f>IF(K48&gt;L48,"E","")</f>
        <v/>
      </c>
      <c r="N48" s="209"/>
      <c r="AB48" s="65"/>
    </row>
    <row r="49" spans="1:28" s="243" customFormat="1" ht="27" customHeight="1" x14ac:dyDescent="0.2">
      <c r="A49" s="69"/>
      <c r="B49" s="91"/>
      <c r="C49" s="483" t="s">
        <v>113</v>
      </c>
      <c r="D49" s="484"/>
      <c r="E49" s="484"/>
      <c r="F49" s="484"/>
      <c r="G49" s="484"/>
      <c r="H49" s="484"/>
      <c r="I49" s="484"/>
      <c r="J49" s="485"/>
      <c r="K49" s="379"/>
      <c r="L49" s="380"/>
      <c r="M49" s="242" t="str">
        <f>IF(K49&gt;L49,"E","")</f>
        <v/>
      </c>
      <c r="N49" s="209"/>
      <c r="O49" s="209"/>
      <c r="P49" s="209"/>
      <c r="Q49" s="209"/>
      <c r="R49" s="209"/>
      <c r="S49" s="209"/>
      <c r="T49" s="209"/>
      <c r="U49" s="209"/>
      <c r="V49" s="209"/>
      <c r="W49" s="209"/>
      <c r="X49" s="209"/>
      <c r="Y49" s="209"/>
      <c r="Z49" s="209"/>
      <c r="AA49" s="209"/>
    </row>
    <row r="50" spans="1:28" s="243" customFormat="1" ht="15.95" customHeight="1" x14ac:dyDescent="0.2">
      <c r="A50" s="69"/>
      <c r="B50" s="91"/>
      <c r="C50" s="105"/>
      <c r="D50" s="105"/>
      <c r="E50" s="105"/>
      <c r="F50" s="105"/>
      <c r="G50" s="105"/>
      <c r="H50" s="105"/>
      <c r="I50" s="105"/>
      <c r="J50" s="105"/>
      <c r="K50" s="105"/>
      <c r="L50" s="105"/>
      <c r="M50" s="242"/>
      <c r="N50" s="209"/>
      <c r="O50" s="209"/>
      <c r="P50" s="209"/>
      <c r="Q50" s="209"/>
      <c r="R50" s="209"/>
      <c r="S50" s="209"/>
      <c r="T50" s="209"/>
      <c r="U50" s="209"/>
      <c r="V50" s="209"/>
      <c r="W50" s="209"/>
      <c r="X50" s="209"/>
      <c r="Y50" s="209"/>
      <c r="Z50" s="209"/>
      <c r="AA50" s="209"/>
    </row>
    <row r="51" spans="1:28" s="38" customFormat="1" ht="20.100000000000001" customHeight="1" x14ac:dyDescent="0.2">
      <c r="A51" s="34"/>
      <c r="B51" s="112"/>
      <c r="C51" s="31" t="s">
        <v>209</v>
      </c>
      <c r="D51" s="31"/>
      <c r="E51" s="31"/>
      <c r="F51" s="31"/>
      <c r="G51" s="31"/>
      <c r="H51" s="105"/>
      <c r="I51" s="105"/>
      <c r="J51" s="105"/>
      <c r="K51" s="105"/>
      <c r="L51" s="105"/>
      <c r="M51" s="242"/>
      <c r="N51" s="205"/>
      <c r="O51" s="205"/>
      <c r="P51" s="205"/>
      <c r="Q51" s="205"/>
      <c r="R51" s="205"/>
      <c r="S51" s="205"/>
      <c r="T51" s="205"/>
      <c r="U51" s="205"/>
      <c r="V51" s="205"/>
      <c r="W51" s="205"/>
      <c r="X51" s="205"/>
      <c r="Y51" s="205"/>
      <c r="Z51" s="205"/>
      <c r="AA51" s="205"/>
    </row>
    <row r="52" spans="1:28" s="38" customFormat="1" ht="20.100000000000001" customHeight="1" x14ac:dyDescent="0.2">
      <c r="A52" s="34"/>
      <c r="B52" s="112"/>
      <c r="C52" s="476" t="s">
        <v>7</v>
      </c>
      <c r="D52" s="477"/>
      <c r="E52" s="477"/>
      <c r="F52" s="477"/>
      <c r="G52" s="477"/>
      <c r="H52" s="477" t="s">
        <v>9</v>
      </c>
      <c r="I52" s="477"/>
      <c r="J52" s="478"/>
      <c r="K52" s="244">
        <f>SUM(K53:K58)</f>
        <v>0</v>
      </c>
      <c r="L52" s="244">
        <f>SUM(L53:L58)</f>
        <v>0</v>
      </c>
      <c r="M52" s="242"/>
      <c r="N52" s="205"/>
      <c r="O52" s="205"/>
      <c r="P52" s="205"/>
      <c r="Q52" s="205"/>
      <c r="R52" s="205"/>
      <c r="S52" s="205"/>
      <c r="T52" s="205"/>
      <c r="U52" s="205"/>
      <c r="V52" s="205"/>
      <c r="W52" s="205"/>
      <c r="X52" s="205"/>
      <c r="Y52" s="205"/>
      <c r="Z52" s="205"/>
      <c r="AA52" s="205"/>
    </row>
    <row r="53" spans="1:28" s="38" customFormat="1" ht="20.100000000000001" customHeight="1" x14ac:dyDescent="0.2">
      <c r="A53" s="34"/>
      <c r="B53" s="112"/>
      <c r="C53" s="480" t="s">
        <v>114</v>
      </c>
      <c r="D53" s="481"/>
      <c r="E53" s="481"/>
      <c r="F53" s="481"/>
      <c r="G53" s="481"/>
      <c r="H53" s="481"/>
      <c r="I53" s="481"/>
      <c r="J53" s="482"/>
      <c r="K53" s="379"/>
      <c r="L53" s="380"/>
      <c r="M53" s="242" t="str">
        <f t="shared" ref="M53:M58" si="0">IF(K53&gt;L53,"E","")</f>
        <v/>
      </c>
      <c r="N53" s="205"/>
      <c r="O53" s="205"/>
      <c r="P53" s="205"/>
      <c r="Q53" s="205"/>
      <c r="R53" s="205"/>
      <c r="S53" s="205"/>
      <c r="T53" s="205"/>
      <c r="U53" s="205"/>
      <c r="V53" s="205"/>
      <c r="W53" s="205"/>
      <c r="X53" s="205"/>
      <c r="Y53" s="205"/>
      <c r="Z53" s="205"/>
      <c r="AA53" s="205"/>
    </row>
    <row r="54" spans="1:28" s="38" customFormat="1" ht="20.100000000000001" customHeight="1" x14ac:dyDescent="0.2">
      <c r="A54" s="34"/>
      <c r="B54" s="112"/>
      <c r="C54" s="480" t="s">
        <v>115</v>
      </c>
      <c r="D54" s="481"/>
      <c r="E54" s="481"/>
      <c r="F54" s="481"/>
      <c r="G54" s="481"/>
      <c r="H54" s="481"/>
      <c r="I54" s="481"/>
      <c r="J54" s="482"/>
      <c r="K54" s="379"/>
      <c r="L54" s="380"/>
      <c r="M54" s="242" t="str">
        <f t="shared" si="0"/>
        <v/>
      </c>
      <c r="N54" s="205"/>
      <c r="O54" s="205"/>
      <c r="P54" s="205"/>
      <c r="Q54" s="205"/>
      <c r="R54" s="205"/>
      <c r="S54" s="205"/>
      <c r="T54" s="205"/>
      <c r="U54" s="205"/>
      <c r="V54" s="205"/>
      <c r="W54" s="205"/>
      <c r="X54" s="205"/>
      <c r="Y54" s="205"/>
      <c r="Z54" s="205"/>
      <c r="AA54" s="205"/>
    </row>
    <row r="55" spans="1:28" s="38" customFormat="1" ht="20.100000000000001" customHeight="1" x14ac:dyDescent="0.2">
      <c r="A55" s="34"/>
      <c r="B55" s="112"/>
      <c r="C55" s="480" t="s">
        <v>116</v>
      </c>
      <c r="D55" s="481"/>
      <c r="E55" s="481"/>
      <c r="F55" s="481"/>
      <c r="G55" s="481"/>
      <c r="H55" s="481"/>
      <c r="I55" s="481"/>
      <c r="J55" s="482"/>
      <c r="K55" s="379"/>
      <c r="L55" s="380"/>
      <c r="M55" s="242" t="str">
        <f t="shared" si="0"/>
        <v/>
      </c>
      <c r="N55" s="205"/>
      <c r="O55" s="205"/>
      <c r="P55" s="205"/>
      <c r="Q55" s="205"/>
      <c r="R55" s="205"/>
      <c r="S55" s="205"/>
      <c r="T55" s="205"/>
      <c r="U55" s="205"/>
      <c r="V55" s="205"/>
      <c r="W55" s="205"/>
      <c r="X55" s="205"/>
      <c r="Y55" s="205"/>
      <c r="Z55" s="205"/>
      <c r="AA55" s="205"/>
    </row>
    <row r="56" spans="1:28" s="38" customFormat="1" ht="20.100000000000001" customHeight="1" x14ac:dyDescent="0.2">
      <c r="A56" s="34"/>
      <c r="B56" s="112"/>
      <c r="C56" s="480" t="s">
        <v>117</v>
      </c>
      <c r="D56" s="481"/>
      <c r="E56" s="481"/>
      <c r="F56" s="481"/>
      <c r="G56" s="481"/>
      <c r="H56" s="481"/>
      <c r="I56" s="481"/>
      <c r="J56" s="482"/>
      <c r="K56" s="379"/>
      <c r="L56" s="380"/>
      <c r="M56" s="242" t="str">
        <f t="shared" si="0"/>
        <v/>
      </c>
      <c r="N56" s="205"/>
      <c r="O56" s="205"/>
      <c r="P56" s="205"/>
      <c r="Q56" s="205"/>
      <c r="R56" s="205"/>
      <c r="S56" s="205"/>
      <c r="T56" s="205"/>
      <c r="U56" s="205"/>
      <c r="V56" s="205"/>
      <c r="W56" s="205"/>
      <c r="X56" s="205"/>
      <c r="Y56" s="205"/>
      <c r="Z56" s="205"/>
      <c r="AA56" s="205"/>
    </row>
    <row r="57" spans="1:28" s="38" customFormat="1" ht="20.100000000000001" customHeight="1" x14ac:dyDescent="0.2">
      <c r="A57" s="34"/>
      <c r="B57" s="112"/>
      <c r="C57" s="480" t="s">
        <v>118</v>
      </c>
      <c r="D57" s="481"/>
      <c r="E57" s="481"/>
      <c r="F57" s="481"/>
      <c r="G57" s="481"/>
      <c r="H57" s="481"/>
      <c r="I57" s="481"/>
      <c r="J57" s="482"/>
      <c r="K57" s="379"/>
      <c r="L57" s="380"/>
      <c r="M57" s="242" t="str">
        <f t="shared" si="0"/>
        <v/>
      </c>
      <c r="N57" s="205"/>
      <c r="O57" s="205"/>
      <c r="P57" s="205"/>
      <c r="Q57" s="205"/>
      <c r="R57" s="205"/>
      <c r="S57" s="205"/>
      <c r="T57" s="205"/>
      <c r="U57" s="205"/>
      <c r="V57" s="205"/>
      <c r="W57" s="205"/>
      <c r="X57" s="205"/>
      <c r="Y57" s="205"/>
      <c r="Z57" s="205"/>
      <c r="AA57" s="205"/>
    </row>
    <row r="58" spans="1:28" ht="19.5" customHeight="1" x14ac:dyDescent="0.2">
      <c r="A58" s="60"/>
      <c r="B58" s="91"/>
      <c r="C58" s="480" t="s">
        <v>119</v>
      </c>
      <c r="D58" s="481"/>
      <c r="E58" s="481"/>
      <c r="F58" s="481"/>
      <c r="G58" s="481"/>
      <c r="H58" s="481"/>
      <c r="I58" s="481"/>
      <c r="J58" s="482"/>
      <c r="K58" s="379"/>
      <c r="L58" s="380"/>
      <c r="M58" s="242" t="str">
        <f t="shared" si="0"/>
        <v/>
      </c>
      <c r="N58" s="209"/>
      <c r="AB58" s="65"/>
    </row>
    <row r="59" spans="1:28" s="38" customFormat="1" ht="20.100000000000001" customHeight="1" x14ac:dyDescent="0.2">
      <c r="A59" s="34"/>
      <c r="B59" s="112"/>
      <c r="C59" s="105"/>
      <c r="D59" s="105"/>
      <c r="E59" s="105"/>
      <c r="F59" s="105"/>
      <c r="G59" s="105"/>
      <c r="H59" s="105"/>
      <c r="I59" s="105"/>
      <c r="J59" s="105"/>
      <c r="K59" s="105"/>
      <c r="L59" s="105"/>
      <c r="M59" s="242"/>
      <c r="N59" s="205"/>
      <c r="O59" s="205"/>
      <c r="P59" s="205"/>
      <c r="Q59" s="205"/>
      <c r="R59" s="205"/>
      <c r="S59" s="205"/>
      <c r="T59" s="205"/>
      <c r="U59" s="205"/>
      <c r="V59" s="205"/>
      <c r="W59" s="205"/>
      <c r="X59" s="205"/>
      <c r="Y59" s="205"/>
      <c r="Z59" s="205"/>
      <c r="AA59" s="205"/>
    </row>
    <row r="60" spans="1:28" ht="15.95" customHeight="1" collapsed="1" x14ac:dyDescent="0.2">
      <c r="A60" s="69"/>
      <c r="B60" s="91"/>
      <c r="C60" s="31" t="s">
        <v>210</v>
      </c>
      <c r="D60" s="31"/>
      <c r="E60" s="31"/>
      <c r="F60" s="31"/>
      <c r="G60" s="31"/>
      <c r="H60" s="101"/>
      <c r="I60" s="101"/>
      <c r="J60" s="101"/>
      <c r="K60" s="101"/>
      <c r="L60" s="101"/>
      <c r="M60" s="242"/>
      <c r="N60" s="209"/>
      <c r="AB60" s="65"/>
    </row>
    <row r="61" spans="1:28" ht="30" customHeight="1" x14ac:dyDescent="0.2">
      <c r="A61" s="69"/>
      <c r="B61" s="91"/>
      <c r="C61" s="476" t="s">
        <v>7</v>
      </c>
      <c r="D61" s="477"/>
      <c r="E61" s="477"/>
      <c r="F61" s="477"/>
      <c r="G61" s="477"/>
      <c r="H61" s="477" t="s">
        <v>9</v>
      </c>
      <c r="I61" s="477"/>
      <c r="J61" s="478"/>
      <c r="K61" s="244">
        <f>SUM(K62)</f>
        <v>0</v>
      </c>
      <c r="L61" s="244">
        <f>SUM(L62)</f>
        <v>0</v>
      </c>
      <c r="M61" s="242"/>
      <c r="N61" s="209"/>
      <c r="AB61" s="65"/>
    </row>
    <row r="62" spans="1:28" ht="25.5" customHeight="1" x14ac:dyDescent="0.2">
      <c r="A62" s="60"/>
      <c r="B62" s="91"/>
      <c r="C62" s="483" t="s">
        <v>231</v>
      </c>
      <c r="D62" s="484"/>
      <c r="E62" s="484"/>
      <c r="F62" s="484"/>
      <c r="G62" s="484"/>
      <c r="H62" s="484"/>
      <c r="I62" s="484"/>
      <c r="J62" s="485"/>
      <c r="K62" s="379"/>
      <c r="L62" s="380"/>
      <c r="M62" s="242" t="str">
        <f>IF(K62&gt;L62,"E","")</f>
        <v/>
      </c>
      <c r="N62" s="209"/>
      <c r="AB62" s="65"/>
    </row>
    <row r="63" spans="1:28" s="38" customFormat="1" ht="20.100000000000001" customHeight="1" x14ac:dyDescent="0.2">
      <c r="A63" s="37"/>
      <c r="B63" s="112"/>
      <c r="C63" s="105"/>
      <c r="D63" s="105"/>
      <c r="E63" s="105"/>
      <c r="F63" s="105"/>
      <c r="G63" s="105"/>
      <c r="H63" s="105"/>
      <c r="I63" s="105"/>
      <c r="J63" s="105"/>
      <c r="K63" s="105"/>
      <c r="L63" s="105"/>
      <c r="M63" s="242"/>
      <c r="N63" s="205"/>
      <c r="O63" s="205"/>
      <c r="P63" s="205"/>
      <c r="Q63" s="205"/>
      <c r="R63" s="205"/>
      <c r="S63" s="205"/>
      <c r="T63" s="205"/>
      <c r="U63" s="205"/>
      <c r="V63" s="205"/>
      <c r="W63" s="205"/>
      <c r="X63" s="205"/>
      <c r="Y63" s="205"/>
      <c r="Z63" s="205"/>
      <c r="AA63" s="205"/>
    </row>
    <row r="64" spans="1:28" ht="15.95" customHeight="1" collapsed="1" x14ac:dyDescent="0.2">
      <c r="A64" s="64"/>
      <c r="B64" s="91"/>
      <c r="C64" s="31" t="s">
        <v>211</v>
      </c>
      <c r="D64" s="31"/>
      <c r="E64" s="31"/>
      <c r="F64" s="31"/>
      <c r="G64" s="31"/>
      <c r="H64" s="101"/>
      <c r="I64" s="101"/>
      <c r="J64" s="101"/>
      <c r="K64" s="101"/>
      <c r="L64" s="101"/>
      <c r="M64" s="242"/>
      <c r="N64" s="209"/>
      <c r="AB64" s="65"/>
    </row>
    <row r="65" spans="1:28" ht="15.95" customHeight="1" x14ac:dyDescent="0.2">
      <c r="A65" s="64"/>
      <c r="B65" s="91"/>
      <c r="C65" s="476" t="s">
        <v>7</v>
      </c>
      <c r="D65" s="477"/>
      <c r="E65" s="477"/>
      <c r="F65" s="477"/>
      <c r="G65" s="477"/>
      <c r="H65" s="477" t="s">
        <v>9</v>
      </c>
      <c r="I65" s="477"/>
      <c r="J65" s="478"/>
      <c r="K65" s="244">
        <f>SUM(K66)</f>
        <v>0</v>
      </c>
      <c r="L65" s="244">
        <f>SUM(L66)</f>
        <v>0</v>
      </c>
      <c r="M65" s="242"/>
      <c r="N65" s="209"/>
      <c r="AB65" s="65"/>
    </row>
    <row r="66" spans="1:28" ht="15.95" customHeight="1" x14ac:dyDescent="0.2">
      <c r="A66" s="60"/>
      <c r="B66" s="91"/>
      <c r="C66" s="480" t="s">
        <v>232</v>
      </c>
      <c r="D66" s="481"/>
      <c r="E66" s="481"/>
      <c r="F66" s="481"/>
      <c r="G66" s="481"/>
      <c r="H66" s="481"/>
      <c r="I66" s="481"/>
      <c r="J66" s="482"/>
      <c r="K66" s="379"/>
      <c r="L66" s="380"/>
      <c r="M66" s="242" t="str">
        <f>IF(K66&gt;L66,"E","")</f>
        <v/>
      </c>
      <c r="N66" s="209"/>
      <c r="AB66" s="65"/>
    </row>
    <row r="67" spans="1:28" s="38" customFormat="1" ht="20.100000000000001" customHeight="1" x14ac:dyDescent="0.2">
      <c r="A67" s="34"/>
      <c r="B67" s="112"/>
      <c r="C67" s="105"/>
      <c r="D67" s="105"/>
      <c r="E67" s="105"/>
      <c r="F67" s="105"/>
      <c r="G67" s="105"/>
      <c r="H67" s="105"/>
      <c r="I67" s="105"/>
      <c r="J67" s="105"/>
      <c r="K67" s="105"/>
      <c r="L67" s="105"/>
      <c r="M67" s="242"/>
      <c r="N67" s="205"/>
      <c r="O67" s="205"/>
      <c r="P67" s="205"/>
      <c r="Q67" s="205"/>
      <c r="R67" s="205"/>
      <c r="S67" s="205"/>
      <c r="T67" s="205"/>
      <c r="U67" s="205"/>
      <c r="V67" s="205"/>
      <c r="W67" s="205"/>
      <c r="X67" s="205"/>
      <c r="Y67" s="205"/>
      <c r="Z67" s="205"/>
      <c r="AA67" s="205"/>
    </row>
    <row r="68" spans="1:28" ht="15.95" customHeight="1" collapsed="1" x14ac:dyDescent="0.2">
      <c r="A68" s="69"/>
      <c r="B68" s="91"/>
      <c r="C68" s="488" t="s">
        <v>212</v>
      </c>
      <c r="D68" s="488"/>
      <c r="E68" s="488"/>
      <c r="F68" s="488"/>
      <c r="G68" s="488"/>
      <c r="H68" s="488"/>
      <c r="I68" s="50"/>
      <c r="J68" s="50"/>
      <c r="K68" s="50"/>
      <c r="L68" s="50"/>
      <c r="M68" s="242"/>
      <c r="N68" s="209"/>
      <c r="AB68" s="65"/>
    </row>
    <row r="69" spans="1:28" ht="31.5" customHeight="1" x14ac:dyDescent="0.2">
      <c r="A69" s="69"/>
      <c r="B69" s="91"/>
      <c r="C69" s="476" t="s">
        <v>7</v>
      </c>
      <c r="D69" s="477"/>
      <c r="E69" s="477"/>
      <c r="F69" s="477"/>
      <c r="G69" s="477"/>
      <c r="H69" s="477" t="s">
        <v>9</v>
      </c>
      <c r="I69" s="477"/>
      <c r="J69" s="478"/>
      <c r="K69" s="244">
        <f>SUM(K70)</f>
        <v>0</v>
      </c>
      <c r="L69" s="244">
        <f>SUM(L70)</f>
        <v>0</v>
      </c>
      <c r="M69" s="242"/>
      <c r="N69" s="209"/>
      <c r="AB69" s="65"/>
    </row>
    <row r="70" spans="1:28" ht="27" customHeight="1" x14ac:dyDescent="0.2">
      <c r="A70" s="60"/>
      <c r="B70" s="91"/>
      <c r="C70" s="483" t="s">
        <v>233</v>
      </c>
      <c r="D70" s="484"/>
      <c r="E70" s="484"/>
      <c r="F70" s="484"/>
      <c r="G70" s="484"/>
      <c r="H70" s="484"/>
      <c r="I70" s="484"/>
      <c r="J70" s="485"/>
      <c r="K70" s="379"/>
      <c r="L70" s="380"/>
      <c r="M70" s="242" t="str">
        <f>IF(K70&gt;L70,"E","")</f>
        <v/>
      </c>
      <c r="N70" s="209"/>
      <c r="AB70" s="65"/>
    </row>
    <row r="71" spans="1:28" ht="15.95" customHeight="1" x14ac:dyDescent="0.2">
      <c r="A71" s="60"/>
      <c r="B71" s="91"/>
      <c r="C71" s="105"/>
      <c r="D71" s="105"/>
      <c r="E71" s="105"/>
      <c r="F71" s="105"/>
      <c r="G71" s="105"/>
      <c r="H71" s="105"/>
      <c r="I71" s="105"/>
      <c r="J71" s="105"/>
      <c r="K71" s="105"/>
      <c r="L71" s="105"/>
      <c r="M71" s="242"/>
      <c r="N71" s="209"/>
      <c r="AB71" s="65"/>
    </row>
    <row r="72" spans="1:28" s="38" customFormat="1" ht="20.100000000000001" customHeight="1" x14ac:dyDescent="0.2">
      <c r="A72" s="34"/>
      <c r="B72" s="112"/>
      <c r="C72" s="105"/>
      <c r="D72" s="105"/>
      <c r="E72" s="105"/>
      <c r="F72" s="105"/>
      <c r="G72" s="105"/>
      <c r="H72" s="105"/>
      <c r="I72" s="105"/>
      <c r="J72" s="105"/>
      <c r="K72" s="108"/>
      <c r="L72" s="105"/>
      <c r="M72" s="242"/>
      <c r="N72" s="205"/>
      <c r="O72" s="205"/>
      <c r="P72" s="205"/>
      <c r="Q72" s="205"/>
      <c r="R72" s="205"/>
      <c r="S72" s="205"/>
      <c r="T72" s="205"/>
      <c r="U72" s="205"/>
      <c r="V72" s="205"/>
      <c r="W72" s="205"/>
      <c r="X72" s="205"/>
      <c r="Y72" s="205"/>
      <c r="Z72" s="205"/>
      <c r="AA72" s="205"/>
    </row>
    <row r="73" spans="1:28" ht="15.95" customHeight="1" collapsed="1" x14ac:dyDescent="0.2">
      <c r="A73" s="69"/>
      <c r="B73" s="91"/>
      <c r="C73" s="31" t="s">
        <v>213</v>
      </c>
      <c r="D73" s="31"/>
      <c r="E73" s="31"/>
      <c r="F73" s="31"/>
      <c r="G73" s="31"/>
      <c r="H73" s="101"/>
      <c r="I73" s="101"/>
      <c r="J73" s="101"/>
      <c r="K73" s="101"/>
      <c r="L73" s="101"/>
      <c r="M73" s="242"/>
      <c r="N73" s="209"/>
      <c r="AB73" s="65"/>
    </row>
    <row r="74" spans="1:28" ht="15.95" customHeight="1" x14ac:dyDescent="0.2">
      <c r="A74" s="69"/>
      <c r="B74" s="91"/>
      <c r="C74" s="476" t="s">
        <v>7</v>
      </c>
      <c r="D74" s="477"/>
      <c r="E74" s="477"/>
      <c r="F74" s="477"/>
      <c r="G74" s="477"/>
      <c r="H74" s="477" t="s">
        <v>9</v>
      </c>
      <c r="I74" s="477"/>
      <c r="J74" s="478"/>
      <c r="K74" s="244">
        <f>SUM(K75:K78)</f>
        <v>0</v>
      </c>
      <c r="L74" s="244">
        <f>SUM(L75:L78)</f>
        <v>0</v>
      </c>
      <c r="M74" s="242"/>
      <c r="N74" s="209"/>
      <c r="AB74" s="65"/>
    </row>
    <row r="75" spans="1:28" ht="15.95" customHeight="1" x14ac:dyDescent="0.2">
      <c r="A75" s="69"/>
      <c r="B75" s="91"/>
      <c r="C75" s="480" t="s">
        <v>121</v>
      </c>
      <c r="D75" s="481"/>
      <c r="E75" s="481"/>
      <c r="F75" s="481"/>
      <c r="G75" s="481"/>
      <c r="H75" s="481"/>
      <c r="I75" s="481"/>
      <c r="J75" s="482"/>
      <c r="K75" s="379"/>
      <c r="L75" s="380"/>
      <c r="M75" s="242" t="str">
        <f>IF(K75&gt;L75,"E","")</f>
        <v/>
      </c>
      <c r="N75" s="209"/>
      <c r="AB75" s="65"/>
    </row>
    <row r="76" spans="1:28" ht="15.95" customHeight="1" x14ac:dyDescent="0.2">
      <c r="A76" s="69"/>
      <c r="B76" s="91"/>
      <c r="C76" s="473"/>
      <c r="D76" s="474"/>
      <c r="E76" s="474"/>
      <c r="F76" s="474"/>
      <c r="G76" s="474"/>
      <c r="H76" s="474"/>
      <c r="I76" s="474"/>
      <c r="J76" s="475"/>
      <c r="K76" s="379"/>
      <c r="L76" s="380"/>
      <c r="M76" s="242" t="str">
        <f>IF(K76&gt;L76,"E","")</f>
        <v/>
      </c>
      <c r="N76" s="209"/>
      <c r="AB76" s="65"/>
    </row>
    <row r="77" spans="1:28" s="243" customFormat="1" ht="15.95" customHeight="1" x14ac:dyDescent="0.2">
      <c r="A77" s="69"/>
      <c r="B77" s="115"/>
      <c r="C77" s="473"/>
      <c r="D77" s="474"/>
      <c r="E77" s="474"/>
      <c r="F77" s="474"/>
      <c r="G77" s="474"/>
      <c r="H77" s="474"/>
      <c r="I77" s="474"/>
      <c r="J77" s="475"/>
      <c r="K77" s="379"/>
      <c r="L77" s="380"/>
      <c r="M77" s="242" t="str">
        <f>IF(K77&gt;L77,"E","")</f>
        <v/>
      </c>
      <c r="N77" s="209"/>
      <c r="O77" s="209"/>
      <c r="P77" s="209"/>
      <c r="Q77" s="209"/>
      <c r="R77" s="209"/>
      <c r="S77" s="209"/>
      <c r="T77" s="209"/>
      <c r="U77" s="209"/>
      <c r="V77" s="209"/>
      <c r="W77" s="209"/>
      <c r="X77" s="209"/>
      <c r="Y77" s="209"/>
      <c r="Z77" s="209"/>
      <c r="AA77" s="209"/>
    </row>
    <row r="78" spans="1:28" s="243" customFormat="1" ht="15.95" customHeight="1" x14ac:dyDescent="0.2">
      <c r="A78" s="69"/>
      <c r="B78" s="115"/>
      <c r="C78" s="473"/>
      <c r="D78" s="474"/>
      <c r="E78" s="474"/>
      <c r="F78" s="474"/>
      <c r="G78" s="474"/>
      <c r="H78" s="474"/>
      <c r="I78" s="474"/>
      <c r="J78" s="475"/>
      <c r="K78" s="381"/>
      <c r="L78" s="380"/>
      <c r="M78" s="242" t="str">
        <f>IF(K78&gt;L78,"E","")</f>
        <v/>
      </c>
      <c r="N78" s="209"/>
      <c r="O78" s="209"/>
      <c r="P78" s="209"/>
      <c r="Q78" s="209"/>
      <c r="R78" s="209"/>
      <c r="S78" s="209"/>
      <c r="T78" s="209"/>
      <c r="U78" s="209"/>
      <c r="V78" s="209"/>
      <c r="W78" s="209"/>
      <c r="X78" s="209"/>
      <c r="Y78" s="209"/>
      <c r="Z78" s="209"/>
      <c r="AA78" s="209"/>
    </row>
    <row r="79" spans="1:28" s="243" customFormat="1" ht="15.95" customHeight="1" x14ac:dyDescent="0.2">
      <c r="A79" s="69"/>
      <c r="B79" s="115"/>
      <c r="C79" s="108"/>
      <c r="D79" s="108"/>
      <c r="E79" s="108"/>
      <c r="F79" s="108"/>
      <c r="G79" s="108"/>
      <c r="H79" s="108"/>
      <c r="I79" s="108"/>
      <c r="J79" s="108"/>
      <c r="K79" s="108"/>
      <c r="L79" s="108"/>
      <c r="M79" s="242"/>
      <c r="N79" s="209"/>
      <c r="O79" s="209"/>
      <c r="P79" s="209"/>
      <c r="Q79" s="209"/>
      <c r="R79" s="209"/>
      <c r="S79" s="209"/>
      <c r="T79" s="209"/>
      <c r="U79" s="209"/>
      <c r="V79" s="209"/>
      <c r="W79" s="209"/>
      <c r="X79" s="209"/>
      <c r="Y79" s="209"/>
      <c r="Z79" s="209"/>
      <c r="AA79" s="209"/>
    </row>
    <row r="80" spans="1:28" s="243" customFormat="1" ht="15.95" customHeight="1" x14ac:dyDescent="0.2">
      <c r="A80" s="69"/>
      <c r="B80" s="115"/>
      <c r="C80" s="31" t="s">
        <v>234</v>
      </c>
      <c r="D80" s="108"/>
      <c r="E80" s="108"/>
      <c r="F80" s="108"/>
      <c r="G80" s="108"/>
      <c r="H80" s="108"/>
      <c r="I80" s="108"/>
      <c r="J80" s="108"/>
      <c r="K80" s="108"/>
      <c r="L80" s="108"/>
      <c r="M80" s="242"/>
      <c r="N80" s="209"/>
      <c r="O80" s="209"/>
      <c r="P80" s="209"/>
      <c r="Q80" s="209"/>
      <c r="R80" s="209"/>
      <c r="S80" s="209"/>
      <c r="T80" s="209"/>
      <c r="U80" s="209"/>
      <c r="V80" s="209"/>
      <c r="W80" s="209"/>
      <c r="X80" s="209"/>
      <c r="Y80" s="209"/>
      <c r="Z80" s="209"/>
      <c r="AA80" s="209"/>
    </row>
    <row r="81" spans="1:28" s="243" customFormat="1" ht="15.95" customHeight="1" x14ac:dyDescent="0.2">
      <c r="A81" s="69"/>
      <c r="B81" s="115"/>
      <c r="C81" s="476" t="s">
        <v>7</v>
      </c>
      <c r="D81" s="477"/>
      <c r="E81" s="477"/>
      <c r="F81" s="477"/>
      <c r="G81" s="477"/>
      <c r="H81" s="477" t="s">
        <v>9</v>
      </c>
      <c r="I81" s="477"/>
      <c r="J81" s="478"/>
      <c r="K81" s="244">
        <f>SUM(K82:K87)</f>
        <v>0</v>
      </c>
      <c r="L81" s="244">
        <f>SUM(L82:L87)</f>
        <v>0</v>
      </c>
      <c r="M81" s="242"/>
      <c r="N81" s="209"/>
      <c r="O81" s="209"/>
      <c r="P81" s="209"/>
      <c r="Q81" s="209"/>
      <c r="R81" s="209"/>
      <c r="S81" s="209"/>
      <c r="T81" s="209"/>
      <c r="U81" s="209"/>
      <c r="V81" s="209"/>
      <c r="W81" s="209"/>
      <c r="X81" s="209"/>
      <c r="Y81" s="209"/>
      <c r="Z81" s="209"/>
      <c r="AA81" s="209"/>
    </row>
    <row r="82" spans="1:28" s="243" customFormat="1" ht="15.95" customHeight="1" x14ac:dyDescent="0.2">
      <c r="A82" s="69"/>
      <c r="B82" s="115"/>
      <c r="C82" s="473"/>
      <c r="D82" s="474"/>
      <c r="E82" s="474"/>
      <c r="F82" s="474"/>
      <c r="G82" s="474"/>
      <c r="H82" s="474"/>
      <c r="I82" s="474"/>
      <c r="J82" s="475"/>
      <c r="K82" s="379"/>
      <c r="L82" s="380"/>
      <c r="M82" s="242" t="str">
        <f t="shared" ref="M82:M87" si="1">IF(K82&gt;L82,"E","")</f>
        <v/>
      </c>
      <c r="N82" s="209"/>
      <c r="O82" s="209"/>
      <c r="P82" s="209"/>
      <c r="Q82" s="209"/>
      <c r="R82" s="209"/>
      <c r="S82" s="209"/>
      <c r="T82" s="209"/>
      <c r="U82" s="209"/>
      <c r="V82" s="209"/>
      <c r="W82" s="209"/>
      <c r="X82" s="209"/>
      <c r="Y82" s="209"/>
      <c r="Z82" s="209"/>
      <c r="AA82" s="209"/>
    </row>
    <row r="83" spans="1:28" s="243" customFormat="1" ht="15.95" customHeight="1" x14ac:dyDescent="0.2">
      <c r="A83" s="69"/>
      <c r="B83" s="115"/>
      <c r="C83" s="473"/>
      <c r="D83" s="474"/>
      <c r="E83" s="474"/>
      <c r="F83" s="474"/>
      <c r="G83" s="474"/>
      <c r="H83" s="474"/>
      <c r="I83" s="474"/>
      <c r="J83" s="475"/>
      <c r="K83" s="379"/>
      <c r="L83" s="380"/>
      <c r="M83" s="242" t="str">
        <f t="shared" si="1"/>
        <v/>
      </c>
      <c r="N83" s="209"/>
      <c r="O83" s="209"/>
      <c r="P83" s="209"/>
      <c r="Q83" s="209"/>
      <c r="R83" s="209"/>
      <c r="S83" s="209"/>
      <c r="T83" s="209"/>
      <c r="U83" s="209"/>
      <c r="V83" s="209"/>
      <c r="W83" s="209"/>
      <c r="X83" s="209"/>
      <c r="Y83" s="209"/>
      <c r="Z83" s="209"/>
      <c r="AA83" s="209"/>
    </row>
    <row r="84" spans="1:28" s="243" customFormat="1" ht="15.95" customHeight="1" x14ac:dyDescent="0.2">
      <c r="A84" s="69"/>
      <c r="B84" s="115"/>
      <c r="C84" s="473"/>
      <c r="D84" s="474"/>
      <c r="E84" s="474"/>
      <c r="F84" s="474"/>
      <c r="G84" s="474"/>
      <c r="H84" s="474"/>
      <c r="I84" s="474"/>
      <c r="J84" s="475"/>
      <c r="K84" s="381"/>
      <c r="L84" s="380"/>
      <c r="M84" s="242" t="str">
        <f t="shared" si="1"/>
        <v/>
      </c>
      <c r="N84" s="209"/>
      <c r="O84" s="209"/>
      <c r="P84" s="209"/>
      <c r="Q84" s="209"/>
      <c r="R84" s="209"/>
      <c r="S84" s="209"/>
      <c r="T84" s="209"/>
      <c r="U84" s="209"/>
      <c r="V84" s="209"/>
      <c r="W84" s="209"/>
      <c r="X84" s="209"/>
      <c r="Y84" s="209"/>
      <c r="Z84" s="209"/>
      <c r="AA84" s="209"/>
    </row>
    <row r="85" spans="1:28" s="243" customFormat="1" ht="15.95" customHeight="1" x14ac:dyDescent="0.2">
      <c r="A85" s="69"/>
      <c r="B85" s="115"/>
      <c r="C85" s="473"/>
      <c r="D85" s="474"/>
      <c r="E85" s="474"/>
      <c r="F85" s="474"/>
      <c r="G85" s="474"/>
      <c r="H85" s="474"/>
      <c r="I85" s="474"/>
      <c r="J85" s="475"/>
      <c r="K85" s="379"/>
      <c r="L85" s="380"/>
      <c r="M85" s="242" t="str">
        <f t="shared" si="1"/>
        <v/>
      </c>
      <c r="N85" s="209"/>
      <c r="O85" s="209"/>
      <c r="P85" s="209"/>
      <c r="Q85" s="209"/>
      <c r="R85" s="209"/>
      <c r="S85" s="209"/>
      <c r="T85" s="209"/>
      <c r="U85" s="209"/>
      <c r="V85" s="209"/>
      <c r="W85" s="209"/>
      <c r="X85" s="209"/>
      <c r="Y85" s="209"/>
      <c r="Z85" s="209"/>
      <c r="AA85" s="209"/>
    </row>
    <row r="86" spans="1:28" s="243" customFormat="1" ht="15.95" customHeight="1" x14ac:dyDescent="0.2">
      <c r="A86" s="69"/>
      <c r="B86" s="115"/>
      <c r="C86" s="473"/>
      <c r="D86" s="474"/>
      <c r="E86" s="474"/>
      <c r="F86" s="474"/>
      <c r="G86" s="474"/>
      <c r="H86" s="474"/>
      <c r="I86" s="474"/>
      <c r="J86" s="475"/>
      <c r="K86" s="379"/>
      <c r="L86" s="380"/>
      <c r="M86" s="242" t="str">
        <f t="shared" si="1"/>
        <v/>
      </c>
      <c r="N86" s="209"/>
      <c r="O86" s="209"/>
      <c r="P86" s="209"/>
      <c r="Q86" s="209"/>
      <c r="R86" s="209"/>
      <c r="S86" s="209"/>
      <c r="T86" s="209"/>
      <c r="U86" s="209"/>
      <c r="V86" s="209"/>
      <c r="W86" s="209"/>
      <c r="X86" s="209"/>
      <c r="Y86" s="209"/>
      <c r="Z86" s="209"/>
      <c r="AA86" s="209"/>
    </row>
    <row r="87" spans="1:28" s="243" customFormat="1" ht="15.95" customHeight="1" x14ac:dyDescent="0.2">
      <c r="A87" s="69"/>
      <c r="B87" s="115"/>
      <c r="C87" s="473"/>
      <c r="D87" s="474"/>
      <c r="E87" s="474"/>
      <c r="F87" s="474"/>
      <c r="G87" s="474"/>
      <c r="H87" s="474"/>
      <c r="I87" s="474"/>
      <c r="J87" s="475"/>
      <c r="K87" s="381"/>
      <c r="L87" s="380"/>
      <c r="M87" s="242" t="str">
        <f t="shared" si="1"/>
        <v/>
      </c>
      <c r="N87" s="209"/>
      <c r="O87" s="209"/>
      <c r="P87" s="209"/>
      <c r="Q87" s="209"/>
      <c r="R87" s="209"/>
      <c r="S87" s="209"/>
      <c r="T87" s="209"/>
      <c r="U87" s="209"/>
      <c r="V87" s="209"/>
      <c r="W87" s="209"/>
      <c r="X87" s="209"/>
      <c r="Y87" s="209"/>
      <c r="Z87" s="209"/>
      <c r="AA87" s="209"/>
    </row>
    <row r="88" spans="1:28" ht="15.95" customHeight="1" x14ac:dyDescent="0.2">
      <c r="A88" s="60"/>
      <c r="B88" s="115"/>
      <c r="C88" s="108"/>
      <c r="D88" s="108"/>
      <c r="E88" s="108"/>
      <c r="F88" s="108"/>
      <c r="G88" s="108"/>
      <c r="H88" s="108"/>
      <c r="I88" s="108"/>
      <c r="J88" s="108"/>
      <c r="K88" s="108"/>
      <c r="L88" s="108"/>
      <c r="M88" s="242"/>
      <c r="N88" s="209"/>
      <c r="AB88" s="65"/>
    </row>
    <row r="89" spans="1:28" s="68" customFormat="1" ht="14.1" customHeight="1" x14ac:dyDescent="0.2">
      <c r="A89" s="60"/>
      <c r="B89" s="245"/>
      <c r="C89" s="94"/>
      <c r="D89" s="94"/>
      <c r="E89" s="94"/>
      <c r="F89" s="94"/>
      <c r="G89" s="94"/>
      <c r="H89" s="94"/>
      <c r="I89" s="94"/>
      <c r="J89" s="94"/>
      <c r="K89" s="94"/>
      <c r="L89" s="94"/>
      <c r="M89" s="246"/>
      <c r="N89" s="209"/>
      <c r="O89" s="209"/>
      <c r="P89" s="209"/>
      <c r="Q89" s="209"/>
      <c r="R89" s="209"/>
      <c r="S89" s="209"/>
      <c r="T89" s="209"/>
      <c r="U89" s="209"/>
      <c r="V89" s="209"/>
      <c r="W89" s="209"/>
      <c r="X89" s="209"/>
      <c r="Y89" s="209"/>
      <c r="Z89" s="209"/>
      <c r="AA89" s="209"/>
    </row>
    <row r="90" spans="1:28" s="68" customFormat="1" ht="14.1" customHeight="1" x14ac:dyDescent="0.2">
      <c r="A90" s="60"/>
      <c r="B90" s="66"/>
      <c r="C90" s="166" t="str">
        <f>IF(M90&gt;0,"E: El gasto en navarra no puede ser mayor que el gasto total","")</f>
        <v/>
      </c>
      <c r="D90" s="66"/>
      <c r="E90" s="66"/>
      <c r="F90" s="66"/>
      <c r="G90" s="66"/>
      <c r="H90" s="66"/>
      <c r="I90" s="66"/>
      <c r="J90" s="66"/>
      <c r="K90" s="64"/>
      <c r="L90" s="66"/>
      <c r="M90" s="247">
        <f>COUNTIF(M19:M87,"E")</f>
        <v>0</v>
      </c>
      <c r="N90" s="209"/>
      <c r="O90" s="209"/>
      <c r="P90" s="209"/>
      <c r="Q90" s="209"/>
      <c r="R90" s="209"/>
      <c r="S90" s="209"/>
      <c r="T90" s="209"/>
      <c r="U90" s="209"/>
      <c r="V90" s="209"/>
      <c r="W90" s="209"/>
      <c r="X90" s="209"/>
      <c r="Y90" s="209"/>
      <c r="Z90" s="209"/>
      <c r="AA90" s="209"/>
    </row>
    <row r="91" spans="1:28" s="221" customFormat="1" ht="21.95" customHeight="1" x14ac:dyDescent="0.2">
      <c r="A91" s="69"/>
      <c r="B91" s="168"/>
      <c r="C91" s="166"/>
      <c r="D91" s="66"/>
      <c r="E91" s="66"/>
      <c r="F91" s="66"/>
      <c r="G91" s="66"/>
      <c r="H91" s="66"/>
      <c r="I91" s="66"/>
      <c r="J91" s="66"/>
      <c r="K91" s="64"/>
      <c r="L91" s="66"/>
      <c r="N91" s="235"/>
      <c r="O91" s="235"/>
      <c r="P91" s="235"/>
      <c r="Q91" s="235"/>
      <c r="R91" s="235"/>
      <c r="S91" s="235"/>
      <c r="T91" s="235"/>
      <c r="U91" s="235"/>
      <c r="V91" s="235"/>
      <c r="W91" s="235"/>
      <c r="X91" s="235"/>
      <c r="Y91" s="235"/>
      <c r="Z91" s="235"/>
      <c r="AA91" s="235"/>
    </row>
    <row r="92" spans="1:28" s="66" customFormat="1" ht="18.75" x14ac:dyDescent="0.2">
      <c r="A92" s="20"/>
      <c r="C92" s="487" t="s">
        <v>4</v>
      </c>
      <c r="D92" s="487"/>
      <c r="E92" s="487"/>
      <c r="F92" s="487"/>
      <c r="G92" s="487"/>
      <c r="H92" s="487"/>
      <c r="I92" s="227"/>
      <c r="J92" s="227"/>
      <c r="K92" s="57">
        <f>SUM(K18,K25,K29,K34,K40,K46,K52,K61,K65,K69,K74,K81)</f>
        <v>0</v>
      </c>
      <c r="L92" s="57">
        <f>SUM(L18,L25,L29,L34,L40,L46,L52,L61,L65,L69,L74,L81)</f>
        <v>0</v>
      </c>
      <c r="M92" s="210"/>
      <c r="N92" s="233"/>
      <c r="O92" s="210"/>
      <c r="P92" s="210"/>
      <c r="Q92" s="210"/>
      <c r="R92" s="210"/>
      <c r="S92" s="210"/>
      <c r="T92" s="210"/>
      <c r="U92" s="210"/>
      <c r="V92" s="210"/>
      <c r="W92" s="210"/>
      <c r="X92" s="210"/>
      <c r="Y92" s="210"/>
      <c r="Z92" s="210"/>
      <c r="AA92" s="210"/>
      <c r="AB92" s="210"/>
    </row>
    <row r="93" spans="1:28" s="64" customFormat="1" ht="14.1" customHeight="1" x14ac:dyDescent="0.3">
      <c r="A93" s="69"/>
      <c r="C93" s="486"/>
      <c r="D93" s="486"/>
      <c r="E93" s="486"/>
      <c r="F93" s="486"/>
      <c r="G93" s="486"/>
      <c r="H93" s="66"/>
      <c r="I93" s="66"/>
      <c r="J93" s="66"/>
      <c r="K93" s="210"/>
      <c r="L93" s="210"/>
      <c r="N93" s="199"/>
      <c r="O93" s="209"/>
      <c r="P93" s="209"/>
      <c r="Q93" s="209"/>
      <c r="R93" s="209"/>
      <c r="S93" s="209"/>
      <c r="T93" s="209"/>
      <c r="U93" s="209"/>
      <c r="V93" s="209"/>
      <c r="W93" s="209"/>
      <c r="X93" s="209"/>
      <c r="Y93" s="209"/>
      <c r="Z93" s="209"/>
      <c r="AA93" s="209"/>
      <c r="AB93" s="209"/>
    </row>
    <row r="94" spans="1:28" s="64" customFormat="1" ht="14.1" customHeight="1" x14ac:dyDescent="0.2">
      <c r="A94" s="69"/>
      <c r="N94" s="199"/>
      <c r="O94" s="209"/>
      <c r="P94" s="209"/>
      <c r="Q94" s="209"/>
      <c r="R94" s="209"/>
      <c r="S94" s="209"/>
      <c r="T94" s="209"/>
      <c r="U94" s="209"/>
      <c r="V94" s="209"/>
      <c r="W94" s="209"/>
      <c r="X94" s="209"/>
      <c r="Y94" s="209"/>
      <c r="Z94" s="209"/>
      <c r="AA94" s="209"/>
      <c r="AB94" s="209"/>
    </row>
    <row r="95" spans="1:28" s="64" customFormat="1" ht="14.1" customHeight="1" x14ac:dyDescent="0.2">
      <c r="A95" s="69"/>
      <c r="N95" s="199"/>
      <c r="O95" s="209"/>
      <c r="P95" s="209"/>
      <c r="Q95" s="209"/>
      <c r="R95" s="209"/>
      <c r="S95" s="209"/>
      <c r="T95" s="209"/>
      <c r="U95" s="209"/>
      <c r="V95" s="209"/>
      <c r="W95" s="209"/>
      <c r="X95" s="209"/>
      <c r="Y95" s="209"/>
      <c r="Z95" s="209"/>
      <c r="AA95" s="209"/>
      <c r="AB95" s="209"/>
    </row>
    <row r="96" spans="1:28" s="64" customFormat="1" ht="14.1" customHeight="1" x14ac:dyDescent="0.2">
      <c r="A96" s="69"/>
      <c r="N96" s="199"/>
      <c r="O96" s="209"/>
      <c r="P96" s="209"/>
      <c r="Q96" s="209"/>
      <c r="R96" s="209"/>
      <c r="S96" s="209"/>
      <c r="T96" s="209"/>
      <c r="U96" s="209"/>
      <c r="V96" s="209"/>
      <c r="W96" s="209"/>
      <c r="X96" s="209"/>
      <c r="Y96" s="209"/>
      <c r="Z96" s="209"/>
      <c r="AA96" s="209"/>
      <c r="AB96" s="209"/>
    </row>
    <row r="97" spans="1:28" s="64" customFormat="1" ht="14.1" customHeight="1" x14ac:dyDescent="0.2">
      <c r="A97" s="69"/>
      <c r="N97" s="199"/>
      <c r="O97" s="209"/>
      <c r="P97" s="209"/>
      <c r="Q97" s="209"/>
      <c r="R97" s="209"/>
      <c r="S97" s="209"/>
      <c r="T97" s="209"/>
      <c r="U97" s="209"/>
      <c r="V97" s="209"/>
      <c r="W97" s="209"/>
      <c r="X97" s="209"/>
      <c r="Y97" s="209"/>
      <c r="Z97" s="209"/>
      <c r="AA97" s="209"/>
      <c r="AB97" s="209"/>
    </row>
    <row r="98" spans="1:28" s="64" customFormat="1" ht="14.1" customHeight="1" x14ac:dyDescent="0.2">
      <c r="A98" s="69"/>
      <c r="N98" s="199"/>
      <c r="O98" s="209"/>
      <c r="P98" s="209"/>
      <c r="Q98" s="209"/>
      <c r="R98" s="209"/>
      <c r="S98" s="209"/>
      <c r="T98" s="209"/>
      <c r="U98" s="209"/>
      <c r="V98" s="209"/>
      <c r="W98" s="209"/>
      <c r="X98" s="209"/>
      <c r="Y98" s="209"/>
      <c r="Z98" s="209"/>
      <c r="AA98" s="209"/>
      <c r="AB98" s="209"/>
    </row>
    <row r="99" spans="1:28" s="64" customFormat="1" ht="14.1" customHeight="1" x14ac:dyDescent="0.2">
      <c r="A99" s="69"/>
      <c r="N99" s="199"/>
      <c r="O99" s="209"/>
      <c r="P99" s="209"/>
      <c r="Q99" s="209"/>
      <c r="R99" s="209"/>
      <c r="S99" s="209"/>
      <c r="T99" s="209"/>
      <c r="U99" s="209"/>
      <c r="V99" s="209"/>
      <c r="W99" s="209"/>
      <c r="X99" s="209"/>
      <c r="Y99" s="209"/>
      <c r="Z99" s="209"/>
      <c r="AA99" s="209"/>
      <c r="AB99" s="209"/>
    </row>
    <row r="100" spans="1:28" s="64" customFormat="1" ht="14.1" customHeight="1" x14ac:dyDescent="0.2">
      <c r="A100" s="69"/>
      <c r="N100" s="199"/>
      <c r="O100" s="209"/>
      <c r="P100" s="209"/>
      <c r="Q100" s="209"/>
      <c r="R100" s="209"/>
      <c r="S100" s="209"/>
      <c r="T100" s="209"/>
      <c r="U100" s="209"/>
      <c r="V100" s="209"/>
      <c r="W100" s="209"/>
      <c r="X100" s="209"/>
      <c r="Y100" s="209"/>
      <c r="Z100" s="209"/>
      <c r="AA100" s="209"/>
      <c r="AB100" s="209"/>
    </row>
    <row r="101" spans="1:28" s="64" customFormat="1" ht="14.1" customHeight="1" x14ac:dyDescent="0.2">
      <c r="A101" s="69"/>
      <c r="N101" s="199"/>
      <c r="O101" s="209"/>
      <c r="P101" s="209"/>
      <c r="Q101" s="209"/>
      <c r="R101" s="209"/>
      <c r="S101" s="209"/>
      <c r="T101" s="209"/>
      <c r="U101" s="209"/>
      <c r="V101" s="209"/>
      <c r="W101" s="209"/>
      <c r="X101" s="209"/>
      <c r="Y101" s="209"/>
      <c r="Z101" s="209"/>
      <c r="AA101" s="209"/>
      <c r="AB101" s="209"/>
    </row>
    <row r="102" spans="1:28" s="64" customFormat="1" ht="14.1" customHeight="1" x14ac:dyDescent="0.2">
      <c r="A102" s="69"/>
      <c r="N102" s="199"/>
      <c r="O102" s="209"/>
      <c r="P102" s="209"/>
      <c r="Q102" s="209"/>
      <c r="R102" s="209"/>
      <c r="S102" s="209"/>
      <c r="T102" s="209"/>
      <c r="U102" s="209"/>
      <c r="V102" s="209"/>
      <c r="W102" s="209"/>
      <c r="X102" s="209"/>
      <c r="Y102" s="209"/>
      <c r="Z102" s="209"/>
      <c r="AA102" s="209"/>
      <c r="AB102" s="209"/>
    </row>
    <row r="103" spans="1:28" s="64" customFormat="1" ht="14.1" customHeight="1" x14ac:dyDescent="0.2">
      <c r="A103" s="69"/>
      <c r="N103" s="199"/>
      <c r="O103" s="209"/>
      <c r="P103" s="209"/>
      <c r="Q103" s="209"/>
      <c r="R103" s="209"/>
      <c r="S103" s="209"/>
      <c r="T103" s="209"/>
      <c r="U103" s="209"/>
      <c r="V103" s="209"/>
      <c r="W103" s="209"/>
      <c r="X103" s="209"/>
      <c r="Y103" s="209"/>
      <c r="Z103" s="209"/>
      <c r="AA103" s="209"/>
      <c r="AB103" s="209"/>
    </row>
    <row r="104" spans="1:28" s="64" customFormat="1" ht="14.1" customHeight="1" x14ac:dyDescent="0.2">
      <c r="A104" s="69"/>
      <c r="N104" s="199"/>
      <c r="O104" s="209"/>
      <c r="P104" s="209"/>
      <c r="Q104" s="209"/>
      <c r="R104" s="209"/>
      <c r="S104" s="209"/>
      <c r="T104" s="209"/>
      <c r="U104" s="209"/>
      <c r="V104" s="209"/>
      <c r="W104" s="209"/>
      <c r="X104" s="209"/>
      <c r="Y104" s="209"/>
      <c r="Z104" s="209"/>
      <c r="AA104" s="209"/>
      <c r="AB104" s="209"/>
    </row>
    <row r="105" spans="1:28" s="64" customFormat="1" ht="14.1" customHeight="1" x14ac:dyDescent="0.2">
      <c r="A105" s="69"/>
      <c r="N105" s="199"/>
      <c r="O105" s="209"/>
      <c r="P105" s="209"/>
      <c r="Q105" s="209"/>
      <c r="R105" s="209"/>
      <c r="S105" s="209"/>
      <c r="T105" s="209"/>
      <c r="U105" s="209"/>
      <c r="V105" s="209"/>
      <c r="W105" s="209"/>
      <c r="X105" s="209"/>
      <c r="Y105" s="209"/>
      <c r="Z105" s="209"/>
      <c r="AA105" s="209"/>
      <c r="AB105" s="209"/>
    </row>
    <row r="106" spans="1:28" s="64" customFormat="1" ht="14.1" customHeight="1" x14ac:dyDescent="0.2">
      <c r="A106" s="69"/>
      <c r="N106" s="199"/>
      <c r="O106" s="209"/>
      <c r="P106" s="209"/>
      <c r="Q106" s="209"/>
      <c r="R106" s="209"/>
      <c r="S106" s="209"/>
      <c r="T106" s="209"/>
      <c r="U106" s="209"/>
      <c r="V106" s="209"/>
      <c r="W106" s="209"/>
      <c r="X106" s="209"/>
      <c r="Y106" s="209"/>
      <c r="Z106" s="209"/>
      <c r="AA106" s="209"/>
      <c r="AB106" s="209"/>
    </row>
    <row r="107" spans="1:28" s="64" customFormat="1" ht="14.1" customHeight="1" x14ac:dyDescent="0.2">
      <c r="A107" s="69"/>
      <c r="N107" s="199"/>
      <c r="O107" s="209"/>
      <c r="P107" s="209"/>
      <c r="Q107" s="209"/>
      <c r="R107" s="209"/>
      <c r="S107" s="209"/>
      <c r="T107" s="209"/>
      <c r="U107" s="209"/>
      <c r="V107" s="209"/>
      <c r="W107" s="209"/>
      <c r="X107" s="209"/>
      <c r="Y107" s="209"/>
      <c r="Z107" s="209"/>
      <c r="AA107" s="209"/>
      <c r="AB107" s="209"/>
    </row>
    <row r="108" spans="1:28" s="64" customFormat="1" ht="14.1" customHeight="1" x14ac:dyDescent="0.2">
      <c r="A108" s="69"/>
      <c r="N108" s="199"/>
      <c r="O108" s="209"/>
      <c r="P108" s="209"/>
      <c r="Q108" s="209"/>
      <c r="R108" s="209"/>
      <c r="S108" s="209"/>
      <c r="T108" s="209"/>
      <c r="U108" s="209"/>
      <c r="V108" s="209"/>
      <c r="W108" s="209"/>
      <c r="X108" s="209"/>
      <c r="Y108" s="209"/>
      <c r="Z108" s="209"/>
      <c r="AA108" s="209"/>
      <c r="AB108" s="209"/>
    </row>
    <row r="109" spans="1:28" s="64" customFormat="1" ht="14.1" customHeight="1" x14ac:dyDescent="0.2">
      <c r="A109" s="69"/>
      <c r="N109" s="199"/>
      <c r="O109" s="209"/>
      <c r="P109" s="209"/>
      <c r="Q109" s="209"/>
      <c r="R109" s="209"/>
      <c r="S109" s="209"/>
      <c r="T109" s="209"/>
      <c r="U109" s="209"/>
      <c r="V109" s="209"/>
      <c r="W109" s="209"/>
      <c r="X109" s="209"/>
      <c r="Y109" s="209"/>
      <c r="Z109" s="209"/>
      <c r="AA109" s="209"/>
      <c r="AB109" s="209"/>
    </row>
    <row r="110" spans="1:28" s="64" customFormat="1" ht="14.1" customHeight="1" x14ac:dyDescent="0.2">
      <c r="A110" s="69"/>
      <c r="N110" s="199"/>
      <c r="O110" s="209"/>
      <c r="P110" s="209"/>
      <c r="Q110" s="209"/>
      <c r="R110" s="209"/>
      <c r="S110" s="209"/>
      <c r="T110" s="209"/>
      <c r="U110" s="209"/>
      <c r="V110" s="209"/>
      <c r="W110" s="209"/>
      <c r="X110" s="209"/>
      <c r="Y110" s="209"/>
      <c r="Z110" s="209"/>
      <c r="AA110" s="209"/>
      <c r="AB110" s="209"/>
    </row>
    <row r="111" spans="1:28" s="64" customFormat="1" ht="14.1" customHeight="1" x14ac:dyDescent="0.2">
      <c r="A111" s="69"/>
      <c r="N111" s="199"/>
      <c r="O111" s="209"/>
      <c r="P111" s="209"/>
      <c r="Q111" s="209"/>
      <c r="R111" s="209"/>
      <c r="S111" s="209"/>
      <c r="T111" s="209"/>
      <c r="U111" s="209"/>
      <c r="V111" s="209"/>
      <c r="W111" s="209"/>
      <c r="X111" s="209"/>
      <c r="Y111" s="209"/>
      <c r="Z111" s="209"/>
      <c r="AA111" s="209"/>
      <c r="AB111" s="209"/>
    </row>
    <row r="112" spans="1:28" s="64" customFormat="1" ht="14.1" customHeight="1" x14ac:dyDescent="0.2">
      <c r="A112" s="69"/>
      <c r="N112" s="199"/>
      <c r="O112" s="209"/>
      <c r="P112" s="209"/>
      <c r="Q112" s="209"/>
      <c r="R112" s="209"/>
      <c r="S112" s="209"/>
      <c r="T112" s="209"/>
      <c r="U112" s="209"/>
      <c r="V112" s="209"/>
      <c r="W112" s="209"/>
      <c r="X112" s="209"/>
      <c r="Y112" s="209"/>
      <c r="Z112" s="209"/>
      <c r="AA112" s="209"/>
      <c r="AB112" s="209"/>
    </row>
    <row r="113" spans="1:28" s="64" customFormat="1" ht="14.1" customHeight="1" x14ac:dyDescent="0.2">
      <c r="A113" s="69"/>
      <c r="N113" s="199"/>
      <c r="O113" s="209"/>
      <c r="P113" s="209"/>
      <c r="Q113" s="209"/>
      <c r="R113" s="209"/>
      <c r="S113" s="209"/>
      <c r="T113" s="209"/>
      <c r="U113" s="209"/>
      <c r="V113" s="209"/>
      <c r="W113" s="209"/>
      <c r="X113" s="209"/>
      <c r="Y113" s="209"/>
      <c r="Z113" s="209"/>
      <c r="AA113" s="209"/>
      <c r="AB113" s="209"/>
    </row>
    <row r="114" spans="1:28" s="64" customFormat="1" ht="14.1" customHeight="1" x14ac:dyDescent="0.2">
      <c r="A114" s="69"/>
      <c r="N114" s="199"/>
      <c r="O114" s="209"/>
      <c r="P114" s="209"/>
      <c r="Q114" s="209"/>
      <c r="R114" s="209"/>
      <c r="S114" s="209"/>
      <c r="T114" s="209"/>
      <c r="U114" s="209"/>
      <c r="V114" s="209"/>
      <c r="W114" s="209"/>
      <c r="X114" s="209"/>
      <c r="Y114" s="209"/>
      <c r="Z114" s="209"/>
      <c r="AA114" s="209"/>
      <c r="AB114" s="209"/>
    </row>
    <row r="115" spans="1:28" s="64" customFormat="1" ht="14.1" customHeight="1" x14ac:dyDescent="0.2">
      <c r="A115" s="69"/>
      <c r="N115" s="199"/>
      <c r="O115" s="209"/>
      <c r="P115" s="209"/>
      <c r="Q115" s="209"/>
      <c r="R115" s="209"/>
      <c r="S115" s="209"/>
      <c r="T115" s="209"/>
      <c r="U115" s="209"/>
      <c r="V115" s="209"/>
      <c r="W115" s="209"/>
      <c r="X115" s="209"/>
      <c r="Y115" s="209"/>
      <c r="Z115" s="209"/>
      <c r="AA115" s="209"/>
      <c r="AB115" s="209"/>
    </row>
    <row r="116" spans="1:28" s="64" customFormat="1" ht="14.1" customHeight="1" x14ac:dyDescent="0.2">
      <c r="A116" s="69"/>
      <c r="N116" s="199"/>
      <c r="O116" s="209"/>
      <c r="P116" s="209"/>
      <c r="Q116" s="209"/>
      <c r="R116" s="209"/>
      <c r="S116" s="209"/>
      <c r="T116" s="209"/>
      <c r="U116" s="209"/>
      <c r="V116" s="209"/>
      <c r="W116" s="209"/>
      <c r="X116" s="209"/>
      <c r="Y116" s="209"/>
      <c r="Z116" s="209"/>
      <c r="AA116" s="209"/>
      <c r="AB116" s="209"/>
    </row>
    <row r="117" spans="1:28" s="64" customFormat="1" ht="14.1" customHeight="1" x14ac:dyDescent="0.2">
      <c r="A117" s="69"/>
      <c r="N117" s="199"/>
      <c r="O117" s="209"/>
      <c r="P117" s="209"/>
      <c r="Q117" s="209"/>
      <c r="R117" s="209"/>
      <c r="S117" s="209"/>
      <c r="T117" s="209"/>
      <c r="U117" s="209"/>
      <c r="V117" s="209"/>
      <c r="W117" s="209"/>
      <c r="X117" s="209"/>
      <c r="Y117" s="209"/>
      <c r="Z117" s="209"/>
      <c r="AA117" s="209"/>
      <c r="AB117" s="209"/>
    </row>
    <row r="118" spans="1:28" s="64" customFormat="1" ht="14.1" customHeight="1" x14ac:dyDescent="0.2">
      <c r="A118" s="69"/>
      <c r="N118" s="199"/>
      <c r="O118" s="209"/>
      <c r="P118" s="209"/>
      <c r="Q118" s="209"/>
      <c r="R118" s="209"/>
      <c r="S118" s="209"/>
      <c r="T118" s="209"/>
      <c r="U118" s="209"/>
      <c r="V118" s="209"/>
      <c r="W118" s="209"/>
      <c r="X118" s="209"/>
      <c r="Y118" s="209"/>
      <c r="Z118" s="209"/>
      <c r="AA118" s="209"/>
      <c r="AB118" s="209"/>
    </row>
    <row r="119" spans="1:28" s="64" customFormat="1" ht="14.1" customHeight="1" x14ac:dyDescent="0.2">
      <c r="A119" s="69"/>
      <c r="N119" s="199"/>
      <c r="O119" s="209"/>
      <c r="P119" s="209"/>
      <c r="Q119" s="209"/>
      <c r="R119" s="209"/>
      <c r="S119" s="209"/>
      <c r="T119" s="209"/>
      <c r="U119" s="209"/>
      <c r="V119" s="209"/>
      <c r="W119" s="209"/>
      <c r="X119" s="209"/>
      <c r="Y119" s="209"/>
      <c r="Z119" s="209"/>
      <c r="AA119" s="209"/>
      <c r="AB119" s="209"/>
    </row>
    <row r="120" spans="1:28" s="64" customFormat="1" ht="14.1" customHeight="1" x14ac:dyDescent="0.2">
      <c r="A120" s="69"/>
      <c r="N120" s="199"/>
      <c r="O120" s="209"/>
      <c r="P120" s="209"/>
      <c r="Q120" s="209"/>
      <c r="R120" s="209"/>
      <c r="S120" s="209"/>
      <c r="T120" s="209"/>
      <c r="U120" s="209"/>
      <c r="V120" s="209"/>
      <c r="W120" s="209"/>
      <c r="X120" s="209"/>
      <c r="Y120" s="209"/>
      <c r="Z120" s="209"/>
      <c r="AA120" s="209"/>
      <c r="AB120" s="209"/>
    </row>
    <row r="121" spans="1:28" s="64" customFormat="1" ht="14.1" customHeight="1" x14ac:dyDescent="0.2">
      <c r="A121" s="69"/>
      <c r="N121" s="199"/>
      <c r="O121" s="209"/>
      <c r="P121" s="209"/>
      <c r="Q121" s="209"/>
      <c r="R121" s="209"/>
      <c r="S121" s="209"/>
      <c r="T121" s="209"/>
      <c r="U121" s="209"/>
      <c r="V121" s="209"/>
      <c r="W121" s="209"/>
      <c r="X121" s="209"/>
      <c r="Y121" s="209"/>
      <c r="Z121" s="209"/>
      <c r="AA121" s="209"/>
      <c r="AB121" s="209"/>
    </row>
    <row r="122" spans="1:28" s="64" customFormat="1" ht="14.1" customHeight="1" x14ac:dyDescent="0.2">
      <c r="A122" s="69"/>
      <c r="N122" s="199"/>
      <c r="O122" s="209"/>
      <c r="P122" s="209"/>
      <c r="Q122" s="209"/>
      <c r="R122" s="209"/>
      <c r="S122" s="209"/>
      <c r="T122" s="209"/>
      <c r="U122" s="209"/>
      <c r="V122" s="209"/>
      <c r="W122" s="209"/>
      <c r="X122" s="209"/>
      <c r="Y122" s="209"/>
      <c r="Z122" s="209"/>
      <c r="AA122" s="209"/>
      <c r="AB122" s="209"/>
    </row>
    <row r="123" spans="1:28" s="64" customFormat="1" ht="14.1" customHeight="1" x14ac:dyDescent="0.2">
      <c r="A123" s="69"/>
      <c r="N123" s="199"/>
      <c r="O123" s="209"/>
      <c r="P123" s="209"/>
      <c r="Q123" s="209"/>
      <c r="R123" s="209"/>
      <c r="S123" s="209"/>
      <c r="T123" s="209"/>
      <c r="U123" s="209"/>
      <c r="V123" s="209"/>
      <c r="W123" s="209"/>
      <c r="X123" s="209"/>
      <c r="Y123" s="209"/>
      <c r="Z123" s="209"/>
      <c r="AA123" s="209"/>
      <c r="AB123" s="209"/>
    </row>
    <row r="124" spans="1:28" s="64" customFormat="1" ht="14.1" customHeight="1" x14ac:dyDescent="0.2">
      <c r="A124" s="69"/>
      <c r="N124" s="199"/>
      <c r="O124" s="209"/>
      <c r="P124" s="209"/>
      <c r="Q124" s="209"/>
      <c r="R124" s="209"/>
      <c r="S124" s="209"/>
      <c r="T124" s="209"/>
      <c r="U124" s="209"/>
      <c r="V124" s="209"/>
      <c r="W124" s="209"/>
      <c r="X124" s="209"/>
      <c r="Y124" s="209"/>
      <c r="Z124" s="209"/>
      <c r="AA124" s="209"/>
      <c r="AB124" s="209"/>
    </row>
    <row r="125" spans="1:28" s="64" customFormat="1" ht="14.1" customHeight="1" x14ac:dyDescent="0.2">
      <c r="A125" s="69"/>
      <c r="N125" s="199"/>
      <c r="O125" s="209"/>
      <c r="P125" s="209"/>
      <c r="Q125" s="209"/>
      <c r="R125" s="209"/>
      <c r="S125" s="209"/>
      <c r="T125" s="209"/>
      <c r="U125" s="209"/>
      <c r="V125" s="209"/>
      <c r="W125" s="209"/>
      <c r="X125" s="209"/>
      <c r="Y125" s="209"/>
      <c r="Z125" s="209"/>
      <c r="AA125" s="209"/>
      <c r="AB125" s="209"/>
    </row>
    <row r="126" spans="1:28" s="64" customFormat="1" ht="14.1" customHeight="1" x14ac:dyDescent="0.2">
      <c r="A126" s="69"/>
      <c r="N126" s="199"/>
      <c r="O126" s="209"/>
      <c r="P126" s="209"/>
      <c r="Q126" s="209"/>
      <c r="R126" s="209"/>
      <c r="S126" s="209"/>
      <c r="T126" s="209"/>
      <c r="U126" s="209"/>
      <c r="V126" s="209"/>
      <c r="W126" s="209"/>
      <c r="X126" s="209"/>
      <c r="Y126" s="209"/>
      <c r="Z126" s="209"/>
      <c r="AA126" s="209"/>
      <c r="AB126" s="209"/>
    </row>
    <row r="127" spans="1:28" s="64" customFormat="1" ht="14.1" customHeight="1" x14ac:dyDescent="0.2">
      <c r="A127" s="69"/>
      <c r="N127" s="199"/>
      <c r="O127" s="209"/>
      <c r="P127" s="209"/>
      <c r="Q127" s="209"/>
      <c r="R127" s="209"/>
      <c r="S127" s="209"/>
      <c r="T127" s="209"/>
      <c r="U127" s="209"/>
      <c r="V127" s="209"/>
      <c r="W127" s="209"/>
      <c r="X127" s="209"/>
      <c r="Y127" s="209"/>
      <c r="Z127" s="209"/>
      <c r="AA127" s="209"/>
      <c r="AB127" s="209"/>
    </row>
    <row r="128" spans="1:28" s="64" customFormat="1" ht="14.1" customHeight="1" x14ac:dyDescent="0.2">
      <c r="A128" s="69"/>
      <c r="N128" s="199"/>
      <c r="O128" s="209"/>
      <c r="P128" s="209"/>
      <c r="Q128" s="209"/>
      <c r="R128" s="209"/>
      <c r="S128" s="209"/>
      <c r="T128" s="209"/>
      <c r="U128" s="209"/>
      <c r="V128" s="209"/>
      <c r="W128" s="209"/>
      <c r="X128" s="209"/>
      <c r="Y128" s="209"/>
      <c r="Z128" s="209"/>
      <c r="AA128" s="209"/>
      <c r="AB128" s="209"/>
    </row>
    <row r="129" spans="1:28" s="64" customFormat="1" ht="14.1" customHeight="1" x14ac:dyDescent="0.2">
      <c r="A129" s="69"/>
      <c r="N129" s="199"/>
      <c r="O129" s="209"/>
      <c r="P129" s="209"/>
      <c r="Q129" s="209"/>
      <c r="R129" s="209"/>
      <c r="S129" s="209"/>
      <c r="T129" s="209"/>
      <c r="U129" s="209"/>
      <c r="V129" s="209"/>
      <c r="W129" s="209"/>
      <c r="X129" s="209"/>
      <c r="Y129" s="209"/>
      <c r="Z129" s="209"/>
      <c r="AA129" s="209"/>
      <c r="AB129" s="209"/>
    </row>
    <row r="130" spans="1:28" ht="14.1" customHeight="1" x14ac:dyDescent="0.2">
      <c r="C130" s="64"/>
      <c r="D130" s="64"/>
      <c r="E130" s="64"/>
      <c r="F130" s="64"/>
      <c r="G130" s="64"/>
      <c r="H130" s="64"/>
      <c r="I130" s="64"/>
      <c r="J130" s="64"/>
      <c r="K130" s="64"/>
      <c r="L130" s="64"/>
    </row>
  </sheetData>
  <sheetProtection algorithmName="SHA-512" hashValue="pJP3DtS8rIGitPCx9Ms5H+ZI0GvggOz7QKUmF+mzjlZGDONUF4cOulXhFJd6bPbVStR7jrg5t+t742exjnvUNA==" saltValue="Qixdcup3O3XBSiHATmVE+Q==" spinCount="100000" sheet="1" objects="1" scenarios="1"/>
  <mergeCells count="59">
    <mergeCell ref="C6:L6"/>
    <mergeCell ref="C9:L9"/>
    <mergeCell ref="B1:M1"/>
    <mergeCell ref="B2:M2"/>
    <mergeCell ref="C5:M5"/>
    <mergeCell ref="C8:M8"/>
    <mergeCell ref="L16:L17"/>
    <mergeCell ref="K16:K17"/>
    <mergeCell ref="C31:J31"/>
    <mergeCell ref="C35:J35"/>
    <mergeCell ref="C36:J36"/>
    <mergeCell ref="C29:J29"/>
    <mergeCell ref="C69:J69"/>
    <mergeCell ref="C49:J49"/>
    <mergeCell ref="C18:J18"/>
    <mergeCell ref="C43:J43"/>
    <mergeCell ref="C54:J54"/>
    <mergeCell ref="C57:J57"/>
    <mergeCell ref="C58:J58"/>
    <mergeCell ref="C68:H68"/>
    <mergeCell ref="C93:G93"/>
    <mergeCell ref="C34:J34"/>
    <mergeCell ref="C40:J40"/>
    <mergeCell ref="C76:J76"/>
    <mergeCell ref="C77:J77"/>
    <mergeCell ref="C74:J74"/>
    <mergeCell ref="C78:J78"/>
    <mergeCell ref="C70:J70"/>
    <mergeCell ref="C62:J62"/>
    <mergeCell ref="C56:J56"/>
    <mergeCell ref="C55:J55"/>
    <mergeCell ref="C66:J66"/>
    <mergeCell ref="C61:J61"/>
    <mergeCell ref="C92:H92"/>
    <mergeCell ref="C75:J75"/>
    <mergeCell ref="C65:J65"/>
    <mergeCell ref="B13:H13"/>
    <mergeCell ref="C41:J41"/>
    <mergeCell ref="C53:J53"/>
    <mergeCell ref="C19:J19"/>
    <mergeCell ref="C20:J20"/>
    <mergeCell ref="C37:J37"/>
    <mergeCell ref="C48:J48"/>
    <mergeCell ref="C21:J21"/>
    <mergeCell ref="C22:J22"/>
    <mergeCell ref="C46:J46"/>
    <mergeCell ref="C47:J47"/>
    <mergeCell ref="C52:J52"/>
    <mergeCell ref="C26:J26"/>
    <mergeCell ref="C30:J30"/>
    <mergeCell ref="C25:J25"/>
    <mergeCell ref="C42:J42"/>
    <mergeCell ref="C86:J86"/>
    <mergeCell ref="C87:J87"/>
    <mergeCell ref="C81:J81"/>
    <mergeCell ref="C82:J82"/>
    <mergeCell ref="C83:J83"/>
    <mergeCell ref="C84:J84"/>
    <mergeCell ref="C85:J8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AF181"/>
  <sheetViews>
    <sheetView showGridLines="0" workbookViewId="0">
      <selection activeCell="J124" sqref="J124"/>
    </sheetView>
  </sheetViews>
  <sheetFormatPr baseColWidth="10" defaultColWidth="11.42578125" defaultRowHeight="12.75" x14ac:dyDescent="0.2"/>
  <cols>
    <col min="1" max="1" width="4.140625" style="19" customWidth="1"/>
    <col min="2" max="2" width="4" style="19" customWidth="1"/>
    <col min="3" max="3" width="46" style="19" customWidth="1"/>
    <col min="4" max="4" width="42.140625" style="19" customWidth="1"/>
    <col min="5" max="5" width="1.140625" style="19" customWidth="1"/>
    <col min="6" max="7" width="1.5703125" style="19" customWidth="1"/>
    <col min="8" max="8" width="3.28515625" style="19" customWidth="1"/>
    <col min="9" max="10" width="11.42578125" style="19"/>
    <col min="11" max="11" width="13.5703125" style="19" customWidth="1"/>
    <col min="12" max="12" width="13.140625" style="19" customWidth="1"/>
    <col min="13" max="13" width="2.85546875" style="19" customWidth="1"/>
    <col min="14" max="14" width="11.42578125" style="19"/>
    <col min="15" max="32" width="11.42578125" style="1"/>
    <col min="33" max="16384" width="11.42578125" style="19"/>
  </cols>
  <sheetData>
    <row r="1" spans="1:14" ht="19.5" customHeight="1" x14ac:dyDescent="0.2">
      <c r="A1" s="69"/>
      <c r="B1" s="493" t="s">
        <v>181</v>
      </c>
      <c r="C1" s="493"/>
      <c r="D1" s="493"/>
      <c r="E1" s="493"/>
      <c r="F1" s="493"/>
      <c r="G1" s="493"/>
      <c r="H1" s="493"/>
      <c r="I1" s="493"/>
      <c r="J1" s="493"/>
      <c r="K1" s="493"/>
      <c r="L1" s="493"/>
      <c r="M1" s="493"/>
      <c r="N1" s="199"/>
    </row>
    <row r="2" spans="1:14" ht="19.5" customHeight="1" x14ac:dyDescent="0.2">
      <c r="A2" s="69"/>
      <c r="B2" s="494" t="s">
        <v>246</v>
      </c>
      <c r="C2" s="494"/>
      <c r="D2" s="494"/>
      <c r="E2" s="494"/>
      <c r="F2" s="494"/>
      <c r="G2" s="494"/>
      <c r="H2" s="494"/>
      <c r="I2" s="494"/>
      <c r="J2" s="494"/>
      <c r="K2" s="494"/>
      <c r="L2" s="494"/>
      <c r="M2" s="494"/>
      <c r="N2" s="199"/>
    </row>
    <row r="3" spans="1:14" x14ac:dyDescent="0.2">
      <c r="A3" s="69"/>
      <c r="B3" s="64"/>
      <c r="C3" s="64"/>
      <c r="D3" s="64"/>
      <c r="E3" s="64"/>
      <c r="F3" s="64"/>
      <c r="G3" s="64"/>
      <c r="H3" s="64"/>
      <c r="I3" s="64"/>
      <c r="J3" s="64"/>
      <c r="K3" s="64"/>
      <c r="L3" s="64"/>
      <c r="M3" s="64"/>
      <c r="N3" s="199"/>
    </row>
    <row r="4" spans="1:14" ht="15.75" x14ac:dyDescent="0.2">
      <c r="A4" s="23"/>
      <c r="B4" s="88"/>
      <c r="C4" s="89"/>
      <c r="D4" s="89"/>
      <c r="E4" s="89"/>
      <c r="F4" s="89"/>
      <c r="G4" s="89"/>
      <c r="H4" s="89"/>
      <c r="I4" s="89"/>
      <c r="J4" s="89"/>
      <c r="K4" s="89"/>
      <c r="L4" s="89"/>
      <c r="M4" s="90"/>
      <c r="N4" s="230"/>
    </row>
    <row r="5" spans="1:14" x14ac:dyDescent="0.2">
      <c r="A5" s="69"/>
      <c r="B5" s="91"/>
      <c r="C5" s="495" t="s">
        <v>0</v>
      </c>
      <c r="D5" s="495"/>
      <c r="E5" s="495"/>
      <c r="F5" s="495"/>
      <c r="G5" s="495"/>
      <c r="H5" s="495"/>
      <c r="I5" s="495"/>
      <c r="J5" s="495"/>
      <c r="K5" s="495"/>
      <c r="L5" s="495"/>
      <c r="M5" s="496"/>
      <c r="N5" s="199"/>
    </row>
    <row r="6" spans="1:14" ht="15.75" x14ac:dyDescent="0.2">
      <c r="A6" s="69"/>
      <c r="B6" s="91"/>
      <c r="C6" s="502">
        <f>'PRESUPUESTO TOTAL'!C6</f>
        <v>0</v>
      </c>
      <c r="D6" s="503"/>
      <c r="E6" s="503"/>
      <c r="F6" s="503"/>
      <c r="G6" s="503"/>
      <c r="H6" s="503"/>
      <c r="I6" s="503"/>
      <c r="J6" s="503"/>
      <c r="K6" s="503"/>
      <c r="L6" s="504"/>
      <c r="M6" s="122"/>
      <c r="N6" s="199"/>
    </row>
    <row r="7" spans="1:14" x14ac:dyDescent="0.2">
      <c r="A7" s="69"/>
      <c r="B7" s="91"/>
      <c r="C7" s="231"/>
      <c r="D7" s="231"/>
      <c r="E7" s="231"/>
      <c r="F7" s="231"/>
      <c r="G7" s="231"/>
      <c r="H7" s="231"/>
      <c r="I7" s="231"/>
      <c r="J7" s="231"/>
      <c r="K7" s="231"/>
      <c r="L7" s="231"/>
      <c r="M7" s="232"/>
      <c r="N7" s="199"/>
    </row>
    <row r="8" spans="1:14" x14ac:dyDescent="0.2">
      <c r="A8" s="69"/>
      <c r="B8" s="91"/>
      <c r="C8" s="495" t="s">
        <v>1</v>
      </c>
      <c r="D8" s="495"/>
      <c r="E8" s="495"/>
      <c r="F8" s="495"/>
      <c r="G8" s="495"/>
      <c r="H8" s="495"/>
      <c r="I8" s="495"/>
      <c r="J8" s="495"/>
      <c r="K8" s="495"/>
      <c r="L8" s="495"/>
      <c r="M8" s="496"/>
      <c r="N8" s="199"/>
    </row>
    <row r="9" spans="1:14" ht="15.75" x14ac:dyDescent="0.2">
      <c r="A9" s="69"/>
      <c r="B9" s="91"/>
      <c r="C9" s="502">
        <f>'PRESUPUESTO TOTAL'!C9</f>
        <v>0</v>
      </c>
      <c r="D9" s="503"/>
      <c r="E9" s="503"/>
      <c r="F9" s="503"/>
      <c r="G9" s="503"/>
      <c r="H9" s="503"/>
      <c r="I9" s="503"/>
      <c r="J9" s="503"/>
      <c r="K9" s="503"/>
      <c r="L9" s="504"/>
      <c r="M9" s="122"/>
      <c r="N9" s="199"/>
    </row>
    <row r="10" spans="1:14" x14ac:dyDescent="0.2">
      <c r="A10" s="71"/>
      <c r="B10" s="93"/>
      <c r="C10" s="253"/>
      <c r="D10" s="94"/>
      <c r="E10" s="94"/>
      <c r="F10" s="94"/>
      <c r="G10" s="94"/>
      <c r="H10" s="94"/>
      <c r="I10" s="94"/>
      <c r="J10" s="94"/>
      <c r="K10" s="94"/>
      <c r="L10" s="94"/>
      <c r="M10" s="95"/>
      <c r="N10" s="233"/>
    </row>
    <row r="11" spans="1:14" ht="15.75" x14ac:dyDescent="0.2">
      <c r="A11" s="96"/>
      <c r="B11" s="18"/>
      <c r="C11" s="18"/>
      <c r="D11" s="18"/>
      <c r="E11" s="18"/>
      <c r="F11" s="18"/>
      <c r="G11" s="18"/>
      <c r="H11" s="18"/>
      <c r="I11" s="18"/>
      <c r="J11" s="18"/>
      <c r="K11" s="18"/>
      <c r="L11" s="18"/>
      <c r="M11" s="18"/>
      <c r="N11" s="200"/>
    </row>
    <row r="12" spans="1:14" x14ac:dyDescent="0.2">
      <c r="A12" s="69"/>
      <c r="B12" s="64"/>
      <c r="C12" s="64"/>
      <c r="D12" s="64"/>
      <c r="E12" s="64"/>
      <c r="F12" s="64"/>
      <c r="G12" s="64"/>
      <c r="H12" s="64"/>
      <c r="I12" s="64"/>
      <c r="J12" s="64"/>
      <c r="K12" s="64"/>
      <c r="L12" s="180"/>
      <c r="M12" s="180"/>
      <c r="N12" s="199"/>
    </row>
    <row r="13" spans="1:14" ht="26.25" x14ac:dyDescent="0.2">
      <c r="A13" s="97"/>
      <c r="B13" s="479" t="s">
        <v>6</v>
      </c>
      <c r="C13" s="479"/>
      <c r="D13" s="479"/>
      <c r="E13" s="479"/>
      <c r="F13" s="479"/>
      <c r="G13" s="479"/>
      <c r="H13" s="479"/>
      <c r="I13" s="236"/>
      <c r="J13" s="98"/>
      <c r="K13" s="98"/>
      <c r="L13" s="98"/>
      <c r="M13" s="98"/>
      <c r="N13" s="237"/>
    </row>
    <row r="14" spans="1:14" ht="15.75" x14ac:dyDescent="0.2">
      <c r="A14" s="96"/>
      <c r="B14" s="18"/>
      <c r="C14" s="18"/>
      <c r="D14" s="18"/>
      <c r="E14" s="18"/>
      <c r="F14" s="18"/>
      <c r="G14" s="18"/>
      <c r="H14" s="18"/>
      <c r="I14" s="18"/>
      <c r="J14" s="18"/>
      <c r="K14" s="18"/>
      <c r="L14" s="18"/>
      <c r="M14" s="18"/>
      <c r="N14" s="200"/>
    </row>
    <row r="15" spans="1:14" ht="15.75" x14ac:dyDescent="0.2">
      <c r="A15" s="23"/>
      <c r="B15" s="88"/>
      <c r="C15" s="89"/>
      <c r="D15" s="89"/>
      <c r="E15" s="89"/>
      <c r="F15" s="89"/>
      <c r="G15" s="89"/>
      <c r="H15" s="89"/>
      <c r="I15" s="89"/>
      <c r="J15" s="89"/>
      <c r="K15" s="89"/>
      <c r="L15" s="89"/>
      <c r="M15" s="239"/>
      <c r="N15" s="204"/>
    </row>
    <row r="16" spans="1:14" ht="17.25" customHeight="1" x14ac:dyDescent="0.2">
      <c r="A16" s="23"/>
      <c r="B16" s="118"/>
      <c r="C16" s="30"/>
      <c r="D16" s="30"/>
      <c r="E16" s="30"/>
      <c r="F16" s="30"/>
      <c r="G16" s="30"/>
      <c r="H16" s="30"/>
      <c r="I16" s="30"/>
      <c r="J16" s="30"/>
      <c r="K16" s="489" t="s">
        <v>96</v>
      </c>
      <c r="L16" s="489" t="s">
        <v>95</v>
      </c>
      <c r="M16" s="240"/>
      <c r="N16" s="204"/>
    </row>
    <row r="17" spans="1:14" ht="15.75" x14ac:dyDescent="0.2">
      <c r="A17" s="34"/>
      <c r="B17" s="112"/>
      <c r="C17" s="50" t="s">
        <v>97</v>
      </c>
      <c r="D17" s="50"/>
      <c r="E17" s="50"/>
      <c r="F17" s="50"/>
      <c r="G17" s="50"/>
      <c r="H17" s="50"/>
      <c r="I17" s="50"/>
      <c r="J17" s="50"/>
      <c r="K17" s="489"/>
      <c r="L17" s="489"/>
      <c r="M17" s="240"/>
      <c r="N17" s="205"/>
    </row>
    <row r="18" spans="1:14" x14ac:dyDescent="0.2">
      <c r="A18" s="69"/>
      <c r="B18" s="91"/>
      <c r="C18" s="476" t="s">
        <v>7</v>
      </c>
      <c r="D18" s="477"/>
      <c r="E18" s="477"/>
      <c r="F18" s="477"/>
      <c r="G18" s="477"/>
      <c r="H18" s="477"/>
      <c r="I18" s="477"/>
      <c r="J18" s="478"/>
      <c r="K18" s="241">
        <f>SUM(K19:K23)</f>
        <v>0</v>
      </c>
      <c r="L18" s="241">
        <f>SUM(L19:L23)</f>
        <v>0</v>
      </c>
      <c r="M18" s="242"/>
      <c r="N18" s="209"/>
    </row>
    <row r="19" spans="1:14" x14ac:dyDescent="0.2">
      <c r="A19" s="69"/>
      <c r="B19" s="91"/>
      <c r="C19" s="480" t="s">
        <v>101</v>
      </c>
      <c r="D19" s="481"/>
      <c r="E19" s="481"/>
      <c r="F19" s="481"/>
      <c r="G19" s="481"/>
      <c r="H19" s="481"/>
      <c r="I19" s="481"/>
      <c r="J19" s="482"/>
      <c r="K19" s="379"/>
      <c r="L19" s="380"/>
      <c r="M19" s="242" t="str">
        <f>IF(K19&gt;L19,"E","")</f>
        <v/>
      </c>
      <c r="N19" s="209"/>
    </row>
    <row r="20" spans="1:14" x14ac:dyDescent="0.2">
      <c r="A20" s="69"/>
      <c r="B20" s="91"/>
      <c r="C20" s="480" t="s">
        <v>102</v>
      </c>
      <c r="D20" s="481"/>
      <c r="E20" s="481"/>
      <c r="F20" s="481"/>
      <c r="G20" s="481"/>
      <c r="H20" s="481"/>
      <c r="I20" s="481"/>
      <c r="J20" s="482"/>
      <c r="K20" s="379"/>
      <c r="L20" s="380"/>
      <c r="M20" s="242" t="str">
        <f>IF(K20&gt;L20,"E","")</f>
        <v/>
      </c>
      <c r="N20" s="209"/>
    </row>
    <row r="21" spans="1:14" x14ac:dyDescent="0.2">
      <c r="A21" s="69"/>
      <c r="B21" s="91"/>
      <c r="C21" s="480" t="s">
        <v>103</v>
      </c>
      <c r="D21" s="481"/>
      <c r="E21" s="481"/>
      <c r="F21" s="481"/>
      <c r="G21" s="481"/>
      <c r="H21" s="481"/>
      <c r="I21" s="481"/>
      <c r="J21" s="482"/>
      <c r="K21" s="379"/>
      <c r="L21" s="380"/>
      <c r="M21" s="242" t="str">
        <f>IF(K21&gt;L21,"E","")</f>
        <v/>
      </c>
      <c r="N21" s="209"/>
    </row>
    <row r="22" spans="1:14" x14ac:dyDescent="0.2">
      <c r="A22" s="60"/>
      <c r="B22" s="115"/>
      <c r="C22" s="480" t="s">
        <v>104</v>
      </c>
      <c r="D22" s="481"/>
      <c r="E22" s="481"/>
      <c r="F22" s="481"/>
      <c r="G22" s="481"/>
      <c r="H22" s="481"/>
      <c r="I22" s="481"/>
      <c r="J22" s="482"/>
      <c r="K22" s="381"/>
      <c r="L22" s="380"/>
      <c r="M22" s="242" t="str">
        <f>IF(K22&gt;L22,"E","")</f>
        <v/>
      </c>
      <c r="N22" s="209"/>
    </row>
    <row r="23" spans="1:14" x14ac:dyDescent="0.2">
      <c r="A23" s="69"/>
      <c r="B23" s="91"/>
      <c r="C23" s="105"/>
      <c r="D23" s="105"/>
      <c r="E23" s="105"/>
      <c r="F23" s="105"/>
      <c r="G23" s="105"/>
      <c r="H23" s="105"/>
      <c r="I23" s="105"/>
      <c r="J23" s="105"/>
      <c r="K23" s="105"/>
      <c r="L23" s="105"/>
      <c r="M23" s="242"/>
      <c r="N23" s="209"/>
    </row>
    <row r="24" spans="1:14" ht="15.75" x14ac:dyDescent="0.2">
      <c r="A24" s="34"/>
      <c r="B24" s="112"/>
      <c r="C24" s="31" t="s">
        <v>98</v>
      </c>
      <c r="D24" s="31"/>
      <c r="E24" s="31"/>
      <c r="F24" s="31"/>
      <c r="G24" s="31"/>
      <c r="H24" s="101"/>
      <c r="I24" s="101"/>
      <c r="J24" s="101"/>
      <c r="K24" s="101"/>
      <c r="L24" s="101"/>
      <c r="M24" s="242"/>
      <c r="N24" s="205"/>
    </row>
    <row r="25" spans="1:14" x14ac:dyDescent="0.2">
      <c r="A25" s="69"/>
      <c r="B25" s="91"/>
      <c r="C25" s="476" t="s">
        <v>7</v>
      </c>
      <c r="D25" s="477"/>
      <c r="E25" s="477"/>
      <c r="F25" s="477"/>
      <c r="G25" s="477"/>
      <c r="H25" s="477"/>
      <c r="I25" s="477"/>
      <c r="J25" s="478"/>
      <c r="K25" s="244">
        <f>SUM(K26:K27)</f>
        <v>0</v>
      </c>
      <c r="L25" s="244">
        <f>SUM(L26:L27)</f>
        <v>0</v>
      </c>
      <c r="M25" s="242"/>
      <c r="N25" s="209"/>
    </row>
    <row r="26" spans="1:14" x14ac:dyDescent="0.2">
      <c r="A26" s="69"/>
      <c r="B26" s="91"/>
      <c r="C26" s="480" t="s">
        <v>201</v>
      </c>
      <c r="D26" s="481"/>
      <c r="E26" s="481"/>
      <c r="F26" s="481"/>
      <c r="G26" s="481"/>
      <c r="H26" s="481"/>
      <c r="I26" s="481"/>
      <c r="J26" s="482"/>
      <c r="K26" s="379"/>
      <c r="L26" s="380"/>
      <c r="M26" s="242" t="str">
        <f>IF(K26&gt;L26,"E","")</f>
        <v/>
      </c>
      <c r="N26" s="209"/>
    </row>
    <row r="27" spans="1:14" x14ac:dyDescent="0.2">
      <c r="A27" s="69"/>
      <c r="B27" s="91"/>
      <c r="C27" s="105"/>
      <c r="D27" s="105"/>
      <c r="E27" s="105"/>
      <c r="F27" s="105"/>
      <c r="G27" s="105"/>
      <c r="H27" s="105"/>
      <c r="I27" s="105"/>
      <c r="J27" s="105"/>
      <c r="K27" s="105"/>
      <c r="L27" s="105"/>
      <c r="M27" s="242"/>
      <c r="N27" s="209"/>
    </row>
    <row r="28" spans="1:14" ht="15.75" x14ac:dyDescent="0.2">
      <c r="A28" s="34"/>
      <c r="B28" s="112"/>
      <c r="C28" s="50" t="s">
        <v>99</v>
      </c>
      <c r="D28" s="50"/>
      <c r="E28" s="50"/>
      <c r="F28" s="50"/>
      <c r="G28" s="50"/>
      <c r="H28" s="50"/>
      <c r="I28" s="50"/>
      <c r="J28" s="50"/>
      <c r="K28" s="50"/>
      <c r="L28" s="50"/>
      <c r="M28" s="242"/>
      <c r="N28" s="205"/>
    </row>
    <row r="29" spans="1:14" x14ac:dyDescent="0.2">
      <c r="A29" s="69"/>
      <c r="B29" s="91"/>
      <c r="C29" s="476" t="s">
        <v>7</v>
      </c>
      <c r="D29" s="477"/>
      <c r="E29" s="477"/>
      <c r="F29" s="477"/>
      <c r="G29" s="477"/>
      <c r="H29" s="477"/>
      <c r="I29" s="477"/>
      <c r="J29" s="478"/>
      <c r="K29" s="244">
        <f>SUM(K30:K32)</f>
        <v>0</v>
      </c>
      <c r="L29" s="244">
        <f>SUM(L30:L32)</f>
        <v>0</v>
      </c>
      <c r="M29" s="242"/>
      <c r="N29" s="209"/>
    </row>
    <row r="30" spans="1:14" x14ac:dyDescent="0.2">
      <c r="A30" s="69"/>
      <c r="B30" s="91"/>
      <c r="C30" s="480" t="s">
        <v>202</v>
      </c>
      <c r="D30" s="481"/>
      <c r="E30" s="481"/>
      <c r="F30" s="481"/>
      <c r="G30" s="481"/>
      <c r="H30" s="481"/>
      <c r="I30" s="481"/>
      <c r="J30" s="482"/>
      <c r="K30" s="379"/>
      <c r="L30" s="380"/>
      <c r="M30" s="242" t="str">
        <f>IF(K30&gt;L30,"E","")</f>
        <v/>
      </c>
      <c r="N30" s="209"/>
    </row>
    <row r="31" spans="1:14" x14ac:dyDescent="0.2">
      <c r="A31" s="69"/>
      <c r="B31" s="91"/>
      <c r="C31" s="480" t="s">
        <v>195</v>
      </c>
      <c r="D31" s="481"/>
      <c r="E31" s="481"/>
      <c r="F31" s="481"/>
      <c r="G31" s="481"/>
      <c r="H31" s="481"/>
      <c r="I31" s="481"/>
      <c r="J31" s="482"/>
      <c r="K31" s="379"/>
      <c r="L31" s="380"/>
      <c r="M31" s="242" t="str">
        <f>IF(K31&gt;L31,"E","")</f>
        <v/>
      </c>
      <c r="N31" s="209"/>
    </row>
    <row r="32" spans="1:14" x14ac:dyDescent="0.2">
      <c r="A32" s="69"/>
      <c r="B32" s="91"/>
      <c r="C32" s="105"/>
      <c r="D32" s="105"/>
      <c r="E32" s="105"/>
      <c r="F32" s="105"/>
      <c r="G32" s="105"/>
      <c r="H32" s="105"/>
      <c r="I32" s="105"/>
      <c r="J32" s="105"/>
      <c r="K32" s="105"/>
      <c r="L32" s="105"/>
      <c r="M32" s="242"/>
      <c r="N32" s="209"/>
    </row>
    <row r="33" spans="1:14" ht="15.75" x14ac:dyDescent="0.2">
      <c r="A33" s="34"/>
      <c r="B33" s="112"/>
      <c r="C33" s="31" t="s">
        <v>100</v>
      </c>
      <c r="D33" s="31"/>
      <c r="E33" s="31"/>
      <c r="F33" s="31"/>
      <c r="G33" s="31"/>
      <c r="H33" s="101"/>
      <c r="I33" s="101"/>
      <c r="J33" s="101"/>
      <c r="K33" s="101"/>
      <c r="L33" s="101"/>
      <c r="M33" s="242"/>
      <c r="N33" s="205"/>
    </row>
    <row r="34" spans="1:14" x14ac:dyDescent="0.2">
      <c r="A34" s="69"/>
      <c r="B34" s="91"/>
      <c r="C34" s="476" t="s">
        <v>7</v>
      </c>
      <c r="D34" s="477"/>
      <c r="E34" s="477"/>
      <c r="F34" s="477"/>
      <c r="G34" s="477"/>
      <c r="H34" s="477"/>
      <c r="I34" s="477"/>
      <c r="J34" s="478"/>
      <c r="K34" s="244">
        <f>SUM(K35:K38)</f>
        <v>0</v>
      </c>
      <c r="L34" s="244">
        <f>SUM(L35:L38)</f>
        <v>0</v>
      </c>
      <c r="M34" s="242"/>
      <c r="N34" s="209"/>
    </row>
    <row r="35" spans="1:14" x14ac:dyDescent="0.2">
      <c r="A35" s="69"/>
      <c r="B35" s="91"/>
      <c r="C35" s="480" t="s">
        <v>105</v>
      </c>
      <c r="D35" s="481"/>
      <c r="E35" s="481"/>
      <c r="F35" s="481"/>
      <c r="G35" s="481"/>
      <c r="H35" s="481"/>
      <c r="I35" s="481"/>
      <c r="J35" s="482"/>
      <c r="K35" s="379"/>
      <c r="L35" s="380"/>
      <c r="M35" s="242" t="str">
        <f>IF(K35&gt;L35,"E","")</f>
        <v/>
      </c>
      <c r="N35" s="209"/>
    </row>
    <row r="36" spans="1:14" x14ac:dyDescent="0.2">
      <c r="A36" s="69"/>
      <c r="B36" s="91"/>
      <c r="C36" s="480" t="s">
        <v>106</v>
      </c>
      <c r="D36" s="481"/>
      <c r="E36" s="481"/>
      <c r="F36" s="481"/>
      <c r="G36" s="481"/>
      <c r="H36" s="481"/>
      <c r="I36" s="481"/>
      <c r="J36" s="482"/>
      <c r="K36" s="379"/>
      <c r="L36" s="380"/>
      <c r="M36" s="242" t="str">
        <f>IF(K36&gt;L36,"E","")</f>
        <v/>
      </c>
      <c r="N36" s="209"/>
    </row>
    <row r="37" spans="1:14" x14ac:dyDescent="0.2">
      <c r="A37" s="69"/>
      <c r="B37" s="91"/>
      <c r="C37" s="480" t="s">
        <v>196</v>
      </c>
      <c r="D37" s="481"/>
      <c r="E37" s="481"/>
      <c r="F37" s="481"/>
      <c r="G37" s="481"/>
      <c r="H37" s="481"/>
      <c r="I37" s="481"/>
      <c r="J37" s="482"/>
      <c r="K37" s="379"/>
      <c r="L37" s="380"/>
      <c r="M37" s="242" t="str">
        <f>IF(K37&gt;L37,"E","")</f>
        <v/>
      </c>
      <c r="N37" s="209"/>
    </row>
    <row r="38" spans="1:14" x14ac:dyDescent="0.2">
      <c r="A38" s="69"/>
      <c r="B38" s="91"/>
      <c r="C38" s="105"/>
      <c r="D38" s="105"/>
      <c r="E38" s="105"/>
      <c r="F38" s="105"/>
      <c r="G38" s="105"/>
      <c r="H38" s="105"/>
      <c r="I38" s="105"/>
      <c r="J38" s="105"/>
      <c r="K38" s="105"/>
      <c r="L38" s="105"/>
      <c r="M38" s="242"/>
      <c r="N38" s="209"/>
    </row>
    <row r="39" spans="1:14" ht="18" x14ac:dyDescent="0.2">
      <c r="A39" s="34"/>
      <c r="B39" s="112"/>
      <c r="C39" s="31" t="s">
        <v>204</v>
      </c>
      <c r="D39" s="31"/>
      <c r="E39" s="31"/>
      <c r="F39" s="31"/>
      <c r="G39" s="31"/>
      <c r="H39" s="101"/>
      <c r="I39" s="101"/>
      <c r="J39" s="101"/>
      <c r="K39" s="101"/>
      <c r="L39" s="101"/>
      <c r="M39" s="242"/>
      <c r="N39" s="205"/>
    </row>
    <row r="40" spans="1:14" x14ac:dyDescent="0.2">
      <c r="A40" s="69"/>
      <c r="B40" s="91"/>
      <c r="C40" s="476" t="s">
        <v>7</v>
      </c>
      <c r="D40" s="477"/>
      <c r="E40" s="477"/>
      <c r="F40" s="477"/>
      <c r="G40" s="477"/>
      <c r="H40" s="477"/>
      <c r="I40" s="477"/>
      <c r="J40" s="478"/>
      <c r="K40" s="244">
        <f>SUM(K41:K43)</f>
        <v>0</v>
      </c>
      <c r="L40" s="244">
        <f>SUM(L41:L43)</f>
        <v>0</v>
      </c>
      <c r="M40" s="242"/>
      <c r="N40" s="209"/>
    </row>
    <row r="41" spans="1:14" x14ac:dyDescent="0.2">
      <c r="A41" s="69"/>
      <c r="B41" s="91"/>
      <c r="C41" s="480" t="s">
        <v>136</v>
      </c>
      <c r="D41" s="481"/>
      <c r="E41" s="481"/>
      <c r="F41" s="481"/>
      <c r="G41" s="481"/>
      <c r="H41" s="481"/>
      <c r="I41" s="481"/>
      <c r="J41" s="482"/>
      <c r="K41" s="379"/>
      <c r="L41" s="380"/>
      <c r="M41" s="242" t="str">
        <f>IF(K41&gt;L41,"E","")</f>
        <v/>
      </c>
      <c r="N41" s="209"/>
    </row>
    <row r="42" spans="1:14" x14ac:dyDescent="0.2">
      <c r="A42" s="69"/>
      <c r="B42" s="91"/>
      <c r="C42" s="480" t="s">
        <v>137</v>
      </c>
      <c r="D42" s="481"/>
      <c r="E42" s="481"/>
      <c r="F42" s="481"/>
      <c r="G42" s="481"/>
      <c r="H42" s="481"/>
      <c r="I42" s="481"/>
      <c r="J42" s="482"/>
      <c r="K42" s="379"/>
      <c r="L42" s="380"/>
      <c r="M42" s="242" t="str">
        <f>IF(K42&gt;L42,"E","")</f>
        <v/>
      </c>
      <c r="N42" s="209"/>
    </row>
    <row r="43" spans="1:14" x14ac:dyDescent="0.2">
      <c r="A43" s="69"/>
      <c r="B43" s="91"/>
      <c r="C43" s="480" t="s">
        <v>138</v>
      </c>
      <c r="D43" s="481"/>
      <c r="E43" s="481"/>
      <c r="F43" s="481"/>
      <c r="G43" s="481"/>
      <c r="H43" s="481"/>
      <c r="I43" s="481"/>
      <c r="J43" s="482"/>
      <c r="K43" s="379"/>
      <c r="L43" s="380"/>
      <c r="M43" s="242" t="str">
        <f>IF(K43&gt;L43,"E","")</f>
        <v/>
      </c>
      <c r="N43" s="209"/>
    </row>
    <row r="44" spans="1:14" x14ac:dyDescent="0.2">
      <c r="A44" s="60"/>
      <c r="B44" s="91"/>
      <c r="C44" s="105"/>
      <c r="D44" s="105"/>
      <c r="E44" s="105"/>
      <c r="F44" s="105"/>
      <c r="G44" s="105"/>
      <c r="H44" s="105"/>
      <c r="I44" s="105"/>
      <c r="J44" s="105"/>
      <c r="K44" s="105"/>
      <c r="L44" s="105"/>
      <c r="M44" s="242"/>
      <c r="N44" s="209"/>
    </row>
    <row r="45" spans="1:14" ht="15.75" x14ac:dyDescent="0.2">
      <c r="A45" s="34"/>
      <c r="B45" s="112"/>
      <c r="C45" s="50" t="s">
        <v>208</v>
      </c>
      <c r="D45" s="50"/>
      <c r="E45" s="50"/>
      <c r="F45" s="50"/>
      <c r="G45" s="50"/>
      <c r="H45" s="50"/>
      <c r="I45" s="50"/>
      <c r="J45" s="50"/>
      <c r="K45" s="50"/>
      <c r="L45" s="50"/>
      <c r="M45" s="242"/>
      <c r="N45" s="205"/>
    </row>
    <row r="46" spans="1:14" x14ac:dyDescent="0.2">
      <c r="A46" s="69"/>
      <c r="B46" s="91"/>
      <c r="C46" s="476" t="s">
        <v>7</v>
      </c>
      <c r="D46" s="477"/>
      <c r="E46" s="477"/>
      <c r="F46" s="477"/>
      <c r="G46" s="477"/>
      <c r="H46" s="477" t="s">
        <v>9</v>
      </c>
      <c r="I46" s="477"/>
      <c r="J46" s="478"/>
      <c r="K46" s="244">
        <f>SUM(K47:K49)</f>
        <v>0</v>
      </c>
      <c r="L46" s="244">
        <f>SUM(L47:L49)</f>
        <v>0</v>
      </c>
      <c r="M46" s="242"/>
      <c r="N46" s="209"/>
    </row>
    <row r="47" spans="1:14" x14ac:dyDescent="0.2">
      <c r="A47" s="69"/>
      <c r="B47" s="91"/>
      <c r="C47" s="480" t="s">
        <v>111</v>
      </c>
      <c r="D47" s="481"/>
      <c r="E47" s="481"/>
      <c r="F47" s="481"/>
      <c r="G47" s="481"/>
      <c r="H47" s="481"/>
      <c r="I47" s="481"/>
      <c r="J47" s="482"/>
      <c r="K47" s="379"/>
      <c r="L47" s="380"/>
      <c r="M47" s="242" t="str">
        <f>IF(K47&gt;L47,"E","")</f>
        <v/>
      </c>
      <c r="N47" s="209"/>
    </row>
    <row r="48" spans="1:14" x14ac:dyDescent="0.2">
      <c r="A48" s="69"/>
      <c r="B48" s="91"/>
      <c r="C48" s="483" t="s">
        <v>112</v>
      </c>
      <c r="D48" s="484"/>
      <c r="E48" s="484"/>
      <c r="F48" s="484"/>
      <c r="G48" s="484"/>
      <c r="H48" s="484"/>
      <c r="I48" s="484"/>
      <c r="J48" s="485"/>
      <c r="K48" s="379"/>
      <c r="L48" s="380"/>
      <c r="M48" s="242" t="str">
        <f>IF(K48&gt;L48,"E","")</f>
        <v/>
      </c>
      <c r="N48" s="209"/>
    </row>
    <row r="49" spans="1:14" x14ac:dyDescent="0.2">
      <c r="A49" s="69"/>
      <c r="B49" s="91"/>
      <c r="C49" s="483" t="s">
        <v>113</v>
      </c>
      <c r="D49" s="484"/>
      <c r="E49" s="484"/>
      <c r="F49" s="484"/>
      <c r="G49" s="484"/>
      <c r="H49" s="484"/>
      <c r="I49" s="484"/>
      <c r="J49" s="485"/>
      <c r="K49" s="379"/>
      <c r="L49" s="380"/>
      <c r="M49" s="242" t="str">
        <f>IF(K49&gt;L49,"E","")</f>
        <v/>
      </c>
      <c r="N49" s="209"/>
    </row>
    <row r="50" spans="1:14" x14ac:dyDescent="0.2">
      <c r="A50" s="69"/>
      <c r="B50" s="91"/>
      <c r="C50" s="105"/>
      <c r="D50" s="105"/>
      <c r="E50" s="105"/>
      <c r="F50" s="105"/>
      <c r="G50" s="105"/>
      <c r="H50" s="105"/>
      <c r="I50" s="105"/>
      <c r="J50" s="105"/>
      <c r="K50" s="105"/>
      <c r="L50" s="105"/>
      <c r="M50" s="242"/>
      <c r="N50" s="209"/>
    </row>
    <row r="51" spans="1:14" ht="15.75" x14ac:dyDescent="0.2">
      <c r="A51" s="69"/>
      <c r="B51" s="91"/>
      <c r="C51" s="31" t="s">
        <v>209</v>
      </c>
      <c r="D51" s="31"/>
      <c r="E51" s="31"/>
      <c r="F51" s="31"/>
      <c r="G51" s="31"/>
      <c r="H51" s="105"/>
      <c r="I51" s="105"/>
      <c r="J51" s="105"/>
      <c r="K51" s="105"/>
      <c r="L51" s="105"/>
      <c r="M51" s="242"/>
      <c r="N51" s="209"/>
    </row>
    <row r="52" spans="1:14" ht="15.75" x14ac:dyDescent="0.2">
      <c r="A52" s="34"/>
      <c r="B52" s="112"/>
      <c r="C52" s="476" t="s">
        <v>7</v>
      </c>
      <c r="D52" s="477"/>
      <c r="E52" s="477"/>
      <c r="F52" s="477"/>
      <c r="G52" s="477"/>
      <c r="H52" s="477" t="s">
        <v>9</v>
      </c>
      <c r="I52" s="477"/>
      <c r="J52" s="478"/>
      <c r="K52" s="244">
        <f>SUM(K53:K58)</f>
        <v>0</v>
      </c>
      <c r="L52" s="244">
        <f>SUM(L53:L58)</f>
        <v>0</v>
      </c>
      <c r="M52" s="242"/>
      <c r="N52" s="205"/>
    </row>
    <row r="53" spans="1:14" ht="15.75" x14ac:dyDescent="0.2">
      <c r="A53" s="34"/>
      <c r="B53" s="112"/>
      <c r="C53" s="480" t="s">
        <v>114</v>
      </c>
      <c r="D53" s="481"/>
      <c r="E53" s="481"/>
      <c r="F53" s="481"/>
      <c r="G53" s="481"/>
      <c r="H53" s="481"/>
      <c r="I53" s="481"/>
      <c r="J53" s="482"/>
      <c r="K53" s="379"/>
      <c r="L53" s="380"/>
      <c r="M53" s="242" t="str">
        <f t="shared" ref="M53:M58" si="0">IF(K53&gt;L53,"E","")</f>
        <v/>
      </c>
      <c r="N53" s="205"/>
    </row>
    <row r="54" spans="1:14" ht="15.75" x14ac:dyDescent="0.2">
      <c r="A54" s="34"/>
      <c r="B54" s="112"/>
      <c r="C54" s="480" t="s">
        <v>115</v>
      </c>
      <c r="D54" s="481"/>
      <c r="E54" s="481"/>
      <c r="F54" s="481"/>
      <c r="G54" s="481"/>
      <c r="H54" s="481"/>
      <c r="I54" s="481"/>
      <c r="J54" s="482"/>
      <c r="K54" s="379"/>
      <c r="L54" s="380"/>
      <c r="M54" s="242" t="str">
        <f t="shared" si="0"/>
        <v/>
      </c>
      <c r="N54" s="205"/>
    </row>
    <row r="55" spans="1:14" ht="15.75" x14ac:dyDescent="0.2">
      <c r="A55" s="34"/>
      <c r="B55" s="112"/>
      <c r="C55" s="480" t="s">
        <v>116</v>
      </c>
      <c r="D55" s="481"/>
      <c r="E55" s="481"/>
      <c r="F55" s="481"/>
      <c r="G55" s="481"/>
      <c r="H55" s="481"/>
      <c r="I55" s="481"/>
      <c r="J55" s="482"/>
      <c r="K55" s="379"/>
      <c r="L55" s="380"/>
      <c r="M55" s="242" t="str">
        <f t="shared" si="0"/>
        <v/>
      </c>
      <c r="N55" s="205"/>
    </row>
    <row r="56" spans="1:14" ht="15.75" x14ac:dyDescent="0.2">
      <c r="A56" s="34"/>
      <c r="B56" s="112"/>
      <c r="C56" s="480" t="s">
        <v>117</v>
      </c>
      <c r="D56" s="481"/>
      <c r="E56" s="481"/>
      <c r="F56" s="481"/>
      <c r="G56" s="481"/>
      <c r="H56" s="481"/>
      <c r="I56" s="481"/>
      <c r="J56" s="482"/>
      <c r="K56" s="379"/>
      <c r="L56" s="380"/>
      <c r="M56" s="242" t="str">
        <f t="shared" si="0"/>
        <v/>
      </c>
      <c r="N56" s="205"/>
    </row>
    <row r="57" spans="1:14" ht="15.75" x14ac:dyDescent="0.2">
      <c r="A57" s="34"/>
      <c r="B57" s="112"/>
      <c r="C57" s="480" t="s">
        <v>118</v>
      </c>
      <c r="D57" s="481"/>
      <c r="E57" s="481"/>
      <c r="F57" s="481"/>
      <c r="G57" s="481"/>
      <c r="H57" s="481"/>
      <c r="I57" s="481"/>
      <c r="J57" s="482"/>
      <c r="K57" s="379"/>
      <c r="L57" s="380"/>
      <c r="M57" s="242" t="str">
        <f t="shared" si="0"/>
        <v/>
      </c>
      <c r="N57" s="205"/>
    </row>
    <row r="58" spans="1:14" ht="15.75" x14ac:dyDescent="0.2">
      <c r="A58" s="34"/>
      <c r="B58" s="112"/>
      <c r="C58" s="480" t="s">
        <v>119</v>
      </c>
      <c r="D58" s="481"/>
      <c r="E58" s="481"/>
      <c r="F58" s="481"/>
      <c r="G58" s="481"/>
      <c r="H58" s="481"/>
      <c r="I58" s="481"/>
      <c r="J58" s="482"/>
      <c r="K58" s="379"/>
      <c r="L58" s="380"/>
      <c r="M58" s="242" t="str">
        <f t="shared" si="0"/>
        <v/>
      </c>
      <c r="N58" s="205"/>
    </row>
    <row r="59" spans="1:14" x14ac:dyDescent="0.2">
      <c r="A59" s="60"/>
      <c r="B59" s="91"/>
      <c r="C59" s="105"/>
      <c r="D59" s="105"/>
      <c r="E59" s="105"/>
      <c r="F59" s="105"/>
      <c r="G59" s="105"/>
      <c r="H59" s="105"/>
      <c r="I59" s="105"/>
      <c r="J59" s="105"/>
      <c r="K59" s="105"/>
      <c r="L59" s="105"/>
      <c r="M59" s="242"/>
      <c r="N59" s="209"/>
    </row>
    <row r="60" spans="1:14" ht="15.75" x14ac:dyDescent="0.2">
      <c r="A60" s="34"/>
      <c r="B60" s="112"/>
      <c r="C60" s="31" t="s">
        <v>210</v>
      </c>
      <c r="D60" s="31"/>
      <c r="E60" s="31"/>
      <c r="F60" s="31"/>
      <c r="G60" s="31"/>
      <c r="H60" s="101"/>
      <c r="I60" s="101"/>
      <c r="J60" s="101"/>
      <c r="K60" s="101"/>
      <c r="L60" s="101"/>
      <c r="M60" s="242"/>
      <c r="N60" s="205"/>
    </row>
    <row r="61" spans="1:14" x14ac:dyDescent="0.2">
      <c r="A61" s="69"/>
      <c r="B61" s="91"/>
      <c r="C61" s="476" t="s">
        <v>7</v>
      </c>
      <c r="D61" s="477"/>
      <c r="E61" s="477"/>
      <c r="F61" s="477"/>
      <c r="G61" s="477"/>
      <c r="H61" s="477" t="s">
        <v>9</v>
      </c>
      <c r="I61" s="477"/>
      <c r="J61" s="478"/>
      <c r="K61" s="244">
        <f>SUM(K62)</f>
        <v>0</v>
      </c>
      <c r="L61" s="244">
        <f>SUM(L62)</f>
        <v>0</v>
      </c>
      <c r="M61" s="242"/>
      <c r="N61" s="209"/>
    </row>
    <row r="62" spans="1:14" ht="31.5" customHeight="1" x14ac:dyDescent="0.2">
      <c r="A62" s="69"/>
      <c r="B62" s="91"/>
      <c r="C62" s="483" t="s">
        <v>120</v>
      </c>
      <c r="D62" s="484"/>
      <c r="E62" s="484"/>
      <c r="F62" s="484"/>
      <c r="G62" s="484"/>
      <c r="H62" s="484"/>
      <c r="I62" s="484"/>
      <c r="J62" s="485"/>
      <c r="K62" s="379"/>
      <c r="L62" s="380"/>
      <c r="M62" s="242" t="str">
        <f>IF(K62&gt;L62,"E","")</f>
        <v/>
      </c>
      <c r="N62" s="209"/>
    </row>
    <row r="63" spans="1:14" x14ac:dyDescent="0.2">
      <c r="A63" s="60"/>
      <c r="B63" s="91"/>
      <c r="C63" s="105"/>
      <c r="D63" s="105"/>
      <c r="E63" s="105"/>
      <c r="F63" s="105"/>
      <c r="G63" s="105"/>
      <c r="H63" s="105"/>
      <c r="I63" s="105"/>
      <c r="J63" s="105"/>
      <c r="K63" s="105"/>
      <c r="L63" s="105"/>
      <c r="M63" s="242"/>
      <c r="N63" s="209"/>
    </row>
    <row r="64" spans="1:14" ht="15.75" x14ac:dyDescent="0.2">
      <c r="A64" s="37"/>
      <c r="B64" s="112"/>
      <c r="C64" s="31" t="s">
        <v>214</v>
      </c>
      <c r="D64" s="31"/>
      <c r="E64" s="31"/>
      <c r="F64" s="31"/>
      <c r="G64" s="31"/>
      <c r="H64" s="101"/>
      <c r="I64" s="101"/>
      <c r="J64" s="101"/>
      <c r="K64" s="101"/>
      <c r="L64" s="101"/>
      <c r="M64" s="242"/>
      <c r="N64" s="205"/>
    </row>
    <row r="65" spans="1:14" x14ac:dyDescent="0.2">
      <c r="A65" s="64"/>
      <c r="B65" s="91"/>
      <c r="C65" s="476" t="s">
        <v>7</v>
      </c>
      <c r="D65" s="477"/>
      <c r="E65" s="477"/>
      <c r="F65" s="477"/>
      <c r="G65" s="477"/>
      <c r="H65" s="477" t="s">
        <v>9</v>
      </c>
      <c r="I65" s="477"/>
      <c r="J65" s="478"/>
      <c r="K65" s="244">
        <f>SUM(K66)</f>
        <v>0</v>
      </c>
      <c r="L65" s="244">
        <f>SUM(L66)</f>
        <v>0</v>
      </c>
      <c r="M65" s="242"/>
      <c r="N65" s="209"/>
    </row>
    <row r="66" spans="1:14" x14ac:dyDescent="0.2">
      <c r="A66" s="64"/>
      <c r="B66" s="91"/>
      <c r="C66" s="480" t="s">
        <v>110</v>
      </c>
      <c r="D66" s="481"/>
      <c r="E66" s="481"/>
      <c r="F66" s="481"/>
      <c r="G66" s="481"/>
      <c r="H66" s="481"/>
      <c r="I66" s="481"/>
      <c r="J66" s="482"/>
      <c r="K66" s="379"/>
      <c r="L66" s="380"/>
      <c r="M66" s="242" t="str">
        <f>IF(K66&gt;L66,"E","")</f>
        <v/>
      </c>
      <c r="N66" s="209"/>
    </row>
    <row r="67" spans="1:14" x14ac:dyDescent="0.2">
      <c r="A67" s="60"/>
      <c r="B67" s="91"/>
      <c r="C67" s="105"/>
      <c r="D67" s="105"/>
      <c r="E67" s="105"/>
      <c r="F67" s="105"/>
      <c r="G67" s="105"/>
      <c r="H67" s="105"/>
      <c r="I67" s="105"/>
      <c r="J67" s="105"/>
      <c r="K67" s="105"/>
      <c r="L67" s="105"/>
      <c r="M67" s="242"/>
      <c r="N67" s="209"/>
    </row>
    <row r="68" spans="1:14" ht="18" x14ac:dyDescent="0.2">
      <c r="A68" s="34"/>
      <c r="B68" s="112"/>
      <c r="C68" s="488" t="s">
        <v>215</v>
      </c>
      <c r="D68" s="488"/>
      <c r="E68" s="488"/>
      <c r="F68" s="488"/>
      <c r="G68" s="488"/>
      <c r="H68" s="488"/>
      <c r="I68" s="50"/>
      <c r="J68" s="50"/>
      <c r="K68" s="50"/>
      <c r="L68" s="50"/>
      <c r="M68" s="242"/>
      <c r="N68" s="205"/>
    </row>
    <row r="69" spans="1:14" x14ac:dyDescent="0.2">
      <c r="A69" s="69"/>
      <c r="B69" s="91"/>
      <c r="C69" s="476" t="s">
        <v>7</v>
      </c>
      <c r="D69" s="477"/>
      <c r="E69" s="477"/>
      <c r="F69" s="477"/>
      <c r="G69" s="477"/>
      <c r="H69" s="477" t="s">
        <v>9</v>
      </c>
      <c r="I69" s="477"/>
      <c r="J69" s="478"/>
      <c r="K69" s="244">
        <f>SUM('GASTOS SALARIALES Y DE SS'!J27)</f>
        <v>0</v>
      </c>
      <c r="L69" s="244">
        <f>SUM('GASTOS SALARIALES Y DE SS'!I27)</f>
        <v>0</v>
      </c>
      <c r="M69" s="242"/>
      <c r="N69" s="209"/>
    </row>
    <row r="70" spans="1:14" x14ac:dyDescent="0.2">
      <c r="A70" s="60"/>
      <c r="B70" s="91"/>
      <c r="C70" s="105"/>
      <c r="D70" s="105"/>
      <c r="E70" s="105"/>
      <c r="F70" s="105"/>
      <c r="G70" s="105"/>
      <c r="H70" s="105"/>
      <c r="I70" s="105"/>
      <c r="J70" s="105"/>
      <c r="K70" s="105"/>
      <c r="L70" s="105"/>
      <c r="M70" s="242"/>
      <c r="N70" s="209"/>
    </row>
    <row r="71" spans="1:14" x14ac:dyDescent="0.2">
      <c r="A71" s="60"/>
      <c r="B71" s="91"/>
      <c r="C71" s="105"/>
      <c r="D71" s="105"/>
      <c r="E71" s="105"/>
      <c r="F71" s="105"/>
      <c r="G71" s="105"/>
      <c r="H71" s="105"/>
      <c r="I71" s="105"/>
      <c r="J71" s="105"/>
      <c r="K71" s="108"/>
      <c r="L71" s="105"/>
      <c r="M71" s="242"/>
      <c r="N71" s="209"/>
    </row>
    <row r="72" spans="1:14" ht="15.75" x14ac:dyDescent="0.2">
      <c r="A72" s="34"/>
      <c r="B72" s="112"/>
      <c r="C72" s="31" t="s">
        <v>216</v>
      </c>
      <c r="D72" s="31"/>
      <c r="E72" s="31"/>
      <c r="F72" s="31"/>
      <c r="G72" s="31"/>
      <c r="H72" s="101"/>
      <c r="I72" s="101"/>
      <c r="J72" s="101"/>
      <c r="K72" s="101"/>
      <c r="L72" s="101"/>
      <c r="M72" s="242"/>
      <c r="N72" s="205"/>
    </row>
    <row r="73" spans="1:14" x14ac:dyDescent="0.2">
      <c r="A73" s="69"/>
      <c r="B73" s="91"/>
      <c r="C73" s="476" t="s">
        <v>7</v>
      </c>
      <c r="D73" s="477"/>
      <c r="E73" s="477"/>
      <c r="F73" s="477"/>
      <c r="G73" s="477"/>
      <c r="H73" s="477" t="s">
        <v>9</v>
      </c>
      <c r="I73" s="477"/>
      <c r="J73" s="478"/>
      <c r="K73" s="244">
        <f>SUM(K74:K77)</f>
        <v>0</v>
      </c>
      <c r="L73" s="244">
        <f>SUM(L74:L77)</f>
        <v>0</v>
      </c>
      <c r="M73" s="242"/>
      <c r="N73" s="209"/>
    </row>
    <row r="74" spans="1:14" x14ac:dyDescent="0.2">
      <c r="A74" s="69"/>
      <c r="B74" s="91"/>
      <c r="C74" s="480" t="s">
        <v>121</v>
      </c>
      <c r="D74" s="481"/>
      <c r="E74" s="481"/>
      <c r="F74" s="481"/>
      <c r="G74" s="481"/>
      <c r="H74" s="481"/>
      <c r="I74" s="481"/>
      <c r="J74" s="482"/>
      <c r="K74" s="379"/>
      <c r="L74" s="380"/>
      <c r="M74" s="242" t="str">
        <f>IF(K74&gt;L74,"E","")</f>
        <v/>
      </c>
      <c r="N74" s="209"/>
    </row>
    <row r="75" spans="1:14" x14ac:dyDescent="0.2">
      <c r="A75" s="69"/>
      <c r="B75" s="91"/>
      <c r="C75" s="473"/>
      <c r="D75" s="474"/>
      <c r="E75" s="474"/>
      <c r="F75" s="474"/>
      <c r="G75" s="474"/>
      <c r="H75" s="474"/>
      <c r="I75" s="474"/>
      <c r="J75" s="475"/>
      <c r="K75" s="379"/>
      <c r="L75" s="380"/>
      <c r="M75" s="242" t="str">
        <f>IF(K75&gt;L75,"E","")</f>
        <v/>
      </c>
      <c r="N75" s="209"/>
    </row>
    <row r="76" spans="1:14" x14ac:dyDescent="0.2">
      <c r="A76" s="69"/>
      <c r="B76" s="91"/>
      <c r="C76" s="473"/>
      <c r="D76" s="474"/>
      <c r="E76" s="474"/>
      <c r="F76" s="474"/>
      <c r="G76" s="474"/>
      <c r="H76" s="474"/>
      <c r="I76" s="474"/>
      <c r="J76" s="475"/>
      <c r="K76" s="379"/>
      <c r="L76" s="380"/>
      <c r="M76" s="242" t="str">
        <f>IF(K76&gt;L76,"E","")</f>
        <v/>
      </c>
      <c r="N76" s="209"/>
    </row>
    <row r="77" spans="1:14" x14ac:dyDescent="0.2">
      <c r="A77" s="69"/>
      <c r="B77" s="115"/>
      <c r="C77" s="473"/>
      <c r="D77" s="474"/>
      <c r="E77" s="474"/>
      <c r="F77" s="474"/>
      <c r="G77" s="474"/>
      <c r="H77" s="474"/>
      <c r="I77" s="474"/>
      <c r="J77" s="475"/>
      <c r="K77" s="381"/>
      <c r="L77" s="380"/>
      <c r="M77" s="242" t="str">
        <f>IF(K77&gt;L77,"E","")</f>
        <v/>
      </c>
      <c r="N77" s="209"/>
    </row>
    <row r="78" spans="1:14" x14ac:dyDescent="0.2">
      <c r="A78" s="69"/>
      <c r="B78" s="115"/>
      <c r="C78" s="108"/>
      <c r="D78" s="108"/>
      <c r="E78" s="108"/>
      <c r="F78" s="108"/>
      <c r="G78" s="108"/>
      <c r="H78" s="108"/>
      <c r="I78" s="108"/>
      <c r="J78" s="108"/>
      <c r="K78" s="108"/>
      <c r="L78" s="108"/>
      <c r="M78" s="242"/>
      <c r="N78" s="209"/>
    </row>
    <row r="79" spans="1:14" x14ac:dyDescent="0.2">
      <c r="A79" s="60"/>
      <c r="B79" s="93"/>
      <c r="C79" s="94"/>
      <c r="D79" s="94"/>
      <c r="E79" s="94"/>
      <c r="F79" s="94"/>
      <c r="G79" s="94"/>
      <c r="H79" s="94"/>
      <c r="I79" s="94"/>
      <c r="J79" s="94"/>
      <c r="K79" s="94"/>
      <c r="L79" s="94"/>
      <c r="M79" s="246"/>
      <c r="N79" s="209"/>
    </row>
    <row r="80" spans="1:14" x14ac:dyDescent="0.2">
      <c r="A80" s="60"/>
      <c r="B80" s="66"/>
      <c r="C80" s="166" t="str">
        <f>IF(M80&gt;0,"E: El gasto en navarra no puede ser mayor que el gasto total","")</f>
        <v/>
      </c>
      <c r="D80" s="66"/>
      <c r="E80" s="66"/>
      <c r="F80" s="66"/>
      <c r="G80" s="66"/>
      <c r="H80" s="66"/>
      <c r="I80" s="66"/>
      <c r="J80" s="66"/>
      <c r="K80" s="64"/>
      <c r="L80" s="66"/>
      <c r="M80" s="247">
        <f>COUNTIF(M19:M77,"E")</f>
        <v>0</v>
      </c>
      <c r="N80" s="209"/>
    </row>
    <row r="81" spans="1:14" x14ac:dyDescent="0.2">
      <c r="A81" s="60"/>
      <c r="B81" s="66"/>
      <c r="C81" s="166"/>
      <c r="D81" s="66"/>
      <c r="E81" s="66"/>
      <c r="F81" s="66"/>
      <c r="G81" s="66"/>
      <c r="H81" s="66"/>
      <c r="I81" s="66"/>
      <c r="J81" s="66"/>
      <c r="K81" s="64"/>
      <c r="L81" s="66"/>
      <c r="M81" s="222"/>
      <c r="N81" s="209"/>
    </row>
    <row r="82" spans="1:14" ht="18.75" x14ac:dyDescent="0.2">
      <c r="A82" s="69"/>
      <c r="B82" s="18"/>
      <c r="C82" s="487" t="s">
        <v>4</v>
      </c>
      <c r="D82" s="487"/>
      <c r="E82" s="487"/>
      <c r="F82" s="487"/>
      <c r="G82" s="487"/>
      <c r="H82" s="487"/>
      <c r="I82" s="227"/>
      <c r="J82" s="227"/>
      <c r="K82" s="57">
        <f>SUM(K18,K25,K29,K34,K40,K46,K52,K61,K65,K69,K73)</f>
        <v>0</v>
      </c>
      <c r="L82" s="57">
        <f>SUM(L18,L25,L29,L34,L40,L46,L52,L61,L65,L69,L73)</f>
        <v>0</v>
      </c>
      <c r="M82" s="221"/>
      <c r="N82" s="235"/>
    </row>
    <row r="83" spans="1:14" ht="18.75" customHeight="1" x14ac:dyDescent="0.2">
      <c r="A83" s="20"/>
      <c r="B83" s="168" t="s">
        <v>125</v>
      </c>
      <c r="C83" s="168"/>
      <c r="D83" s="168"/>
      <c r="E83" s="168"/>
      <c r="F83" s="168"/>
      <c r="G83" s="168"/>
      <c r="H83" s="168"/>
      <c r="I83" s="66"/>
      <c r="J83" s="66"/>
      <c r="K83" s="210"/>
      <c r="L83" s="210"/>
      <c r="M83" s="210"/>
      <c r="N83" s="233"/>
    </row>
    <row r="84" spans="1:14" ht="15" x14ac:dyDescent="0.2">
      <c r="A84" s="1"/>
      <c r="B84" s="109" t="s">
        <v>89</v>
      </c>
      <c r="C84" s="168"/>
      <c r="D84" s="168"/>
      <c r="E84" s="168"/>
      <c r="F84" s="168"/>
      <c r="G84" s="168"/>
      <c r="H84" s="168"/>
      <c r="I84" s="66"/>
      <c r="J84" s="1"/>
      <c r="K84" s="1"/>
      <c r="L84" s="1"/>
      <c r="M84" s="1"/>
      <c r="N84" s="1"/>
    </row>
    <row r="85" spans="1:14" ht="15" x14ac:dyDescent="0.2">
      <c r="A85" s="1"/>
      <c r="B85" s="109"/>
      <c r="C85" s="168"/>
      <c r="D85" s="168"/>
      <c r="E85" s="168"/>
      <c r="F85" s="168"/>
      <c r="G85" s="168"/>
      <c r="H85" s="168"/>
      <c r="I85" s="66"/>
      <c r="J85" s="1"/>
      <c r="K85" s="1"/>
      <c r="L85" s="1"/>
      <c r="M85" s="1"/>
      <c r="N85" s="1"/>
    </row>
    <row r="86" spans="1:14" ht="21" x14ac:dyDescent="0.3">
      <c r="A86" s="1"/>
      <c r="B86" s="110" t="s">
        <v>90</v>
      </c>
      <c r="C86" s="111"/>
      <c r="D86" s="111"/>
      <c r="E86" s="111"/>
      <c r="F86" s="111"/>
      <c r="G86" s="111"/>
      <c r="H86" s="111"/>
      <c r="I86" s="66"/>
      <c r="J86" s="1"/>
      <c r="K86" s="1"/>
      <c r="L86" s="1"/>
      <c r="M86" s="1"/>
      <c r="N86" s="1"/>
    </row>
    <row r="87" spans="1:14" x14ac:dyDescent="0.2">
      <c r="A87" s="1"/>
      <c r="B87" s="1"/>
      <c r="C87" s="1"/>
      <c r="D87" s="1"/>
      <c r="E87" s="1"/>
      <c r="F87" s="1"/>
      <c r="G87" s="1"/>
      <c r="H87" s="1"/>
      <c r="I87" s="1"/>
      <c r="J87" s="1"/>
      <c r="K87" s="1"/>
      <c r="L87" s="1"/>
      <c r="M87" s="1"/>
      <c r="N87" s="1"/>
    </row>
    <row r="88" spans="1:14" ht="26.25" x14ac:dyDescent="0.2">
      <c r="A88" s="97"/>
      <c r="B88" s="479" t="s">
        <v>2</v>
      </c>
      <c r="C88" s="479"/>
      <c r="D88" s="479"/>
      <c r="E88" s="226"/>
      <c r="F88" s="99"/>
      <c r="G88" s="99"/>
      <c r="H88" s="99"/>
      <c r="I88" s="98"/>
      <c r="J88" s="98"/>
      <c r="K88" s="98"/>
      <c r="L88" s="98"/>
      <c r="M88" s="1"/>
      <c r="N88" s="1"/>
    </row>
    <row r="89" spans="1:14" ht="15.75" x14ac:dyDescent="0.2">
      <c r="A89" s="96"/>
      <c r="B89" s="18"/>
      <c r="C89" s="18"/>
      <c r="D89" s="18"/>
      <c r="E89" s="18"/>
      <c r="F89" s="18"/>
      <c r="G89" s="18"/>
      <c r="H89" s="18"/>
      <c r="I89" s="18"/>
      <c r="J89" s="18"/>
      <c r="K89" s="18"/>
      <c r="L89" s="18"/>
      <c r="M89" s="1"/>
      <c r="N89" s="1"/>
    </row>
    <row r="90" spans="1:14" ht="15.75" x14ac:dyDescent="0.2">
      <c r="A90" s="71"/>
      <c r="B90" s="88"/>
      <c r="C90" s="89"/>
      <c r="D90" s="89"/>
      <c r="E90" s="89"/>
      <c r="F90" s="89"/>
      <c r="G90" s="89"/>
      <c r="H90" s="89"/>
      <c r="I90" s="89"/>
      <c r="J90" s="89"/>
      <c r="K90" s="90"/>
      <c r="L90" s="22"/>
      <c r="M90" s="1"/>
      <c r="N90" s="1"/>
    </row>
    <row r="91" spans="1:14" ht="15.75" x14ac:dyDescent="0.2">
      <c r="A91" s="34"/>
      <c r="B91" s="112"/>
      <c r="C91" s="31" t="s">
        <v>25</v>
      </c>
      <c r="D91" s="101"/>
      <c r="E91" s="101"/>
      <c r="F91" s="101"/>
      <c r="G91" s="101"/>
      <c r="H91" s="101"/>
      <c r="I91" s="101"/>
      <c r="J91" s="224"/>
      <c r="K91" s="113"/>
      <c r="L91" s="37"/>
      <c r="M91" s="1"/>
      <c r="N91" s="1"/>
    </row>
    <row r="92" spans="1:14" ht="17.25" x14ac:dyDescent="0.2">
      <c r="A92" s="34"/>
      <c r="B92" s="112"/>
      <c r="C92" s="102" t="s">
        <v>7</v>
      </c>
      <c r="D92" s="102" t="s">
        <v>27</v>
      </c>
      <c r="E92" s="114"/>
      <c r="F92" s="114"/>
      <c r="G92" s="107"/>
      <c r="H92" s="100"/>
      <c r="I92" s="113"/>
      <c r="J92" s="106">
        <f>SUM(J93:J95)</f>
        <v>0</v>
      </c>
      <c r="K92" s="113"/>
      <c r="L92" s="37"/>
      <c r="M92" s="1"/>
      <c r="N92" s="1"/>
    </row>
    <row r="93" spans="1:14" ht="17.25" x14ac:dyDescent="0.2">
      <c r="A93" s="34"/>
      <c r="B93" s="112"/>
      <c r="C93" s="382"/>
      <c r="D93" s="499"/>
      <c r="E93" s="500"/>
      <c r="F93" s="500"/>
      <c r="G93" s="501"/>
      <c r="H93" s="104"/>
      <c r="I93" s="113"/>
      <c r="J93" s="383"/>
      <c r="K93" s="113"/>
      <c r="L93" s="37"/>
      <c r="M93" s="1"/>
      <c r="N93" s="1"/>
    </row>
    <row r="94" spans="1:14" ht="17.25" x14ac:dyDescent="0.2">
      <c r="A94" s="34"/>
      <c r="B94" s="112"/>
      <c r="C94" s="382"/>
      <c r="D94" s="499"/>
      <c r="E94" s="500"/>
      <c r="F94" s="500"/>
      <c r="G94" s="501"/>
      <c r="H94" s="104"/>
      <c r="I94" s="113"/>
      <c r="J94" s="383"/>
      <c r="K94" s="113"/>
      <c r="L94" s="37"/>
      <c r="M94" s="1"/>
      <c r="N94" s="1"/>
    </row>
    <row r="95" spans="1:14" ht="17.25" x14ac:dyDescent="0.2">
      <c r="A95" s="34"/>
      <c r="B95" s="91"/>
      <c r="C95" s="382"/>
      <c r="D95" s="499"/>
      <c r="E95" s="500"/>
      <c r="F95" s="500"/>
      <c r="G95" s="501"/>
      <c r="H95" s="104"/>
      <c r="I95" s="113"/>
      <c r="J95" s="383"/>
      <c r="K95" s="92"/>
      <c r="L95" s="64"/>
      <c r="M95" s="1"/>
      <c r="N95" s="1"/>
    </row>
    <row r="96" spans="1:14" x14ac:dyDescent="0.2">
      <c r="A96" s="69"/>
      <c r="B96" s="91"/>
      <c r="C96" s="105"/>
      <c r="D96" s="105"/>
      <c r="E96" s="105"/>
      <c r="F96" s="105"/>
      <c r="G96" s="105"/>
      <c r="H96" s="105"/>
      <c r="I96" s="105"/>
      <c r="J96" s="105"/>
      <c r="K96" s="92"/>
      <c r="L96" s="64"/>
      <c r="M96" s="1"/>
      <c r="N96" s="1"/>
    </row>
    <row r="97" spans="1:14" ht="15.75" x14ac:dyDescent="0.2">
      <c r="A97" s="69"/>
      <c r="B97" s="91"/>
      <c r="C97" s="31" t="s">
        <v>28</v>
      </c>
      <c r="D97" s="101"/>
      <c r="E97" s="101"/>
      <c r="F97" s="101"/>
      <c r="G97" s="101"/>
      <c r="H97" s="101"/>
      <c r="I97" s="105"/>
      <c r="J97" s="105"/>
      <c r="K97" s="92"/>
      <c r="L97" s="64"/>
      <c r="M97" s="1"/>
      <c r="N97" s="1"/>
    </row>
    <row r="98" spans="1:14" ht="17.25" x14ac:dyDescent="0.2">
      <c r="A98" s="69"/>
      <c r="B98" s="91"/>
      <c r="C98" s="102" t="s">
        <v>7</v>
      </c>
      <c r="D98" s="102" t="s">
        <v>27</v>
      </c>
      <c r="E98" s="114"/>
      <c r="F98" s="114"/>
      <c r="G98" s="107"/>
      <c r="H98" s="100"/>
      <c r="I98" s="113"/>
      <c r="J98" s="106">
        <f>SUM(J99:J103)</f>
        <v>0</v>
      </c>
      <c r="K98" s="92"/>
      <c r="L98" s="64"/>
      <c r="M98" s="1"/>
      <c r="N98" s="1"/>
    </row>
    <row r="99" spans="1:14" ht="17.25" x14ac:dyDescent="0.2">
      <c r="A99" s="69"/>
      <c r="B99" s="91"/>
      <c r="C99" s="382"/>
      <c r="D99" s="499"/>
      <c r="E99" s="500"/>
      <c r="F99" s="500"/>
      <c r="G99" s="501"/>
      <c r="H99" s="331"/>
      <c r="I99" s="113"/>
      <c r="J99" s="384"/>
      <c r="K99" s="92"/>
      <c r="L99" s="64"/>
      <c r="M99" s="1"/>
      <c r="N99" s="1"/>
    </row>
    <row r="100" spans="1:14" ht="17.25" x14ac:dyDescent="0.2">
      <c r="A100" s="69"/>
      <c r="B100" s="91"/>
      <c r="C100" s="382"/>
      <c r="D100" s="499"/>
      <c r="E100" s="500"/>
      <c r="F100" s="500"/>
      <c r="G100" s="501"/>
      <c r="H100" s="104"/>
      <c r="I100" s="113"/>
      <c r="J100" s="384"/>
      <c r="K100" s="92"/>
      <c r="L100" s="64"/>
      <c r="M100" s="1"/>
      <c r="N100" s="1"/>
    </row>
    <row r="101" spans="1:14" ht="17.25" x14ac:dyDescent="0.2">
      <c r="A101" s="69"/>
      <c r="B101" s="91"/>
      <c r="C101" s="382"/>
      <c r="D101" s="499"/>
      <c r="E101" s="500"/>
      <c r="F101" s="500"/>
      <c r="G101" s="501"/>
      <c r="H101" s="104"/>
      <c r="I101" s="113"/>
      <c r="J101" s="384"/>
      <c r="K101" s="92"/>
      <c r="L101" s="64"/>
      <c r="M101" s="1"/>
      <c r="N101" s="1"/>
    </row>
    <row r="102" spans="1:14" ht="17.25" x14ac:dyDescent="0.2">
      <c r="A102" s="69"/>
      <c r="B102" s="91"/>
      <c r="C102" s="382"/>
      <c r="D102" s="499"/>
      <c r="E102" s="500"/>
      <c r="F102" s="500"/>
      <c r="G102" s="501"/>
      <c r="H102" s="104"/>
      <c r="I102" s="113"/>
      <c r="J102" s="384"/>
      <c r="K102" s="92"/>
      <c r="L102" s="64"/>
      <c r="M102" s="1"/>
      <c r="N102" s="1"/>
    </row>
    <row r="103" spans="1:14" ht="17.25" x14ac:dyDescent="0.2">
      <c r="A103" s="69"/>
      <c r="B103" s="91"/>
      <c r="C103" s="382"/>
      <c r="D103" s="499"/>
      <c r="E103" s="500"/>
      <c r="F103" s="500"/>
      <c r="G103" s="501"/>
      <c r="H103" s="104"/>
      <c r="I103" s="113"/>
      <c r="J103" s="384"/>
      <c r="K103" s="92"/>
      <c r="L103" s="64"/>
      <c r="M103" s="1"/>
      <c r="N103" s="1"/>
    </row>
    <row r="104" spans="1:14" x14ac:dyDescent="0.2">
      <c r="A104" s="69"/>
      <c r="B104" s="91"/>
      <c r="C104" s="105"/>
      <c r="D104" s="105"/>
      <c r="E104" s="105"/>
      <c r="F104" s="105"/>
      <c r="G104" s="105"/>
      <c r="H104" s="105"/>
      <c r="I104" s="105"/>
      <c r="J104" s="105"/>
      <c r="K104" s="92"/>
      <c r="L104" s="64"/>
      <c r="M104" s="1"/>
      <c r="N104" s="1"/>
    </row>
    <row r="105" spans="1:14" ht="15.75" x14ac:dyDescent="0.2">
      <c r="A105" s="69"/>
      <c r="B105" s="91"/>
      <c r="C105" s="31" t="s">
        <v>194</v>
      </c>
      <c r="D105" s="101"/>
      <c r="E105" s="101"/>
      <c r="F105" s="101"/>
      <c r="G105" s="101"/>
      <c r="H105" s="101"/>
      <c r="I105" s="105"/>
      <c r="J105" s="105"/>
      <c r="K105" s="92"/>
      <c r="L105" s="64"/>
      <c r="M105" s="1"/>
      <c r="N105" s="1"/>
    </row>
    <row r="106" spans="1:14" ht="17.25" x14ac:dyDescent="0.2">
      <c r="A106" s="69"/>
      <c r="B106" s="91"/>
      <c r="C106" s="102" t="s">
        <v>7</v>
      </c>
      <c r="D106" s="102" t="s">
        <v>27</v>
      </c>
      <c r="E106" s="114"/>
      <c r="F106" s="114"/>
      <c r="G106" s="107"/>
      <c r="H106" s="100"/>
      <c r="I106" s="113"/>
      <c r="J106" s="106">
        <f>SUM(J107:J111)</f>
        <v>0</v>
      </c>
      <c r="K106" s="92"/>
      <c r="L106" s="64"/>
      <c r="M106" s="1"/>
      <c r="N106" s="1"/>
    </row>
    <row r="107" spans="1:14" ht="17.25" x14ac:dyDescent="0.2">
      <c r="A107" s="69"/>
      <c r="B107" s="91"/>
      <c r="C107" s="382"/>
      <c r="D107" s="499"/>
      <c r="E107" s="500"/>
      <c r="F107" s="500"/>
      <c r="G107" s="501"/>
      <c r="H107" s="104"/>
      <c r="I107" s="113"/>
      <c r="J107" s="384"/>
      <c r="K107" s="92"/>
      <c r="L107" s="64"/>
      <c r="M107" s="1"/>
      <c r="N107" s="1"/>
    </row>
    <row r="108" spans="1:14" ht="17.25" x14ac:dyDescent="0.2">
      <c r="A108" s="69"/>
      <c r="B108" s="91"/>
      <c r="C108" s="382"/>
      <c r="D108" s="499"/>
      <c r="E108" s="500"/>
      <c r="F108" s="500"/>
      <c r="G108" s="501"/>
      <c r="H108" s="104"/>
      <c r="I108" s="113"/>
      <c r="J108" s="384"/>
      <c r="K108" s="92"/>
      <c r="L108" s="64"/>
      <c r="M108" s="1"/>
      <c r="N108" s="1"/>
    </row>
    <row r="109" spans="1:14" ht="17.25" x14ac:dyDescent="0.2">
      <c r="A109" s="69"/>
      <c r="B109" s="91"/>
      <c r="C109" s="382"/>
      <c r="D109" s="499"/>
      <c r="E109" s="500"/>
      <c r="F109" s="500"/>
      <c r="G109" s="501"/>
      <c r="H109" s="104"/>
      <c r="I109" s="113"/>
      <c r="J109" s="384"/>
      <c r="K109" s="92"/>
      <c r="L109" s="64"/>
      <c r="M109" s="1"/>
      <c r="N109" s="1"/>
    </row>
    <row r="110" spans="1:14" ht="17.25" x14ac:dyDescent="0.2">
      <c r="A110" s="69"/>
      <c r="B110" s="91"/>
      <c r="C110" s="382"/>
      <c r="D110" s="499"/>
      <c r="E110" s="500"/>
      <c r="F110" s="500"/>
      <c r="G110" s="501"/>
      <c r="H110" s="104"/>
      <c r="I110" s="113"/>
      <c r="J110" s="384"/>
      <c r="K110" s="92"/>
      <c r="L110" s="64"/>
      <c r="M110" s="1"/>
      <c r="N110" s="1"/>
    </row>
    <row r="111" spans="1:14" ht="17.25" x14ac:dyDescent="0.2">
      <c r="A111" s="69"/>
      <c r="B111" s="91"/>
      <c r="C111" s="382"/>
      <c r="D111" s="499"/>
      <c r="E111" s="500"/>
      <c r="F111" s="500"/>
      <c r="G111" s="501"/>
      <c r="H111" s="104"/>
      <c r="I111" s="113"/>
      <c r="J111" s="384"/>
      <c r="K111" s="92"/>
      <c r="L111" s="64"/>
      <c r="M111" s="1"/>
      <c r="N111" s="1"/>
    </row>
    <row r="112" spans="1:14" x14ac:dyDescent="0.2">
      <c r="A112" s="69"/>
      <c r="B112" s="91"/>
      <c r="C112" s="105"/>
      <c r="D112" s="105"/>
      <c r="E112" s="105"/>
      <c r="F112" s="105"/>
      <c r="G112" s="105"/>
      <c r="H112" s="105"/>
      <c r="I112" s="105"/>
      <c r="J112" s="105"/>
      <c r="K112" s="92"/>
      <c r="L112" s="64"/>
      <c r="M112" s="1"/>
      <c r="N112" s="1"/>
    </row>
    <row r="113" spans="1:14" ht="15.75" x14ac:dyDescent="0.2">
      <c r="A113" s="69"/>
      <c r="B113" s="91"/>
      <c r="C113" s="31" t="s">
        <v>133</v>
      </c>
      <c r="D113" s="101"/>
      <c r="E113" s="101"/>
      <c r="F113" s="101"/>
      <c r="G113" s="101"/>
      <c r="H113" s="101"/>
      <c r="I113" s="336" t="s">
        <v>124</v>
      </c>
      <c r="J113" s="336" t="s">
        <v>192</v>
      </c>
      <c r="K113" s="92"/>
      <c r="L113" s="64"/>
      <c r="M113" s="1"/>
      <c r="N113" s="1"/>
    </row>
    <row r="114" spans="1:14" ht="17.25" x14ac:dyDescent="0.2">
      <c r="A114" s="69"/>
      <c r="B114" s="91"/>
      <c r="C114" s="102" t="s">
        <v>7</v>
      </c>
      <c r="D114" s="102" t="s">
        <v>27</v>
      </c>
      <c r="E114" s="114"/>
      <c r="F114" s="114"/>
      <c r="G114" s="107"/>
      <c r="H114" s="100"/>
      <c r="I114" s="103">
        <f>SUM(I115:I120)</f>
        <v>0</v>
      </c>
      <c r="J114" s="103">
        <f>SUM(J115:J120)</f>
        <v>0</v>
      </c>
      <c r="K114" s="92"/>
      <c r="L114" s="64"/>
      <c r="M114" s="1"/>
      <c r="N114" s="1"/>
    </row>
    <row r="115" spans="1:14" ht="17.25" x14ac:dyDescent="0.2">
      <c r="A115" s="69"/>
      <c r="B115" s="91"/>
      <c r="C115" s="382"/>
      <c r="D115" s="499"/>
      <c r="E115" s="500"/>
      <c r="F115" s="500"/>
      <c r="G115" s="501"/>
      <c r="H115" s="100"/>
      <c r="I115" s="384"/>
      <c r="J115" s="384"/>
      <c r="K115" s="332" t="str">
        <f t="shared" ref="K115:K120" si="1">IF(J115&lt;I115,"ERROR","")</f>
        <v/>
      </c>
      <c r="L115" s="64"/>
      <c r="M115" s="1"/>
      <c r="N115" s="1"/>
    </row>
    <row r="116" spans="1:14" ht="17.25" x14ac:dyDescent="0.2">
      <c r="A116" s="69"/>
      <c r="B116" s="91"/>
      <c r="C116" s="382"/>
      <c r="D116" s="499"/>
      <c r="E116" s="500"/>
      <c r="F116" s="500"/>
      <c r="G116" s="501"/>
      <c r="H116" s="100"/>
      <c r="I116" s="384"/>
      <c r="J116" s="384"/>
      <c r="K116" s="332" t="str">
        <f t="shared" si="1"/>
        <v/>
      </c>
      <c r="L116" s="64"/>
      <c r="M116" s="1"/>
      <c r="N116" s="1"/>
    </row>
    <row r="117" spans="1:14" ht="17.25" x14ac:dyDescent="0.2">
      <c r="A117" s="69"/>
      <c r="B117" s="91"/>
      <c r="C117" s="382"/>
      <c r="D117" s="499"/>
      <c r="E117" s="500"/>
      <c r="F117" s="500"/>
      <c r="G117" s="501"/>
      <c r="H117" s="100"/>
      <c r="I117" s="384"/>
      <c r="J117" s="384"/>
      <c r="K117" s="332" t="str">
        <f t="shared" si="1"/>
        <v/>
      </c>
      <c r="L117" s="64"/>
      <c r="M117" s="1"/>
      <c r="N117" s="1"/>
    </row>
    <row r="118" spans="1:14" ht="17.25" x14ac:dyDescent="0.2">
      <c r="A118" s="69"/>
      <c r="B118" s="91"/>
      <c r="C118" s="382"/>
      <c r="D118" s="499"/>
      <c r="E118" s="500"/>
      <c r="F118" s="500"/>
      <c r="G118" s="501"/>
      <c r="H118" s="104"/>
      <c r="I118" s="384"/>
      <c r="J118" s="384"/>
      <c r="K118" s="332" t="str">
        <f t="shared" si="1"/>
        <v/>
      </c>
      <c r="L118" s="64"/>
      <c r="M118" s="1"/>
      <c r="N118" s="1"/>
    </row>
    <row r="119" spans="1:14" ht="17.25" x14ac:dyDescent="0.2">
      <c r="A119" s="69"/>
      <c r="B119" s="91"/>
      <c r="C119" s="382"/>
      <c r="D119" s="499"/>
      <c r="E119" s="500"/>
      <c r="F119" s="500"/>
      <c r="G119" s="501"/>
      <c r="H119" s="104"/>
      <c r="I119" s="384"/>
      <c r="J119" s="384"/>
      <c r="K119" s="332" t="str">
        <f t="shared" si="1"/>
        <v/>
      </c>
      <c r="L119" s="64"/>
      <c r="M119" s="1"/>
      <c r="N119" s="1"/>
    </row>
    <row r="120" spans="1:14" ht="17.25" x14ac:dyDescent="0.2">
      <c r="A120" s="69"/>
      <c r="B120" s="91"/>
      <c r="C120" s="382"/>
      <c r="D120" s="499"/>
      <c r="E120" s="500"/>
      <c r="F120" s="500"/>
      <c r="G120" s="501"/>
      <c r="H120" s="104"/>
      <c r="I120" s="384"/>
      <c r="J120" s="384"/>
      <c r="K120" s="332" t="str">
        <f t="shared" si="1"/>
        <v/>
      </c>
      <c r="L120" s="64"/>
      <c r="M120" s="1"/>
      <c r="N120" s="1"/>
    </row>
    <row r="121" spans="1:14" x14ac:dyDescent="0.2">
      <c r="A121" s="69"/>
      <c r="B121" s="91"/>
      <c r="C121" s="105"/>
      <c r="D121" s="105"/>
      <c r="E121" s="105"/>
      <c r="F121" s="105"/>
      <c r="G121" s="105"/>
      <c r="H121" s="105"/>
      <c r="I121" s="105"/>
      <c r="J121" s="105"/>
      <c r="K121" s="92"/>
      <c r="L121" s="64"/>
      <c r="M121" s="1"/>
      <c r="N121" s="1"/>
    </row>
    <row r="122" spans="1:14" ht="15.75" x14ac:dyDescent="0.2">
      <c r="A122" s="34"/>
      <c r="B122" s="112"/>
      <c r="C122" s="31" t="s">
        <v>134</v>
      </c>
      <c r="D122" s="101"/>
      <c r="E122" s="101"/>
      <c r="F122" s="101"/>
      <c r="G122" s="101"/>
      <c r="H122" s="101"/>
      <c r="I122" s="336" t="s">
        <v>124</v>
      </c>
      <c r="J122" s="336" t="s">
        <v>192</v>
      </c>
      <c r="K122" s="113"/>
      <c r="L122" s="37"/>
      <c r="M122" s="1"/>
      <c r="N122" s="1"/>
    </row>
    <row r="123" spans="1:14" ht="17.25" x14ac:dyDescent="0.2">
      <c r="A123" s="69"/>
      <c r="B123" s="91"/>
      <c r="C123" s="102" t="s">
        <v>7</v>
      </c>
      <c r="D123" s="102" t="s">
        <v>27</v>
      </c>
      <c r="E123" s="114"/>
      <c r="F123" s="114"/>
      <c r="G123" s="107"/>
      <c r="H123" s="100"/>
      <c r="I123" s="106">
        <f>SUM(I124:I129)</f>
        <v>0</v>
      </c>
      <c r="J123" s="106">
        <f>SUM(J124:J129)</f>
        <v>0</v>
      </c>
      <c r="K123" s="92"/>
      <c r="L123" s="64"/>
      <c r="M123" s="1"/>
      <c r="N123" s="1"/>
    </row>
    <row r="124" spans="1:14" ht="17.25" x14ac:dyDescent="0.2">
      <c r="A124" s="69"/>
      <c r="B124" s="91"/>
      <c r="C124" s="187" t="s">
        <v>168</v>
      </c>
      <c r="D124" s="187" t="s">
        <v>169</v>
      </c>
      <c r="E124" s="188"/>
      <c r="F124" s="188"/>
      <c r="G124" s="189"/>
      <c r="H124" s="100"/>
      <c r="I124" s="384"/>
      <c r="J124" s="450">
        <f>'Anexo I.A. Solicitud'!L23</f>
        <v>0</v>
      </c>
      <c r="K124" s="332" t="str">
        <f t="shared" ref="K124:K129" si="2">IF(J124&lt;I124,"ERROR","")</f>
        <v/>
      </c>
      <c r="L124" s="64"/>
      <c r="M124" s="1"/>
      <c r="N124" s="1"/>
    </row>
    <row r="125" spans="1:14" ht="17.25" x14ac:dyDescent="0.2">
      <c r="A125" s="69"/>
      <c r="B125" s="91"/>
      <c r="C125" s="382"/>
      <c r="D125" s="499"/>
      <c r="E125" s="500"/>
      <c r="F125" s="500"/>
      <c r="G125" s="501"/>
      <c r="H125" s="100"/>
      <c r="I125" s="384"/>
      <c r="J125" s="384"/>
      <c r="K125" s="332" t="str">
        <f t="shared" si="2"/>
        <v/>
      </c>
      <c r="L125" s="64"/>
      <c r="M125" s="1"/>
      <c r="N125" s="1"/>
    </row>
    <row r="126" spans="1:14" ht="17.25" x14ac:dyDescent="0.2">
      <c r="A126" s="69"/>
      <c r="B126" s="91"/>
      <c r="C126" s="382"/>
      <c r="D126" s="499"/>
      <c r="E126" s="500"/>
      <c r="F126" s="500"/>
      <c r="G126" s="501"/>
      <c r="H126" s="100"/>
      <c r="I126" s="384"/>
      <c r="J126" s="384"/>
      <c r="K126" s="332" t="str">
        <f t="shared" si="2"/>
        <v/>
      </c>
      <c r="L126" s="64"/>
      <c r="M126" s="1"/>
      <c r="N126" s="1"/>
    </row>
    <row r="127" spans="1:14" ht="17.25" x14ac:dyDescent="0.2">
      <c r="A127" s="69"/>
      <c r="B127" s="91"/>
      <c r="C127" s="382"/>
      <c r="D127" s="499"/>
      <c r="E127" s="500"/>
      <c r="F127" s="500"/>
      <c r="G127" s="501"/>
      <c r="H127" s="104"/>
      <c r="I127" s="384"/>
      <c r="J127" s="384"/>
      <c r="K127" s="332" t="str">
        <f t="shared" si="2"/>
        <v/>
      </c>
      <c r="L127" s="64"/>
      <c r="M127" s="1"/>
      <c r="N127" s="1"/>
    </row>
    <row r="128" spans="1:14" ht="17.25" x14ac:dyDescent="0.2">
      <c r="A128" s="69"/>
      <c r="B128" s="91"/>
      <c r="C128" s="382"/>
      <c r="D128" s="499"/>
      <c r="E128" s="500"/>
      <c r="F128" s="500"/>
      <c r="G128" s="501"/>
      <c r="H128" s="104"/>
      <c r="I128" s="384"/>
      <c r="J128" s="384"/>
      <c r="K128" s="332" t="str">
        <f t="shared" si="2"/>
        <v/>
      </c>
      <c r="L128" s="64"/>
      <c r="M128" s="1"/>
      <c r="N128" s="1"/>
    </row>
    <row r="129" spans="1:14" ht="17.25" x14ac:dyDescent="0.2">
      <c r="A129" s="69"/>
      <c r="B129" s="115"/>
      <c r="C129" s="382"/>
      <c r="D129" s="499"/>
      <c r="E129" s="500"/>
      <c r="F129" s="500"/>
      <c r="G129" s="501"/>
      <c r="H129" s="104"/>
      <c r="I129" s="384"/>
      <c r="J129" s="384"/>
      <c r="K129" s="332" t="str">
        <f t="shared" si="2"/>
        <v/>
      </c>
      <c r="L129" s="60"/>
      <c r="M129" s="1"/>
      <c r="N129" s="1"/>
    </row>
    <row r="130" spans="1:14" ht="24" customHeight="1" x14ac:dyDescent="0.2">
      <c r="A130" s="60"/>
      <c r="B130" s="91"/>
      <c r="C130" s="329" t="str">
        <f>IF(K130&gt;0,"ERROR: EL IMPORTE DE AYUDAS CONCEDIDAS NO PUEDE SUPERAR EL DE AYUDAS SOLICITADAS","")</f>
        <v/>
      </c>
      <c r="D130" s="105"/>
      <c r="E130" s="105"/>
      <c r="F130" s="105"/>
      <c r="G130" s="105"/>
      <c r="H130" s="105"/>
      <c r="I130" s="105"/>
      <c r="J130" s="105"/>
      <c r="K130" s="333">
        <f>COUNTIF(K115:K129,"ERROR")</f>
        <v>0</v>
      </c>
      <c r="L130" s="64"/>
      <c r="M130" s="1"/>
      <c r="N130" s="1"/>
    </row>
    <row r="131" spans="1:14" ht="17.25" x14ac:dyDescent="0.2">
      <c r="A131" s="34"/>
      <c r="B131" s="112"/>
      <c r="C131" s="31" t="s">
        <v>191</v>
      </c>
      <c r="D131" s="101"/>
      <c r="E131" s="101"/>
      <c r="F131" s="101"/>
      <c r="G131" s="101"/>
      <c r="H131" s="100"/>
      <c r="I131" s="101"/>
      <c r="J131" s="101"/>
      <c r="K131" s="113"/>
      <c r="L131" s="37"/>
      <c r="M131" s="1"/>
      <c r="N131" s="1"/>
    </row>
    <row r="132" spans="1:14" ht="17.25" x14ac:dyDescent="0.2">
      <c r="A132" s="69"/>
      <c r="B132" s="91"/>
      <c r="C132" s="102" t="s">
        <v>7</v>
      </c>
      <c r="D132" s="102" t="s">
        <v>27</v>
      </c>
      <c r="E132" s="114"/>
      <c r="F132" s="114"/>
      <c r="G132" s="107"/>
      <c r="H132" s="104"/>
      <c r="I132" s="113"/>
      <c r="J132" s="106">
        <f>SUM(J133:J138)</f>
        <v>0</v>
      </c>
      <c r="K132" s="92"/>
      <c r="L132" s="64"/>
      <c r="M132" s="1"/>
      <c r="N132" s="1"/>
    </row>
    <row r="133" spans="1:14" ht="17.25" x14ac:dyDescent="0.2">
      <c r="A133" s="69"/>
      <c r="B133" s="91"/>
      <c r="C133" s="187" t="s">
        <v>122</v>
      </c>
      <c r="D133" s="499"/>
      <c r="E133" s="500"/>
      <c r="F133" s="500"/>
      <c r="G133" s="501"/>
      <c r="H133" s="104"/>
      <c r="I133" s="113"/>
      <c r="J133" s="384"/>
      <c r="K133" s="92"/>
      <c r="L133" s="64"/>
      <c r="M133" s="1"/>
      <c r="N133" s="1"/>
    </row>
    <row r="134" spans="1:14" ht="17.25" x14ac:dyDescent="0.2">
      <c r="A134" s="69"/>
      <c r="B134" s="91"/>
      <c r="C134" s="187" t="s">
        <v>193</v>
      </c>
      <c r="D134" s="499"/>
      <c r="E134" s="500"/>
      <c r="F134" s="500"/>
      <c r="G134" s="501"/>
      <c r="H134" s="104"/>
      <c r="I134" s="113"/>
      <c r="J134" s="384"/>
      <c r="K134" s="92"/>
      <c r="L134" s="64"/>
      <c r="M134" s="1"/>
      <c r="N134" s="1"/>
    </row>
    <row r="135" spans="1:14" ht="17.25" x14ac:dyDescent="0.2">
      <c r="A135" s="69"/>
      <c r="B135" s="91"/>
      <c r="C135" s="382"/>
      <c r="D135" s="499"/>
      <c r="E135" s="500"/>
      <c r="F135" s="500"/>
      <c r="G135" s="501"/>
      <c r="H135" s="104"/>
      <c r="I135" s="113"/>
      <c r="J135" s="384"/>
      <c r="K135" s="92"/>
      <c r="L135" s="64"/>
      <c r="M135" s="1"/>
      <c r="N135" s="1"/>
    </row>
    <row r="136" spans="1:14" ht="17.25" x14ac:dyDescent="0.2">
      <c r="A136" s="69"/>
      <c r="B136" s="91"/>
      <c r="C136" s="382"/>
      <c r="D136" s="499"/>
      <c r="E136" s="500"/>
      <c r="F136" s="500"/>
      <c r="G136" s="501"/>
      <c r="H136" s="104"/>
      <c r="I136" s="113"/>
      <c r="J136" s="384"/>
      <c r="K136" s="92"/>
      <c r="L136" s="64"/>
      <c r="M136" s="1"/>
      <c r="N136" s="1"/>
    </row>
    <row r="137" spans="1:14" ht="17.25" x14ac:dyDescent="0.2">
      <c r="A137" s="69"/>
      <c r="B137" s="91"/>
      <c r="C137" s="382"/>
      <c r="D137" s="499"/>
      <c r="E137" s="500"/>
      <c r="F137" s="500"/>
      <c r="G137" s="501"/>
      <c r="H137" s="104"/>
      <c r="I137" s="113"/>
      <c r="J137" s="384"/>
      <c r="K137" s="92"/>
      <c r="L137" s="64"/>
      <c r="M137" s="1"/>
      <c r="N137" s="1"/>
    </row>
    <row r="138" spans="1:14" ht="17.25" x14ac:dyDescent="0.2">
      <c r="A138" s="69"/>
      <c r="B138" s="115"/>
      <c r="C138" s="382"/>
      <c r="D138" s="499"/>
      <c r="E138" s="500"/>
      <c r="F138" s="500"/>
      <c r="G138" s="501"/>
      <c r="H138" s="100"/>
      <c r="I138" s="113"/>
      <c r="J138" s="384"/>
      <c r="K138" s="116"/>
      <c r="L138" s="60"/>
      <c r="M138" s="1"/>
      <c r="N138" s="1"/>
    </row>
    <row r="139" spans="1:14" ht="15.75" x14ac:dyDescent="0.2">
      <c r="A139" s="20"/>
      <c r="B139" s="93"/>
      <c r="C139" s="94"/>
      <c r="D139" s="94"/>
      <c r="E139" s="94"/>
      <c r="F139" s="94"/>
      <c r="G139" s="94"/>
      <c r="H139" s="94"/>
      <c r="I139" s="94"/>
      <c r="J139" s="94"/>
      <c r="K139" s="95"/>
      <c r="L139" s="66"/>
      <c r="M139" s="1"/>
      <c r="N139" s="1"/>
    </row>
    <row r="140" spans="1:14" x14ac:dyDescent="0.2">
      <c r="A140" s="60"/>
      <c r="B140" s="117"/>
      <c r="C140" s="117"/>
      <c r="D140" s="117"/>
      <c r="E140" s="117"/>
      <c r="F140" s="117"/>
      <c r="G140" s="117"/>
      <c r="H140" s="117"/>
      <c r="I140" s="117"/>
      <c r="J140" s="117"/>
      <c r="K140" s="117"/>
      <c r="L140" s="64"/>
      <c r="M140" s="1"/>
      <c r="N140" s="1"/>
    </row>
    <row r="141" spans="1:14" ht="18.75" x14ac:dyDescent="0.2">
      <c r="A141" s="69"/>
      <c r="B141" s="18"/>
      <c r="C141" s="487" t="s">
        <v>8</v>
      </c>
      <c r="D141" s="487"/>
      <c r="E141" s="487"/>
      <c r="F141" s="487"/>
      <c r="G141" s="487"/>
      <c r="H141" s="227"/>
      <c r="I141" s="70"/>
      <c r="J141" s="174">
        <f>SUM(J92,J123,J132,J114,J106,J98)</f>
        <v>0</v>
      </c>
      <c r="K141" s="18"/>
      <c r="L141" s="64"/>
      <c r="M141" s="1"/>
      <c r="N141" s="1"/>
    </row>
    <row r="142" spans="1:14" ht="15.75" x14ac:dyDescent="0.2">
      <c r="A142" s="20"/>
      <c r="B142" s="66"/>
      <c r="C142" s="66"/>
      <c r="D142" s="66"/>
      <c r="E142" s="66"/>
      <c r="F142" s="66"/>
      <c r="G142" s="66"/>
      <c r="H142" s="66"/>
      <c r="I142" s="66"/>
      <c r="J142" s="66"/>
      <c r="K142" s="66"/>
      <c r="L142" s="64"/>
      <c r="M142" s="1"/>
      <c r="N142" s="1"/>
    </row>
    <row r="143" spans="1:14" x14ac:dyDescent="0.2">
      <c r="A143" s="71"/>
      <c r="B143" s="66"/>
      <c r="C143" s="66"/>
      <c r="D143" s="66"/>
      <c r="E143" s="66"/>
      <c r="F143" s="66"/>
      <c r="G143" s="66"/>
      <c r="H143" s="66"/>
      <c r="I143" s="66"/>
      <c r="J143" s="66"/>
      <c r="K143" s="66"/>
      <c r="L143" s="64"/>
      <c r="M143" s="1"/>
      <c r="N143" s="1"/>
    </row>
    <row r="144" spans="1:14" ht="15.75" x14ac:dyDescent="0.2">
      <c r="A144" s="69"/>
      <c r="B144" s="88"/>
      <c r="C144" s="89"/>
      <c r="D144" s="89"/>
      <c r="E144" s="89"/>
      <c r="F144" s="89"/>
      <c r="G144" s="89"/>
      <c r="H144" s="89"/>
      <c r="I144" s="89"/>
      <c r="J144" s="89"/>
      <c r="K144" s="90"/>
      <c r="L144" s="64"/>
      <c r="M144" s="1"/>
      <c r="N144" s="1"/>
    </row>
    <row r="145" spans="1:14" ht="15.75" x14ac:dyDescent="0.2">
      <c r="A145" s="23"/>
      <c r="B145" s="112"/>
      <c r="C145" s="488" t="s">
        <v>29</v>
      </c>
      <c r="D145" s="488"/>
      <c r="E145" s="488"/>
      <c r="F145" s="488"/>
      <c r="G145" s="488"/>
      <c r="H145" s="488"/>
      <c r="I145" s="488"/>
      <c r="J145" s="488"/>
      <c r="K145" s="113"/>
      <c r="L145" s="64"/>
      <c r="M145" s="1"/>
      <c r="N145" s="1"/>
    </row>
    <row r="146" spans="1:14" ht="17.25" x14ac:dyDescent="0.2">
      <c r="A146" s="34"/>
      <c r="B146" s="91"/>
      <c r="C146" s="497" t="s">
        <v>3</v>
      </c>
      <c r="D146" s="497"/>
      <c r="E146" s="497"/>
      <c r="F146" s="497"/>
      <c r="G146" s="497"/>
      <c r="H146" s="104"/>
      <c r="I146" s="498">
        <f>L82</f>
        <v>0</v>
      </c>
      <c r="J146" s="498"/>
      <c r="K146" s="92"/>
      <c r="L146" s="64"/>
      <c r="M146" s="1"/>
      <c r="N146" s="1"/>
    </row>
    <row r="147" spans="1:14" ht="17.25" x14ac:dyDescent="0.2">
      <c r="A147" s="69"/>
      <c r="B147" s="91"/>
      <c r="C147" s="497" t="s">
        <v>5</v>
      </c>
      <c r="D147" s="497"/>
      <c r="E147" s="497"/>
      <c r="F147" s="497"/>
      <c r="G147" s="497"/>
      <c r="H147" s="104"/>
      <c r="I147" s="498">
        <f>J141</f>
        <v>0</v>
      </c>
      <c r="J147" s="498"/>
      <c r="K147" s="92"/>
      <c r="L147" s="64"/>
      <c r="M147" s="1"/>
      <c r="N147" s="1"/>
    </row>
    <row r="148" spans="1:14" ht="15.75" x14ac:dyDescent="0.2">
      <c r="A148" s="69"/>
      <c r="B148" s="118"/>
      <c r="C148" s="323"/>
      <c r="D148" s="119"/>
      <c r="E148" s="119"/>
      <c r="F148" s="119"/>
      <c r="G148" s="120" t="str">
        <f>IF((I146-I147)=0,"CORRECTO: La suma de gastos coincide con la suma de los ingresos","INCORRECTO: La suma de gastos no coincide con la suma de los ingresos")</f>
        <v>CORRECTO: La suma de gastos coincide con la suma de los ingresos</v>
      </c>
      <c r="H148" s="121"/>
      <c r="I148" s="121"/>
      <c r="J148" s="121"/>
      <c r="K148" s="122"/>
      <c r="L148" s="18"/>
      <c r="M148" s="1"/>
      <c r="N148" s="1"/>
    </row>
    <row r="149" spans="1:14" ht="15.75" x14ac:dyDescent="0.2">
      <c r="A149" s="69"/>
      <c r="B149" s="118"/>
      <c r="C149" s="123"/>
      <c r="D149" s="123"/>
      <c r="E149" s="123"/>
      <c r="F149" s="119"/>
      <c r="G149" s="124"/>
      <c r="H149" s="121"/>
      <c r="I149" s="121"/>
      <c r="J149" s="121"/>
      <c r="K149" s="122"/>
      <c r="L149" s="18"/>
      <c r="M149" s="1"/>
      <c r="N149" s="1"/>
    </row>
    <row r="150" spans="1:14" ht="15.75" x14ac:dyDescent="0.2">
      <c r="A150" s="20"/>
      <c r="B150" s="93"/>
      <c r="C150" s="125"/>
      <c r="D150" s="125"/>
      <c r="E150" s="125"/>
      <c r="F150" s="125"/>
      <c r="G150" s="125"/>
      <c r="H150" s="94"/>
      <c r="I150" s="94"/>
      <c r="J150" s="94"/>
      <c r="K150" s="95"/>
      <c r="L150" s="66"/>
      <c r="M150" s="1"/>
      <c r="N150" s="1"/>
    </row>
    <row r="151" spans="1:14" s="1" customFormat="1" x14ac:dyDescent="0.2">
      <c r="A151" s="69"/>
      <c r="B151" s="64"/>
      <c r="C151" s="64"/>
      <c r="D151" s="64"/>
      <c r="E151" s="64"/>
      <c r="F151" s="64"/>
      <c r="G151" s="64"/>
      <c r="H151" s="64"/>
      <c r="I151" s="64"/>
      <c r="J151" s="64"/>
      <c r="K151" s="64"/>
      <c r="L151" s="64"/>
    </row>
    <row r="152" spans="1:14" s="1" customFormat="1" x14ac:dyDescent="0.2">
      <c r="A152" s="69"/>
      <c r="B152" s="64"/>
      <c r="C152" s="64"/>
      <c r="D152" s="64"/>
      <c r="E152" s="64"/>
      <c r="F152" s="64"/>
      <c r="G152" s="64"/>
      <c r="H152" s="64"/>
      <c r="I152" s="64"/>
      <c r="J152" s="64"/>
      <c r="K152" s="64"/>
      <c r="L152" s="64"/>
    </row>
    <row r="153" spans="1:14" s="1" customFormat="1" x14ac:dyDescent="0.2"/>
    <row r="154" spans="1:14" s="1" customFormat="1" x14ac:dyDescent="0.2"/>
    <row r="155" spans="1:14" s="1" customFormat="1" x14ac:dyDescent="0.2"/>
    <row r="156" spans="1:14" s="1" customFormat="1" x14ac:dyDescent="0.2"/>
    <row r="157" spans="1:14" s="1" customFormat="1" x14ac:dyDescent="0.2"/>
    <row r="158" spans="1:14" s="1" customFormat="1" x14ac:dyDescent="0.2"/>
    <row r="159" spans="1:14" s="1" customFormat="1" x14ac:dyDescent="0.2"/>
    <row r="160" spans="1:14" s="1" customFormat="1" x14ac:dyDescent="0.2"/>
    <row r="161" spans="12:14" s="1" customFormat="1" x14ac:dyDescent="0.2"/>
    <row r="162" spans="12:14" s="1" customFormat="1" x14ac:dyDescent="0.2"/>
    <row r="163" spans="12:14" s="1" customFormat="1" x14ac:dyDescent="0.2"/>
    <row r="164" spans="12:14" s="1" customFormat="1" x14ac:dyDescent="0.2"/>
    <row r="165" spans="12:14" s="1" customFormat="1" x14ac:dyDescent="0.2"/>
    <row r="166" spans="12:14" s="1" customFormat="1" x14ac:dyDescent="0.2"/>
    <row r="167" spans="12:14" s="1" customFormat="1" x14ac:dyDescent="0.2"/>
    <row r="168" spans="12:14" s="1" customFormat="1" x14ac:dyDescent="0.2"/>
    <row r="169" spans="12:14" s="1" customFormat="1" x14ac:dyDescent="0.2"/>
    <row r="170" spans="12:14" x14ac:dyDescent="0.2">
      <c r="L170" s="1"/>
      <c r="M170" s="1"/>
      <c r="N170" s="1"/>
    </row>
    <row r="171" spans="12:14" x14ac:dyDescent="0.2">
      <c r="L171" s="1"/>
      <c r="M171" s="1"/>
      <c r="N171" s="1"/>
    </row>
    <row r="172" spans="12:14" x14ac:dyDescent="0.2">
      <c r="L172" s="1"/>
      <c r="M172" s="1"/>
      <c r="N172" s="1"/>
    </row>
    <row r="173" spans="12:14" x14ac:dyDescent="0.2">
      <c r="L173" s="1"/>
      <c r="M173" s="1"/>
      <c r="N173" s="1"/>
    </row>
    <row r="174" spans="12:14" x14ac:dyDescent="0.2">
      <c r="L174" s="1"/>
      <c r="M174" s="1"/>
      <c r="N174" s="1"/>
    </row>
    <row r="175" spans="12:14" x14ac:dyDescent="0.2">
      <c r="L175" s="1"/>
      <c r="M175" s="1"/>
      <c r="N175" s="1"/>
    </row>
    <row r="176" spans="12:14" x14ac:dyDescent="0.2">
      <c r="L176" s="1"/>
      <c r="M176" s="1"/>
      <c r="N176" s="1"/>
    </row>
    <row r="177" spans="12:14" x14ac:dyDescent="0.2">
      <c r="L177" s="1"/>
      <c r="M177" s="1"/>
      <c r="N177" s="1"/>
    </row>
    <row r="178" spans="12:14" x14ac:dyDescent="0.2">
      <c r="L178" s="1"/>
      <c r="M178" s="1"/>
      <c r="N178" s="1"/>
    </row>
    <row r="179" spans="12:14" x14ac:dyDescent="0.2">
      <c r="L179" s="1"/>
      <c r="M179" s="1"/>
      <c r="N179" s="1"/>
    </row>
    <row r="180" spans="12:14" x14ac:dyDescent="0.2">
      <c r="L180" s="1"/>
      <c r="M180" s="1"/>
      <c r="N180" s="1"/>
    </row>
    <row r="181" spans="12:14" x14ac:dyDescent="0.2">
      <c r="L181" s="1"/>
      <c r="M181" s="1"/>
      <c r="N181" s="1"/>
    </row>
  </sheetData>
  <sheetProtection algorithmName="SHA-512" hashValue="J1W4MoPGNU7WJts/GuBxmm6RwBDbT7lFiYBG6HHgIwoRQyBSSg+LL88XWh+JBH/4fQtf+xkUJkxX3q/kfc4Syw==" saltValue="GOkR0m2sLC1J+mtpGE4/xg==" spinCount="100000" sheet="1" objects="1" scenarios="1"/>
  <mergeCells count="87">
    <mergeCell ref="D133:G133"/>
    <mergeCell ref="D134:G134"/>
    <mergeCell ref="D135:G135"/>
    <mergeCell ref="C21:J21"/>
    <mergeCell ref="C22:J22"/>
    <mergeCell ref="C25:J25"/>
    <mergeCell ref="C26:J26"/>
    <mergeCell ref="C29:J29"/>
    <mergeCell ref="C30:J30"/>
    <mergeCell ref="C31:J31"/>
    <mergeCell ref="C34:J34"/>
    <mergeCell ref="C35:J35"/>
    <mergeCell ref="C36:J36"/>
    <mergeCell ref="C37:J37"/>
    <mergeCell ref="C40:J40"/>
    <mergeCell ref="C41:J41"/>
    <mergeCell ref="C42:J42"/>
    <mergeCell ref="C43:J43"/>
    <mergeCell ref="C46:J46"/>
    <mergeCell ref="C47:J47"/>
    <mergeCell ref="B1:M1"/>
    <mergeCell ref="B2:M2"/>
    <mergeCell ref="C5:M5"/>
    <mergeCell ref="C8:M8"/>
    <mergeCell ref="B13:H13"/>
    <mergeCell ref="C6:L6"/>
    <mergeCell ref="C9:L9"/>
    <mergeCell ref="K16:K17"/>
    <mergeCell ref="L16:L17"/>
    <mergeCell ref="C18:J18"/>
    <mergeCell ref="C19:J19"/>
    <mergeCell ref="C20:J20"/>
    <mergeCell ref="C48:J48"/>
    <mergeCell ref="C49:J49"/>
    <mergeCell ref="C52:J52"/>
    <mergeCell ref="C53:J53"/>
    <mergeCell ref="C54:J54"/>
    <mergeCell ref="C55:J55"/>
    <mergeCell ref="C56:J56"/>
    <mergeCell ref="C57:J57"/>
    <mergeCell ref="C58:J58"/>
    <mergeCell ref="C61:J61"/>
    <mergeCell ref="C62:J62"/>
    <mergeCell ref="C65:J65"/>
    <mergeCell ref="C66:J66"/>
    <mergeCell ref="C68:H68"/>
    <mergeCell ref="C74:J74"/>
    <mergeCell ref="C75:J75"/>
    <mergeCell ref="C76:J76"/>
    <mergeCell ref="C77:J77"/>
    <mergeCell ref="C82:H82"/>
    <mergeCell ref="C69:J69"/>
    <mergeCell ref="C73:J73"/>
    <mergeCell ref="B88:D88"/>
    <mergeCell ref="D93:G93"/>
    <mergeCell ref="D94:G94"/>
    <mergeCell ref="D95:G95"/>
    <mergeCell ref="D107:G107"/>
    <mergeCell ref="D103:G103"/>
    <mergeCell ref="D127:G127"/>
    <mergeCell ref="D129:G129"/>
    <mergeCell ref="D110:G110"/>
    <mergeCell ref="D99:G99"/>
    <mergeCell ref="D100:G100"/>
    <mergeCell ref="D101:G101"/>
    <mergeCell ref="D102:G102"/>
    <mergeCell ref="D115:G115"/>
    <mergeCell ref="D116:G116"/>
    <mergeCell ref="D117:G117"/>
    <mergeCell ref="D125:G125"/>
    <mergeCell ref="D126:G126"/>
    <mergeCell ref="C147:G147"/>
    <mergeCell ref="I147:J147"/>
    <mergeCell ref="D108:G108"/>
    <mergeCell ref="D109:G109"/>
    <mergeCell ref="D128:G128"/>
    <mergeCell ref="D136:G136"/>
    <mergeCell ref="D137:G137"/>
    <mergeCell ref="D138:G138"/>
    <mergeCell ref="C141:G141"/>
    <mergeCell ref="C145:J145"/>
    <mergeCell ref="C146:G146"/>
    <mergeCell ref="I146:J146"/>
    <mergeCell ref="D111:G111"/>
    <mergeCell ref="D118:G118"/>
    <mergeCell ref="D119:G119"/>
    <mergeCell ref="D120:G12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tint="0.59999389629810485"/>
    <pageSetUpPr fitToPage="1"/>
  </sheetPr>
  <dimension ref="A1:W81"/>
  <sheetViews>
    <sheetView workbookViewId="0">
      <selection activeCell="C5" sqref="C5"/>
    </sheetView>
  </sheetViews>
  <sheetFormatPr baseColWidth="10" defaultColWidth="11.42578125" defaultRowHeight="12.75" x14ac:dyDescent="0.2"/>
  <cols>
    <col min="1" max="1" width="3" style="19" customWidth="1"/>
    <col min="2" max="2" width="23.140625" style="19" customWidth="1"/>
    <col min="3" max="3" width="12.42578125" style="19" customWidth="1"/>
    <col min="4" max="4" width="34.42578125" style="19" customWidth="1"/>
    <col min="5" max="5" width="18.7109375" style="19" customWidth="1"/>
    <col min="6" max="6" width="17.85546875" style="19" customWidth="1"/>
    <col min="7" max="7" width="14.140625" style="19" customWidth="1"/>
    <col min="8" max="8" width="22.5703125" style="19" customWidth="1"/>
    <col min="9" max="9" width="13.7109375" style="19" customWidth="1"/>
    <col min="10" max="10" width="13" style="19" customWidth="1"/>
    <col min="11" max="11" width="12.28515625" style="1" customWidth="1"/>
    <col min="12" max="12" width="11.42578125" style="1"/>
    <col min="13" max="13" width="7.85546875" style="1" customWidth="1"/>
    <col min="14" max="23" width="11.42578125" style="1"/>
    <col min="24" max="16384" width="11.42578125" style="19"/>
  </cols>
  <sheetData>
    <row r="1" spans="1:13" x14ac:dyDescent="0.2">
      <c r="A1" s="108"/>
      <c r="B1" s="126"/>
      <c r="C1" s="126"/>
      <c r="D1" s="126"/>
      <c r="E1" s="126"/>
      <c r="F1" s="126"/>
      <c r="G1" s="126"/>
      <c r="H1" s="126"/>
      <c r="I1" s="126"/>
      <c r="J1" s="126"/>
      <c r="K1" s="126"/>
      <c r="L1" s="126"/>
      <c r="M1" s="108"/>
    </row>
    <row r="2" spans="1:13" ht="39" customHeight="1" x14ac:dyDescent="0.2">
      <c r="A2" s="108"/>
      <c r="B2" s="493" t="s">
        <v>250</v>
      </c>
      <c r="C2" s="493"/>
      <c r="D2" s="493"/>
      <c r="E2" s="493"/>
      <c r="F2" s="493"/>
      <c r="G2" s="493"/>
      <c r="H2" s="493"/>
      <c r="I2" s="493"/>
      <c r="J2" s="493"/>
      <c r="K2" s="493"/>
      <c r="L2" s="142"/>
      <c r="M2" s="108"/>
    </row>
    <row r="3" spans="1:13" s="1" customFormat="1" ht="33.75" customHeight="1" x14ac:dyDescent="0.2">
      <c r="A3" s="108"/>
      <c r="B3" s="321" t="s">
        <v>126</v>
      </c>
      <c r="C3" s="108"/>
      <c r="D3" s="108"/>
      <c r="E3" s="108"/>
      <c r="F3" s="108"/>
      <c r="G3" s="108"/>
      <c r="H3" s="108"/>
      <c r="I3" s="108"/>
      <c r="J3" s="108"/>
      <c r="K3" s="108"/>
      <c r="L3" s="108"/>
      <c r="M3" s="108"/>
    </row>
    <row r="4" spans="1:13" ht="31.5" customHeight="1" x14ac:dyDescent="0.3">
      <c r="A4" s="108"/>
      <c r="B4" s="127" t="s">
        <v>79</v>
      </c>
      <c r="C4" s="128">
        <v>1184</v>
      </c>
      <c r="D4" s="129" t="s">
        <v>80</v>
      </c>
      <c r="E4" s="128">
        <f>C4*14/12</f>
        <v>1381.3333333333333</v>
      </c>
      <c r="F4" s="511" t="s">
        <v>85</v>
      </c>
      <c r="G4" s="512"/>
      <c r="H4" s="513"/>
      <c r="I4" s="514">
        <f>3*E4</f>
        <v>4144</v>
      </c>
      <c r="J4" s="515"/>
      <c r="K4" s="508" t="s">
        <v>83</v>
      </c>
      <c r="L4" s="508" t="s">
        <v>84</v>
      </c>
      <c r="M4" s="108"/>
    </row>
    <row r="5" spans="1:13" s="1" customFormat="1" ht="13.5" thickBot="1" x14ac:dyDescent="0.25">
      <c r="A5" s="108"/>
      <c r="B5" s="228" t="s">
        <v>174</v>
      </c>
      <c r="C5" s="108"/>
      <c r="D5" s="108"/>
      <c r="E5" s="108"/>
      <c r="F5" s="108"/>
      <c r="G5" s="108"/>
      <c r="H5" s="108"/>
      <c r="I5" s="108"/>
      <c r="J5" s="108"/>
      <c r="K5" s="508"/>
      <c r="L5" s="508"/>
      <c r="M5" s="108"/>
    </row>
    <row r="6" spans="1:13" ht="64.5" thickBot="1" x14ac:dyDescent="0.25">
      <c r="A6" s="108"/>
      <c r="B6" s="354" t="s">
        <v>73</v>
      </c>
      <c r="C6" s="130" t="s">
        <v>74</v>
      </c>
      <c r="D6" s="131" t="s">
        <v>139</v>
      </c>
      <c r="E6" s="131" t="s">
        <v>76</v>
      </c>
      <c r="F6" s="131" t="s">
        <v>77</v>
      </c>
      <c r="G6" s="131" t="s">
        <v>78</v>
      </c>
      <c r="H6" s="131" t="s">
        <v>72</v>
      </c>
      <c r="I6" s="131" t="s">
        <v>81</v>
      </c>
      <c r="J6" s="132" t="s">
        <v>82</v>
      </c>
      <c r="K6" s="509"/>
      <c r="L6" s="510"/>
      <c r="M6" s="108"/>
    </row>
    <row r="7" spans="1:13" x14ac:dyDescent="0.2">
      <c r="A7" s="108"/>
      <c r="B7" s="385"/>
      <c r="C7" s="386"/>
      <c r="D7" s="387"/>
      <c r="E7" s="388"/>
      <c r="F7" s="388"/>
      <c r="G7" s="389"/>
      <c r="H7" s="390"/>
      <c r="I7" s="133">
        <f>(E7+F7)*G7*H7</f>
        <v>0</v>
      </c>
      <c r="J7" s="388"/>
      <c r="K7" s="355">
        <f>IF(E7&lt;=$I$4,I7,($I$4+0.35*$I$4)*G7*H7)</f>
        <v>0</v>
      </c>
      <c r="L7" s="356">
        <f>IF(K7&gt;J7,J7,K7)</f>
        <v>0</v>
      </c>
      <c r="M7" s="330" t="str">
        <f>IF(J7&gt;I7,"ERROR","")</f>
        <v/>
      </c>
    </row>
    <row r="8" spans="1:13" x14ac:dyDescent="0.2">
      <c r="A8" s="108"/>
      <c r="B8" s="385"/>
      <c r="C8" s="386"/>
      <c r="D8" s="387"/>
      <c r="E8" s="388"/>
      <c r="F8" s="388"/>
      <c r="G8" s="389"/>
      <c r="H8" s="390"/>
      <c r="I8" s="133">
        <f t="shared" ref="I8:I26" si="0">(E8+F8)*G8*H8</f>
        <v>0</v>
      </c>
      <c r="J8" s="388"/>
      <c r="K8" s="134">
        <f t="shared" ref="K8:K26" si="1">IF(E8&lt;=$I$4,I8,($I$4+0.35*$I$4)*G8*H8)</f>
        <v>0</v>
      </c>
      <c r="L8" s="134">
        <f t="shared" ref="L8:L26" si="2">IF(K8&gt;J8,J8,K8)</f>
        <v>0</v>
      </c>
      <c r="M8" s="330" t="str">
        <f t="shared" ref="M8:M26" si="3">IF(J8&gt;I8,"ERROR","")</f>
        <v/>
      </c>
    </row>
    <row r="9" spans="1:13" x14ac:dyDescent="0.2">
      <c r="A9" s="108"/>
      <c r="B9" s="385"/>
      <c r="C9" s="386"/>
      <c r="D9" s="387"/>
      <c r="E9" s="388"/>
      <c r="F9" s="388"/>
      <c r="G9" s="389"/>
      <c r="H9" s="390"/>
      <c r="I9" s="133">
        <f t="shared" si="0"/>
        <v>0</v>
      </c>
      <c r="J9" s="388"/>
      <c r="K9" s="134">
        <f t="shared" si="1"/>
        <v>0</v>
      </c>
      <c r="L9" s="134">
        <f t="shared" si="2"/>
        <v>0</v>
      </c>
      <c r="M9" s="330" t="str">
        <f t="shared" si="3"/>
        <v/>
      </c>
    </row>
    <row r="10" spans="1:13" x14ac:dyDescent="0.2">
      <c r="A10" s="108"/>
      <c r="B10" s="385"/>
      <c r="C10" s="386"/>
      <c r="D10" s="387"/>
      <c r="E10" s="388"/>
      <c r="F10" s="388"/>
      <c r="G10" s="389"/>
      <c r="H10" s="390"/>
      <c r="I10" s="133">
        <f t="shared" si="0"/>
        <v>0</v>
      </c>
      <c r="J10" s="388"/>
      <c r="K10" s="134">
        <f t="shared" si="1"/>
        <v>0</v>
      </c>
      <c r="L10" s="134">
        <f t="shared" si="2"/>
        <v>0</v>
      </c>
      <c r="M10" s="330" t="str">
        <f t="shared" si="3"/>
        <v/>
      </c>
    </row>
    <row r="11" spans="1:13" x14ac:dyDescent="0.2">
      <c r="A11" s="108"/>
      <c r="B11" s="385"/>
      <c r="C11" s="386"/>
      <c r="D11" s="387"/>
      <c r="E11" s="388"/>
      <c r="F11" s="388"/>
      <c r="G11" s="389"/>
      <c r="H11" s="390"/>
      <c r="I11" s="133">
        <f t="shared" si="0"/>
        <v>0</v>
      </c>
      <c r="J11" s="388"/>
      <c r="K11" s="134">
        <f t="shared" si="1"/>
        <v>0</v>
      </c>
      <c r="L11" s="134">
        <f t="shared" si="2"/>
        <v>0</v>
      </c>
      <c r="M11" s="330" t="str">
        <f t="shared" si="3"/>
        <v/>
      </c>
    </row>
    <row r="12" spans="1:13" x14ac:dyDescent="0.2">
      <c r="A12" s="108"/>
      <c r="B12" s="385"/>
      <c r="C12" s="386"/>
      <c r="D12" s="387"/>
      <c r="E12" s="388"/>
      <c r="F12" s="388"/>
      <c r="G12" s="389"/>
      <c r="H12" s="390"/>
      <c r="I12" s="133">
        <f t="shared" si="0"/>
        <v>0</v>
      </c>
      <c r="J12" s="388"/>
      <c r="K12" s="134">
        <f t="shared" si="1"/>
        <v>0</v>
      </c>
      <c r="L12" s="134">
        <f t="shared" si="2"/>
        <v>0</v>
      </c>
      <c r="M12" s="330" t="str">
        <f t="shared" si="3"/>
        <v/>
      </c>
    </row>
    <row r="13" spans="1:13" x14ac:dyDescent="0.2">
      <c r="A13" s="108"/>
      <c r="B13" s="385"/>
      <c r="C13" s="386"/>
      <c r="D13" s="387"/>
      <c r="E13" s="388"/>
      <c r="F13" s="388"/>
      <c r="G13" s="389"/>
      <c r="H13" s="390"/>
      <c r="I13" s="133">
        <f t="shared" si="0"/>
        <v>0</v>
      </c>
      <c r="J13" s="388"/>
      <c r="K13" s="134">
        <f t="shared" si="1"/>
        <v>0</v>
      </c>
      <c r="L13" s="134">
        <f t="shared" si="2"/>
        <v>0</v>
      </c>
      <c r="M13" s="330" t="str">
        <f t="shared" si="3"/>
        <v/>
      </c>
    </row>
    <row r="14" spans="1:13" x14ac:dyDescent="0.2">
      <c r="A14" s="108"/>
      <c r="B14" s="385"/>
      <c r="C14" s="386"/>
      <c r="D14" s="387"/>
      <c r="E14" s="388"/>
      <c r="F14" s="388"/>
      <c r="G14" s="389"/>
      <c r="H14" s="390"/>
      <c r="I14" s="133">
        <f t="shared" si="0"/>
        <v>0</v>
      </c>
      <c r="J14" s="388"/>
      <c r="K14" s="134">
        <f t="shared" si="1"/>
        <v>0</v>
      </c>
      <c r="L14" s="134">
        <f t="shared" si="2"/>
        <v>0</v>
      </c>
      <c r="M14" s="330" t="str">
        <f t="shared" si="3"/>
        <v/>
      </c>
    </row>
    <row r="15" spans="1:13" x14ac:dyDescent="0.2">
      <c r="A15" s="108"/>
      <c r="B15" s="385"/>
      <c r="C15" s="386"/>
      <c r="D15" s="387"/>
      <c r="E15" s="388"/>
      <c r="F15" s="388"/>
      <c r="G15" s="389"/>
      <c r="H15" s="390"/>
      <c r="I15" s="133">
        <f t="shared" si="0"/>
        <v>0</v>
      </c>
      <c r="J15" s="388"/>
      <c r="K15" s="134">
        <f t="shared" si="1"/>
        <v>0</v>
      </c>
      <c r="L15" s="134">
        <f t="shared" si="2"/>
        <v>0</v>
      </c>
      <c r="M15" s="330" t="str">
        <f t="shared" si="3"/>
        <v/>
      </c>
    </row>
    <row r="16" spans="1:13" x14ac:dyDescent="0.2">
      <c r="A16" s="108"/>
      <c r="B16" s="385"/>
      <c r="C16" s="386"/>
      <c r="D16" s="387"/>
      <c r="E16" s="388"/>
      <c r="F16" s="388"/>
      <c r="G16" s="389"/>
      <c r="H16" s="390"/>
      <c r="I16" s="133">
        <f t="shared" si="0"/>
        <v>0</v>
      </c>
      <c r="J16" s="388"/>
      <c r="K16" s="134">
        <f t="shared" si="1"/>
        <v>0</v>
      </c>
      <c r="L16" s="134">
        <f t="shared" si="2"/>
        <v>0</v>
      </c>
      <c r="M16" s="330" t="str">
        <f t="shared" si="3"/>
        <v/>
      </c>
    </row>
    <row r="17" spans="1:14" x14ac:dyDescent="0.2">
      <c r="A17" s="108"/>
      <c r="B17" s="385"/>
      <c r="C17" s="386"/>
      <c r="D17" s="387"/>
      <c r="E17" s="388"/>
      <c r="F17" s="388"/>
      <c r="G17" s="389"/>
      <c r="H17" s="390"/>
      <c r="I17" s="133">
        <f t="shared" si="0"/>
        <v>0</v>
      </c>
      <c r="J17" s="388"/>
      <c r="K17" s="134">
        <f t="shared" si="1"/>
        <v>0</v>
      </c>
      <c r="L17" s="134">
        <f t="shared" si="2"/>
        <v>0</v>
      </c>
      <c r="M17" s="330" t="str">
        <f t="shared" si="3"/>
        <v/>
      </c>
    </row>
    <row r="18" spans="1:14" x14ac:dyDescent="0.2">
      <c r="A18" s="108"/>
      <c r="B18" s="385"/>
      <c r="C18" s="386"/>
      <c r="D18" s="387"/>
      <c r="E18" s="388"/>
      <c r="F18" s="388"/>
      <c r="G18" s="389"/>
      <c r="H18" s="390"/>
      <c r="I18" s="133">
        <f t="shared" si="0"/>
        <v>0</v>
      </c>
      <c r="J18" s="388"/>
      <c r="K18" s="134">
        <f t="shared" si="1"/>
        <v>0</v>
      </c>
      <c r="L18" s="134">
        <f t="shared" si="2"/>
        <v>0</v>
      </c>
      <c r="M18" s="330" t="str">
        <f t="shared" si="3"/>
        <v/>
      </c>
    </row>
    <row r="19" spans="1:14" x14ac:dyDescent="0.2">
      <c r="A19" s="108"/>
      <c r="B19" s="385"/>
      <c r="C19" s="386"/>
      <c r="D19" s="387"/>
      <c r="E19" s="388"/>
      <c r="F19" s="388"/>
      <c r="G19" s="389"/>
      <c r="H19" s="390"/>
      <c r="I19" s="133">
        <f t="shared" si="0"/>
        <v>0</v>
      </c>
      <c r="J19" s="388"/>
      <c r="K19" s="134">
        <f t="shared" si="1"/>
        <v>0</v>
      </c>
      <c r="L19" s="134">
        <f t="shared" si="2"/>
        <v>0</v>
      </c>
      <c r="M19" s="330" t="str">
        <f t="shared" si="3"/>
        <v/>
      </c>
    </row>
    <row r="20" spans="1:14" x14ac:dyDescent="0.2">
      <c r="A20" s="108"/>
      <c r="B20" s="385"/>
      <c r="C20" s="386"/>
      <c r="D20" s="387"/>
      <c r="E20" s="388"/>
      <c r="F20" s="388"/>
      <c r="G20" s="389"/>
      <c r="H20" s="390"/>
      <c r="I20" s="133">
        <f t="shared" si="0"/>
        <v>0</v>
      </c>
      <c r="J20" s="388"/>
      <c r="K20" s="134">
        <f t="shared" si="1"/>
        <v>0</v>
      </c>
      <c r="L20" s="134">
        <f t="shared" si="2"/>
        <v>0</v>
      </c>
      <c r="M20" s="330" t="str">
        <f t="shared" si="3"/>
        <v/>
      </c>
    </row>
    <row r="21" spans="1:14" x14ac:dyDescent="0.2">
      <c r="A21" s="108"/>
      <c r="B21" s="385"/>
      <c r="C21" s="386"/>
      <c r="D21" s="387"/>
      <c r="E21" s="388"/>
      <c r="F21" s="388"/>
      <c r="G21" s="389"/>
      <c r="H21" s="390"/>
      <c r="I21" s="133">
        <f t="shared" si="0"/>
        <v>0</v>
      </c>
      <c r="J21" s="388"/>
      <c r="K21" s="134">
        <f t="shared" si="1"/>
        <v>0</v>
      </c>
      <c r="L21" s="134">
        <f t="shared" si="2"/>
        <v>0</v>
      </c>
      <c r="M21" s="330" t="str">
        <f t="shared" si="3"/>
        <v/>
      </c>
    </row>
    <row r="22" spans="1:14" x14ac:dyDescent="0.2">
      <c r="A22" s="108"/>
      <c r="B22" s="385"/>
      <c r="C22" s="386"/>
      <c r="D22" s="387"/>
      <c r="E22" s="388"/>
      <c r="F22" s="388"/>
      <c r="G22" s="389"/>
      <c r="H22" s="390"/>
      <c r="I22" s="133">
        <f t="shared" si="0"/>
        <v>0</v>
      </c>
      <c r="J22" s="388"/>
      <c r="K22" s="134">
        <f t="shared" si="1"/>
        <v>0</v>
      </c>
      <c r="L22" s="134">
        <f t="shared" si="2"/>
        <v>0</v>
      </c>
      <c r="M22" s="330" t="str">
        <f t="shared" si="3"/>
        <v/>
      </c>
    </row>
    <row r="23" spans="1:14" x14ac:dyDescent="0.2">
      <c r="A23" s="108"/>
      <c r="B23" s="385"/>
      <c r="C23" s="386"/>
      <c r="D23" s="387"/>
      <c r="E23" s="388"/>
      <c r="F23" s="388"/>
      <c r="G23" s="389"/>
      <c r="H23" s="390"/>
      <c r="I23" s="133">
        <f t="shared" si="0"/>
        <v>0</v>
      </c>
      <c r="J23" s="388"/>
      <c r="K23" s="134">
        <f t="shared" si="1"/>
        <v>0</v>
      </c>
      <c r="L23" s="134">
        <f t="shared" si="2"/>
        <v>0</v>
      </c>
      <c r="M23" s="330" t="str">
        <f t="shared" si="3"/>
        <v/>
      </c>
    </row>
    <row r="24" spans="1:14" x14ac:dyDescent="0.2">
      <c r="A24" s="108"/>
      <c r="B24" s="385"/>
      <c r="C24" s="386"/>
      <c r="D24" s="387"/>
      <c r="E24" s="388"/>
      <c r="F24" s="388"/>
      <c r="G24" s="389"/>
      <c r="H24" s="390"/>
      <c r="I24" s="133">
        <f t="shared" si="0"/>
        <v>0</v>
      </c>
      <c r="J24" s="388"/>
      <c r="K24" s="134">
        <f t="shared" si="1"/>
        <v>0</v>
      </c>
      <c r="L24" s="134">
        <f t="shared" si="2"/>
        <v>0</v>
      </c>
      <c r="M24" s="330" t="str">
        <f t="shared" si="3"/>
        <v/>
      </c>
    </row>
    <row r="25" spans="1:14" x14ac:dyDescent="0.2">
      <c r="A25" s="108"/>
      <c r="B25" s="385"/>
      <c r="C25" s="386"/>
      <c r="D25" s="387"/>
      <c r="E25" s="388"/>
      <c r="F25" s="388"/>
      <c r="G25" s="389"/>
      <c r="H25" s="390"/>
      <c r="I25" s="133">
        <f t="shared" si="0"/>
        <v>0</v>
      </c>
      <c r="J25" s="388"/>
      <c r="K25" s="134">
        <f t="shared" si="1"/>
        <v>0</v>
      </c>
      <c r="L25" s="134">
        <f t="shared" si="2"/>
        <v>0</v>
      </c>
      <c r="M25" s="330" t="str">
        <f t="shared" si="3"/>
        <v/>
      </c>
    </row>
    <row r="26" spans="1:14" x14ac:dyDescent="0.2">
      <c r="A26" s="108"/>
      <c r="B26" s="385"/>
      <c r="C26" s="386"/>
      <c r="D26" s="387"/>
      <c r="E26" s="388"/>
      <c r="F26" s="388"/>
      <c r="G26" s="389"/>
      <c r="H26" s="390"/>
      <c r="I26" s="133">
        <f t="shared" si="0"/>
        <v>0</v>
      </c>
      <c r="J26" s="388"/>
      <c r="K26" s="134">
        <f t="shared" si="1"/>
        <v>0</v>
      </c>
      <c r="L26" s="134">
        <f t="shared" si="2"/>
        <v>0</v>
      </c>
      <c r="M26" s="330" t="str">
        <f t="shared" si="3"/>
        <v/>
      </c>
    </row>
    <row r="27" spans="1:14" ht="15.75" x14ac:dyDescent="0.25">
      <c r="A27" s="108"/>
      <c r="B27" s="505" t="s">
        <v>86</v>
      </c>
      <c r="C27" s="506"/>
      <c r="D27" s="506"/>
      <c r="E27" s="506"/>
      <c r="F27" s="506"/>
      <c r="G27" s="506"/>
      <c r="H27" s="507"/>
      <c r="I27" s="135">
        <f>SUM(I7:I26)</f>
        <v>0</v>
      </c>
      <c r="J27" s="135">
        <f>SUM(J7:J26)</f>
        <v>0</v>
      </c>
      <c r="K27" s="135">
        <f>SUM(K7:K26)</f>
        <v>0</v>
      </c>
      <c r="L27" s="135">
        <f>SUM(L7:L26)</f>
        <v>0</v>
      </c>
      <c r="M27" s="250">
        <f>COUNTIF(M7:M26,"ERROR")</f>
        <v>0</v>
      </c>
    </row>
    <row r="28" spans="1:14" x14ac:dyDescent="0.2">
      <c r="A28" s="108"/>
      <c r="B28" s="108"/>
      <c r="C28" s="108"/>
      <c r="D28" s="108"/>
      <c r="E28" s="108"/>
      <c r="F28" s="108"/>
      <c r="G28" s="108"/>
      <c r="H28" s="108"/>
      <c r="I28" s="108"/>
      <c r="J28" s="108"/>
      <c r="K28" s="108"/>
      <c r="L28" s="108"/>
      <c r="M28" s="108"/>
    </row>
    <row r="29" spans="1:14" x14ac:dyDescent="0.2">
      <c r="A29" s="108"/>
      <c r="B29" s="108"/>
      <c r="C29" s="108"/>
      <c r="D29" s="108"/>
      <c r="E29" s="108"/>
      <c r="F29" s="108"/>
      <c r="G29" s="108"/>
      <c r="H29" s="108"/>
      <c r="I29" s="108"/>
      <c r="J29" s="108"/>
      <c r="K29" s="108"/>
      <c r="L29" s="108"/>
      <c r="M29" s="108"/>
    </row>
    <row r="30" spans="1:14" s="1" customFormat="1" ht="23.25" customHeight="1" x14ac:dyDescent="0.2">
      <c r="A30" s="108"/>
      <c r="B30" s="329" t="str">
        <f>IF(M27&gt;0,"ERROR: EL IMPORTE DE GASTO EN NAVARRA NO PUEDE SUPERAR EL TOTAL  IMPORTE DEDICADO AL PROYECTO","")</f>
        <v/>
      </c>
      <c r="C30" s="108"/>
      <c r="D30" s="108"/>
      <c r="E30" s="108"/>
      <c r="F30" s="108"/>
      <c r="G30" s="108"/>
      <c r="H30" s="108"/>
      <c r="I30" s="250">
        <f>SUM(I28:I29)</f>
        <v>0</v>
      </c>
      <c r="J30" s="250">
        <f>SUM(J28:J29)</f>
        <v>0</v>
      </c>
      <c r="K30" s="108"/>
      <c r="L30" s="108"/>
      <c r="M30" s="108"/>
    </row>
    <row r="31" spans="1:14" s="1" customFormat="1" ht="15.75" x14ac:dyDescent="0.25">
      <c r="B31" s="328" t="s">
        <v>91</v>
      </c>
      <c r="H31" s="229" t="s">
        <v>175</v>
      </c>
      <c r="I31" s="322"/>
      <c r="J31" s="322"/>
      <c r="K31" s="322"/>
      <c r="L31" s="322"/>
      <c r="M31" s="322"/>
      <c r="N31" s="322"/>
    </row>
    <row r="32" spans="1:14" s="1" customFormat="1" ht="15.75" x14ac:dyDescent="0.25">
      <c r="B32" s="328" t="s">
        <v>87</v>
      </c>
      <c r="H32" s="229" t="s">
        <v>176</v>
      </c>
      <c r="I32" s="322"/>
      <c r="J32" s="322"/>
      <c r="K32" s="322"/>
      <c r="L32" s="322"/>
      <c r="M32" s="322"/>
      <c r="N32" s="322"/>
    </row>
    <row r="33" spans="2:14" s="1" customFormat="1" ht="15.75" x14ac:dyDescent="0.25">
      <c r="B33" s="328"/>
      <c r="I33" s="322"/>
      <c r="J33" s="322"/>
      <c r="K33" s="322"/>
      <c r="L33" s="322"/>
      <c r="M33" s="322"/>
      <c r="N33" s="322"/>
    </row>
    <row r="34" spans="2:14" s="1" customFormat="1" x14ac:dyDescent="0.2"/>
    <row r="35" spans="2:14" s="1" customFormat="1" x14ac:dyDescent="0.2"/>
    <row r="36" spans="2:14" s="1" customFormat="1" x14ac:dyDescent="0.2"/>
    <row r="37" spans="2:14" s="1" customFormat="1" x14ac:dyDescent="0.2"/>
    <row r="38" spans="2:14" s="1" customFormat="1" x14ac:dyDescent="0.2"/>
    <row r="39" spans="2:14" s="1" customFormat="1" x14ac:dyDescent="0.2"/>
    <row r="40" spans="2:14" s="1" customFormat="1" x14ac:dyDescent="0.2"/>
    <row r="41" spans="2:14" s="1" customFormat="1" x14ac:dyDescent="0.2"/>
    <row r="42" spans="2:14" s="1" customFormat="1" x14ac:dyDescent="0.2"/>
    <row r="43" spans="2:14" s="1" customFormat="1" x14ac:dyDescent="0.2"/>
    <row r="44" spans="2:14" s="1" customFormat="1" x14ac:dyDescent="0.2"/>
    <row r="45" spans="2:14" s="1" customFormat="1" x14ac:dyDescent="0.2"/>
    <row r="46" spans="2:14" s="1" customFormat="1" x14ac:dyDescent="0.2"/>
    <row r="47" spans="2:14" s="1" customFormat="1" x14ac:dyDescent="0.2"/>
    <row r="48" spans="2:14"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sheetData>
  <sheetProtection algorithmName="SHA-512" hashValue="AtVRGMwrIU4JwqkfIaS3mwCmPIf/keay0dwiZPeZBw6QKI500OAdrxQapwo86Ls7pJhpBMnm5MD62Gg5cT/jhg==" saltValue="AOvEKzUeYrsRcvcSakdOQA==" spinCount="100000" sheet="1" objects="1" scenarios="1"/>
  <mergeCells count="6">
    <mergeCell ref="B2:K2"/>
    <mergeCell ref="B27:H27"/>
    <mergeCell ref="K4:K6"/>
    <mergeCell ref="L4:L6"/>
    <mergeCell ref="F4:H4"/>
    <mergeCell ref="I4:J4"/>
  </mergeCells>
  <dataValidations count="1">
    <dataValidation type="list" allowBlank="1" showInputMessage="1" showErrorMessage="1" sqref="C7:C26">
      <formula1>$H$31:$H$32</formula1>
    </dataValidation>
  </dataValidations>
  <pageMargins left="0.7" right="0.7" top="0.75" bottom="0.75" header="0.3" footer="0.3"/>
  <pageSetup paperSize="9" scale="7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59999389629810485"/>
  </sheetPr>
  <dimension ref="A1:X856"/>
  <sheetViews>
    <sheetView zoomScale="85" zoomScaleNormal="85" workbookViewId="0">
      <selection activeCell="B8" sqref="B8"/>
    </sheetView>
  </sheetViews>
  <sheetFormatPr baseColWidth="10" defaultColWidth="11.42578125" defaultRowHeight="15" x14ac:dyDescent="0.25"/>
  <cols>
    <col min="1" max="1" width="3.7109375" style="139" customWidth="1"/>
    <col min="2" max="2" width="49.85546875" style="141" customWidth="1"/>
    <col min="3" max="3" width="106.85546875" style="141" customWidth="1"/>
    <col min="4" max="4" width="3.42578125" style="141" customWidth="1"/>
    <col min="5" max="16384" width="11.42578125" style="141"/>
  </cols>
  <sheetData>
    <row r="1" spans="1:24" s="139" customFormat="1" x14ac:dyDescent="0.25">
      <c r="A1" s="136"/>
      <c r="B1" s="137"/>
      <c r="C1" s="137"/>
      <c r="D1" s="138"/>
    </row>
    <row r="2" spans="1:24" ht="39" customHeight="1" x14ac:dyDescent="0.3">
      <c r="A2" s="91"/>
      <c r="B2" s="516" t="s">
        <v>249</v>
      </c>
      <c r="C2" s="517"/>
      <c r="D2" s="92"/>
      <c r="E2" s="140"/>
      <c r="F2" s="140"/>
      <c r="G2" s="140"/>
      <c r="H2" s="140"/>
      <c r="I2" s="140"/>
      <c r="J2" s="139"/>
      <c r="K2" s="139"/>
      <c r="L2" s="139"/>
      <c r="M2" s="139"/>
      <c r="N2" s="139"/>
      <c r="O2" s="139"/>
      <c r="P2" s="139"/>
      <c r="Q2" s="139"/>
      <c r="R2" s="139"/>
      <c r="S2" s="139"/>
      <c r="T2" s="139"/>
      <c r="U2" s="139"/>
      <c r="V2" s="139"/>
      <c r="W2" s="139"/>
      <c r="X2" s="139"/>
    </row>
    <row r="3" spans="1:24" ht="11.25" customHeight="1" x14ac:dyDescent="0.25">
      <c r="A3" s="91"/>
      <c r="B3" s="105"/>
      <c r="C3" s="105"/>
      <c r="D3" s="92"/>
      <c r="E3" s="139"/>
      <c r="F3" s="139"/>
      <c r="G3" s="139"/>
      <c r="H3" s="139"/>
      <c r="I3" s="139"/>
      <c r="J3" s="139"/>
      <c r="K3" s="139"/>
      <c r="L3" s="139"/>
      <c r="M3" s="139"/>
      <c r="N3" s="139"/>
      <c r="O3" s="139"/>
      <c r="P3" s="139"/>
      <c r="Q3" s="139"/>
      <c r="R3" s="139"/>
      <c r="S3" s="139"/>
      <c r="T3" s="139"/>
      <c r="U3" s="139"/>
      <c r="V3" s="139"/>
      <c r="W3" s="139"/>
      <c r="X3" s="139"/>
    </row>
    <row r="4" spans="1:24" ht="19.5" customHeight="1" x14ac:dyDescent="0.25">
      <c r="A4" s="91"/>
      <c r="B4" s="324" t="s">
        <v>197</v>
      </c>
      <c r="C4" s="105"/>
      <c r="D4" s="92"/>
      <c r="E4" s="139"/>
      <c r="F4" s="139"/>
      <c r="G4" s="139"/>
      <c r="H4" s="139"/>
      <c r="I4" s="139"/>
      <c r="J4" s="139"/>
      <c r="K4" s="139"/>
      <c r="L4" s="139"/>
      <c r="M4" s="139"/>
      <c r="N4" s="139"/>
      <c r="O4" s="139"/>
      <c r="P4" s="139"/>
      <c r="Q4" s="139"/>
      <c r="R4" s="139"/>
      <c r="S4" s="139"/>
      <c r="T4" s="139"/>
      <c r="U4" s="139"/>
      <c r="V4" s="139"/>
      <c r="W4" s="139"/>
      <c r="X4" s="139"/>
    </row>
    <row r="5" spans="1:24" x14ac:dyDescent="0.25">
      <c r="A5" s="91"/>
      <c r="B5" s="324" t="s">
        <v>92</v>
      </c>
      <c r="C5" s="105"/>
      <c r="D5" s="92"/>
      <c r="E5" s="139"/>
      <c r="F5" s="139"/>
      <c r="G5" s="139"/>
      <c r="H5" s="139"/>
      <c r="I5" s="139"/>
      <c r="J5" s="139"/>
      <c r="K5" s="139"/>
      <c r="L5" s="139"/>
      <c r="M5" s="139"/>
      <c r="N5" s="139"/>
      <c r="O5" s="139"/>
      <c r="P5" s="139"/>
      <c r="Q5" s="139"/>
      <c r="R5" s="139"/>
      <c r="S5" s="139"/>
      <c r="T5" s="139"/>
      <c r="U5" s="139"/>
      <c r="V5" s="139"/>
      <c r="W5" s="139"/>
      <c r="X5" s="139"/>
    </row>
    <row r="6" spans="1:24" ht="9" customHeight="1" thickBot="1" x14ac:dyDescent="0.3">
      <c r="A6" s="91"/>
      <c r="B6" s="105"/>
      <c r="C6" s="105"/>
      <c r="D6" s="92"/>
      <c r="E6" s="139"/>
      <c r="F6" s="139"/>
      <c r="G6" s="139"/>
      <c r="H6" s="139"/>
      <c r="I6" s="139"/>
      <c r="J6" s="139"/>
      <c r="K6" s="139"/>
      <c r="L6" s="139"/>
      <c r="M6" s="139"/>
      <c r="N6" s="139"/>
      <c r="O6" s="139"/>
      <c r="P6" s="139"/>
      <c r="Q6" s="139"/>
      <c r="R6" s="139"/>
      <c r="S6" s="139"/>
      <c r="T6" s="139"/>
      <c r="U6" s="139"/>
      <c r="V6" s="139"/>
      <c r="W6" s="139"/>
      <c r="X6" s="139"/>
    </row>
    <row r="7" spans="1:24" ht="30" customHeight="1" thickBot="1" x14ac:dyDescent="0.3">
      <c r="A7" s="91"/>
      <c r="B7" s="143"/>
      <c r="C7" s="325" t="s">
        <v>10</v>
      </c>
      <c r="D7" s="92"/>
      <c r="E7" s="139"/>
      <c r="F7" s="139"/>
      <c r="G7" s="139"/>
      <c r="H7" s="139"/>
      <c r="I7" s="139"/>
      <c r="J7" s="139"/>
      <c r="K7" s="139"/>
      <c r="L7" s="139"/>
      <c r="M7" s="139"/>
      <c r="N7" s="139"/>
      <c r="O7" s="139"/>
      <c r="P7" s="139"/>
      <c r="Q7" s="139"/>
      <c r="R7" s="139"/>
      <c r="S7" s="139"/>
      <c r="T7" s="139"/>
      <c r="U7" s="139"/>
      <c r="V7" s="139"/>
      <c r="W7" s="139"/>
      <c r="X7" s="139"/>
    </row>
    <row r="8" spans="1:24" ht="30" customHeight="1" thickBot="1" x14ac:dyDescent="0.3">
      <c r="A8" s="91"/>
      <c r="B8" s="391"/>
      <c r="C8" s="392"/>
      <c r="D8" s="92"/>
      <c r="E8" s="139"/>
      <c r="F8" s="139"/>
      <c r="G8" s="139"/>
      <c r="H8" s="139"/>
      <c r="I8" s="139"/>
      <c r="J8" s="139"/>
      <c r="K8" s="139"/>
      <c r="L8" s="139"/>
      <c r="M8" s="139"/>
      <c r="N8" s="139"/>
      <c r="O8" s="139"/>
      <c r="P8" s="139"/>
      <c r="Q8" s="139"/>
      <c r="R8" s="139"/>
      <c r="S8" s="139"/>
      <c r="T8" s="139"/>
      <c r="U8" s="139"/>
      <c r="V8" s="139"/>
      <c r="W8" s="139"/>
      <c r="X8" s="139"/>
    </row>
    <row r="9" spans="1:24" ht="30" customHeight="1" thickBot="1" x14ac:dyDescent="0.3">
      <c r="A9" s="91"/>
      <c r="B9" s="391"/>
      <c r="C9" s="392"/>
      <c r="D9" s="92"/>
      <c r="E9" s="139"/>
      <c r="F9" s="139"/>
      <c r="G9" s="139"/>
      <c r="H9" s="139"/>
      <c r="I9" s="139"/>
      <c r="J9" s="139"/>
      <c r="K9" s="139"/>
      <c r="L9" s="139"/>
      <c r="M9" s="139"/>
      <c r="N9" s="139"/>
      <c r="O9" s="139"/>
      <c r="P9" s="139"/>
      <c r="Q9" s="139"/>
      <c r="R9" s="139"/>
      <c r="S9" s="139"/>
      <c r="T9" s="139"/>
      <c r="U9" s="139"/>
      <c r="V9" s="139"/>
      <c r="W9" s="139"/>
      <c r="X9" s="139"/>
    </row>
    <row r="10" spans="1:24" ht="30" customHeight="1" thickBot="1" x14ac:dyDescent="0.3">
      <c r="A10" s="91"/>
      <c r="B10" s="391"/>
      <c r="C10" s="392"/>
      <c r="D10" s="92"/>
      <c r="E10" s="139"/>
      <c r="F10" s="139"/>
      <c r="G10" s="139"/>
      <c r="H10" s="139"/>
      <c r="I10" s="139"/>
      <c r="J10" s="139"/>
      <c r="K10" s="139"/>
      <c r="L10" s="139"/>
      <c r="M10" s="139"/>
      <c r="N10" s="139"/>
      <c r="O10" s="139"/>
      <c r="P10" s="139"/>
      <c r="Q10" s="139"/>
      <c r="R10" s="139"/>
      <c r="S10" s="139"/>
      <c r="T10" s="139"/>
      <c r="U10" s="139"/>
      <c r="V10" s="139"/>
      <c r="W10" s="139"/>
      <c r="X10" s="139"/>
    </row>
    <row r="11" spans="1:24" ht="30" customHeight="1" thickBot="1" x14ac:dyDescent="0.3">
      <c r="A11" s="91"/>
      <c r="B11" s="391"/>
      <c r="C11" s="392"/>
      <c r="D11" s="92"/>
      <c r="E11" s="139"/>
      <c r="F11" s="139"/>
      <c r="G11" s="139"/>
      <c r="H11" s="139"/>
      <c r="I11" s="139"/>
      <c r="J11" s="139"/>
      <c r="K11" s="139"/>
      <c r="L11" s="139"/>
      <c r="M11" s="139"/>
      <c r="N11" s="139"/>
      <c r="O11" s="139"/>
      <c r="P11" s="139"/>
      <c r="Q11" s="139"/>
      <c r="R11" s="139"/>
      <c r="S11" s="139"/>
      <c r="T11" s="139"/>
      <c r="U11" s="139"/>
      <c r="V11" s="139"/>
      <c r="W11" s="139"/>
      <c r="X11" s="139"/>
    </row>
    <row r="12" spans="1:24" ht="30" customHeight="1" thickBot="1" x14ac:dyDescent="0.3">
      <c r="A12" s="91"/>
      <c r="B12" s="391"/>
      <c r="C12" s="392"/>
      <c r="D12" s="92"/>
      <c r="E12" s="139"/>
      <c r="F12" s="139"/>
      <c r="G12" s="139"/>
      <c r="H12" s="139"/>
      <c r="I12" s="139"/>
      <c r="J12" s="139"/>
      <c r="K12" s="139"/>
      <c r="L12" s="139"/>
      <c r="M12" s="139"/>
      <c r="N12" s="139"/>
      <c r="O12" s="139"/>
      <c r="P12" s="139"/>
      <c r="Q12" s="139"/>
      <c r="R12" s="139"/>
      <c r="S12" s="139"/>
      <c r="T12" s="139"/>
      <c r="U12" s="139"/>
      <c r="V12" s="139"/>
      <c r="W12" s="139"/>
      <c r="X12" s="139"/>
    </row>
    <row r="13" spans="1:24" ht="30" customHeight="1" thickBot="1" x14ac:dyDescent="0.3">
      <c r="A13" s="91"/>
      <c r="B13" s="391"/>
      <c r="C13" s="392"/>
      <c r="D13" s="92"/>
      <c r="E13" s="139"/>
      <c r="F13" s="139"/>
      <c r="G13" s="139"/>
      <c r="H13" s="139"/>
      <c r="I13" s="139"/>
      <c r="J13" s="139"/>
      <c r="K13" s="139"/>
      <c r="L13" s="139"/>
      <c r="M13" s="139"/>
      <c r="N13" s="139"/>
      <c r="O13" s="139"/>
      <c r="P13" s="139"/>
      <c r="Q13" s="139"/>
      <c r="R13" s="139"/>
      <c r="S13" s="139"/>
      <c r="T13" s="139"/>
      <c r="U13" s="139"/>
      <c r="V13" s="139"/>
      <c r="W13" s="139"/>
      <c r="X13" s="139"/>
    </row>
    <row r="14" spans="1:24" ht="30" customHeight="1" thickBot="1" x14ac:dyDescent="0.3">
      <c r="A14" s="91"/>
      <c r="B14" s="391"/>
      <c r="C14" s="392"/>
      <c r="D14" s="92"/>
      <c r="E14" s="139"/>
      <c r="F14" s="139"/>
      <c r="G14" s="139"/>
      <c r="H14" s="139"/>
      <c r="I14" s="139"/>
      <c r="J14" s="139"/>
      <c r="K14" s="139"/>
      <c r="L14" s="139"/>
      <c r="M14" s="139"/>
      <c r="N14" s="139"/>
      <c r="O14" s="139"/>
      <c r="P14" s="139"/>
      <c r="Q14" s="139"/>
      <c r="R14" s="139"/>
      <c r="S14" s="139"/>
      <c r="T14" s="139"/>
      <c r="U14" s="139"/>
      <c r="V14" s="139"/>
      <c r="W14" s="139"/>
      <c r="X14" s="139"/>
    </row>
    <row r="15" spans="1:24" ht="30" customHeight="1" thickBot="1" x14ac:dyDescent="0.3">
      <c r="A15" s="91"/>
      <c r="B15" s="391"/>
      <c r="C15" s="392"/>
      <c r="D15" s="92"/>
      <c r="E15" s="139"/>
      <c r="F15" s="139"/>
      <c r="G15" s="139"/>
      <c r="H15" s="139"/>
      <c r="I15" s="139"/>
      <c r="J15" s="139"/>
      <c r="K15" s="139"/>
      <c r="L15" s="139"/>
      <c r="M15" s="139"/>
      <c r="N15" s="139"/>
      <c r="O15" s="139"/>
      <c r="P15" s="139"/>
      <c r="Q15" s="139"/>
      <c r="R15" s="139"/>
      <c r="S15" s="139"/>
      <c r="T15" s="139"/>
      <c r="U15" s="139"/>
      <c r="V15" s="139"/>
      <c r="W15" s="139"/>
      <c r="X15" s="139"/>
    </row>
    <row r="16" spans="1:24" ht="30" customHeight="1" thickBot="1" x14ac:dyDescent="0.3">
      <c r="A16" s="91"/>
      <c r="B16" s="391"/>
      <c r="C16" s="392"/>
      <c r="D16" s="92"/>
      <c r="E16" s="139"/>
      <c r="F16" s="139"/>
      <c r="G16" s="139"/>
      <c r="H16" s="139"/>
      <c r="I16" s="139"/>
      <c r="J16" s="139"/>
      <c r="K16" s="139"/>
      <c r="L16" s="139"/>
      <c r="M16" s="139"/>
      <c r="N16" s="139"/>
      <c r="O16" s="139"/>
      <c r="P16" s="139"/>
      <c r="Q16" s="139"/>
      <c r="R16" s="139"/>
      <c r="S16" s="139"/>
      <c r="T16" s="139"/>
      <c r="U16" s="139"/>
      <c r="V16" s="139"/>
      <c r="W16" s="139"/>
      <c r="X16" s="139"/>
    </row>
    <row r="17" spans="1:24" ht="30" customHeight="1" thickBot="1" x14ac:dyDescent="0.3">
      <c r="A17" s="91"/>
      <c r="B17" s="391"/>
      <c r="C17" s="392"/>
      <c r="D17" s="92"/>
      <c r="E17" s="139"/>
      <c r="F17" s="139"/>
      <c r="G17" s="139"/>
      <c r="H17" s="139"/>
      <c r="I17" s="139"/>
      <c r="J17" s="139"/>
      <c r="K17" s="139"/>
      <c r="L17" s="139"/>
      <c r="M17" s="139"/>
      <c r="N17" s="139"/>
      <c r="O17" s="139"/>
      <c r="P17" s="139"/>
      <c r="Q17" s="139"/>
      <c r="R17" s="139"/>
      <c r="S17" s="139"/>
      <c r="T17" s="139"/>
      <c r="U17" s="139"/>
      <c r="V17" s="139"/>
      <c r="W17" s="139"/>
      <c r="X17" s="139"/>
    </row>
    <row r="18" spans="1:24" ht="30" customHeight="1" thickBot="1" x14ac:dyDescent="0.3">
      <c r="A18" s="91"/>
      <c r="B18" s="391"/>
      <c r="C18" s="392"/>
      <c r="D18" s="92"/>
      <c r="E18" s="139"/>
      <c r="F18" s="139"/>
      <c r="G18" s="139"/>
      <c r="H18" s="139"/>
      <c r="I18" s="139"/>
      <c r="J18" s="139"/>
      <c r="K18" s="139"/>
      <c r="L18" s="139"/>
      <c r="M18" s="139"/>
      <c r="N18" s="139"/>
      <c r="O18" s="139"/>
      <c r="P18" s="139"/>
      <c r="Q18" s="139"/>
      <c r="R18" s="139"/>
      <c r="S18" s="139"/>
      <c r="T18" s="139"/>
      <c r="U18" s="139"/>
      <c r="V18" s="139"/>
      <c r="W18" s="139"/>
      <c r="X18" s="139"/>
    </row>
    <row r="19" spans="1:24" ht="30" customHeight="1" thickBot="1" x14ac:dyDescent="0.3">
      <c r="A19" s="91"/>
      <c r="B19" s="391"/>
      <c r="C19" s="392"/>
      <c r="D19" s="92"/>
      <c r="E19" s="139"/>
      <c r="F19" s="139"/>
      <c r="G19" s="139"/>
      <c r="H19" s="139"/>
      <c r="I19" s="139"/>
      <c r="J19" s="139"/>
      <c r="K19" s="139"/>
      <c r="L19" s="139"/>
      <c r="M19" s="139"/>
      <c r="N19" s="139"/>
      <c r="O19" s="139"/>
      <c r="P19" s="139"/>
      <c r="Q19" s="139"/>
      <c r="R19" s="139"/>
      <c r="S19" s="139"/>
      <c r="T19" s="139"/>
      <c r="U19" s="139"/>
      <c r="V19" s="139"/>
      <c r="W19" s="139"/>
      <c r="X19" s="139"/>
    </row>
    <row r="20" spans="1:24" ht="30" customHeight="1" thickBot="1" x14ac:dyDescent="0.3">
      <c r="A20" s="91"/>
      <c r="B20" s="391"/>
      <c r="C20" s="392"/>
      <c r="D20" s="92"/>
      <c r="E20" s="139"/>
      <c r="F20" s="139"/>
      <c r="G20" s="139"/>
      <c r="H20" s="139"/>
      <c r="I20" s="139"/>
      <c r="J20" s="139"/>
      <c r="K20" s="139"/>
      <c r="L20" s="139"/>
      <c r="M20" s="139"/>
      <c r="N20" s="139"/>
      <c r="O20" s="139"/>
      <c r="P20" s="139"/>
      <c r="Q20" s="139"/>
      <c r="R20" s="139"/>
      <c r="S20" s="139"/>
      <c r="T20" s="139"/>
      <c r="U20" s="139"/>
      <c r="V20" s="139"/>
      <c r="W20" s="139"/>
      <c r="X20" s="139"/>
    </row>
    <row r="21" spans="1:24" ht="30" customHeight="1" thickBot="1" x14ac:dyDescent="0.3">
      <c r="A21" s="91"/>
      <c r="B21" s="391"/>
      <c r="C21" s="392"/>
      <c r="D21" s="92"/>
      <c r="E21" s="139"/>
      <c r="F21" s="139"/>
      <c r="G21" s="139"/>
      <c r="H21" s="139"/>
      <c r="I21" s="139"/>
      <c r="J21" s="139"/>
      <c r="K21" s="139"/>
      <c r="L21" s="139"/>
      <c r="M21" s="139"/>
      <c r="N21" s="139"/>
      <c r="O21" s="139"/>
      <c r="P21" s="139"/>
      <c r="Q21" s="139"/>
      <c r="R21" s="139"/>
      <c r="S21" s="139"/>
      <c r="T21" s="139"/>
      <c r="U21" s="139"/>
      <c r="V21" s="139"/>
      <c r="W21" s="139"/>
      <c r="X21" s="139"/>
    </row>
    <row r="22" spans="1:24" ht="30" customHeight="1" thickBot="1" x14ac:dyDescent="0.3">
      <c r="A22" s="91"/>
      <c r="B22" s="391"/>
      <c r="C22" s="392"/>
      <c r="D22" s="92"/>
      <c r="E22" s="139"/>
      <c r="F22" s="139"/>
      <c r="G22" s="139"/>
      <c r="H22" s="139"/>
      <c r="I22" s="139"/>
      <c r="J22" s="139"/>
      <c r="K22" s="139"/>
      <c r="L22" s="139"/>
      <c r="M22" s="139"/>
      <c r="N22" s="139"/>
      <c r="O22" s="139"/>
      <c r="P22" s="139"/>
      <c r="Q22" s="139"/>
      <c r="R22" s="139"/>
      <c r="S22" s="139"/>
      <c r="T22" s="139"/>
      <c r="U22" s="139"/>
      <c r="V22" s="139"/>
      <c r="W22" s="139"/>
      <c r="X22" s="139"/>
    </row>
    <row r="23" spans="1:24" ht="30" customHeight="1" thickBot="1" x14ac:dyDescent="0.3">
      <c r="A23" s="91"/>
      <c r="B23" s="391"/>
      <c r="C23" s="392"/>
      <c r="D23" s="92"/>
      <c r="E23" s="139"/>
      <c r="F23" s="139"/>
      <c r="G23" s="139"/>
      <c r="H23" s="139"/>
      <c r="I23" s="139"/>
      <c r="J23" s="139"/>
      <c r="K23" s="139"/>
      <c r="L23" s="139"/>
      <c r="M23" s="139"/>
      <c r="N23" s="139"/>
      <c r="O23" s="139"/>
      <c r="P23" s="139"/>
      <c r="Q23" s="139"/>
      <c r="R23" s="139"/>
      <c r="S23" s="139"/>
      <c r="T23" s="139"/>
      <c r="U23" s="139"/>
      <c r="V23" s="139"/>
      <c r="W23" s="139"/>
      <c r="X23" s="139"/>
    </row>
    <row r="24" spans="1:24" ht="30" customHeight="1" thickBot="1" x14ac:dyDescent="0.3">
      <c r="A24" s="91"/>
      <c r="B24" s="391"/>
      <c r="C24" s="392"/>
      <c r="D24" s="92"/>
      <c r="E24" s="139"/>
      <c r="F24" s="139"/>
      <c r="G24" s="139"/>
      <c r="H24" s="139"/>
      <c r="I24" s="139"/>
      <c r="J24" s="139"/>
      <c r="K24" s="139"/>
      <c r="L24" s="139"/>
      <c r="M24" s="139"/>
      <c r="N24" s="139"/>
      <c r="O24" s="139"/>
      <c r="P24" s="139"/>
      <c r="Q24" s="139"/>
      <c r="R24" s="139"/>
      <c r="S24" s="139"/>
      <c r="T24" s="139"/>
      <c r="U24" s="139"/>
      <c r="V24" s="139"/>
      <c r="W24" s="139"/>
      <c r="X24" s="139"/>
    </row>
    <row r="25" spans="1:24" ht="30" customHeight="1" thickBot="1" x14ac:dyDescent="0.3">
      <c r="A25" s="91"/>
      <c r="B25" s="391"/>
      <c r="C25" s="392"/>
      <c r="D25" s="92"/>
      <c r="E25" s="139"/>
      <c r="F25" s="139"/>
      <c r="G25" s="139"/>
      <c r="H25" s="139"/>
      <c r="I25" s="139"/>
      <c r="J25" s="139"/>
      <c r="K25" s="139"/>
      <c r="L25" s="139"/>
      <c r="M25" s="139"/>
      <c r="N25" s="139"/>
      <c r="O25" s="139"/>
      <c r="P25" s="139"/>
      <c r="Q25" s="139"/>
      <c r="R25" s="139"/>
      <c r="S25" s="139"/>
      <c r="T25" s="139"/>
      <c r="U25" s="139"/>
      <c r="V25" s="139"/>
      <c r="W25" s="139"/>
      <c r="X25" s="139"/>
    </row>
    <row r="26" spans="1:24" ht="30" customHeight="1" thickBot="1" x14ac:dyDescent="0.3">
      <c r="A26" s="91"/>
      <c r="B26" s="391"/>
      <c r="C26" s="392"/>
      <c r="D26" s="92"/>
      <c r="E26" s="139"/>
      <c r="F26" s="139"/>
      <c r="G26" s="139"/>
      <c r="H26" s="139"/>
      <c r="I26" s="139"/>
      <c r="J26" s="139"/>
      <c r="K26" s="139"/>
      <c r="L26" s="139"/>
      <c r="M26" s="139"/>
      <c r="N26" s="139"/>
      <c r="O26" s="139"/>
      <c r="P26" s="139"/>
      <c r="Q26" s="139"/>
      <c r="R26" s="139"/>
      <c r="S26" s="139"/>
      <c r="T26" s="139"/>
      <c r="U26" s="139"/>
      <c r="V26" s="139"/>
      <c r="W26" s="139"/>
      <c r="X26" s="139"/>
    </row>
    <row r="27" spans="1:24" s="139" customFormat="1" x14ac:dyDescent="0.25">
      <c r="A27" s="93"/>
      <c r="B27" s="94"/>
      <c r="C27" s="94"/>
      <c r="D27" s="95"/>
    </row>
    <row r="28" spans="1:24" s="139" customFormat="1" x14ac:dyDescent="0.25"/>
    <row r="29" spans="1:24" s="139" customFormat="1" x14ac:dyDescent="0.25"/>
    <row r="30" spans="1:24" s="139" customFormat="1" x14ac:dyDescent="0.25"/>
    <row r="31" spans="1:24" s="139" customFormat="1" x14ac:dyDescent="0.25"/>
    <row r="32" spans="1:24" s="139" customFormat="1" x14ac:dyDescent="0.25"/>
    <row r="33" s="139" customFormat="1" x14ac:dyDescent="0.25"/>
    <row r="34" s="139" customFormat="1" x14ac:dyDescent="0.25"/>
    <row r="35" s="139" customFormat="1" x14ac:dyDescent="0.25"/>
    <row r="36" s="139" customFormat="1" x14ac:dyDescent="0.25"/>
    <row r="37" s="139" customFormat="1" x14ac:dyDescent="0.25"/>
    <row r="38" s="139" customFormat="1" x14ac:dyDescent="0.25"/>
    <row r="39" s="139" customFormat="1" x14ac:dyDescent="0.25"/>
    <row r="40" s="139" customFormat="1" x14ac:dyDescent="0.25"/>
    <row r="41" s="139" customFormat="1" x14ac:dyDescent="0.25"/>
    <row r="42" s="139" customFormat="1" x14ac:dyDescent="0.25"/>
    <row r="43" s="139" customFormat="1" x14ac:dyDescent="0.25"/>
    <row r="44" s="139" customFormat="1" x14ac:dyDescent="0.25"/>
    <row r="45" s="139" customFormat="1" x14ac:dyDescent="0.25"/>
    <row r="46" s="139" customFormat="1" x14ac:dyDescent="0.25"/>
    <row r="47" s="139" customFormat="1" x14ac:dyDescent="0.25"/>
    <row r="48" s="139" customFormat="1" x14ac:dyDescent="0.25"/>
    <row r="49" s="139" customFormat="1" x14ac:dyDescent="0.25"/>
    <row r="50" s="139" customFormat="1" x14ac:dyDescent="0.25"/>
    <row r="51" s="139" customFormat="1" x14ac:dyDescent="0.25"/>
    <row r="52" s="139" customFormat="1" x14ac:dyDescent="0.25"/>
    <row r="53" s="139" customFormat="1" x14ac:dyDescent="0.25"/>
    <row r="54" s="139" customFormat="1" x14ac:dyDescent="0.25"/>
    <row r="55" s="139" customFormat="1" x14ac:dyDescent="0.25"/>
    <row r="56" s="139" customFormat="1" x14ac:dyDescent="0.25"/>
    <row r="57" s="139" customFormat="1" x14ac:dyDescent="0.25"/>
    <row r="58" s="139" customFormat="1" x14ac:dyDescent="0.25"/>
    <row r="59" s="139" customFormat="1" x14ac:dyDescent="0.25"/>
    <row r="60" s="139" customFormat="1" x14ac:dyDescent="0.25"/>
    <row r="61" s="139" customFormat="1" x14ac:dyDescent="0.25"/>
    <row r="62" s="139" customFormat="1" x14ac:dyDescent="0.25"/>
    <row r="63" s="139" customFormat="1" x14ac:dyDescent="0.25"/>
    <row r="64" s="139" customFormat="1" x14ac:dyDescent="0.25"/>
    <row r="65" s="139" customFormat="1" x14ac:dyDescent="0.25"/>
    <row r="66" s="139" customFormat="1" x14ac:dyDescent="0.25"/>
    <row r="67" s="139" customFormat="1" x14ac:dyDescent="0.25"/>
    <row r="68" s="139" customFormat="1" x14ac:dyDescent="0.25"/>
    <row r="69" s="139" customFormat="1" x14ac:dyDescent="0.25"/>
    <row r="70" s="139" customFormat="1" x14ac:dyDescent="0.25"/>
    <row r="71" s="139" customFormat="1" x14ac:dyDescent="0.25"/>
    <row r="72" s="139" customFormat="1" x14ac:dyDescent="0.25"/>
    <row r="73" s="139" customFormat="1" x14ac:dyDescent="0.25"/>
    <row r="74" s="139" customFormat="1" x14ac:dyDescent="0.25"/>
    <row r="75" s="139" customFormat="1" x14ac:dyDescent="0.25"/>
    <row r="76" s="139" customFormat="1" x14ac:dyDescent="0.25"/>
    <row r="77" s="139" customFormat="1" x14ac:dyDescent="0.25"/>
    <row r="78" s="139" customFormat="1" x14ac:dyDescent="0.25"/>
    <row r="79" s="139" customFormat="1" x14ac:dyDescent="0.25"/>
    <row r="80" s="139" customFormat="1" x14ac:dyDescent="0.25"/>
    <row r="81" s="139" customFormat="1" x14ac:dyDescent="0.25"/>
    <row r="82" s="139" customFormat="1" x14ac:dyDescent="0.25"/>
    <row r="83" s="139" customFormat="1" x14ac:dyDescent="0.25"/>
    <row r="84" s="139" customFormat="1" x14ac:dyDescent="0.25"/>
    <row r="85" s="139" customFormat="1" x14ac:dyDescent="0.25"/>
    <row r="86" s="139" customFormat="1" x14ac:dyDescent="0.25"/>
    <row r="87" s="139" customFormat="1" x14ac:dyDescent="0.25"/>
    <row r="88" s="139" customFormat="1" x14ac:dyDescent="0.25"/>
    <row r="89" s="139" customFormat="1" x14ac:dyDescent="0.25"/>
    <row r="90" s="139" customFormat="1" x14ac:dyDescent="0.25"/>
    <row r="91" s="139" customFormat="1" x14ac:dyDescent="0.25"/>
    <row r="92" s="139" customFormat="1" x14ac:dyDescent="0.25"/>
    <row r="93" s="139" customFormat="1" x14ac:dyDescent="0.25"/>
    <row r="94" s="139" customFormat="1" x14ac:dyDescent="0.25"/>
    <row r="95" s="139" customFormat="1" x14ac:dyDescent="0.25"/>
    <row r="96" s="139" customFormat="1" x14ac:dyDescent="0.25"/>
    <row r="97" s="139" customFormat="1" x14ac:dyDescent="0.25"/>
    <row r="98" s="139" customFormat="1" x14ac:dyDescent="0.25"/>
    <row r="99" s="139" customFormat="1" x14ac:dyDescent="0.25"/>
    <row r="100" s="139" customFormat="1" x14ac:dyDescent="0.25"/>
    <row r="101" s="139" customFormat="1" x14ac:dyDescent="0.25"/>
    <row r="102" s="139" customFormat="1" x14ac:dyDescent="0.25"/>
    <row r="103" s="139" customFormat="1" x14ac:dyDescent="0.25"/>
    <row r="104" s="139" customFormat="1" x14ac:dyDescent="0.25"/>
    <row r="105" s="139" customFormat="1" x14ac:dyDescent="0.25"/>
    <row r="106" s="139" customFormat="1" x14ac:dyDescent="0.25"/>
    <row r="107" s="139" customFormat="1" x14ac:dyDescent="0.25"/>
    <row r="108" s="139" customFormat="1" x14ac:dyDescent="0.25"/>
    <row r="109" s="139" customFormat="1" x14ac:dyDescent="0.25"/>
    <row r="110" s="139" customFormat="1" x14ac:dyDescent="0.25"/>
    <row r="111" s="139" customFormat="1" x14ac:dyDescent="0.25"/>
    <row r="112" s="139" customFormat="1" x14ac:dyDescent="0.25"/>
    <row r="113" s="139" customFormat="1" x14ac:dyDescent="0.25"/>
    <row r="114" s="139" customFormat="1" x14ac:dyDescent="0.25"/>
    <row r="115" s="139" customFormat="1" x14ac:dyDescent="0.25"/>
    <row r="116" s="139" customFormat="1" x14ac:dyDescent="0.25"/>
    <row r="117" s="139" customFormat="1" x14ac:dyDescent="0.25"/>
    <row r="118" s="139" customFormat="1" x14ac:dyDescent="0.25"/>
    <row r="119" s="139" customFormat="1" x14ac:dyDescent="0.25"/>
    <row r="120" s="139" customFormat="1" x14ac:dyDescent="0.25"/>
    <row r="121" s="139" customFormat="1" x14ac:dyDescent="0.25"/>
    <row r="122" s="139" customFormat="1" x14ac:dyDescent="0.25"/>
    <row r="123" s="139" customFormat="1" x14ac:dyDescent="0.25"/>
    <row r="124" s="139" customFormat="1" x14ac:dyDescent="0.25"/>
    <row r="125" s="139" customFormat="1" x14ac:dyDescent="0.25"/>
    <row r="126" s="139" customFormat="1" x14ac:dyDescent="0.25"/>
    <row r="127" s="139" customFormat="1" x14ac:dyDescent="0.25"/>
    <row r="128" s="139" customFormat="1" x14ac:dyDescent="0.25"/>
    <row r="129" s="139" customFormat="1" x14ac:dyDescent="0.25"/>
    <row r="130" s="139" customFormat="1" x14ac:dyDescent="0.25"/>
    <row r="131" s="139" customFormat="1" x14ac:dyDescent="0.25"/>
    <row r="132" s="139" customFormat="1" x14ac:dyDescent="0.25"/>
    <row r="133" s="139" customFormat="1" x14ac:dyDescent="0.25"/>
    <row r="134" s="139" customFormat="1" x14ac:dyDescent="0.25"/>
    <row r="135" s="139" customFormat="1" x14ac:dyDescent="0.25"/>
    <row r="136" s="139" customFormat="1" x14ac:dyDescent="0.25"/>
    <row r="137" s="139" customFormat="1" x14ac:dyDescent="0.25"/>
    <row r="138" s="139" customFormat="1" x14ac:dyDescent="0.25"/>
    <row r="139" s="139" customFormat="1" x14ac:dyDescent="0.25"/>
    <row r="140" s="139" customFormat="1" x14ac:dyDescent="0.25"/>
    <row r="141" s="139" customFormat="1" x14ac:dyDescent="0.25"/>
    <row r="142" s="139" customFormat="1" x14ac:dyDescent="0.25"/>
    <row r="143" s="139" customFormat="1" x14ac:dyDescent="0.25"/>
    <row r="144" s="139" customFormat="1" x14ac:dyDescent="0.25"/>
    <row r="145" s="139" customFormat="1" x14ac:dyDescent="0.25"/>
    <row r="146" s="139" customFormat="1" x14ac:dyDescent="0.25"/>
    <row r="147" s="139" customFormat="1" x14ac:dyDescent="0.25"/>
    <row r="148" s="139" customFormat="1" x14ac:dyDescent="0.25"/>
    <row r="149" s="139" customFormat="1" x14ac:dyDescent="0.25"/>
    <row r="150" s="139" customFormat="1" x14ac:dyDescent="0.25"/>
    <row r="151" s="139" customFormat="1" x14ac:dyDescent="0.25"/>
    <row r="152" s="139" customFormat="1" x14ac:dyDescent="0.25"/>
    <row r="153" s="139" customFormat="1" x14ac:dyDescent="0.25"/>
    <row r="154" s="139" customFormat="1" x14ac:dyDescent="0.25"/>
    <row r="155" s="139" customFormat="1" x14ac:dyDescent="0.25"/>
    <row r="156" s="139" customFormat="1" x14ac:dyDescent="0.25"/>
    <row r="157" s="139" customFormat="1" x14ac:dyDescent="0.25"/>
    <row r="158" s="139" customFormat="1" x14ac:dyDescent="0.25"/>
    <row r="159" s="139" customFormat="1" x14ac:dyDescent="0.25"/>
    <row r="160" s="139" customFormat="1" x14ac:dyDescent="0.25"/>
    <row r="161" s="139" customFormat="1" x14ac:dyDescent="0.25"/>
    <row r="162" s="139" customFormat="1" x14ac:dyDescent="0.25"/>
    <row r="163" s="139" customFormat="1" x14ac:dyDescent="0.25"/>
    <row r="164" s="139" customFormat="1" x14ac:dyDescent="0.25"/>
    <row r="165" s="139" customFormat="1" x14ac:dyDescent="0.25"/>
    <row r="166" s="139" customFormat="1" x14ac:dyDescent="0.25"/>
    <row r="167" s="139" customFormat="1" x14ac:dyDescent="0.25"/>
    <row r="168" s="139" customFormat="1" x14ac:dyDescent="0.25"/>
    <row r="169" s="139" customFormat="1" x14ac:dyDescent="0.25"/>
    <row r="170" s="139" customFormat="1" x14ac:dyDescent="0.25"/>
    <row r="171" s="139" customFormat="1" x14ac:dyDescent="0.25"/>
    <row r="172" s="139" customFormat="1" x14ac:dyDescent="0.25"/>
    <row r="173" s="139" customFormat="1" x14ac:dyDescent="0.25"/>
    <row r="174" s="139" customFormat="1" x14ac:dyDescent="0.25"/>
    <row r="175" s="139" customFormat="1" x14ac:dyDescent="0.25"/>
    <row r="176" s="139" customFormat="1" x14ac:dyDescent="0.25"/>
    <row r="177" s="139" customFormat="1" x14ac:dyDescent="0.25"/>
    <row r="178" s="139" customFormat="1" x14ac:dyDescent="0.25"/>
    <row r="179" s="139" customFormat="1" x14ac:dyDescent="0.25"/>
    <row r="180" s="139" customFormat="1" x14ac:dyDescent="0.25"/>
    <row r="181" s="139" customFormat="1" x14ac:dyDescent="0.25"/>
    <row r="182" s="139" customFormat="1" x14ac:dyDescent="0.25"/>
    <row r="183" s="139" customFormat="1" x14ac:dyDescent="0.25"/>
    <row r="184" s="139" customFormat="1" x14ac:dyDescent="0.25"/>
    <row r="185" s="139" customFormat="1" x14ac:dyDescent="0.25"/>
    <row r="186" s="139" customFormat="1" x14ac:dyDescent="0.25"/>
    <row r="187" s="139" customFormat="1" x14ac:dyDescent="0.25"/>
    <row r="188" s="139" customFormat="1" x14ac:dyDescent="0.25"/>
    <row r="189" s="139" customFormat="1" x14ac:dyDescent="0.25"/>
    <row r="190" s="139" customFormat="1" x14ac:dyDescent="0.25"/>
    <row r="191" s="139" customFormat="1" x14ac:dyDescent="0.25"/>
    <row r="192" s="139" customFormat="1" x14ac:dyDescent="0.25"/>
    <row r="193" s="139" customFormat="1" x14ac:dyDescent="0.25"/>
    <row r="194" s="139" customFormat="1" x14ac:dyDescent="0.25"/>
    <row r="195" s="139" customFormat="1" x14ac:dyDescent="0.25"/>
    <row r="196" s="139" customFormat="1" x14ac:dyDescent="0.25"/>
    <row r="197" s="139" customFormat="1" x14ac:dyDescent="0.25"/>
    <row r="198" s="139" customFormat="1" x14ac:dyDescent="0.25"/>
    <row r="199" s="139" customFormat="1" x14ac:dyDescent="0.25"/>
    <row r="200" s="139" customFormat="1" x14ac:dyDescent="0.25"/>
    <row r="201" s="139" customFormat="1" x14ac:dyDescent="0.25"/>
    <row r="202" s="139" customFormat="1" x14ac:dyDescent="0.25"/>
    <row r="203" s="139" customFormat="1" x14ac:dyDescent="0.25"/>
    <row r="204" s="139" customFormat="1" x14ac:dyDescent="0.25"/>
    <row r="205" s="139" customFormat="1" x14ac:dyDescent="0.25"/>
    <row r="206" s="139" customFormat="1" x14ac:dyDescent="0.25"/>
    <row r="207" s="139" customFormat="1" x14ac:dyDescent="0.25"/>
    <row r="208" s="139" customFormat="1" x14ac:dyDescent="0.25"/>
    <row r="209" s="139" customFormat="1" x14ac:dyDescent="0.25"/>
    <row r="210" s="139" customFormat="1" x14ac:dyDescent="0.25"/>
    <row r="211" s="139" customFormat="1" x14ac:dyDescent="0.25"/>
    <row r="212" s="139" customFormat="1" x14ac:dyDescent="0.25"/>
    <row r="213" s="139" customFormat="1" x14ac:dyDescent="0.25"/>
    <row r="214" s="139" customFormat="1" x14ac:dyDescent="0.25"/>
    <row r="215" s="139" customFormat="1" x14ac:dyDescent="0.25"/>
    <row r="216" s="139" customFormat="1" x14ac:dyDescent="0.25"/>
    <row r="217" s="139" customFormat="1" x14ac:dyDescent="0.25"/>
    <row r="218" s="139" customFormat="1" x14ac:dyDescent="0.25"/>
    <row r="219" s="139" customFormat="1" x14ac:dyDescent="0.25"/>
    <row r="220" s="139" customFormat="1" x14ac:dyDescent="0.25"/>
    <row r="221" s="139" customFormat="1" x14ac:dyDescent="0.25"/>
    <row r="222" s="139" customFormat="1" x14ac:dyDescent="0.25"/>
    <row r="223" s="139" customFormat="1" x14ac:dyDescent="0.25"/>
    <row r="224" s="139" customFormat="1" x14ac:dyDescent="0.25"/>
    <row r="225" s="139" customFormat="1" x14ac:dyDescent="0.25"/>
    <row r="226" s="139" customFormat="1" x14ac:dyDescent="0.25"/>
    <row r="227" s="139" customFormat="1" x14ac:dyDescent="0.25"/>
    <row r="228" s="139" customFormat="1" x14ac:dyDescent="0.25"/>
    <row r="229" s="139" customFormat="1" x14ac:dyDescent="0.25"/>
    <row r="230" s="139" customFormat="1" x14ac:dyDescent="0.25"/>
    <row r="231" s="139" customFormat="1" x14ac:dyDescent="0.25"/>
    <row r="232" s="139" customFormat="1" x14ac:dyDescent="0.25"/>
    <row r="233" s="139" customFormat="1" x14ac:dyDescent="0.25"/>
    <row r="234" s="139" customFormat="1" x14ac:dyDescent="0.25"/>
    <row r="235" s="139" customFormat="1" x14ac:dyDescent="0.25"/>
    <row r="236" s="139" customFormat="1" x14ac:dyDescent="0.25"/>
    <row r="237" s="139" customFormat="1" x14ac:dyDescent="0.25"/>
    <row r="238" s="139" customFormat="1" x14ac:dyDescent="0.25"/>
    <row r="239" s="139" customFormat="1" x14ac:dyDescent="0.25"/>
    <row r="240" s="139" customFormat="1" x14ac:dyDescent="0.25"/>
    <row r="241" s="139" customFormat="1" x14ac:dyDescent="0.25"/>
    <row r="242" s="139" customFormat="1" x14ac:dyDescent="0.25"/>
    <row r="243" s="139" customFormat="1" x14ac:dyDescent="0.25"/>
    <row r="244" s="139" customFormat="1" x14ac:dyDescent="0.25"/>
    <row r="245" s="139" customFormat="1" x14ac:dyDescent="0.25"/>
    <row r="246" s="139" customFormat="1" x14ac:dyDescent="0.25"/>
    <row r="247" s="139" customFormat="1" x14ac:dyDescent="0.25"/>
    <row r="248" s="139" customFormat="1" x14ac:dyDescent="0.25"/>
    <row r="249" s="139" customFormat="1" x14ac:dyDescent="0.25"/>
    <row r="250" s="139" customFormat="1" x14ac:dyDescent="0.25"/>
    <row r="251" s="139" customFormat="1" x14ac:dyDescent="0.25"/>
    <row r="252" s="139" customFormat="1" x14ac:dyDescent="0.25"/>
    <row r="253" s="139" customFormat="1" x14ac:dyDescent="0.25"/>
    <row r="254" s="139" customFormat="1" x14ac:dyDescent="0.25"/>
    <row r="255" s="139" customFormat="1" x14ac:dyDescent="0.25"/>
    <row r="256" s="139" customFormat="1" x14ac:dyDescent="0.25"/>
    <row r="257" s="139" customFormat="1" x14ac:dyDescent="0.25"/>
    <row r="258" s="139" customFormat="1" x14ac:dyDescent="0.25"/>
    <row r="259" s="139" customFormat="1" x14ac:dyDescent="0.25"/>
    <row r="260" s="139" customFormat="1" x14ac:dyDescent="0.25"/>
    <row r="261" s="139" customFormat="1" x14ac:dyDescent="0.25"/>
    <row r="262" s="139" customFormat="1" x14ac:dyDescent="0.25"/>
    <row r="263" s="139" customFormat="1" x14ac:dyDescent="0.25"/>
    <row r="264" s="139" customFormat="1" x14ac:dyDescent="0.25"/>
    <row r="265" s="139" customFormat="1" x14ac:dyDescent="0.25"/>
    <row r="266" s="139" customFormat="1" x14ac:dyDescent="0.25"/>
    <row r="267" s="139" customFormat="1" x14ac:dyDescent="0.25"/>
    <row r="268" s="139" customFormat="1" x14ac:dyDescent="0.25"/>
    <row r="269" s="139" customFormat="1" x14ac:dyDescent="0.25"/>
    <row r="270" s="139" customFormat="1" x14ac:dyDescent="0.25"/>
    <row r="271" s="139" customFormat="1" x14ac:dyDescent="0.25"/>
    <row r="272" s="139" customFormat="1" x14ac:dyDescent="0.25"/>
    <row r="273" s="139" customFormat="1" x14ac:dyDescent="0.25"/>
    <row r="274" s="139" customFormat="1" x14ac:dyDescent="0.25"/>
    <row r="275" s="139" customFormat="1" x14ac:dyDescent="0.25"/>
    <row r="276" s="139" customFormat="1" x14ac:dyDescent="0.25"/>
    <row r="277" s="139" customFormat="1" x14ac:dyDescent="0.25"/>
    <row r="278" s="139" customFormat="1" x14ac:dyDescent="0.25"/>
    <row r="279" s="139" customFormat="1" x14ac:dyDescent="0.25"/>
    <row r="280" s="139" customFormat="1" x14ac:dyDescent="0.25"/>
    <row r="281" s="139" customFormat="1" x14ac:dyDescent="0.25"/>
    <row r="282" s="139" customFormat="1" x14ac:dyDescent="0.25"/>
    <row r="283" s="139" customFormat="1" x14ac:dyDescent="0.25"/>
    <row r="284" s="139" customFormat="1" x14ac:dyDescent="0.25"/>
    <row r="285" s="139" customFormat="1" x14ac:dyDescent="0.25"/>
    <row r="286" s="139" customFormat="1" x14ac:dyDescent="0.25"/>
    <row r="287" s="139" customFormat="1" x14ac:dyDescent="0.25"/>
    <row r="288" s="139" customFormat="1" x14ac:dyDescent="0.25"/>
    <row r="289" s="139" customFormat="1" x14ac:dyDescent="0.25"/>
    <row r="290" s="139" customFormat="1" x14ac:dyDescent="0.25"/>
    <row r="291" s="139" customFormat="1" x14ac:dyDescent="0.25"/>
    <row r="292" s="139" customFormat="1" x14ac:dyDescent="0.25"/>
    <row r="293" s="139" customFormat="1" x14ac:dyDescent="0.25"/>
    <row r="294" s="139" customFormat="1" x14ac:dyDescent="0.25"/>
    <row r="295" s="139" customFormat="1" x14ac:dyDescent="0.25"/>
    <row r="296" s="139" customFormat="1" x14ac:dyDescent="0.25"/>
    <row r="297" s="139" customFormat="1" x14ac:dyDescent="0.25"/>
    <row r="298" s="139" customFormat="1" x14ac:dyDescent="0.25"/>
    <row r="299" s="139" customFormat="1" x14ac:dyDescent="0.25"/>
    <row r="300" s="139" customFormat="1" x14ac:dyDescent="0.25"/>
    <row r="301" s="139" customFormat="1" x14ac:dyDescent="0.25"/>
    <row r="302" s="139" customFormat="1" x14ac:dyDescent="0.25"/>
    <row r="303" s="139" customFormat="1" x14ac:dyDescent="0.25"/>
    <row r="304" s="139" customFormat="1" x14ac:dyDescent="0.25"/>
    <row r="305" s="139" customFormat="1" x14ac:dyDescent="0.25"/>
    <row r="306" s="139" customFormat="1" x14ac:dyDescent="0.25"/>
    <row r="307" s="139" customFormat="1" x14ac:dyDescent="0.25"/>
    <row r="308" s="139" customFormat="1" x14ac:dyDescent="0.25"/>
    <row r="309" s="139" customFormat="1" x14ac:dyDescent="0.25"/>
    <row r="310" s="139" customFormat="1" x14ac:dyDescent="0.25"/>
    <row r="311" s="139" customFormat="1" x14ac:dyDescent="0.25"/>
    <row r="312" s="139" customFormat="1" x14ac:dyDescent="0.25"/>
    <row r="313" s="139" customFormat="1" x14ac:dyDescent="0.25"/>
    <row r="314" s="139" customFormat="1" x14ac:dyDescent="0.25"/>
    <row r="315" s="139" customFormat="1" x14ac:dyDescent="0.25"/>
    <row r="316" s="139" customFormat="1" x14ac:dyDescent="0.25"/>
    <row r="317" s="139" customFormat="1" x14ac:dyDescent="0.25"/>
    <row r="318" s="139" customFormat="1" x14ac:dyDescent="0.25"/>
    <row r="319" s="139" customFormat="1" x14ac:dyDescent="0.25"/>
    <row r="320" s="139" customFormat="1" x14ac:dyDescent="0.25"/>
    <row r="321" s="139" customFormat="1" x14ac:dyDescent="0.25"/>
    <row r="322" s="139" customFormat="1" x14ac:dyDescent="0.25"/>
    <row r="323" s="139" customFormat="1" x14ac:dyDescent="0.25"/>
    <row r="324" s="139" customFormat="1" x14ac:dyDescent="0.25"/>
    <row r="325" s="139" customFormat="1" x14ac:dyDescent="0.25"/>
    <row r="326" s="139" customFormat="1" x14ac:dyDescent="0.25"/>
    <row r="327" s="139" customFormat="1" x14ac:dyDescent="0.25"/>
    <row r="328" s="139" customFormat="1" x14ac:dyDescent="0.25"/>
    <row r="329" s="139" customFormat="1" x14ac:dyDescent="0.25"/>
    <row r="330" s="139" customFormat="1" x14ac:dyDescent="0.25"/>
    <row r="331" s="139" customFormat="1" x14ac:dyDescent="0.25"/>
    <row r="332" s="139" customFormat="1" x14ac:dyDescent="0.25"/>
    <row r="333" s="139" customFormat="1" x14ac:dyDescent="0.25"/>
    <row r="334" s="139" customFormat="1" x14ac:dyDescent="0.25"/>
    <row r="335" s="139" customFormat="1" x14ac:dyDescent="0.25"/>
    <row r="336" s="139" customFormat="1" x14ac:dyDescent="0.25"/>
    <row r="337" s="139" customFormat="1" x14ac:dyDescent="0.25"/>
    <row r="338" s="139" customFormat="1" x14ac:dyDescent="0.25"/>
    <row r="339" s="139" customFormat="1" x14ac:dyDescent="0.25"/>
    <row r="340" s="139" customFormat="1" x14ac:dyDescent="0.25"/>
    <row r="341" s="139" customFormat="1" x14ac:dyDescent="0.25"/>
    <row r="342" s="139" customFormat="1" x14ac:dyDescent="0.25"/>
    <row r="343" s="139" customFormat="1" x14ac:dyDescent="0.25"/>
    <row r="344" s="139" customFormat="1" x14ac:dyDescent="0.25"/>
    <row r="345" s="139" customFormat="1" x14ac:dyDescent="0.25"/>
    <row r="346" s="139" customFormat="1" x14ac:dyDescent="0.25"/>
    <row r="347" s="139" customFormat="1" x14ac:dyDescent="0.25"/>
    <row r="348" s="139" customFormat="1" x14ac:dyDescent="0.25"/>
    <row r="349" s="139" customFormat="1" x14ac:dyDescent="0.25"/>
    <row r="350" s="139" customFormat="1" x14ac:dyDescent="0.25"/>
    <row r="351" s="139" customFormat="1" x14ac:dyDescent="0.25"/>
    <row r="352" s="139" customFormat="1" x14ac:dyDescent="0.25"/>
    <row r="353" s="139" customFormat="1" x14ac:dyDescent="0.25"/>
    <row r="354" s="139" customFormat="1" x14ac:dyDescent="0.25"/>
    <row r="355" s="139" customFormat="1" x14ac:dyDescent="0.25"/>
    <row r="356" s="139" customFormat="1" x14ac:dyDescent="0.25"/>
    <row r="357" s="139" customFormat="1" x14ac:dyDescent="0.25"/>
    <row r="358" s="139" customFormat="1" x14ac:dyDescent="0.25"/>
    <row r="359" s="139" customFormat="1" x14ac:dyDescent="0.25"/>
    <row r="360" s="139" customFormat="1" x14ac:dyDescent="0.25"/>
    <row r="361" s="139" customFormat="1" x14ac:dyDescent="0.25"/>
    <row r="362" s="139" customFormat="1" x14ac:dyDescent="0.25"/>
    <row r="363" s="139" customFormat="1" x14ac:dyDescent="0.25"/>
    <row r="364" s="139" customFormat="1" x14ac:dyDescent="0.25"/>
    <row r="365" s="139" customFormat="1" x14ac:dyDescent="0.25"/>
    <row r="366" s="139" customFormat="1" x14ac:dyDescent="0.25"/>
    <row r="367" s="139" customFormat="1" x14ac:dyDescent="0.25"/>
    <row r="368" s="139" customFormat="1" x14ac:dyDescent="0.25"/>
    <row r="369" s="139" customFormat="1" x14ac:dyDescent="0.25"/>
    <row r="370" s="139" customFormat="1" x14ac:dyDescent="0.25"/>
    <row r="371" s="139" customFormat="1" x14ac:dyDescent="0.25"/>
    <row r="372" s="139" customFormat="1" x14ac:dyDescent="0.25"/>
    <row r="373" s="139" customFormat="1" x14ac:dyDescent="0.25"/>
    <row r="374" s="139" customFormat="1" x14ac:dyDescent="0.25"/>
    <row r="375" s="139" customFormat="1" x14ac:dyDescent="0.25"/>
    <row r="376" s="139" customFormat="1" x14ac:dyDescent="0.25"/>
    <row r="377" s="139" customFormat="1" x14ac:dyDescent="0.25"/>
    <row r="378" s="139" customFormat="1" x14ac:dyDescent="0.25"/>
    <row r="379" s="139" customFormat="1" x14ac:dyDescent="0.25"/>
    <row r="380" s="139" customFormat="1" x14ac:dyDescent="0.25"/>
    <row r="381" s="139" customFormat="1" x14ac:dyDescent="0.25"/>
    <row r="382" s="139" customFormat="1" x14ac:dyDescent="0.25"/>
    <row r="383" s="139" customFormat="1" x14ac:dyDescent="0.25"/>
    <row r="384" s="139" customFormat="1" x14ac:dyDescent="0.25"/>
    <row r="385" s="139" customFormat="1" x14ac:dyDescent="0.25"/>
    <row r="386" s="139" customFormat="1" x14ac:dyDescent="0.25"/>
    <row r="387" s="139" customFormat="1" x14ac:dyDescent="0.25"/>
    <row r="388" s="139" customFormat="1" x14ac:dyDescent="0.25"/>
    <row r="389" s="139" customFormat="1" x14ac:dyDescent="0.25"/>
    <row r="390" s="139" customFormat="1" x14ac:dyDescent="0.25"/>
    <row r="391" s="139" customFormat="1" x14ac:dyDescent="0.25"/>
    <row r="392" s="139" customFormat="1" x14ac:dyDescent="0.25"/>
    <row r="393" s="139" customFormat="1" x14ac:dyDescent="0.25"/>
    <row r="394" s="139" customFormat="1" x14ac:dyDescent="0.25"/>
    <row r="395" s="139" customFormat="1" x14ac:dyDescent="0.25"/>
    <row r="396" s="139" customFormat="1" x14ac:dyDescent="0.25"/>
    <row r="397" s="139" customFormat="1" x14ac:dyDescent="0.25"/>
    <row r="398" s="139" customFormat="1" x14ac:dyDescent="0.25"/>
    <row r="399" s="139" customFormat="1" x14ac:dyDescent="0.25"/>
    <row r="400" s="139" customFormat="1" x14ac:dyDescent="0.25"/>
    <row r="401" s="139" customFormat="1" x14ac:dyDescent="0.25"/>
    <row r="402" s="139" customFormat="1" x14ac:dyDescent="0.25"/>
    <row r="403" s="139" customFormat="1" x14ac:dyDescent="0.25"/>
    <row r="404" s="139" customFormat="1" x14ac:dyDescent="0.25"/>
    <row r="405" s="139" customFormat="1" x14ac:dyDescent="0.25"/>
    <row r="406" s="139" customFormat="1" x14ac:dyDescent="0.25"/>
    <row r="407" s="139" customFormat="1" x14ac:dyDescent="0.25"/>
    <row r="408" s="139" customFormat="1" x14ac:dyDescent="0.25"/>
    <row r="409" s="139" customFormat="1" x14ac:dyDescent="0.25"/>
    <row r="410" s="139" customFormat="1" x14ac:dyDescent="0.25"/>
    <row r="411" s="139" customFormat="1" x14ac:dyDescent="0.25"/>
    <row r="412" s="139" customFormat="1" x14ac:dyDescent="0.25"/>
    <row r="413" s="139" customFormat="1" x14ac:dyDescent="0.25"/>
    <row r="414" s="139" customFormat="1" x14ac:dyDescent="0.25"/>
    <row r="415" s="139" customFormat="1" x14ac:dyDescent="0.25"/>
    <row r="416" s="139" customFormat="1" x14ac:dyDescent="0.25"/>
    <row r="417" s="139" customFormat="1" x14ac:dyDescent="0.25"/>
    <row r="418" s="139" customFormat="1" x14ac:dyDescent="0.25"/>
    <row r="419" s="139" customFormat="1" x14ac:dyDescent="0.25"/>
    <row r="420" s="139" customFormat="1" x14ac:dyDescent="0.25"/>
    <row r="421" s="139" customFormat="1" x14ac:dyDescent="0.25"/>
    <row r="422" s="139" customFormat="1" x14ac:dyDescent="0.25"/>
    <row r="423" s="139" customFormat="1" x14ac:dyDescent="0.25"/>
    <row r="424" s="139" customFormat="1" x14ac:dyDescent="0.25"/>
    <row r="425" s="139" customFormat="1" x14ac:dyDescent="0.25"/>
    <row r="426" s="139" customFormat="1" x14ac:dyDescent="0.25"/>
    <row r="427" s="139" customFormat="1" x14ac:dyDescent="0.25"/>
    <row r="428" s="139" customFormat="1" x14ac:dyDescent="0.25"/>
    <row r="429" s="139" customFormat="1" x14ac:dyDescent="0.25"/>
    <row r="430" s="139" customFormat="1" x14ac:dyDescent="0.25"/>
    <row r="431" s="139" customFormat="1" x14ac:dyDescent="0.25"/>
    <row r="432" s="139" customFormat="1" x14ac:dyDescent="0.25"/>
    <row r="433" s="139" customFormat="1" x14ac:dyDescent="0.25"/>
    <row r="434" s="139" customFormat="1" x14ac:dyDescent="0.25"/>
    <row r="435" s="139" customFormat="1" x14ac:dyDescent="0.25"/>
    <row r="436" s="139" customFormat="1" x14ac:dyDescent="0.25"/>
    <row r="437" s="139" customFormat="1" x14ac:dyDescent="0.25"/>
    <row r="438" s="139" customFormat="1" x14ac:dyDescent="0.25"/>
    <row r="439" s="139" customFormat="1" x14ac:dyDescent="0.25"/>
    <row r="440" s="139" customFormat="1" x14ac:dyDescent="0.25"/>
    <row r="441" s="139" customFormat="1" x14ac:dyDescent="0.25"/>
    <row r="442" s="139" customFormat="1" x14ac:dyDescent="0.25"/>
    <row r="443" s="139" customFormat="1" x14ac:dyDescent="0.25"/>
    <row r="444" s="139" customFormat="1" x14ac:dyDescent="0.25"/>
    <row r="445" s="139" customFormat="1" x14ac:dyDescent="0.25"/>
    <row r="446" s="139" customFormat="1" x14ac:dyDescent="0.25"/>
    <row r="447" s="139" customFormat="1" x14ac:dyDescent="0.25"/>
    <row r="448" s="139" customFormat="1" x14ac:dyDescent="0.25"/>
    <row r="449" s="139" customFormat="1" x14ac:dyDescent="0.25"/>
    <row r="450" s="139" customFormat="1" x14ac:dyDescent="0.25"/>
    <row r="451" s="139" customFormat="1" x14ac:dyDescent="0.25"/>
    <row r="452" s="139" customFormat="1" x14ac:dyDescent="0.25"/>
    <row r="453" s="139" customFormat="1" x14ac:dyDescent="0.25"/>
    <row r="454" s="139" customFormat="1" x14ac:dyDescent="0.25"/>
    <row r="455" s="139" customFormat="1" x14ac:dyDescent="0.25"/>
    <row r="456" s="139" customFormat="1" x14ac:dyDescent="0.25"/>
    <row r="457" s="139" customFormat="1" x14ac:dyDescent="0.25"/>
    <row r="458" s="139" customFormat="1" x14ac:dyDescent="0.25"/>
    <row r="459" s="139" customFormat="1" x14ac:dyDescent="0.25"/>
    <row r="460" s="139" customFormat="1" x14ac:dyDescent="0.25"/>
    <row r="461" s="139" customFormat="1" x14ac:dyDescent="0.25"/>
    <row r="462" s="139" customFormat="1" x14ac:dyDescent="0.25"/>
    <row r="463" s="139" customFormat="1" x14ac:dyDescent="0.25"/>
    <row r="464" s="139" customFormat="1" x14ac:dyDescent="0.25"/>
    <row r="465" s="139" customFormat="1" x14ac:dyDescent="0.25"/>
    <row r="466" s="139" customFormat="1" x14ac:dyDescent="0.25"/>
    <row r="467" s="139" customFormat="1" x14ac:dyDescent="0.25"/>
    <row r="468" s="139" customFormat="1" x14ac:dyDescent="0.25"/>
    <row r="469" s="139" customFormat="1" x14ac:dyDescent="0.25"/>
    <row r="470" s="139" customFormat="1" x14ac:dyDescent="0.25"/>
    <row r="471" s="139" customFormat="1" x14ac:dyDescent="0.25"/>
    <row r="472" s="139" customFormat="1" x14ac:dyDescent="0.25"/>
    <row r="473" s="139" customFormat="1" x14ac:dyDescent="0.25"/>
    <row r="474" s="139" customFormat="1" x14ac:dyDescent="0.25"/>
    <row r="475" s="139" customFormat="1" x14ac:dyDescent="0.25"/>
    <row r="476" s="139" customFormat="1" x14ac:dyDescent="0.25"/>
    <row r="477" s="139" customFormat="1" x14ac:dyDescent="0.25"/>
    <row r="478" s="139" customFormat="1" x14ac:dyDescent="0.25"/>
    <row r="479" s="139" customFormat="1" x14ac:dyDescent="0.25"/>
    <row r="480" s="139" customFormat="1" x14ac:dyDescent="0.25"/>
    <row r="481" s="139" customFormat="1" x14ac:dyDescent="0.25"/>
    <row r="482" s="139" customFormat="1" x14ac:dyDescent="0.25"/>
    <row r="483" s="139" customFormat="1" x14ac:dyDescent="0.25"/>
    <row r="484" s="139" customFormat="1" x14ac:dyDescent="0.25"/>
    <row r="485" s="139" customFormat="1" x14ac:dyDescent="0.25"/>
    <row r="486" s="139" customFormat="1" x14ac:dyDescent="0.25"/>
    <row r="487" s="139" customFormat="1" x14ac:dyDescent="0.25"/>
    <row r="488" s="139" customFormat="1" x14ac:dyDescent="0.25"/>
    <row r="489" s="139" customFormat="1" x14ac:dyDescent="0.25"/>
    <row r="490" s="139" customFormat="1" x14ac:dyDescent="0.25"/>
    <row r="491" s="139" customFormat="1" x14ac:dyDescent="0.25"/>
    <row r="492" s="139" customFormat="1" x14ac:dyDescent="0.25"/>
    <row r="493" s="139" customFormat="1" x14ac:dyDescent="0.25"/>
    <row r="494" s="139" customFormat="1" x14ac:dyDescent="0.25"/>
    <row r="495" s="139" customFormat="1" x14ac:dyDescent="0.25"/>
    <row r="496" s="139" customFormat="1" x14ac:dyDescent="0.25"/>
    <row r="497" s="139" customFormat="1" x14ac:dyDescent="0.25"/>
    <row r="498" s="139" customFormat="1" x14ac:dyDescent="0.25"/>
    <row r="499" s="139" customFormat="1" x14ac:dyDescent="0.25"/>
    <row r="500" s="139" customFormat="1" x14ac:dyDescent="0.25"/>
    <row r="501" s="139" customFormat="1" x14ac:dyDescent="0.25"/>
    <row r="502" s="139" customFormat="1" x14ac:dyDescent="0.25"/>
    <row r="503" s="139" customFormat="1" x14ac:dyDescent="0.25"/>
    <row r="504" s="139" customFormat="1" x14ac:dyDescent="0.25"/>
    <row r="505" s="139" customFormat="1" x14ac:dyDescent="0.25"/>
    <row r="506" s="139" customFormat="1" x14ac:dyDescent="0.25"/>
    <row r="507" s="139" customFormat="1" x14ac:dyDescent="0.25"/>
    <row r="508" s="139" customFormat="1" x14ac:dyDescent="0.25"/>
    <row r="509" s="139" customFormat="1" x14ac:dyDescent="0.25"/>
    <row r="510" s="139" customFormat="1" x14ac:dyDescent="0.25"/>
    <row r="511" s="139" customFormat="1" x14ac:dyDescent="0.25"/>
    <row r="512" s="139" customFormat="1" x14ac:dyDescent="0.25"/>
    <row r="513" s="139" customFormat="1" x14ac:dyDescent="0.25"/>
    <row r="514" s="139" customFormat="1" x14ac:dyDescent="0.25"/>
    <row r="515" s="139" customFormat="1" x14ac:dyDescent="0.25"/>
    <row r="516" s="139" customFormat="1" x14ac:dyDescent="0.25"/>
    <row r="517" s="139" customFormat="1" x14ac:dyDescent="0.25"/>
    <row r="518" s="139" customFormat="1" x14ac:dyDescent="0.25"/>
    <row r="519" s="139" customFormat="1" x14ac:dyDescent="0.25"/>
    <row r="520" s="139" customFormat="1" x14ac:dyDescent="0.25"/>
    <row r="521" s="139" customFormat="1" x14ac:dyDescent="0.25"/>
    <row r="522" s="139" customFormat="1" x14ac:dyDescent="0.25"/>
    <row r="523" s="139" customFormat="1" x14ac:dyDescent="0.25"/>
    <row r="524" s="139" customFormat="1" x14ac:dyDescent="0.25"/>
    <row r="525" s="139" customFormat="1" x14ac:dyDescent="0.25"/>
    <row r="526" s="139" customFormat="1" x14ac:dyDescent="0.25"/>
    <row r="527" s="139" customFormat="1" x14ac:dyDescent="0.25"/>
    <row r="528" s="139" customFormat="1" x14ac:dyDescent="0.25"/>
    <row r="529" s="139" customFormat="1" x14ac:dyDescent="0.25"/>
    <row r="530" s="139" customFormat="1" x14ac:dyDescent="0.25"/>
    <row r="531" s="139" customFormat="1" x14ac:dyDescent="0.25"/>
    <row r="532" s="139" customFormat="1" x14ac:dyDescent="0.25"/>
    <row r="533" s="139" customFormat="1" x14ac:dyDescent="0.25"/>
    <row r="534" s="139" customFormat="1" x14ac:dyDescent="0.25"/>
    <row r="535" s="139" customFormat="1" x14ac:dyDescent="0.25"/>
    <row r="536" s="139" customFormat="1" x14ac:dyDescent="0.25"/>
    <row r="537" s="139" customFormat="1" x14ac:dyDescent="0.25"/>
    <row r="538" s="139" customFormat="1" x14ac:dyDescent="0.25"/>
    <row r="539" s="139" customFormat="1" x14ac:dyDescent="0.25"/>
    <row r="540" s="139" customFormat="1" x14ac:dyDescent="0.25"/>
    <row r="541" s="139" customFormat="1" x14ac:dyDescent="0.25"/>
    <row r="542" s="139" customFormat="1" x14ac:dyDescent="0.25"/>
    <row r="543" s="139" customFormat="1" x14ac:dyDescent="0.25"/>
    <row r="544" s="139" customFormat="1" x14ac:dyDescent="0.25"/>
    <row r="545" s="139" customFormat="1" x14ac:dyDescent="0.25"/>
    <row r="546" s="139" customFormat="1" x14ac:dyDescent="0.25"/>
    <row r="547" s="139" customFormat="1" x14ac:dyDescent="0.25"/>
    <row r="548" s="139" customFormat="1" x14ac:dyDescent="0.25"/>
    <row r="549" s="139" customFormat="1" x14ac:dyDescent="0.25"/>
    <row r="550" s="139" customFormat="1" x14ac:dyDescent="0.25"/>
    <row r="551" s="139" customFormat="1" x14ac:dyDescent="0.25"/>
    <row r="552" s="139" customFormat="1" x14ac:dyDescent="0.25"/>
    <row r="553" s="139" customFormat="1" x14ac:dyDescent="0.25"/>
    <row r="554" s="139" customFormat="1" x14ac:dyDescent="0.25"/>
    <row r="555" s="139" customFormat="1" x14ac:dyDescent="0.25"/>
    <row r="556" s="139" customFormat="1" x14ac:dyDescent="0.25"/>
    <row r="557" s="139" customFormat="1" x14ac:dyDescent="0.25"/>
    <row r="558" s="139" customFormat="1" x14ac:dyDescent="0.25"/>
    <row r="559" s="139" customFormat="1" x14ac:dyDescent="0.25"/>
    <row r="560" s="139" customFormat="1" x14ac:dyDescent="0.25"/>
    <row r="561" s="139" customFormat="1" x14ac:dyDescent="0.25"/>
    <row r="562" s="139" customFormat="1" x14ac:dyDescent="0.25"/>
    <row r="563" s="139" customFormat="1" x14ac:dyDescent="0.25"/>
    <row r="564" s="139" customFormat="1" x14ac:dyDescent="0.25"/>
    <row r="565" s="139" customFormat="1" x14ac:dyDescent="0.25"/>
    <row r="566" s="139" customFormat="1" x14ac:dyDescent="0.25"/>
    <row r="567" s="139" customFormat="1" x14ac:dyDescent="0.25"/>
    <row r="568" s="139" customFormat="1" x14ac:dyDescent="0.25"/>
    <row r="569" s="139" customFormat="1" x14ac:dyDescent="0.25"/>
    <row r="570" s="139" customFormat="1" x14ac:dyDescent="0.25"/>
    <row r="571" s="139" customFormat="1" x14ac:dyDescent="0.25"/>
    <row r="572" s="139" customFormat="1" x14ac:dyDescent="0.25"/>
    <row r="573" s="139" customFormat="1" x14ac:dyDescent="0.25"/>
    <row r="574" s="139" customFormat="1" x14ac:dyDescent="0.25"/>
    <row r="575" s="139" customFormat="1" x14ac:dyDescent="0.25"/>
    <row r="576" s="139" customFormat="1" x14ac:dyDescent="0.25"/>
    <row r="577" s="139" customFormat="1" x14ac:dyDescent="0.25"/>
    <row r="578" s="139" customFormat="1" x14ac:dyDescent="0.25"/>
    <row r="579" s="139" customFormat="1" x14ac:dyDescent="0.25"/>
    <row r="580" s="139" customFormat="1" x14ac:dyDescent="0.25"/>
    <row r="581" s="139" customFormat="1" x14ac:dyDescent="0.25"/>
    <row r="582" s="139" customFormat="1" x14ac:dyDescent="0.25"/>
    <row r="583" s="139" customFormat="1" x14ac:dyDescent="0.25"/>
    <row r="584" s="139" customFormat="1" x14ac:dyDescent="0.25"/>
    <row r="585" s="139" customFormat="1" x14ac:dyDescent="0.25"/>
    <row r="586" s="139" customFormat="1" x14ac:dyDescent="0.25"/>
    <row r="587" s="139" customFormat="1" x14ac:dyDescent="0.25"/>
    <row r="588" s="139" customFormat="1" x14ac:dyDescent="0.25"/>
    <row r="589" s="139" customFormat="1" x14ac:dyDescent="0.25"/>
    <row r="590" s="139" customFormat="1" x14ac:dyDescent="0.25"/>
    <row r="591" s="139" customFormat="1" x14ac:dyDescent="0.25"/>
    <row r="592" s="139" customFormat="1" x14ac:dyDescent="0.25"/>
    <row r="593" s="139" customFormat="1" x14ac:dyDescent="0.25"/>
    <row r="594" s="139" customFormat="1" x14ac:dyDescent="0.25"/>
    <row r="595" s="139" customFormat="1" x14ac:dyDescent="0.25"/>
    <row r="596" s="139" customFormat="1" x14ac:dyDescent="0.25"/>
    <row r="597" s="139" customFormat="1" x14ac:dyDescent="0.25"/>
    <row r="598" s="139" customFormat="1" x14ac:dyDescent="0.25"/>
    <row r="599" s="139" customFormat="1" x14ac:dyDescent="0.25"/>
    <row r="600" s="139" customFormat="1" x14ac:dyDescent="0.25"/>
    <row r="601" s="139" customFormat="1" x14ac:dyDescent="0.25"/>
    <row r="602" s="139" customFormat="1" x14ac:dyDescent="0.25"/>
    <row r="603" s="139" customFormat="1" x14ac:dyDescent="0.25"/>
    <row r="604" s="139" customFormat="1" x14ac:dyDescent="0.25"/>
    <row r="605" s="139" customFormat="1" x14ac:dyDescent="0.25"/>
    <row r="606" s="139" customFormat="1" x14ac:dyDescent="0.25"/>
    <row r="607" s="139" customFormat="1" x14ac:dyDescent="0.25"/>
    <row r="608" s="139" customFormat="1" x14ac:dyDescent="0.25"/>
    <row r="609" s="139" customFormat="1" x14ac:dyDescent="0.25"/>
    <row r="610" s="139" customFormat="1" x14ac:dyDescent="0.25"/>
    <row r="611" s="139" customFormat="1" x14ac:dyDescent="0.25"/>
    <row r="612" s="139" customFormat="1" x14ac:dyDescent="0.25"/>
    <row r="613" s="139" customFormat="1" x14ac:dyDescent="0.25"/>
    <row r="614" s="139" customFormat="1" x14ac:dyDescent="0.25"/>
    <row r="615" s="139" customFormat="1" x14ac:dyDescent="0.25"/>
    <row r="616" s="139" customFormat="1" x14ac:dyDescent="0.25"/>
    <row r="617" s="139" customFormat="1" x14ac:dyDescent="0.25"/>
    <row r="618" s="139" customFormat="1" x14ac:dyDescent="0.25"/>
    <row r="619" s="139" customFormat="1" x14ac:dyDescent="0.25"/>
    <row r="620" s="139" customFormat="1" x14ac:dyDescent="0.25"/>
    <row r="621" s="139" customFormat="1" x14ac:dyDescent="0.25"/>
    <row r="622" s="139" customFormat="1" x14ac:dyDescent="0.25"/>
    <row r="623" s="139" customFormat="1" x14ac:dyDescent="0.25"/>
    <row r="624" s="139" customFormat="1" x14ac:dyDescent="0.25"/>
    <row r="625" s="139" customFormat="1" x14ac:dyDescent="0.25"/>
    <row r="626" s="139" customFormat="1" x14ac:dyDescent="0.25"/>
    <row r="627" s="139" customFormat="1" x14ac:dyDescent="0.25"/>
    <row r="628" s="139" customFormat="1" x14ac:dyDescent="0.25"/>
    <row r="629" s="139" customFormat="1" x14ac:dyDescent="0.25"/>
    <row r="630" s="139" customFormat="1" x14ac:dyDescent="0.25"/>
    <row r="631" s="139" customFormat="1" x14ac:dyDescent="0.25"/>
    <row r="632" s="139" customFormat="1" x14ac:dyDescent="0.25"/>
    <row r="633" s="139" customFormat="1" x14ac:dyDescent="0.25"/>
    <row r="634" s="139" customFormat="1" x14ac:dyDescent="0.25"/>
    <row r="635" s="139" customFormat="1" x14ac:dyDescent="0.25"/>
    <row r="636" s="139" customFormat="1" x14ac:dyDescent="0.25"/>
    <row r="637" s="139" customFormat="1" x14ac:dyDescent="0.25"/>
    <row r="638" s="139" customFormat="1" x14ac:dyDescent="0.25"/>
    <row r="639" s="139" customFormat="1" x14ac:dyDescent="0.25"/>
    <row r="640" s="139" customFormat="1" x14ac:dyDescent="0.25"/>
    <row r="641" s="139" customFormat="1" x14ac:dyDescent="0.25"/>
    <row r="642" s="139" customFormat="1" x14ac:dyDescent="0.25"/>
    <row r="643" s="139" customFormat="1" x14ac:dyDescent="0.25"/>
    <row r="644" s="139" customFormat="1" x14ac:dyDescent="0.25"/>
    <row r="645" s="139" customFormat="1" x14ac:dyDescent="0.25"/>
    <row r="646" s="139" customFormat="1" x14ac:dyDescent="0.25"/>
    <row r="647" s="139" customFormat="1" x14ac:dyDescent="0.25"/>
    <row r="648" s="139" customFormat="1" x14ac:dyDescent="0.25"/>
    <row r="649" s="139" customFormat="1" x14ac:dyDescent="0.25"/>
    <row r="650" s="139" customFormat="1" x14ac:dyDescent="0.25"/>
    <row r="651" s="139" customFormat="1" x14ac:dyDescent="0.25"/>
    <row r="652" s="139" customFormat="1" x14ac:dyDescent="0.25"/>
    <row r="653" s="139" customFormat="1" x14ac:dyDescent="0.25"/>
    <row r="654" s="139" customFormat="1" x14ac:dyDescent="0.25"/>
    <row r="655" s="139" customFormat="1" x14ac:dyDescent="0.25"/>
    <row r="656" s="139" customFormat="1" x14ac:dyDescent="0.25"/>
    <row r="657" s="139" customFormat="1" x14ac:dyDescent="0.25"/>
    <row r="658" s="139" customFormat="1" x14ac:dyDescent="0.25"/>
    <row r="659" s="139" customFormat="1" x14ac:dyDescent="0.25"/>
    <row r="660" s="139" customFormat="1" x14ac:dyDescent="0.25"/>
    <row r="661" s="139" customFormat="1" x14ac:dyDescent="0.25"/>
    <row r="662" s="139" customFormat="1" x14ac:dyDescent="0.25"/>
    <row r="663" s="139" customFormat="1" x14ac:dyDescent="0.25"/>
    <row r="664" s="139" customFormat="1" x14ac:dyDescent="0.25"/>
    <row r="665" s="139" customFormat="1" x14ac:dyDescent="0.25"/>
    <row r="666" s="139" customFormat="1" x14ac:dyDescent="0.25"/>
    <row r="667" s="139" customFormat="1" x14ac:dyDescent="0.25"/>
    <row r="668" s="139" customFormat="1" x14ac:dyDescent="0.25"/>
    <row r="669" s="139" customFormat="1" x14ac:dyDescent="0.25"/>
    <row r="670" s="139" customFormat="1" x14ac:dyDescent="0.25"/>
    <row r="671" s="139" customFormat="1" x14ac:dyDescent="0.25"/>
    <row r="672" s="139" customFormat="1" x14ac:dyDescent="0.25"/>
    <row r="673" s="139" customFormat="1" x14ac:dyDescent="0.25"/>
    <row r="674" s="139" customFormat="1" x14ac:dyDescent="0.25"/>
    <row r="675" s="139" customFormat="1" x14ac:dyDescent="0.25"/>
    <row r="676" s="139" customFormat="1" x14ac:dyDescent="0.25"/>
    <row r="677" s="139" customFormat="1" x14ac:dyDescent="0.25"/>
    <row r="678" s="139" customFormat="1" x14ac:dyDescent="0.25"/>
    <row r="679" s="139" customFormat="1" x14ac:dyDescent="0.25"/>
    <row r="680" s="139" customFormat="1" x14ac:dyDescent="0.25"/>
    <row r="681" s="139" customFormat="1" x14ac:dyDescent="0.25"/>
    <row r="682" s="139" customFormat="1" x14ac:dyDescent="0.25"/>
    <row r="683" s="139" customFormat="1" x14ac:dyDescent="0.25"/>
    <row r="684" s="139" customFormat="1" x14ac:dyDescent="0.25"/>
    <row r="685" s="139" customFormat="1" x14ac:dyDescent="0.25"/>
    <row r="686" s="139" customFormat="1" x14ac:dyDescent="0.25"/>
    <row r="687" s="139" customFormat="1" x14ac:dyDescent="0.25"/>
    <row r="688" s="139" customFormat="1" x14ac:dyDescent="0.25"/>
    <row r="689" s="139" customFormat="1" x14ac:dyDescent="0.25"/>
    <row r="690" s="139" customFormat="1" x14ac:dyDescent="0.25"/>
    <row r="691" s="139" customFormat="1" x14ac:dyDescent="0.25"/>
    <row r="692" s="139" customFormat="1" x14ac:dyDescent="0.25"/>
    <row r="693" s="139" customFormat="1" x14ac:dyDescent="0.25"/>
    <row r="694" s="139" customFormat="1" x14ac:dyDescent="0.25"/>
    <row r="695" s="139" customFormat="1" x14ac:dyDescent="0.25"/>
    <row r="696" s="139" customFormat="1" x14ac:dyDescent="0.25"/>
    <row r="697" s="139" customFormat="1" x14ac:dyDescent="0.25"/>
    <row r="698" s="139" customFormat="1" x14ac:dyDescent="0.25"/>
    <row r="699" s="139" customFormat="1" x14ac:dyDescent="0.25"/>
    <row r="700" s="139" customFormat="1" x14ac:dyDescent="0.25"/>
    <row r="701" s="139" customFormat="1" x14ac:dyDescent="0.25"/>
    <row r="702" s="139" customFormat="1" x14ac:dyDescent="0.25"/>
    <row r="703" s="139" customFormat="1" x14ac:dyDescent="0.25"/>
    <row r="704" s="139" customFormat="1" x14ac:dyDescent="0.25"/>
    <row r="705" s="139" customFormat="1" x14ac:dyDescent="0.25"/>
    <row r="706" s="139" customFormat="1" x14ac:dyDescent="0.25"/>
    <row r="707" s="139" customFormat="1" x14ac:dyDescent="0.25"/>
    <row r="708" s="139" customFormat="1" x14ac:dyDescent="0.25"/>
    <row r="709" s="139" customFormat="1" x14ac:dyDescent="0.25"/>
    <row r="710" s="139" customFormat="1" x14ac:dyDescent="0.25"/>
    <row r="711" s="139" customFormat="1" x14ac:dyDescent="0.25"/>
    <row r="712" s="139" customFormat="1" x14ac:dyDescent="0.25"/>
    <row r="713" s="139" customFormat="1" x14ac:dyDescent="0.25"/>
    <row r="714" s="139" customFormat="1" x14ac:dyDescent="0.25"/>
    <row r="715" s="139" customFormat="1" x14ac:dyDescent="0.25"/>
    <row r="716" s="139" customFormat="1" x14ac:dyDescent="0.25"/>
    <row r="717" s="139" customFormat="1" x14ac:dyDescent="0.25"/>
    <row r="718" s="139" customFormat="1" x14ac:dyDescent="0.25"/>
    <row r="719" s="139" customFormat="1" x14ac:dyDescent="0.25"/>
    <row r="720" s="139" customFormat="1" x14ac:dyDescent="0.25"/>
    <row r="721" s="139" customFormat="1" x14ac:dyDescent="0.25"/>
    <row r="722" s="139" customFormat="1" x14ac:dyDescent="0.25"/>
    <row r="723" s="139" customFormat="1" x14ac:dyDescent="0.25"/>
    <row r="724" s="139" customFormat="1" x14ac:dyDescent="0.25"/>
    <row r="725" s="139" customFormat="1" x14ac:dyDescent="0.25"/>
    <row r="726" s="139" customFormat="1" x14ac:dyDescent="0.25"/>
    <row r="727" s="139" customFormat="1" x14ac:dyDescent="0.25"/>
    <row r="728" s="139" customFormat="1" x14ac:dyDescent="0.25"/>
    <row r="729" s="139" customFormat="1" x14ac:dyDescent="0.25"/>
    <row r="730" s="139" customFormat="1" x14ac:dyDescent="0.25"/>
    <row r="731" s="139" customFormat="1" x14ac:dyDescent="0.25"/>
    <row r="732" s="139" customFormat="1" x14ac:dyDescent="0.25"/>
    <row r="733" s="139" customFormat="1" x14ac:dyDescent="0.25"/>
    <row r="734" s="139" customFormat="1" x14ac:dyDescent="0.25"/>
    <row r="735" s="139" customFormat="1" x14ac:dyDescent="0.25"/>
    <row r="736" s="139" customFormat="1" x14ac:dyDescent="0.25"/>
    <row r="737" s="139" customFormat="1" x14ac:dyDescent="0.25"/>
    <row r="738" s="139" customFormat="1" x14ac:dyDescent="0.25"/>
    <row r="739" s="139" customFormat="1" x14ac:dyDescent="0.25"/>
    <row r="740" s="139" customFormat="1" x14ac:dyDescent="0.25"/>
    <row r="741" s="139" customFormat="1" x14ac:dyDescent="0.25"/>
    <row r="742" s="139" customFormat="1" x14ac:dyDescent="0.25"/>
    <row r="743" s="139" customFormat="1" x14ac:dyDescent="0.25"/>
    <row r="744" s="139" customFormat="1" x14ac:dyDescent="0.25"/>
    <row r="745" s="139" customFormat="1" x14ac:dyDescent="0.25"/>
    <row r="746" s="139" customFormat="1" x14ac:dyDescent="0.25"/>
    <row r="747" s="139" customFormat="1" x14ac:dyDescent="0.25"/>
    <row r="748" s="139" customFormat="1" x14ac:dyDescent="0.25"/>
    <row r="749" s="139" customFormat="1" x14ac:dyDescent="0.25"/>
    <row r="750" s="139" customFormat="1" x14ac:dyDescent="0.25"/>
    <row r="751" s="139" customFormat="1" x14ac:dyDescent="0.25"/>
    <row r="752" s="139" customFormat="1" x14ac:dyDescent="0.25"/>
    <row r="753" s="139" customFormat="1" x14ac:dyDescent="0.25"/>
    <row r="754" s="139" customFormat="1" x14ac:dyDescent="0.25"/>
    <row r="755" s="139" customFormat="1" x14ac:dyDescent="0.25"/>
    <row r="756" s="139" customFormat="1" x14ac:dyDescent="0.25"/>
    <row r="757" s="139" customFormat="1" x14ac:dyDescent="0.25"/>
    <row r="758" s="139" customFormat="1" x14ac:dyDescent="0.25"/>
    <row r="759" s="139" customFormat="1" x14ac:dyDescent="0.25"/>
    <row r="760" s="139" customFormat="1" x14ac:dyDescent="0.25"/>
    <row r="761" s="139" customFormat="1" x14ac:dyDescent="0.25"/>
    <row r="762" s="139" customFormat="1" x14ac:dyDescent="0.25"/>
    <row r="763" s="139" customFormat="1" x14ac:dyDescent="0.25"/>
    <row r="764" s="139" customFormat="1" x14ac:dyDescent="0.25"/>
    <row r="765" s="139" customFormat="1" x14ac:dyDescent="0.25"/>
    <row r="766" s="139" customFormat="1" x14ac:dyDescent="0.25"/>
    <row r="767" s="139" customFormat="1" x14ac:dyDescent="0.25"/>
    <row r="768" s="139" customFormat="1" x14ac:dyDescent="0.25"/>
    <row r="769" s="139" customFormat="1" x14ac:dyDescent="0.25"/>
    <row r="770" s="139" customFormat="1" x14ac:dyDescent="0.25"/>
    <row r="771" s="139" customFormat="1" x14ac:dyDescent="0.25"/>
    <row r="772" s="139" customFormat="1" x14ac:dyDescent="0.25"/>
    <row r="773" s="139" customFormat="1" x14ac:dyDescent="0.25"/>
    <row r="774" s="139" customFormat="1" x14ac:dyDescent="0.25"/>
    <row r="775" s="139" customFormat="1" x14ac:dyDescent="0.25"/>
    <row r="776" s="139" customFormat="1" x14ac:dyDescent="0.25"/>
    <row r="777" s="139" customFormat="1" x14ac:dyDescent="0.25"/>
    <row r="778" s="139" customFormat="1" x14ac:dyDescent="0.25"/>
    <row r="779" s="139" customFormat="1" x14ac:dyDescent="0.25"/>
    <row r="780" s="139" customFormat="1" x14ac:dyDescent="0.25"/>
    <row r="781" s="139" customFormat="1" x14ac:dyDescent="0.25"/>
    <row r="782" s="139" customFormat="1" x14ac:dyDescent="0.25"/>
    <row r="783" s="139" customFormat="1" x14ac:dyDescent="0.25"/>
    <row r="784" s="139" customFormat="1" x14ac:dyDescent="0.25"/>
    <row r="785" s="139" customFormat="1" x14ac:dyDescent="0.25"/>
    <row r="786" s="139" customFormat="1" x14ac:dyDescent="0.25"/>
    <row r="787" s="139" customFormat="1" x14ac:dyDescent="0.25"/>
    <row r="788" s="139" customFormat="1" x14ac:dyDescent="0.25"/>
    <row r="789" s="139" customFormat="1" x14ac:dyDescent="0.25"/>
    <row r="790" s="139" customFormat="1" x14ac:dyDescent="0.25"/>
    <row r="791" s="139" customFormat="1" x14ac:dyDescent="0.25"/>
    <row r="792" s="139" customFormat="1" x14ac:dyDescent="0.25"/>
    <row r="793" s="139" customFormat="1" x14ac:dyDescent="0.25"/>
    <row r="794" s="139" customFormat="1" x14ac:dyDescent="0.25"/>
    <row r="795" s="139" customFormat="1" x14ac:dyDescent="0.25"/>
    <row r="796" s="139" customFormat="1" x14ac:dyDescent="0.25"/>
    <row r="797" s="139" customFormat="1" x14ac:dyDescent="0.25"/>
    <row r="798" s="139" customFormat="1" x14ac:dyDescent="0.25"/>
    <row r="799" s="139" customFormat="1" x14ac:dyDescent="0.25"/>
    <row r="800" s="139" customFormat="1" x14ac:dyDescent="0.25"/>
    <row r="801" s="139" customFormat="1" x14ac:dyDescent="0.25"/>
    <row r="802" s="139" customFormat="1" x14ac:dyDescent="0.25"/>
    <row r="803" s="139" customFormat="1" x14ac:dyDescent="0.25"/>
    <row r="804" s="139" customFormat="1" x14ac:dyDescent="0.25"/>
    <row r="805" s="139" customFormat="1" x14ac:dyDescent="0.25"/>
    <row r="806" s="139" customFormat="1" x14ac:dyDescent="0.25"/>
    <row r="807" s="139" customFormat="1" x14ac:dyDescent="0.25"/>
    <row r="808" s="139" customFormat="1" x14ac:dyDescent="0.25"/>
    <row r="809" s="139" customFormat="1" x14ac:dyDescent="0.25"/>
    <row r="810" s="139" customFormat="1" x14ac:dyDescent="0.25"/>
    <row r="811" s="139" customFormat="1" x14ac:dyDescent="0.25"/>
    <row r="812" s="139" customFormat="1" x14ac:dyDescent="0.25"/>
    <row r="813" s="139" customFormat="1" x14ac:dyDescent="0.25"/>
    <row r="814" s="139" customFormat="1" x14ac:dyDescent="0.25"/>
    <row r="815" s="139" customFormat="1" x14ac:dyDescent="0.25"/>
    <row r="816" s="139" customFormat="1" x14ac:dyDescent="0.25"/>
    <row r="817" s="139" customFormat="1" x14ac:dyDescent="0.25"/>
    <row r="818" s="139" customFormat="1" x14ac:dyDescent="0.25"/>
    <row r="819" s="139" customFormat="1" x14ac:dyDescent="0.25"/>
    <row r="820" s="139" customFormat="1" x14ac:dyDescent="0.25"/>
    <row r="821" s="139" customFormat="1" x14ac:dyDescent="0.25"/>
    <row r="822" s="139" customFormat="1" x14ac:dyDescent="0.25"/>
    <row r="823" s="139" customFormat="1" x14ac:dyDescent="0.25"/>
    <row r="824" s="139" customFormat="1" x14ac:dyDescent="0.25"/>
    <row r="825" s="139" customFormat="1" x14ac:dyDescent="0.25"/>
    <row r="826" s="139" customFormat="1" x14ac:dyDescent="0.25"/>
    <row r="827" s="139" customFormat="1" x14ac:dyDescent="0.25"/>
    <row r="828" s="139" customFormat="1" x14ac:dyDescent="0.25"/>
    <row r="829" s="139" customFormat="1" x14ac:dyDescent="0.25"/>
    <row r="830" s="139" customFormat="1" x14ac:dyDescent="0.25"/>
    <row r="831" s="139" customFormat="1" x14ac:dyDescent="0.25"/>
    <row r="832" s="139" customFormat="1" x14ac:dyDescent="0.25"/>
    <row r="833" s="139" customFormat="1" x14ac:dyDescent="0.25"/>
    <row r="834" s="139" customFormat="1" x14ac:dyDescent="0.25"/>
    <row r="835" s="139" customFormat="1" x14ac:dyDescent="0.25"/>
    <row r="836" s="139" customFormat="1" x14ac:dyDescent="0.25"/>
    <row r="837" s="139" customFormat="1" x14ac:dyDescent="0.25"/>
    <row r="838" s="139" customFormat="1" x14ac:dyDescent="0.25"/>
    <row r="839" s="139" customFormat="1" x14ac:dyDescent="0.25"/>
    <row r="840" s="139" customFormat="1" x14ac:dyDescent="0.25"/>
    <row r="841" s="139" customFormat="1" x14ac:dyDescent="0.25"/>
    <row r="842" s="139" customFormat="1" x14ac:dyDescent="0.25"/>
    <row r="843" s="139" customFormat="1" x14ac:dyDescent="0.25"/>
    <row r="844" s="139" customFormat="1" x14ac:dyDescent="0.25"/>
    <row r="845" s="139" customFormat="1" x14ac:dyDescent="0.25"/>
    <row r="846" s="139" customFormat="1" x14ac:dyDescent="0.25"/>
    <row r="847" s="139" customFormat="1" x14ac:dyDescent="0.25"/>
    <row r="848" s="139" customFormat="1" x14ac:dyDescent="0.25"/>
    <row r="849" s="139" customFormat="1" x14ac:dyDescent="0.25"/>
    <row r="850" s="139" customFormat="1" x14ac:dyDescent="0.25"/>
    <row r="851" s="139" customFormat="1" x14ac:dyDescent="0.25"/>
    <row r="852" s="139" customFormat="1" x14ac:dyDescent="0.25"/>
    <row r="853" s="139" customFormat="1" x14ac:dyDescent="0.25"/>
    <row r="854" s="139" customFormat="1" x14ac:dyDescent="0.25"/>
    <row r="855" s="139" customFormat="1" x14ac:dyDescent="0.25"/>
    <row r="856" s="139" customFormat="1" x14ac:dyDescent="0.25"/>
  </sheetData>
  <sheetProtection algorithmName="SHA-512" hashValue="yhq3rFcMp10Q/XiCi7PE4kcGkz8obEf0FsDB31g73sgc4pcEh8fDhZ4b8KNTDYkUw4vj3l/Wply1buKh/HORzA==" saltValue="6lnoZrwlJiGoGHyGx0wYIg==" spinCount="100000" sheet="1" objects="1" scenarios="1"/>
  <mergeCells count="1">
    <mergeCell ref="B2:C2"/>
  </mergeCells>
  <pageMargins left="0.59055118110236227" right="0.5" top="0.74803149606299213" bottom="0.74803149606299213" header="0.31496062992125984" footer="0.31496062992125984"/>
  <pageSetup paperSize="9" orientation="portrait" r:id="rId1"/>
  <headerFooter>
    <oddFooter>&amp;R&amp;"Verdana,Cursiva"&amp;8Dirección General de Cultura-Institución Príncipe de Viana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4" tint="0.59999389629810485"/>
  </sheetPr>
  <dimension ref="B2:T66"/>
  <sheetViews>
    <sheetView zoomScaleNormal="100" workbookViewId="0">
      <selection activeCell="C3" sqref="C3:F3"/>
    </sheetView>
  </sheetViews>
  <sheetFormatPr baseColWidth="10" defaultColWidth="11.42578125" defaultRowHeight="12.75" x14ac:dyDescent="0.2"/>
  <cols>
    <col min="1" max="1" width="3.7109375" style="1" customWidth="1"/>
    <col min="2" max="2" width="4.42578125" style="1" customWidth="1"/>
    <col min="3" max="3" width="79.85546875" style="1" customWidth="1"/>
    <col min="4" max="4" width="11" style="1" customWidth="1"/>
    <col min="5" max="5" width="16.140625" style="1" customWidth="1"/>
    <col min="6" max="6" width="16" style="1" customWidth="1"/>
    <col min="7" max="7" width="4" style="1" customWidth="1"/>
    <col min="8" max="8" width="12.85546875" style="1" customWidth="1"/>
    <col min="9" max="9" width="5.140625" style="1" customWidth="1"/>
    <col min="10" max="16384" width="11.42578125" style="1"/>
  </cols>
  <sheetData>
    <row r="2" spans="2:20" ht="15.75" x14ac:dyDescent="0.2">
      <c r="B2" s="153"/>
      <c r="C2" s="154"/>
      <c r="D2" s="154"/>
      <c r="E2" s="154"/>
      <c r="F2" s="154"/>
      <c r="G2" s="155"/>
    </row>
    <row r="3" spans="2:20" ht="58.5" customHeight="1" x14ac:dyDescent="0.2">
      <c r="B3" s="156"/>
      <c r="C3" s="549" t="s">
        <v>248</v>
      </c>
      <c r="D3" s="550"/>
      <c r="E3" s="550"/>
      <c r="F3" s="517"/>
      <c r="G3" s="157"/>
    </row>
    <row r="4" spans="2:20" ht="15.75" x14ac:dyDescent="0.2">
      <c r="B4" s="156"/>
      <c r="C4" s="119"/>
      <c r="D4" s="119"/>
      <c r="E4" s="119"/>
      <c r="F4" s="119"/>
      <c r="G4" s="157"/>
      <c r="T4" s="2" t="s">
        <v>183</v>
      </c>
    </row>
    <row r="5" spans="2:20" ht="15.75" x14ac:dyDescent="0.2">
      <c r="B5" s="156"/>
      <c r="C5" s="119"/>
      <c r="D5" s="119"/>
      <c r="E5" s="119"/>
      <c r="F5" s="119"/>
      <c r="G5" s="157"/>
      <c r="T5" s="2" t="s">
        <v>184</v>
      </c>
    </row>
    <row r="6" spans="2:20" ht="30" customHeight="1" x14ac:dyDescent="0.2">
      <c r="B6" s="156"/>
      <c r="C6" s="546" t="s">
        <v>140</v>
      </c>
      <c r="D6" s="547"/>
      <c r="E6" s="547"/>
      <c r="F6" s="548"/>
      <c r="G6" s="157"/>
      <c r="T6" s="2"/>
    </row>
    <row r="7" spans="2:20" ht="15.75" x14ac:dyDescent="0.2">
      <c r="B7" s="156"/>
      <c r="C7" s="551" t="s">
        <v>12</v>
      </c>
      <c r="D7" s="552"/>
      <c r="E7" s="553"/>
      <c r="F7" s="144" t="s">
        <v>13</v>
      </c>
      <c r="G7" s="157"/>
      <c r="T7" s="2"/>
    </row>
    <row r="8" spans="2:20" ht="15.75" x14ac:dyDescent="0.2">
      <c r="B8" s="156"/>
      <c r="C8" s="518"/>
      <c r="D8" s="519"/>
      <c r="E8" s="520"/>
      <c r="F8" s="394"/>
      <c r="G8" s="157"/>
      <c r="T8" s="2"/>
    </row>
    <row r="9" spans="2:20" ht="15.75" x14ac:dyDescent="0.2">
      <c r="B9" s="156"/>
      <c r="C9" s="518"/>
      <c r="D9" s="519"/>
      <c r="E9" s="520"/>
      <c r="F9" s="394"/>
      <c r="G9" s="157"/>
      <c r="T9" s="2"/>
    </row>
    <row r="10" spans="2:20" ht="15.75" x14ac:dyDescent="0.2">
      <c r="B10" s="156"/>
      <c r="C10" s="518"/>
      <c r="D10" s="519"/>
      <c r="E10" s="520"/>
      <c r="F10" s="394"/>
      <c r="G10" s="157"/>
      <c r="T10" s="2"/>
    </row>
    <row r="11" spans="2:20" ht="15.75" x14ac:dyDescent="0.25">
      <c r="B11" s="156"/>
      <c r="C11" s="524" t="s">
        <v>14</v>
      </c>
      <c r="D11" s="525"/>
      <c r="E11" s="526"/>
      <c r="F11" s="3">
        <f>SUM(F8:F10)</f>
        <v>0</v>
      </c>
      <c r="G11" s="157"/>
      <c r="T11" s="2"/>
    </row>
    <row r="12" spans="2:20" ht="15.75" x14ac:dyDescent="0.2">
      <c r="B12" s="156"/>
      <c r="C12" s="119"/>
      <c r="D12" s="119"/>
      <c r="E12" s="119"/>
      <c r="F12" s="119"/>
      <c r="G12" s="157"/>
      <c r="T12" s="2"/>
    </row>
    <row r="13" spans="2:20" ht="27" customHeight="1" x14ac:dyDescent="0.2">
      <c r="B13" s="156"/>
      <c r="C13" s="546" t="s">
        <v>26</v>
      </c>
      <c r="D13" s="547"/>
      <c r="E13" s="547"/>
      <c r="F13" s="548"/>
      <c r="G13" s="157"/>
      <c r="T13" s="2"/>
    </row>
    <row r="14" spans="2:20" ht="15.75" x14ac:dyDescent="0.2">
      <c r="B14" s="156"/>
      <c r="C14" s="527" t="s">
        <v>15</v>
      </c>
      <c r="D14" s="528"/>
      <c r="E14" s="529"/>
      <c r="F14" s="144" t="s">
        <v>13</v>
      </c>
      <c r="G14" s="157"/>
      <c r="T14" s="2"/>
    </row>
    <row r="15" spans="2:20" ht="15.75" x14ac:dyDescent="0.2">
      <c r="B15" s="156"/>
      <c r="C15" s="521"/>
      <c r="D15" s="522"/>
      <c r="E15" s="523"/>
      <c r="F15" s="395"/>
      <c r="G15" s="157"/>
      <c r="T15" s="2"/>
    </row>
    <row r="16" spans="2:20" ht="15.75" x14ac:dyDescent="0.2">
      <c r="B16" s="156"/>
      <c r="C16" s="521"/>
      <c r="D16" s="522"/>
      <c r="E16" s="523"/>
      <c r="F16" s="395"/>
      <c r="G16" s="157"/>
      <c r="T16" s="2"/>
    </row>
    <row r="17" spans="2:20" ht="15.75" x14ac:dyDescent="0.2">
      <c r="B17" s="156"/>
      <c r="C17" s="521"/>
      <c r="D17" s="522"/>
      <c r="E17" s="523"/>
      <c r="F17" s="395"/>
      <c r="G17" s="157"/>
      <c r="T17" s="2"/>
    </row>
    <row r="18" spans="2:20" ht="15.75" x14ac:dyDescent="0.2">
      <c r="B18" s="156"/>
      <c r="C18" s="521"/>
      <c r="D18" s="522"/>
      <c r="E18" s="523"/>
      <c r="F18" s="395"/>
      <c r="G18" s="157"/>
      <c r="T18" s="2"/>
    </row>
    <row r="19" spans="2:20" ht="15.75" x14ac:dyDescent="0.2">
      <c r="B19" s="156"/>
      <c r="C19" s="521"/>
      <c r="D19" s="522"/>
      <c r="E19" s="523"/>
      <c r="F19" s="395"/>
      <c r="G19" s="157"/>
      <c r="T19" s="2"/>
    </row>
    <row r="20" spans="2:20" ht="15.75" x14ac:dyDescent="0.25">
      <c r="B20" s="156"/>
      <c r="C20" s="524" t="s">
        <v>14</v>
      </c>
      <c r="D20" s="525"/>
      <c r="E20" s="526"/>
      <c r="F20" s="3">
        <f>SUM(F15:F19)</f>
        <v>0</v>
      </c>
      <c r="G20" s="157"/>
      <c r="T20" s="2"/>
    </row>
    <row r="21" spans="2:20" ht="15.75" x14ac:dyDescent="0.2">
      <c r="B21" s="156"/>
      <c r="C21" s="119"/>
      <c r="D21" s="119"/>
      <c r="E21" s="119"/>
      <c r="F21" s="119"/>
      <c r="G21" s="157"/>
      <c r="T21" s="2"/>
    </row>
    <row r="22" spans="2:20" ht="43.15" customHeight="1" x14ac:dyDescent="0.3">
      <c r="B22" s="156"/>
      <c r="C22" s="546" t="s">
        <v>16</v>
      </c>
      <c r="D22" s="547"/>
      <c r="E22" s="547"/>
      <c r="F22" s="548"/>
      <c r="G22" s="157"/>
      <c r="T22" s="4"/>
    </row>
    <row r="23" spans="2:20" ht="14.45" customHeight="1" x14ac:dyDescent="0.3">
      <c r="B23" s="156"/>
      <c r="C23" s="543" t="s">
        <v>17</v>
      </c>
      <c r="D23" s="544"/>
      <c r="E23" s="545"/>
      <c r="F23" s="393"/>
      <c r="G23" s="157"/>
      <c r="T23" s="4"/>
    </row>
    <row r="24" spans="2:20" ht="25.15" customHeight="1" x14ac:dyDescent="0.3">
      <c r="B24" s="156"/>
      <c r="C24" s="145" t="s">
        <v>18</v>
      </c>
      <c r="D24" s="146"/>
      <c r="E24" s="147" t="s">
        <v>19</v>
      </c>
      <c r="F24" s="147" t="s">
        <v>21</v>
      </c>
      <c r="G24" s="157"/>
      <c r="T24" s="4"/>
    </row>
    <row r="25" spans="2:20" ht="14.45" customHeight="1" x14ac:dyDescent="0.3">
      <c r="B25" s="156"/>
      <c r="C25" s="530"/>
      <c r="D25" s="531"/>
      <c r="E25" s="394"/>
      <c r="F25" s="394"/>
      <c r="G25" s="157" t="str">
        <f>IF(E25&lt;F25,"E","")</f>
        <v/>
      </c>
      <c r="T25" s="4"/>
    </row>
    <row r="26" spans="2:20" ht="16.5" customHeight="1" x14ac:dyDescent="0.2">
      <c r="B26" s="156"/>
      <c r="C26" s="530"/>
      <c r="D26" s="531"/>
      <c r="E26" s="394"/>
      <c r="F26" s="394"/>
      <c r="G26" s="157" t="str">
        <f t="shared" ref="G26:G34" si="0">IF(E26&lt;F26,"E","")</f>
        <v/>
      </c>
    </row>
    <row r="27" spans="2:20" ht="15.75" x14ac:dyDescent="0.2">
      <c r="B27" s="156"/>
      <c r="C27" s="530"/>
      <c r="D27" s="531"/>
      <c r="E27" s="394"/>
      <c r="F27" s="394"/>
      <c r="G27" s="157" t="str">
        <f t="shared" si="0"/>
        <v/>
      </c>
    </row>
    <row r="28" spans="2:20" ht="15.75" x14ac:dyDescent="0.2">
      <c r="B28" s="156"/>
      <c r="C28" s="530"/>
      <c r="D28" s="531"/>
      <c r="E28" s="394"/>
      <c r="F28" s="394"/>
      <c r="G28" s="157" t="str">
        <f t="shared" si="0"/>
        <v/>
      </c>
      <c r="K28" s="5"/>
    </row>
    <row r="29" spans="2:20" ht="15.75" x14ac:dyDescent="0.2">
      <c r="B29" s="156"/>
      <c r="C29" s="530"/>
      <c r="D29" s="531"/>
      <c r="E29" s="394"/>
      <c r="F29" s="394"/>
      <c r="G29" s="157" t="str">
        <f t="shared" si="0"/>
        <v/>
      </c>
    </row>
    <row r="30" spans="2:20" ht="15.75" x14ac:dyDescent="0.2">
      <c r="B30" s="156"/>
      <c r="C30" s="530"/>
      <c r="D30" s="531"/>
      <c r="E30" s="394"/>
      <c r="F30" s="394"/>
      <c r="G30" s="157" t="str">
        <f t="shared" si="0"/>
        <v/>
      </c>
    </row>
    <row r="31" spans="2:20" ht="15.75" x14ac:dyDescent="0.2">
      <c r="B31" s="156"/>
      <c r="C31" s="530"/>
      <c r="D31" s="531"/>
      <c r="E31" s="394"/>
      <c r="F31" s="394"/>
      <c r="G31" s="157" t="str">
        <f t="shared" si="0"/>
        <v/>
      </c>
    </row>
    <row r="32" spans="2:20" ht="15.75" x14ac:dyDescent="0.2">
      <c r="B32" s="156"/>
      <c r="C32" s="530"/>
      <c r="D32" s="531"/>
      <c r="E32" s="394"/>
      <c r="F32" s="394"/>
      <c r="G32" s="157" t="str">
        <f t="shared" si="0"/>
        <v/>
      </c>
    </row>
    <row r="33" spans="2:7" ht="15.75" x14ac:dyDescent="0.2">
      <c r="B33" s="156"/>
      <c r="C33" s="530"/>
      <c r="D33" s="531"/>
      <c r="E33" s="394"/>
      <c r="F33" s="394"/>
      <c r="G33" s="157" t="str">
        <f t="shared" si="0"/>
        <v/>
      </c>
    </row>
    <row r="34" spans="2:7" ht="15.75" x14ac:dyDescent="0.2">
      <c r="B34" s="156"/>
      <c r="C34" s="530"/>
      <c r="D34" s="531"/>
      <c r="E34" s="394"/>
      <c r="F34" s="394"/>
      <c r="G34" s="157" t="str">
        <f t="shared" si="0"/>
        <v/>
      </c>
    </row>
    <row r="35" spans="2:7" ht="18" x14ac:dyDescent="0.25">
      <c r="B35" s="156"/>
      <c r="C35" s="532" t="s">
        <v>14</v>
      </c>
      <c r="D35" s="533"/>
      <c r="E35" s="6">
        <f>SUM(E25:E34)</f>
        <v>0</v>
      </c>
      <c r="F35" s="6">
        <f>SUM(F25:F34)</f>
        <v>0</v>
      </c>
      <c r="G35" s="157"/>
    </row>
    <row r="36" spans="2:7" ht="7.9" customHeight="1" x14ac:dyDescent="0.25">
      <c r="B36" s="156"/>
      <c r="C36" s="7"/>
      <c r="D36" s="8"/>
      <c r="E36" s="9"/>
      <c r="F36" s="9"/>
      <c r="G36" s="157"/>
    </row>
    <row r="37" spans="2:7" ht="25.15" customHeight="1" x14ac:dyDescent="0.2">
      <c r="B37" s="156"/>
      <c r="C37" s="539" t="s">
        <v>20</v>
      </c>
      <c r="D37" s="540"/>
      <c r="E37" s="148" t="s">
        <v>19</v>
      </c>
      <c r="F37" s="147" t="s">
        <v>21</v>
      </c>
      <c r="G37" s="157"/>
    </row>
    <row r="38" spans="2:7" ht="15.75" x14ac:dyDescent="0.2">
      <c r="B38" s="156"/>
      <c r="C38" s="541" t="s">
        <v>168</v>
      </c>
      <c r="D38" s="542"/>
      <c r="E38" s="134">
        <f>'Anexo I.A. Solicitud'!L23</f>
        <v>0</v>
      </c>
      <c r="F38" s="395"/>
      <c r="G38" s="157" t="str">
        <f>IF(E38&lt;F38,"E","")</f>
        <v/>
      </c>
    </row>
    <row r="39" spans="2:7" ht="15.75" x14ac:dyDescent="0.2">
      <c r="B39" s="156"/>
      <c r="C39" s="530"/>
      <c r="D39" s="531"/>
      <c r="E39" s="395"/>
      <c r="F39" s="395"/>
      <c r="G39" s="157" t="str">
        <f t="shared" ref="G39:G47" si="1">IF(E39&lt;F39,"E","")</f>
        <v/>
      </c>
    </row>
    <row r="40" spans="2:7" ht="15.75" x14ac:dyDescent="0.2">
      <c r="B40" s="156"/>
      <c r="C40" s="530"/>
      <c r="D40" s="531"/>
      <c r="E40" s="395"/>
      <c r="F40" s="395"/>
      <c r="G40" s="157" t="str">
        <f t="shared" si="1"/>
        <v/>
      </c>
    </row>
    <row r="41" spans="2:7" ht="15.75" x14ac:dyDescent="0.2">
      <c r="B41" s="156"/>
      <c r="C41" s="530"/>
      <c r="D41" s="531"/>
      <c r="E41" s="395"/>
      <c r="F41" s="395"/>
      <c r="G41" s="157" t="str">
        <f t="shared" si="1"/>
        <v/>
      </c>
    </row>
    <row r="42" spans="2:7" ht="15.75" x14ac:dyDescent="0.2">
      <c r="B42" s="156"/>
      <c r="C42" s="530"/>
      <c r="D42" s="531"/>
      <c r="E42" s="395"/>
      <c r="F42" s="395"/>
      <c r="G42" s="157" t="str">
        <f t="shared" si="1"/>
        <v/>
      </c>
    </row>
    <row r="43" spans="2:7" ht="15.75" x14ac:dyDescent="0.2">
      <c r="B43" s="156"/>
      <c r="C43" s="530"/>
      <c r="D43" s="531"/>
      <c r="E43" s="395"/>
      <c r="F43" s="395"/>
      <c r="G43" s="157" t="str">
        <f t="shared" si="1"/>
        <v/>
      </c>
    </row>
    <row r="44" spans="2:7" ht="15.75" x14ac:dyDescent="0.2">
      <c r="B44" s="156"/>
      <c r="C44" s="530"/>
      <c r="D44" s="531"/>
      <c r="E44" s="395"/>
      <c r="F44" s="395"/>
      <c r="G44" s="157" t="str">
        <f t="shared" si="1"/>
        <v/>
      </c>
    </row>
    <row r="45" spans="2:7" ht="15.75" x14ac:dyDescent="0.2">
      <c r="B45" s="156"/>
      <c r="C45" s="530"/>
      <c r="D45" s="531"/>
      <c r="E45" s="395"/>
      <c r="F45" s="395"/>
      <c r="G45" s="157" t="str">
        <f t="shared" si="1"/>
        <v/>
      </c>
    </row>
    <row r="46" spans="2:7" ht="15.75" x14ac:dyDescent="0.2">
      <c r="B46" s="156"/>
      <c r="C46" s="530"/>
      <c r="D46" s="531"/>
      <c r="E46" s="395"/>
      <c r="F46" s="395"/>
      <c r="G46" s="157" t="str">
        <f t="shared" si="1"/>
        <v/>
      </c>
    </row>
    <row r="47" spans="2:7" ht="15.75" x14ac:dyDescent="0.2">
      <c r="B47" s="156"/>
      <c r="C47" s="530"/>
      <c r="D47" s="531"/>
      <c r="E47" s="395"/>
      <c r="F47" s="395"/>
      <c r="G47" s="157" t="str">
        <f t="shared" si="1"/>
        <v/>
      </c>
    </row>
    <row r="48" spans="2:7" ht="18" x14ac:dyDescent="0.25">
      <c r="B48" s="156"/>
      <c r="C48" s="532" t="s">
        <v>14</v>
      </c>
      <c r="D48" s="533"/>
      <c r="E48" s="10">
        <f>SUM(E38:E47)</f>
        <v>0</v>
      </c>
      <c r="F48" s="10">
        <f>SUM(F38:F47)</f>
        <v>0</v>
      </c>
      <c r="G48" s="157"/>
    </row>
    <row r="49" spans="2:8" ht="18" x14ac:dyDescent="0.2">
      <c r="B49" s="156"/>
      <c r="C49" s="534" t="s">
        <v>22</v>
      </c>
      <c r="D49" s="535"/>
      <c r="E49" s="11">
        <f>E35+E48</f>
        <v>0</v>
      </c>
      <c r="F49" s="11">
        <f>F35+F48</f>
        <v>0</v>
      </c>
      <c r="G49" s="157"/>
    </row>
    <row r="50" spans="2:8" ht="19.149999999999999" customHeight="1" x14ac:dyDescent="0.2">
      <c r="B50" s="156"/>
      <c r="C50" s="158" t="str">
        <f>IF(H50&gt;0,"E: EL IMPORTE DE AYUDAS CONCEDIDAS NO PUEDE SUPERAR EL DE AYUDAS SOLICITADAS","")</f>
        <v/>
      </c>
      <c r="D50" s="119"/>
      <c r="E50" s="119"/>
      <c r="F50" s="119"/>
      <c r="G50" s="157"/>
      <c r="H50" s="159">
        <f>COUNTIF(G25:G47,"E")</f>
        <v>0</v>
      </c>
    </row>
    <row r="51" spans="2:8" ht="24" customHeight="1" x14ac:dyDescent="0.2">
      <c r="B51" s="156"/>
      <c r="C51" s="536" t="s">
        <v>127</v>
      </c>
      <c r="D51" s="537"/>
      <c r="E51" s="537"/>
      <c r="F51" s="538"/>
      <c r="G51" s="157"/>
    </row>
    <row r="52" spans="2:8" ht="15.75" x14ac:dyDescent="0.2">
      <c r="B52" s="156"/>
      <c r="C52" s="527" t="s">
        <v>15</v>
      </c>
      <c r="D52" s="528"/>
      <c r="E52" s="529"/>
      <c r="F52" s="144" t="s">
        <v>13</v>
      </c>
      <c r="G52" s="157"/>
    </row>
    <row r="53" spans="2:8" ht="15.75" x14ac:dyDescent="0.2">
      <c r="B53" s="156"/>
      <c r="C53" s="521"/>
      <c r="D53" s="522"/>
      <c r="E53" s="523"/>
      <c r="F53" s="396"/>
      <c r="G53" s="157"/>
    </row>
    <row r="54" spans="2:8" ht="15.75" x14ac:dyDescent="0.2">
      <c r="B54" s="156"/>
      <c r="C54" s="521"/>
      <c r="D54" s="522"/>
      <c r="E54" s="523"/>
      <c r="F54" s="396"/>
      <c r="G54" s="157"/>
    </row>
    <row r="55" spans="2:8" ht="15.75" x14ac:dyDescent="0.2">
      <c r="B55" s="156"/>
      <c r="C55" s="521"/>
      <c r="D55" s="522"/>
      <c r="E55" s="523"/>
      <c r="F55" s="396"/>
      <c r="G55" s="157"/>
    </row>
    <row r="56" spans="2:8" ht="15.75" x14ac:dyDescent="0.2">
      <c r="B56" s="156"/>
      <c r="C56" s="521"/>
      <c r="D56" s="522"/>
      <c r="E56" s="523"/>
      <c r="F56" s="396"/>
      <c r="G56" s="157"/>
    </row>
    <row r="57" spans="2:8" ht="15.75" x14ac:dyDescent="0.2">
      <c r="B57" s="156"/>
      <c r="C57" s="521"/>
      <c r="D57" s="522"/>
      <c r="E57" s="523"/>
      <c r="F57" s="395"/>
      <c r="G57" s="157"/>
    </row>
    <row r="58" spans="2:8" ht="15.75" x14ac:dyDescent="0.2">
      <c r="B58" s="156"/>
      <c r="C58" s="521"/>
      <c r="D58" s="522"/>
      <c r="E58" s="523"/>
      <c r="F58" s="395"/>
      <c r="G58" s="157"/>
    </row>
    <row r="59" spans="2:8" ht="15.75" x14ac:dyDescent="0.2">
      <c r="B59" s="156"/>
      <c r="C59" s="521"/>
      <c r="D59" s="522"/>
      <c r="E59" s="523"/>
      <c r="F59" s="395"/>
      <c r="G59" s="157"/>
    </row>
    <row r="60" spans="2:8" ht="15.75" x14ac:dyDescent="0.25">
      <c r="B60" s="156"/>
      <c r="C60" s="524" t="s">
        <v>14</v>
      </c>
      <c r="D60" s="525"/>
      <c r="E60" s="526"/>
      <c r="F60" s="149">
        <f>SUM(F53:F59)</f>
        <v>0</v>
      </c>
      <c r="G60" s="157"/>
    </row>
    <row r="61" spans="2:8" ht="15.75" x14ac:dyDescent="0.2">
      <c r="B61" s="156"/>
      <c r="C61" s="119"/>
      <c r="D61" s="119"/>
      <c r="E61" s="119"/>
      <c r="F61" s="119"/>
      <c r="G61" s="157"/>
    </row>
    <row r="62" spans="2:8" ht="15.75" x14ac:dyDescent="0.2">
      <c r="B62" s="156"/>
      <c r="C62" s="12" t="s">
        <v>30</v>
      </c>
      <c r="D62" s="13"/>
      <c r="E62" s="14"/>
      <c r="F62" s="15">
        <f>SUM(F60,F49,F20,F11)</f>
        <v>0</v>
      </c>
      <c r="G62" s="157"/>
    </row>
    <row r="63" spans="2:8" ht="18.75" x14ac:dyDescent="0.3">
      <c r="B63" s="156"/>
      <c r="C63" s="160" t="s">
        <v>31</v>
      </c>
      <c r="D63" s="150"/>
      <c r="E63" s="151"/>
      <c r="F63" s="152" t="str">
        <f>IFERROR(F62/'PRESUPUESTO TOTAL'!L92,"")</f>
        <v/>
      </c>
      <c r="G63" s="157"/>
    </row>
    <row r="64" spans="2:8" ht="15.75" x14ac:dyDescent="0.2">
      <c r="B64" s="156"/>
      <c r="C64" s="119"/>
      <c r="D64" s="119"/>
      <c r="E64" s="119"/>
      <c r="F64" s="119"/>
      <c r="G64" s="157"/>
    </row>
    <row r="65" spans="2:7" ht="15.75" x14ac:dyDescent="0.2">
      <c r="B65" s="156"/>
      <c r="C65" s="337" t="s">
        <v>128</v>
      </c>
      <c r="D65" s="119"/>
      <c r="E65" s="119"/>
      <c r="F65" s="119"/>
      <c r="G65" s="157"/>
    </row>
    <row r="66" spans="2:7" ht="15.75" x14ac:dyDescent="0.2">
      <c r="B66" s="161"/>
      <c r="C66" s="162"/>
      <c r="D66" s="162"/>
      <c r="E66" s="162"/>
      <c r="F66" s="162"/>
      <c r="G66" s="163"/>
    </row>
  </sheetData>
  <sheetProtection algorithmName="SHA-512" hashValue="7OQINfYip43SEkijQiRX2s7xkWP+plQbjkRe5GO5EUj/fS5oayDF/04rKX+BJ7BdAaiMIKKotz+FAk99KGJCDw==" saltValue="vgFOqqYZFk/Gpzq/nmixyg==" spinCount="100000" sheet="1" objects="1" scenarios="1"/>
  <mergeCells count="51">
    <mergeCell ref="C3:F3"/>
    <mergeCell ref="C6:F6"/>
    <mergeCell ref="C7:E7"/>
    <mergeCell ref="C8:E8"/>
    <mergeCell ref="C9:E9"/>
    <mergeCell ref="C11:E11"/>
    <mergeCell ref="C13:F13"/>
    <mergeCell ref="C14:E14"/>
    <mergeCell ref="C15:E15"/>
    <mergeCell ref="C16:E16"/>
    <mergeCell ref="C17:E17"/>
    <mergeCell ref="C18:E18"/>
    <mergeCell ref="C19:E19"/>
    <mergeCell ref="C20:E20"/>
    <mergeCell ref="C22:F22"/>
    <mergeCell ref="C23:E23"/>
    <mergeCell ref="C25:D25"/>
    <mergeCell ref="C26:D26"/>
    <mergeCell ref="C27:D27"/>
    <mergeCell ref="C28:D28"/>
    <mergeCell ref="C29:D29"/>
    <mergeCell ref="C30:D30"/>
    <mergeCell ref="C31:D31"/>
    <mergeCell ref="C32:D32"/>
    <mergeCell ref="C33:D33"/>
    <mergeCell ref="C38:D38"/>
    <mergeCell ref="C39:D39"/>
    <mergeCell ref="C40:D40"/>
    <mergeCell ref="C47:D47"/>
    <mergeCell ref="C41:D41"/>
    <mergeCell ref="C42:D42"/>
    <mergeCell ref="C43:D43"/>
    <mergeCell ref="C44:D44"/>
    <mergeCell ref="C45:D45"/>
    <mergeCell ref="C46:D46"/>
    <mergeCell ref="C10:E10"/>
    <mergeCell ref="C54:E54"/>
    <mergeCell ref="C55:E55"/>
    <mergeCell ref="C60:E60"/>
    <mergeCell ref="C52:E52"/>
    <mergeCell ref="C53:E53"/>
    <mergeCell ref="C56:E56"/>
    <mergeCell ref="C57:E57"/>
    <mergeCell ref="C58:E58"/>
    <mergeCell ref="C59:E59"/>
    <mergeCell ref="C34:D34"/>
    <mergeCell ref="C35:D35"/>
    <mergeCell ref="C48:D48"/>
    <mergeCell ref="C49:D49"/>
    <mergeCell ref="C51:F51"/>
    <mergeCell ref="C37:D37"/>
  </mergeCells>
  <dataValidations count="1">
    <dataValidation type="list" allowBlank="1" showInputMessage="1" showErrorMessage="1" prompt="Obligatorio introducir datos" sqref="F23">
      <formula1>$T$4:$T$5</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39997558519241921"/>
  </sheetPr>
  <dimension ref="A1:Z429"/>
  <sheetViews>
    <sheetView workbookViewId="0">
      <selection activeCell="B2" sqref="B2:J4"/>
    </sheetView>
  </sheetViews>
  <sheetFormatPr baseColWidth="10" defaultColWidth="11.42578125" defaultRowHeight="12.75" x14ac:dyDescent="0.2"/>
  <cols>
    <col min="1" max="1" width="3" style="19" customWidth="1"/>
    <col min="2" max="2" width="4" style="19" customWidth="1"/>
    <col min="3" max="3" width="60.5703125" style="19" customWidth="1"/>
    <col min="4" max="4" width="33.140625" style="19" customWidth="1"/>
    <col min="5" max="6" width="11.42578125" style="19" customWidth="1"/>
    <col min="7" max="7" width="4.7109375" style="19" customWidth="1"/>
    <col min="8" max="8" width="14.42578125" style="19" customWidth="1"/>
    <col min="9" max="9" width="11.42578125" style="19"/>
    <col min="10" max="10" width="4.28515625" style="19" customWidth="1"/>
    <col min="11" max="11" width="31.85546875" style="19" bestFit="1" customWidth="1"/>
    <col min="12" max="16384" width="11.42578125" style="19"/>
  </cols>
  <sheetData>
    <row r="1" spans="1:26" s="1" customFormat="1" x14ac:dyDescent="0.2"/>
    <row r="2" spans="1:26" ht="12.95" customHeight="1" x14ac:dyDescent="0.2">
      <c r="A2" s="17"/>
      <c r="B2" s="493" t="s">
        <v>251</v>
      </c>
      <c r="C2" s="493"/>
      <c r="D2" s="493"/>
      <c r="E2" s="493"/>
      <c r="F2" s="493"/>
      <c r="G2" s="493"/>
      <c r="H2" s="493"/>
      <c r="I2" s="493"/>
      <c r="J2" s="493"/>
      <c r="K2" s="18"/>
      <c r="L2" s="1"/>
      <c r="M2" s="1"/>
      <c r="N2" s="1"/>
      <c r="O2" s="1"/>
      <c r="P2" s="1"/>
      <c r="Q2" s="1"/>
      <c r="R2" s="1"/>
      <c r="S2" s="1"/>
      <c r="T2" s="1"/>
      <c r="U2" s="1"/>
      <c r="V2" s="1"/>
      <c r="W2" s="1"/>
      <c r="X2" s="1"/>
      <c r="Y2" s="1"/>
      <c r="Z2" s="1"/>
    </row>
    <row r="3" spans="1:26" ht="12.95" customHeight="1" x14ac:dyDescent="0.2">
      <c r="A3" s="1"/>
      <c r="B3" s="493"/>
      <c r="C3" s="493"/>
      <c r="D3" s="493"/>
      <c r="E3" s="493"/>
      <c r="F3" s="493"/>
      <c r="G3" s="493"/>
      <c r="H3" s="493"/>
      <c r="I3" s="493"/>
      <c r="J3" s="493"/>
      <c r="K3" s="18"/>
      <c r="L3" s="1"/>
      <c r="M3" s="1"/>
      <c r="N3" s="1"/>
      <c r="O3" s="1"/>
      <c r="P3" s="1"/>
      <c r="Q3" s="1"/>
      <c r="R3" s="1"/>
      <c r="S3" s="1"/>
      <c r="T3" s="1"/>
      <c r="U3" s="1"/>
      <c r="V3" s="1"/>
      <c r="W3" s="1"/>
      <c r="X3" s="1"/>
      <c r="Y3" s="1"/>
      <c r="Z3" s="1"/>
    </row>
    <row r="4" spans="1:26" ht="12.95" customHeight="1" x14ac:dyDescent="0.2">
      <c r="A4" s="1"/>
      <c r="B4" s="493"/>
      <c r="C4" s="493"/>
      <c r="D4" s="493"/>
      <c r="E4" s="493"/>
      <c r="F4" s="493"/>
      <c r="G4" s="493"/>
      <c r="H4" s="493"/>
      <c r="I4" s="493"/>
      <c r="J4" s="493"/>
      <c r="K4" s="18"/>
      <c r="L4" s="1"/>
      <c r="M4" s="1"/>
      <c r="N4" s="1"/>
      <c r="O4" s="1"/>
      <c r="P4" s="1"/>
      <c r="Q4" s="1"/>
      <c r="R4" s="1"/>
      <c r="S4" s="1"/>
      <c r="T4" s="1"/>
      <c r="U4" s="1"/>
      <c r="V4" s="1"/>
      <c r="W4" s="1"/>
      <c r="X4" s="1"/>
      <c r="Y4" s="1"/>
      <c r="Z4" s="1"/>
    </row>
    <row r="5" spans="1:26" s="22" customFormat="1" ht="15" customHeight="1" thickBot="1" x14ac:dyDescent="0.25">
      <c r="A5" s="20"/>
      <c r="B5" s="18"/>
      <c r="C5" s="18"/>
      <c r="D5" s="18"/>
      <c r="E5" s="18"/>
      <c r="F5" s="18"/>
      <c r="G5" s="21"/>
      <c r="H5" s="21"/>
      <c r="I5" s="21"/>
      <c r="J5" s="21"/>
      <c r="K5" s="18"/>
    </row>
    <row r="6" spans="1:26" s="28" customFormat="1" ht="15" customHeight="1" x14ac:dyDescent="0.2">
      <c r="A6" s="23"/>
      <c r="B6" s="24"/>
      <c r="C6" s="25"/>
      <c r="D6" s="25"/>
      <c r="E6" s="25"/>
      <c r="F6" s="25"/>
      <c r="G6" s="26"/>
      <c r="H6" s="26"/>
      <c r="I6" s="26"/>
      <c r="J6" s="27"/>
      <c r="K6" s="22"/>
      <c r="L6" s="22"/>
      <c r="M6" s="22"/>
      <c r="N6" s="22"/>
      <c r="O6" s="22"/>
      <c r="P6" s="22"/>
      <c r="Q6" s="22"/>
      <c r="R6" s="22"/>
      <c r="S6" s="22"/>
      <c r="T6" s="22"/>
      <c r="U6" s="22"/>
      <c r="V6" s="22"/>
      <c r="W6" s="22"/>
      <c r="X6" s="22"/>
      <c r="Y6" s="22"/>
      <c r="Z6" s="22"/>
    </row>
    <row r="7" spans="1:26" s="28" customFormat="1" ht="16.5" customHeight="1" x14ac:dyDescent="0.2">
      <c r="A7" s="23"/>
      <c r="B7" s="29"/>
      <c r="C7" s="30"/>
      <c r="D7" s="30"/>
      <c r="E7" s="31"/>
      <c r="F7" s="31"/>
      <c r="G7" s="30"/>
      <c r="H7" s="557" t="s">
        <v>11</v>
      </c>
      <c r="I7" s="558"/>
      <c r="J7" s="32"/>
      <c r="K7" s="22"/>
      <c r="L7" s="22"/>
      <c r="M7" s="22"/>
      <c r="N7" s="22"/>
      <c r="O7" s="22"/>
      <c r="P7" s="22"/>
      <c r="Q7" s="22"/>
      <c r="R7" s="22"/>
      <c r="S7" s="22"/>
      <c r="T7" s="22"/>
      <c r="U7" s="22"/>
      <c r="V7" s="22"/>
      <c r="W7" s="22"/>
      <c r="X7" s="22"/>
      <c r="Y7" s="22"/>
      <c r="Z7" s="22"/>
    </row>
    <row r="8" spans="1:26" s="28" customFormat="1" ht="16.5" customHeight="1" x14ac:dyDescent="0.2">
      <c r="A8" s="23"/>
      <c r="B8" s="29"/>
      <c r="C8" s="30"/>
      <c r="D8" s="30"/>
      <c r="E8" s="31"/>
      <c r="F8" s="31"/>
      <c r="G8" s="30"/>
      <c r="H8" s="33" t="s">
        <v>23</v>
      </c>
      <c r="I8" s="33" t="s">
        <v>24</v>
      </c>
      <c r="J8" s="32"/>
      <c r="K8" s="22"/>
      <c r="L8" s="22"/>
      <c r="M8" s="22"/>
      <c r="N8" s="22"/>
      <c r="O8" s="22"/>
      <c r="P8" s="22"/>
      <c r="Q8" s="22"/>
      <c r="R8" s="22"/>
      <c r="S8" s="22"/>
      <c r="T8" s="22"/>
      <c r="U8" s="22"/>
      <c r="V8" s="22"/>
      <c r="W8" s="22"/>
      <c r="X8" s="22"/>
      <c r="Y8" s="22"/>
      <c r="Z8" s="22"/>
    </row>
    <row r="9" spans="1:26" s="38" customFormat="1" ht="20.100000000000001" customHeight="1" x14ac:dyDescent="0.2">
      <c r="A9" s="34"/>
      <c r="B9" s="35"/>
      <c r="C9" s="556" t="str">
        <f>'PRESUPUESTO TOTAL'!C17</f>
        <v>a. Gestión de películas</v>
      </c>
      <c r="D9" s="556"/>
      <c r="E9" s="556"/>
      <c r="F9" s="556"/>
      <c r="G9" s="556"/>
      <c r="H9" s="36">
        <f>' PTO. PERIODO SUBVENCIONABLE'!L18</f>
        <v>0</v>
      </c>
      <c r="I9" s="36">
        <f>' PTO. PERIODO SUBVENCIONABLE'!K18</f>
        <v>0</v>
      </c>
      <c r="J9" s="32"/>
      <c r="K9" s="37"/>
      <c r="L9" s="37"/>
      <c r="M9" s="37"/>
      <c r="N9" s="37"/>
      <c r="O9" s="37"/>
      <c r="P9" s="37"/>
      <c r="Q9" s="37"/>
      <c r="R9" s="37"/>
      <c r="S9" s="37"/>
      <c r="T9" s="37"/>
      <c r="U9" s="37"/>
      <c r="V9" s="37"/>
      <c r="W9" s="37"/>
      <c r="X9" s="37"/>
      <c r="Y9" s="37"/>
      <c r="Z9" s="37"/>
    </row>
    <row r="10" spans="1:26" s="38" customFormat="1" ht="20.100000000000001" customHeight="1" x14ac:dyDescent="0.2">
      <c r="A10" s="34"/>
      <c r="B10" s="35"/>
      <c r="C10" s="556" t="str">
        <f>'PRESUPUESTO TOTAL'!C24</f>
        <v>b. Edición de publicaciones</v>
      </c>
      <c r="D10" s="556"/>
      <c r="E10" s="556"/>
      <c r="F10" s="556"/>
      <c r="G10" s="556"/>
      <c r="H10" s="36">
        <f>' PTO. PERIODO SUBVENCIONABLE'!L25</f>
        <v>0</v>
      </c>
      <c r="I10" s="36">
        <f>' PTO. PERIODO SUBVENCIONABLE'!K25</f>
        <v>0</v>
      </c>
      <c r="J10" s="39"/>
      <c r="K10" s="37"/>
      <c r="L10" s="37"/>
      <c r="M10" s="37"/>
      <c r="N10" s="37"/>
      <c r="O10" s="37"/>
      <c r="P10" s="37"/>
      <c r="Q10" s="37"/>
      <c r="R10" s="37"/>
      <c r="S10" s="37"/>
      <c r="T10" s="37"/>
      <c r="U10" s="37"/>
      <c r="V10" s="37"/>
      <c r="W10" s="37"/>
      <c r="X10" s="37"/>
      <c r="Y10" s="37"/>
      <c r="Z10" s="37"/>
    </row>
    <row r="11" spans="1:26" s="38" customFormat="1" ht="20.100000000000001" customHeight="1" x14ac:dyDescent="0.2">
      <c r="A11" s="34"/>
      <c r="B11" s="35"/>
      <c r="C11" s="556" t="str">
        <f>'PRESUPUESTO TOTAL'!C28</f>
        <v>c. Comunicación y prensa</v>
      </c>
      <c r="D11" s="556"/>
      <c r="E11" s="556"/>
      <c r="F11" s="556"/>
      <c r="G11" s="556"/>
      <c r="H11" s="36">
        <f>' PTO. PERIODO SUBVENCIONABLE'!L29</f>
        <v>0</v>
      </c>
      <c r="I11" s="36">
        <f>' PTO. PERIODO SUBVENCIONABLE'!K29</f>
        <v>0</v>
      </c>
      <c r="J11" s="39"/>
      <c r="K11" s="37"/>
      <c r="L11" s="37"/>
      <c r="M11" s="37"/>
      <c r="N11" s="37"/>
      <c r="O11" s="37"/>
      <c r="P11" s="37"/>
      <c r="Q11" s="37"/>
      <c r="R11" s="37"/>
      <c r="S11" s="37"/>
      <c r="T11" s="37"/>
      <c r="U11" s="37"/>
      <c r="V11" s="37"/>
      <c r="W11" s="37"/>
      <c r="X11" s="37"/>
      <c r="Y11" s="37"/>
      <c r="Z11" s="37"/>
    </row>
    <row r="12" spans="1:26" s="38" customFormat="1" ht="20.100000000000001" customHeight="1" x14ac:dyDescent="0.2">
      <c r="A12" s="34"/>
      <c r="B12" s="35"/>
      <c r="C12" s="556" t="str">
        <f>'PRESUPUESTO TOTAL'!C33</f>
        <v>d. Publicidad y difusión</v>
      </c>
      <c r="D12" s="556"/>
      <c r="E12" s="556"/>
      <c r="F12" s="556"/>
      <c r="G12" s="556"/>
      <c r="H12" s="36">
        <f>' PTO. PERIODO SUBVENCIONABLE'!L34</f>
        <v>0</v>
      </c>
      <c r="I12" s="36">
        <f>' PTO. PERIODO SUBVENCIONABLE'!K34</f>
        <v>0</v>
      </c>
      <c r="J12" s="39"/>
      <c r="K12" s="37"/>
      <c r="L12" s="37"/>
      <c r="M12" s="37"/>
      <c r="N12" s="37"/>
      <c r="O12" s="37"/>
      <c r="P12" s="37"/>
      <c r="Q12" s="37"/>
      <c r="R12" s="37"/>
      <c r="S12" s="37"/>
      <c r="T12" s="37"/>
      <c r="U12" s="37"/>
      <c r="V12" s="37"/>
      <c r="W12" s="37"/>
      <c r="X12" s="37"/>
      <c r="Y12" s="37"/>
      <c r="Z12" s="37"/>
    </row>
    <row r="13" spans="1:26" s="38" customFormat="1" ht="20.100000000000001" customHeight="1" x14ac:dyDescent="0.2">
      <c r="B13" s="35"/>
      <c r="C13" s="556" t="str">
        <f>'PRESUPUESTO TOTAL'!C39</f>
        <v>e. Invitados (alojamiento, manutención, desplazamientos)</v>
      </c>
      <c r="D13" s="556"/>
      <c r="E13" s="556"/>
      <c r="F13" s="556"/>
      <c r="G13" s="556"/>
      <c r="H13" s="36">
        <f>' PTO. PERIODO SUBVENCIONABLE'!L40</f>
        <v>0</v>
      </c>
      <c r="I13" s="36">
        <f>' PTO. PERIODO SUBVENCIONABLE'!K40</f>
        <v>0</v>
      </c>
      <c r="J13" s="39"/>
      <c r="K13" s="37"/>
      <c r="M13" s="37"/>
      <c r="N13" s="37"/>
      <c r="O13" s="37"/>
      <c r="P13" s="37"/>
      <c r="Q13" s="37"/>
      <c r="R13" s="37"/>
      <c r="S13" s="37"/>
      <c r="T13" s="37"/>
      <c r="U13" s="37"/>
      <c r="V13" s="37"/>
      <c r="W13" s="37"/>
      <c r="X13" s="37"/>
      <c r="Y13" s="37"/>
      <c r="Z13" s="37"/>
    </row>
    <row r="14" spans="1:26" s="38" customFormat="1" ht="16.5" customHeight="1" x14ac:dyDescent="0.2">
      <c r="A14" s="34"/>
      <c r="B14" s="35"/>
      <c r="C14" s="556" t="str">
        <f>'PRESUPUESTO TOTAL'!C45</f>
        <v>f. Gastos vinculados a actividades online y procesos de digitalización</v>
      </c>
      <c r="D14" s="556"/>
      <c r="E14" s="556"/>
      <c r="F14" s="556"/>
      <c r="G14" s="556"/>
      <c r="H14" s="36">
        <f>' PTO. PERIODO SUBVENCIONABLE'!L46</f>
        <v>0</v>
      </c>
      <c r="I14" s="36">
        <f>' PTO. PERIODO SUBVENCIONABLE'!K46</f>
        <v>0</v>
      </c>
      <c r="J14" s="39"/>
      <c r="K14" s="37"/>
      <c r="L14" s="37"/>
      <c r="M14" s="37"/>
      <c r="N14" s="37"/>
      <c r="O14" s="37"/>
      <c r="P14" s="37"/>
      <c r="Q14" s="37"/>
      <c r="R14" s="37"/>
      <c r="S14" s="37"/>
      <c r="T14" s="37"/>
      <c r="U14" s="37"/>
      <c r="V14" s="37"/>
      <c r="W14" s="37"/>
      <c r="X14" s="37"/>
      <c r="Y14" s="37"/>
      <c r="Z14" s="37"/>
    </row>
    <row r="15" spans="1:26" s="38" customFormat="1" ht="20.100000000000001" customHeight="1" x14ac:dyDescent="0.2">
      <c r="A15" s="34"/>
      <c r="B15" s="35"/>
      <c r="C15" s="556" t="str">
        <f>'PRESUPUESTO TOTAL'!C51</f>
        <v>g. Gastos vinculados a la sostenibilidad y la conciliación</v>
      </c>
      <c r="D15" s="556"/>
      <c r="E15" s="556"/>
      <c r="F15" s="556"/>
      <c r="G15" s="556"/>
      <c r="H15" s="36">
        <f>' PTO. PERIODO SUBVENCIONABLE'!L52</f>
        <v>0</v>
      </c>
      <c r="I15" s="36">
        <f>' PTO. PERIODO SUBVENCIONABLE'!K52</f>
        <v>0</v>
      </c>
      <c r="J15" s="39"/>
      <c r="K15" s="37"/>
      <c r="L15" s="37"/>
      <c r="M15" s="37"/>
      <c r="N15" s="37"/>
      <c r="O15" s="37"/>
      <c r="P15" s="37"/>
      <c r="Q15" s="37"/>
      <c r="R15" s="37"/>
      <c r="S15" s="37"/>
      <c r="T15" s="37"/>
      <c r="U15" s="37"/>
      <c r="V15" s="37"/>
      <c r="W15" s="37"/>
      <c r="X15" s="37"/>
      <c r="Y15" s="37"/>
      <c r="Z15" s="37"/>
    </row>
    <row r="16" spans="1:26" s="38" customFormat="1" ht="20.100000000000001" customHeight="1" thickBot="1" x14ac:dyDescent="0.25">
      <c r="A16" s="34"/>
      <c r="B16" s="35"/>
      <c r="C16" s="556" t="str">
        <f>'PRESUPUESTO TOTAL'!C60</f>
        <v>h. Gastos de contratación de medios externos</v>
      </c>
      <c r="D16" s="556"/>
      <c r="E16" s="556"/>
      <c r="F16" s="556"/>
      <c r="G16" s="556"/>
      <c r="H16" s="36">
        <f>' PTO. PERIODO SUBVENCIONABLE'!L61</f>
        <v>0</v>
      </c>
      <c r="I16" s="36">
        <f>' PTO. PERIODO SUBVENCIONABLE'!K61</f>
        <v>0</v>
      </c>
      <c r="J16" s="39"/>
      <c r="K16" s="37"/>
      <c r="L16" s="37"/>
      <c r="M16" s="37"/>
      <c r="N16" s="37"/>
      <c r="O16" s="37"/>
      <c r="P16" s="37"/>
      <c r="Q16" s="37"/>
      <c r="R16" s="37"/>
      <c r="S16" s="37"/>
      <c r="T16" s="37"/>
      <c r="U16" s="37"/>
      <c r="V16" s="37"/>
      <c r="W16" s="37"/>
      <c r="X16" s="37"/>
      <c r="Y16" s="37"/>
      <c r="Z16" s="37"/>
    </row>
    <row r="17" spans="1:26" s="38" customFormat="1" ht="20.100000000000001" customHeight="1" thickBot="1" x14ac:dyDescent="0.25">
      <c r="A17" s="34"/>
      <c r="B17" s="40"/>
      <c r="C17" s="554" t="s">
        <v>33</v>
      </c>
      <c r="D17" s="554"/>
      <c r="E17" s="554"/>
      <c r="F17" s="554"/>
      <c r="G17" s="41"/>
      <c r="H17" s="42">
        <f>SUM(H9:H16)</f>
        <v>0</v>
      </c>
      <c r="I17" s="43">
        <f>SUM(I9:I16)</f>
        <v>0</v>
      </c>
      <c r="J17" s="39"/>
      <c r="K17" s="37"/>
      <c r="L17" s="37"/>
      <c r="M17" s="37"/>
      <c r="N17" s="37"/>
      <c r="O17" s="37"/>
      <c r="P17" s="37"/>
      <c r="Q17" s="37"/>
      <c r="R17" s="37"/>
      <c r="S17" s="37"/>
      <c r="T17" s="37"/>
      <c r="U17" s="37"/>
      <c r="V17" s="37"/>
      <c r="W17" s="37"/>
      <c r="X17" s="37"/>
      <c r="Y17" s="37"/>
      <c r="Z17" s="37"/>
    </row>
    <row r="18" spans="1:26" s="38" customFormat="1" ht="20.100000000000001" customHeight="1" x14ac:dyDescent="0.2">
      <c r="A18" s="34"/>
      <c r="B18" s="35"/>
      <c r="C18" s="44" t="str">
        <f>'PRESUPUESTO TOTAL'!C68</f>
        <v>j. Costes salariales y seguridad social de personal asalariado.</v>
      </c>
      <c r="D18" s="45" t="s">
        <v>34</v>
      </c>
      <c r="E18" s="46" t="str">
        <f>IF(H18&gt;0.2*$H$17,"Límite superado","")</f>
        <v/>
      </c>
      <c r="F18" s="47"/>
      <c r="G18" s="48"/>
      <c r="H18" s="49">
        <f>'GASTOS SALARIALES Y DE SS'!K27</f>
        <v>0</v>
      </c>
      <c r="I18" s="49">
        <f>'GASTOS SALARIALES Y DE SS'!L27</f>
        <v>0</v>
      </c>
      <c r="J18" s="39"/>
      <c r="K18" s="37"/>
      <c r="L18" s="37"/>
      <c r="M18" s="37"/>
      <c r="N18" s="37"/>
      <c r="O18" s="37"/>
      <c r="P18" s="37"/>
      <c r="Q18" s="37"/>
      <c r="R18" s="37"/>
      <c r="S18" s="37"/>
      <c r="T18" s="37"/>
      <c r="U18" s="37"/>
      <c r="V18" s="37"/>
      <c r="W18" s="37"/>
      <c r="X18" s="37"/>
      <c r="Y18" s="37"/>
      <c r="Z18" s="37"/>
    </row>
    <row r="19" spans="1:26" s="38" customFormat="1" ht="20.100000000000001" customHeight="1" x14ac:dyDescent="0.2">
      <c r="A19" s="34"/>
      <c r="B19" s="35"/>
      <c r="C19" s="44" t="str">
        <f>'PRESUPUESTO TOTAL'!C64</f>
        <v>i. Gastos generales</v>
      </c>
      <c r="D19" s="45" t="s">
        <v>129</v>
      </c>
      <c r="E19" s="46" t="str">
        <f>IF(H19&gt;0.05*$H$17,"Límite superado","")</f>
        <v/>
      </c>
      <c r="F19" s="47"/>
      <c r="G19" s="48"/>
      <c r="H19" s="36">
        <f>' PTO. PERIODO SUBVENCIONABLE'!L65</f>
        <v>0</v>
      </c>
      <c r="I19" s="36">
        <f>' PTO. PERIODO SUBVENCIONABLE'!K65</f>
        <v>0</v>
      </c>
      <c r="J19" s="39"/>
      <c r="K19" s="37"/>
      <c r="L19" s="37"/>
      <c r="M19" s="37"/>
      <c r="N19" s="37"/>
      <c r="O19" s="37"/>
      <c r="P19" s="37"/>
      <c r="Q19" s="37"/>
      <c r="R19" s="37"/>
      <c r="S19" s="37"/>
      <c r="T19" s="37"/>
      <c r="U19" s="37"/>
      <c r="V19" s="37"/>
      <c r="W19" s="37"/>
      <c r="X19" s="37"/>
      <c r="Y19" s="37"/>
      <c r="Z19" s="37"/>
    </row>
    <row r="20" spans="1:26" s="38" customFormat="1" ht="20.100000000000001" customHeight="1" x14ac:dyDescent="0.2">
      <c r="A20" s="34"/>
      <c r="B20" s="35"/>
      <c r="C20" s="44" t="str">
        <f>'PRESUPUESTO TOTAL'!C73</f>
        <v>k. Intereses financieros y gastos de negociación</v>
      </c>
      <c r="D20" s="45" t="s">
        <v>34</v>
      </c>
      <c r="E20" s="46" t="str">
        <f>IF(H20&gt;0.2*$H$17,"Límite superado","")</f>
        <v/>
      </c>
      <c r="F20" s="47"/>
      <c r="G20" s="48"/>
      <c r="H20" s="36">
        <f>' PTO. PERIODO SUBVENCIONABLE'!L73</f>
        <v>0</v>
      </c>
      <c r="I20" s="36">
        <f>' PTO. PERIODO SUBVENCIONABLE'!K73</f>
        <v>0</v>
      </c>
      <c r="J20" s="39"/>
      <c r="K20" s="37"/>
      <c r="L20" s="37"/>
      <c r="M20" s="37"/>
      <c r="N20" s="37"/>
      <c r="O20" s="37"/>
      <c r="P20" s="37"/>
      <c r="Q20" s="37"/>
      <c r="R20" s="37"/>
      <c r="S20" s="37"/>
      <c r="T20" s="37"/>
      <c r="U20" s="37"/>
      <c r="V20" s="37"/>
      <c r="W20" s="37"/>
      <c r="X20" s="37"/>
      <c r="Y20" s="37"/>
      <c r="Z20" s="37"/>
    </row>
    <row r="21" spans="1:26" s="38" customFormat="1" ht="20.100000000000001" customHeight="1" x14ac:dyDescent="0.2">
      <c r="A21" s="34"/>
      <c r="B21" s="35"/>
      <c r="C21" s="351"/>
      <c r="D21" s="352"/>
      <c r="E21" s="51"/>
      <c r="F21" s="52"/>
      <c r="G21" s="53"/>
      <c r="H21" s="54"/>
      <c r="I21" s="54"/>
      <c r="J21" s="39"/>
      <c r="K21" s="37"/>
      <c r="L21" s="37"/>
      <c r="M21" s="37"/>
      <c r="N21" s="37"/>
      <c r="O21" s="37"/>
      <c r="P21" s="37"/>
      <c r="Q21" s="37"/>
      <c r="R21" s="37"/>
      <c r="S21" s="37"/>
      <c r="T21" s="37"/>
      <c r="U21" s="37"/>
      <c r="V21" s="37"/>
      <c r="W21" s="37"/>
      <c r="X21" s="37"/>
      <c r="Y21" s="37"/>
      <c r="Z21" s="37"/>
    </row>
    <row r="22" spans="1:26" s="38" customFormat="1" ht="20.100000000000001" customHeight="1" x14ac:dyDescent="0.2">
      <c r="A22" s="34"/>
      <c r="B22" s="35"/>
      <c r="C22" s="351" t="s">
        <v>35</v>
      </c>
      <c r="D22" s="352"/>
      <c r="E22" s="51"/>
      <c r="F22" s="52"/>
      <c r="G22" s="53"/>
      <c r="H22" s="54"/>
      <c r="I22" s="54"/>
      <c r="J22" s="39"/>
      <c r="K22" s="37"/>
      <c r="L22" s="37"/>
      <c r="M22" s="37"/>
      <c r="N22" s="37"/>
      <c r="O22" s="37"/>
      <c r="P22" s="37"/>
      <c r="Q22" s="37"/>
      <c r="R22" s="37"/>
      <c r="S22" s="37"/>
      <c r="T22" s="37"/>
      <c r="U22" s="37"/>
      <c r="V22" s="37"/>
      <c r="W22" s="37"/>
      <c r="X22" s="37"/>
      <c r="Y22" s="37"/>
      <c r="Z22" s="37"/>
    </row>
    <row r="23" spans="1:26" s="38" customFormat="1" ht="20.100000000000001" customHeight="1" x14ac:dyDescent="0.2">
      <c r="A23" s="34"/>
      <c r="B23" s="35"/>
      <c r="C23" s="44" t="str">
        <f>C18</f>
        <v>j. Costes salariales y seguridad social de personal asalariado.</v>
      </c>
      <c r="D23" s="55" t="str">
        <f>IF(E18="","","Importe máximo aceptado")</f>
        <v/>
      </c>
      <c r="E23" s="56">
        <f>IF(E18="",H17+H18,H17+H23)</f>
        <v>0</v>
      </c>
      <c r="F23" s="56">
        <f>IF(I23="",I17+I18,I17+I23)</f>
        <v>0</v>
      </c>
      <c r="G23" s="48"/>
      <c r="H23" s="36" t="str">
        <f>IF(E18="","",0.2*$H$17)</f>
        <v/>
      </c>
      <c r="I23" s="36" t="str">
        <f>IF(I18&gt;H23,H23,"")</f>
        <v/>
      </c>
      <c r="J23" s="39"/>
      <c r="K23" s="37"/>
      <c r="L23" s="37"/>
      <c r="M23" s="37"/>
      <c r="N23" s="37"/>
      <c r="O23" s="37"/>
      <c r="P23" s="37"/>
      <c r="Q23" s="37"/>
      <c r="R23" s="37"/>
      <c r="S23" s="37"/>
      <c r="T23" s="37"/>
      <c r="U23" s="37"/>
      <c r="V23" s="37"/>
      <c r="W23" s="37"/>
      <c r="X23" s="37"/>
      <c r="Y23" s="37"/>
      <c r="Z23" s="37"/>
    </row>
    <row r="24" spans="1:26" s="38" customFormat="1" ht="20.100000000000001" customHeight="1" x14ac:dyDescent="0.2">
      <c r="A24" s="34"/>
      <c r="B24" s="35"/>
      <c r="C24" s="44" t="str">
        <f>C19</f>
        <v>i. Gastos generales</v>
      </c>
      <c r="D24" s="55" t="str">
        <f>IF(E19="","","Importe máximo aceptado")</f>
        <v/>
      </c>
      <c r="E24" s="56">
        <f>IF(E19="",E23+H19,E23+H24)</f>
        <v>0</v>
      </c>
      <c r="F24" s="56">
        <f>IF(I24="",F23+I19,F23+I24)</f>
        <v>0</v>
      </c>
      <c r="G24" s="48"/>
      <c r="H24" s="36" t="str">
        <f>IF(E19="","",0.05*$H$17)</f>
        <v/>
      </c>
      <c r="I24" s="36" t="str">
        <f>IF(I19&gt;H24,H24,"")</f>
        <v/>
      </c>
      <c r="J24" s="39"/>
      <c r="K24" s="37"/>
      <c r="L24" s="37"/>
      <c r="M24" s="37"/>
      <c r="N24" s="37"/>
      <c r="O24" s="37"/>
      <c r="P24" s="37"/>
      <c r="Q24" s="37"/>
      <c r="R24" s="37"/>
      <c r="S24" s="37"/>
      <c r="T24" s="37"/>
      <c r="U24" s="37"/>
      <c r="V24" s="37"/>
      <c r="W24" s="37"/>
      <c r="X24" s="37"/>
      <c r="Y24" s="37"/>
      <c r="Z24" s="37"/>
    </row>
    <row r="25" spans="1:26" s="38" customFormat="1" ht="20.100000000000001" customHeight="1" x14ac:dyDescent="0.2">
      <c r="A25" s="34"/>
      <c r="B25" s="35"/>
      <c r="C25" s="44" t="str">
        <f>C20</f>
        <v>k. Intereses financieros y gastos de negociación</v>
      </c>
      <c r="D25" s="55" t="str">
        <f>IF(E20="","","Importe máximo aceptado")</f>
        <v/>
      </c>
      <c r="E25" s="175">
        <f>IF(E20="",E24+H20,E24+H25)</f>
        <v>0</v>
      </c>
      <c r="F25" s="56">
        <f>IF(I25="",F24+I20,F24+I25)</f>
        <v>0</v>
      </c>
      <c r="G25" s="48"/>
      <c r="H25" s="36" t="str">
        <f>IF(E20="","",0.2*$H$17)</f>
        <v/>
      </c>
      <c r="I25" s="36" t="str">
        <f>IF(I20&gt;H25,H25,"")</f>
        <v/>
      </c>
      <c r="J25" s="39"/>
      <c r="K25" s="37"/>
      <c r="L25" s="37"/>
      <c r="M25" s="37"/>
      <c r="N25" s="37"/>
      <c r="O25" s="37"/>
      <c r="P25" s="37"/>
      <c r="Q25" s="37"/>
      <c r="R25" s="37"/>
      <c r="S25" s="37"/>
      <c r="T25" s="37"/>
      <c r="U25" s="37"/>
      <c r="V25" s="37"/>
      <c r="W25" s="37"/>
      <c r="X25" s="37"/>
      <c r="Y25" s="37"/>
      <c r="Z25" s="37"/>
    </row>
    <row r="26" spans="1:26" s="38" customFormat="1" ht="20.100000000000001" customHeight="1" x14ac:dyDescent="0.2">
      <c r="A26" s="34"/>
      <c r="B26" s="40"/>
      <c r="C26" s="554" t="s">
        <v>32</v>
      </c>
      <c r="D26" s="554"/>
      <c r="E26" s="554"/>
      <c r="F26" s="554"/>
      <c r="G26" s="41"/>
      <c r="H26" s="57">
        <f>E25</f>
        <v>0</v>
      </c>
      <c r="I26" s="57">
        <f>F25</f>
        <v>0</v>
      </c>
      <c r="J26" s="39"/>
      <c r="K26" s="37"/>
      <c r="L26" s="37"/>
      <c r="M26" s="37"/>
      <c r="N26" s="37"/>
      <c r="O26" s="37"/>
      <c r="P26" s="37"/>
      <c r="Q26" s="37"/>
      <c r="R26" s="37"/>
      <c r="S26" s="37"/>
      <c r="T26" s="37"/>
      <c r="U26" s="37"/>
      <c r="V26" s="37"/>
      <c r="W26" s="37"/>
      <c r="X26" s="37"/>
      <c r="Y26" s="37"/>
      <c r="Z26" s="37"/>
    </row>
    <row r="27" spans="1:26" s="38" customFormat="1" ht="20.100000000000001" customHeight="1" x14ac:dyDescent="0.2">
      <c r="A27" s="34"/>
      <c r="B27" s="35"/>
      <c r="C27" s="351"/>
      <c r="D27" s="58"/>
      <c r="E27" s="59"/>
      <c r="F27" s="59"/>
      <c r="G27" s="53"/>
      <c r="H27" s="54"/>
      <c r="I27" s="54"/>
      <c r="J27" s="39"/>
      <c r="K27" s="37"/>
      <c r="L27" s="37"/>
      <c r="M27" s="37"/>
      <c r="N27" s="37"/>
      <c r="O27" s="37"/>
      <c r="P27" s="37"/>
      <c r="Q27" s="37"/>
      <c r="R27" s="37"/>
      <c r="S27" s="37"/>
      <c r="T27" s="37"/>
      <c r="U27" s="37"/>
      <c r="V27" s="37"/>
      <c r="W27" s="37"/>
      <c r="X27" s="37"/>
      <c r="Y27" s="37"/>
      <c r="Z27" s="37"/>
    </row>
    <row r="28" spans="1:26" s="65" customFormat="1" ht="15.95" customHeight="1" thickBot="1" x14ac:dyDescent="0.25">
      <c r="A28" s="60"/>
      <c r="B28" s="61"/>
      <c r="C28" s="62"/>
      <c r="D28" s="62"/>
      <c r="E28" s="62"/>
      <c r="F28" s="62"/>
      <c r="G28" s="555"/>
      <c r="H28" s="555"/>
      <c r="I28" s="353"/>
      <c r="J28" s="63"/>
      <c r="K28" s="64"/>
      <c r="L28" s="64"/>
      <c r="M28" s="64"/>
      <c r="N28" s="64"/>
      <c r="O28" s="64"/>
      <c r="P28" s="64"/>
      <c r="Q28" s="64"/>
      <c r="R28" s="64"/>
      <c r="S28" s="64"/>
      <c r="T28" s="64"/>
      <c r="U28" s="64"/>
      <c r="V28" s="64"/>
      <c r="W28" s="64"/>
      <c r="X28" s="64"/>
      <c r="Y28" s="64"/>
      <c r="Z28" s="64"/>
    </row>
    <row r="29" spans="1:26" s="68" customFormat="1" ht="14.1" customHeight="1" x14ac:dyDescent="0.2">
      <c r="A29" s="60"/>
      <c r="B29" s="66"/>
      <c r="C29" s="66"/>
      <c r="D29" s="66"/>
      <c r="E29" s="66"/>
      <c r="F29" s="66"/>
      <c r="G29" s="67"/>
      <c r="H29" s="66"/>
      <c r="I29" s="66"/>
      <c r="K29" s="64"/>
      <c r="L29" s="64"/>
      <c r="M29" s="64"/>
      <c r="N29" s="64"/>
      <c r="O29" s="64"/>
      <c r="P29" s="64"/>
      <c r="Q29" s="64"/>
      <c r="R29" s="64"/>
      <c r="S29" s="64"/>
      <c r="T29" s="64"/>
      <c r="U29" s="64"/>
      <c r="V29" s="64"/>
      <c r="W29" s="64"/>
      <c r="X29" s="64"/>
      <c r="Y29" s="64"/>
      <c r="Z29" s="64"/>
    </row>
    <row r="30" spans="1:26" s="18" customFormat="1" ht="21.95" customHeight="1" x14ac:dyDescent="0.2">
      <c r="A30" s="69"/>
      <c r="C30" s="487"/>
      <c r="D30" s="487"/>
      <c r="H30" s="70"/>
      <c r="I30" s="70"/>
      <c r="J30" s="66"/>
    </row>
    <row r="31" spans="1:26" s="18" customFormat="1" ht="13.5" customHeight="1" x14ac:dyDescent="0.2">
      <c r="A31" s="69"/>
      <c r="C31" s="350"/>
      <c r="D31" s="350"/>
    </row>
    <row r="32" spans="1:26" s="22" customFormat="1" ht="6" customHeight="1" x14ac:dyDescent="0.2">
      <c r="A32" s="71"/>
      <c r="B32" s="18"/>
      <c r="C32" s="18"/>
      <c r="D32" s="18"/>
      <c r="E32" s="18"/>
      <c r="F32" s="18"/>
      <c r="G32" s="18"/>
      <c r="H32" s="18"/>
      <c r="I32" s="18"/>
    </row>
    <row r="33" spans="1:9" s="37" customFormat="1" ht="19.5" customHeight="1" x14ac:dyDescent="0.2">
      <c r="A33" s="34"/>
      <c r="B33" s="72"/>
      <c r="C33" s="73"/>
      <c r="D33" s="73"/>
      <c r="E33" s="72"/>
      <c r="F33" s="72"/>
      <c r="G33" s="72"/>
      <c r="H33" s="72"/>
      <c r="I33" s="72"/>
    </row>
    <row r="34" spans="1:9" s="64" customFormat="1" ht="6" customHeight="1" x14ac:dyDescent="0.2">
      <c r="A34" s="69"/>
      <c r="B34" s="66"/>
      <c r="C34" s="66"/>
      <c r="D34" s="66"/>
      <c r="E34" s="66"/>
      <c r="F34" s="66"/>
      <c r="G34" s="66"/>
      <c r="H34" s="66"/>
      <c r="I34" s="66"/>
    </row>
    <row r="35" spans="1:9" s="1" customFormat="1" x14ac:dyDescent="0.2"/>
    <row r="36" spans="1:9" s="1" customFormat="1" x14ac:dyDescent="0.2"/>
    <row r="37" spans="1:9" s="1" customFormat="1" x14ac:dyDescent="0.2"/>
    <row r="38" spans="1:9" s="1" customFormat="1" x14ac:dyDescent="0.2"/>
    <row r="39" spans="1:9" s="1" customFormat="1" x14ac:dyDescent="0.2"/>
    <row r="40" spans="1:9" s="1" customFormat="1" x14ac:dyDescent="0.2"/>
    <row r="41" spans="1:9" s="1" customFormat="1" x14ac:dyDescent="0.2"/>
    <row r="42" spans="1:9" s="1" customFormat="1" x14ac:dyDescent="0.2"/>
    <row r="43" spans="1:9" s="1" customFormat="1" x14ac:dyDescent="0.2"/>
    <row r="44" spans="1:9" s="1" customFormat="1" x14ac:dyDescent="0.2"/>
    <row r="45" spans="1:9" s="1" customFormat="1" x14ac:dyDescent="0.2"/>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pans="7:7" s="1" customFormat="1" x14ac:dyDescent="0.2"/>
    <row r="114" spans="7:7" s="1" customFormat="1" x14ac:dyDescent="0.2"/>
    <row r="115" spans="7:7" s="1" customFormat="1" x14ac:dyDescent="0.2"/>
    <row r="116" spans="7:7" s="1" customFormat="1" x14ac:dyDescent="0.2"/>
    <row r="117" spans="7:7" s="1" customFormat="1" x14ac:dyDescent="0.2"/>
    <row r="118" spans="7:7" s="1" customFormat="1" x14ac:dyDescent="0.2"/>
    <row r="119" spans="7:7" s="1" customFormat="1" x14ac:dyDescent="0.2"/>
    <row r="120" spans="7:7" s="1" customFormat="1" x14ac:dyDescent="0.2"/>
    <row r="121" spans="7:7" s="1" customFormat="1" x14ac:dyDescent="0.2"/>
    <row r="122" spans="7:7" s="1" customFormat="1" x14ac:dyDescent="0.2"/>
    <row r="123" spans="7:7" s="1" customFormat="1" x14ac:dyDescent="0.2"/>
    <row r="124" spans="7:7" s="1" customFormat="1" x14ac:dyDescent="0.2"/>
    <row r="125" spans="7:7" s="1" customFormat="1" x14ac:dyDescent="0.2">
      <c r="G125" s="17"/>
    </row>
    <row r="126" spans="7:7" s="1" customFormat="1" x14ac:dyDescent="0.2"/>
    <row r="127" spans="7:7" s="1" customFormat="1" x14ac:dyDescent="0.2"/>
    <row r="128" spans="7:7"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sheetData>
  <sheetProtection algorithmName="SHA-512" hashValue="wAxeXOu6DmPAXXXnptn0Mnq083PQFh6ER51RuHF0LemtOoTqu46n4gaCWp4Fy7YU4PN9kVxT7NsHTaeZCCxKeA==" saltValue="qMWgCHQboGjPRmIvWpOMmQ==" spinCount="100000" sheet="1" objects="1" scenarios="1"/>
  <mergeCells count="14">
    <mergeCell ref="H7:I7"/>
    <mergeCell ref="B2:J4"/>
    <mergeCell ref="C17:F17"/>
    <mergeCell ref="C9:G9"/>
    <mergeCell ref="C10:G10"/>
    <mergeCell ref="C11:G11"/>
    <mergeCell ref="C12:G12"/>
    <mergeCell ref="C13:G13"/>
    <mergeCell ref="C30:D30"/>
    <mergeCell ref="C26:F26"/>
    <mergeCell ref="G28:H28"/>
    <mergeCell ref="C14:G14"/>
    <mergeCell ref="C15:G15"/>
    <mergeCell ref="C16:G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R109"/>
  <sheetViews>
    <sheetView showGridLines="0" zoomScaleNormal="100" workbookViewId="0">
      <selection activeCell="F19" sqref="F19:N19"/>
    </sheetView>
  </sheetViews>
  <sheetFormatPr baseColWidth="10" defaultColWidth="11.5703125" defaultRowHeight="12.75" x14ac:dyDescent="0.2"/>
  <cols>
    <col min="1" max="1" width="5" style="301" customWidth="1"/>
    <col min="2" max="2" width="4.28515625" style="301" customWidth="1"/>
    <col min="3" max="3" width="15" style="301" customWidth="1"/>
    <col min="4" max="4" width="3.140625" style="301" customWidth="1"/>
    <col min="5" max="5" width="10" style="301" customWidth="1"/>
    <col min="6" max="6" width="12.140625" style="301" customWidth="1"/>
    <col min="7" max="10" width="10" style="301" customWidth="1"/>
    <col min="11" max="11" width="11.42578125" style="301" customWidth="1"/>
    <col min="12" max="12" width="15" style="301" customWidth="1"/>
    <col min="13" max="14" width="10" style="301" customWidth="1"/>
    <col min="15" max="16" width="7.7109375" style="301" customWidth="1"/>
    <col min="17" max="16384" width="11.5703125" style="301"/>
  </cols>
  <sheetData>
    <row r="1" spans="2:16" s="254" customFormat="1" ht="6" customHeight="1" x14ac:dyDescent="0.2"/>
    <row r="2" spans="2:16" s="254" customFormat="1" ht="19.5" customHeight="1" x14ac:dyDescent="0.2">
      <c r="B2" s="570" t="s">
        <v>93</v>
      </c>
      <c r="C2" s="570"/>
      <c r="D2" s="570"/>
      <c r="E2" s="570"/>
      <c r="F2" s="570"/>
      <c r="G2" s="570"/>
      <c r="H2" s="570"/>
      <c r="I2" s="570"/>
      <c r="J2" s="570"/>
      <c r="K2" s="570"/>
      <c r="L2" s="570"/>
      <c r="M2" s="570"/>
      <c r="N2" s="570"/>
    </row>
    <row r="3" spans="2:16" s="254" customFormat="1" ht="19.5" customHeight="1" x14ac:dyDescent="0.2">
      <c r="B3" s="571" t="s">
        <v>246</v>
      </c>
      <c r="C3" s="571"/>
      <c r="D3" s="571"/>
      <c r="E3" s="571"/>
      <c r="F3" s="571"/>
      <c r="G3" s="571"/>
      <c r="H3" s="571"/>
      <c r="I3" s="571"/>
      <c r="J3" s="571"/>
      <c r="K3" s="571"/>
      <c r="L3" s="571"/>
      <c r="M3" s="571"/>
      <c r="N3" s="571"/>
    </row>
    <row r="4" spans="2:16" s="254" customFormat="1" ht="11.25" customHeight="1" x14ac:dyDescent="0.2">
      <c r="B4" s="255"/>
      <c r="D4" s="256"/>
    </row>
    <row r="5" spans="2:16" s="254" customFormat="1" ht="20.100000000000001" customHeight="1" x14ac:dyDescent="0.2">
      <c r="B5" s="254" t="s">
        <v>142</v>
      </c>
      <c r="D5" s="572"/>
      <c r="E5" s="572"/>
      <c r="F5" s="572"/>
      <c r="G5" s="572"/>
      <c r="H5" s="572"/>
      <c r="I5" s="572"/>
      <c r="J5" s="572"/>
      <c r="K5" s="257" t="s">
        <v>143</v>
      </c>
      <c r="L5" s="572"/>
      <c r="M5" s="572"/>
      <c r="N5" s="572"/>
    </row>
    <row r="6" spans="2:16" s="254" customFormat="1" ht="20.100000000000001" customHeight="1" x14ac:dyDescent="0.2">
      <c r="B6" s="254" t="s">
        <v>144</v>
      </c>
      <c r="E6" s="572"/>
      <c r="F6" s="572"/>
      <c r="G6" s="572"/>
      <c r="H6" s="257" t="s">
        <v>36</v>
      </c>
      <c r="I6" s="572"/>
      <c r="J6" s="572"/>
      <c r="K6" s="572"/>
      <c r="L6" s="572"/>
      <c r="M6" s="572"/>
      <c r="N6" s="572"/>
    </row>
    <row r="7" spans="2:16" s="254" customFormat="1" ht="20.100000000000001" customHeight="1" x14ac:dyDescent="0.2">
      <c r="B7" s="254" t="s">
        <v>37</v>
      </c>
      <c r="C7" s="572"/>
      <c r="D7" s="572"/>
      <c r="E7" s="254" t="s">
        <v>198</v>
      </c>
      <c r="F7" s="572"/>
      <c r="G7" s="572"/>
      <c r="H7" s="572"/>
      <c r="I7" s="254" t="s">
        <v>199</v>
      </c>
      <c r="K7" s="573"/>
      <c r="L7" s="573"/>
      <c r="M7" s="573"/>
      <c r="N7" s="573"/>
    </row>
    <row r="8" spans="2:16" s="254" customFormat="1" ht="7.5" customHeight="1" x14ac:dyDescent="0.2">
      <c r="P8" s="255"/>
    </row>
    <row r="9" spans="2:16" s="254" customFormat="1" ht="20.100000000000001" customHeight="1" x14ac:dyDescent="0.2">
      <c r="B9" s="364"/>
      <c r="C9" s="254" t="s">
        <v>38</v>
      </c>
      <c r="F9" s="364"/>
      <c r="G9" s="254" t="s">
        <v>145</v>
      </c>
    </row>
    <row r="10" spans="2:16" s="254" customFormat="1" ht="20.100000000000001" customHeight="1" x14ac:dyDescent="0.2">
      <c r="B10" s="579"/>
      <c r="C10" s="579"/>
      <c r="D10" s="579"/>
      <c r="E10" s="579"/>
      <c r="F10" s="579"/>
      <c r="G10" s="579"/>
      <c r="H10" s="579"/>
      <c r="I10" s="579"/>
      <c r="J10" s="579"/>
      <c r="K10" s="257" t="s">
        <v>39</v>
      </c>
      <c r="L10" s="572"/>
      <c r="M10" s="572"/>
      <c r="N10" s="572"/>
    </row>
    <row r="11" spans="2:16" s="254" customFormat="1" ht="20.100000000000001" customHeight="1" x14ac:dyDescent="0.2">
      <c r="B11" s="254" t="s">
        <v>144</v>
      </c>
      <c r="E11" s="572"/>
      <c r="F11" s="572"/>
      <c r="G11" s="572"/>
      <c r="H11" s="257" t="s">
        <v>36</v>
      </c>
      <c r="I11" s="572"/>
      <c r="J11" s="572"/>
      <c r="K11" s="572"/>
      <c r="L11" s="572"/>
      <c r="M11" s="572"/>
      <c r="N11" s="572"/>
    </row>
    <row r="12" spans="2:16" s="254" customFormat="1" ht="21" customHeight="1" x14ac:dyDescent="0.2">
      <c r="B12" s="254" t="s">
        <v>37</v>
      </c>
      <c r="C12" s="572"/>
      <c r="D12" s="572"/>
      <c r="E12" s="254" t="s">
        <v>198</v>
      </c>
      <c r="F12" s="572"/>
      <c r="G12" s="572"/>
      <c r="H12" s="572"/>
      <c r="I12" s="254" t="s">
        <v>199</v>
      </c>
      <c r="J12" s="366"/>
      <c r="K12" s="573"/>
      <c r="L12" s="573"/>
      <c r="M12" s="573"/>
      <c r="N12" s="573"/>
    </row>
    <row r="13" spans="2:16" s="254" customFormat="1" ht="13.5" customHeight="1" x14ac:dyDescent="0.2">
      <c r="B13" s="366"/>
      <c r="C13" s="442"/>
      <c r="D13" s="442"/>
      <c r="E13" s="366"/>
      <c r="F13" s="442"/>
      <c r="G13" s="442"/>
      <c r="H13" s="442"/>
      <c r="I13" s="366"/>
      <c r="J13" s="366"/>
      <c r="K13" s="443"/>
      <c r="L13" s="443"/>
      <c r="M13" s="443"/>
      <c r="N13" s="443"/>
    </row>
    <row r="14" spans="2:16" s="258" customFormat="1" ht="45.75" customHeight="1" x14ac:dyDescent="0.2">
      <c r="B14" s="362"/>
      <c r="C14" s="580" t="s">
        <v>222</v>
      </c>
      <c r="D14" s="581"/>
      <c r="E14" s="581"/>
      <c r="F14" s="581"/>
      <c r="G14" s="581"/>
      <c r="H14" s="581"/>
      <c r="I14" s="581"/>
      <c r="J14" s="581"/>
      <c r="K14" s="581"/>
      <c r="L14" s="581"/>
      <c r="M14" s="581"/>
      <c r="N14" s="582"/>
    </row>
    <row r="15" spans="2:16" s="254" customFormat="1" ht="20.100000000000001" customHeight="1" x14ac:dyDescent="0.2">
      <c r="B15" s="258" t="s">
        <v>846</v>
      </c>
      <c r="C15" s="258"/>
      <c r="D15" s="258"/>
      <c r="E15" s="258"/>
      <c r="F15" s="258"/>
      <c r="G15" s="258"/>
      <c r="H15" s="258"/>
      <c r="I15" s="258"/>
      <c r="J15" s="258"/>
      <c r="K15" s="258"/>
      <c r="L15" s="361"/>
      <c r="M15" s="573"/>
      <c r="N15" s="573"/>
    </row>
    <row r="16" spans="2:16" s="258" customFormat="1" ht="15.75" customHeight="1" x14ac:dyDescent="0.2">
      <c r="B16" s="261"/>
      <c r="C16" s="347"/>
      <c r="D16" s="348"/>
      <c r="E16" s="348"/>
      <c r="F16" s="348"/>
      <c r="G16" s="348"/>
      <c r="H16" s="348"/>
      <c r="I16" s="348"/>
      <c r="J16" s="348"/>
      <c r="K16" s="348"/>
      <c r="L16" s="348"/>
      <c r="M16" s="348"/>
      <c r="N16" s="348"/>
    </row>
    <row r="17" spans="2:18" s="254" customFormat="1" x14ac:dyDescent="0.2">
      <c r="B17" s="259" t="s">
        <v>237</v>
      </c>
      <c r="C17" s="259"/>
      <c r="P17" s="255"/>
    </row>
    <row r="18" spans="2:18" s="254" customFormat="1" x14ac:dyDescent="0.2">
      <c r="B18" s="259"/>
      <c r="C18" s="260"/>
    </row>
    <row r="19" spans="2:18" s="254" customFormat="1" ht="24" customHeight="1" x14ac:dyDescent="0.2">
      <c r="B19" s="263" t="s">
        <v>847</v>
      </c>
      <c r="C19" s="260"/>
      <c r="D19" s="264"/>
      <c r="E19" s="429"/>
      <c r="F19" s="583">
        <f>'PRESUPUESTO TOTAL'!C9</f>
        <v>0</v>
      </c>
      <c r="G19" s="583"/>
      <c r="H19" s="583"/>
      <c r="I19" s="583"/>
      <c r="J19" s="583"/>
      <c r="K19" s="583"/>
      <c r="L19" s="583"/>
      <c r="M19" s="583"/>
      <c r="N19" s="583"/>
    </row>
    <row r="20" spans="2:18" s="254" customFormat="1" ht="15" customHeight="1" x14ac:dyDescent="0.2">
      <c r="C20" s="428"/>
      <c r="D20" s="427"/>
      <c r="E20" s="427"/>
      <c r="G20" s="265"/>
      <c r="H20" s="265"/>
      <c r="I20" s="265"/>
      <c r="J20" s="265"/>
      <c r="K20" s="265"/>
      <c r="L20" s="265"/>
      <c r="M20" s="265"/>
      <c r="N20" s="265"/>
      <c r="P20" s="255"/>
    </row>
    <row r="21" spans="2:18" s="254" customFormat="1" ht="28.5" customHeight="1" x14ac:dyDescent="0.2">
      <c r="B21" s="74"/>
      <c r="C21" s="378" t="s">
        <v>88</v>
      </c>
      <c r="D21" s="75"/>
      <c r="E21" s="75"/>
      <c r="F21" s="75"/>
      <c r="G21" s="559" t="str">
        <f>IF(L23&gt;0.5*L21,"ERROR: SE HA SUPERADO EL LÍMITE DEL 50% DEL PRESUPUESTO TOTAL","")</f>
        <v/>
      </c>
      <c r="H21" s="559"/>
      <c r="I21" s="559"/>
      <c r="J21" s="559"/>
      <c r="K21" s="560"/>
      <c r="L21" s="574">
        <f>'PRESUPUESTO TOTAL'!L92</f>
        <v>0</v>
      </c>
      <c r="M21" s="575"/>
      <c r="N21" s="576"/>
    </row>
    <row r="22" spans="2:18" s="254" customFormat="1" ht="29.25" customHeight="1" x14ac:dyDescent="0.2">
      <c r="B22" s="74"/>
      <c r="C22" s="378" t="s">
        <v>32</v>
      </c>
      <c r="D22" s="75"/>
      <c r="E22" s="75"/>
      <c r="F22" s="75"/>
      <c r="G22" s="559" t="str">
        <f>IF(L22&gt;L21,"ERROR: EL PRESUPUESTO ACEPTADO NO PUEDE SER MAYOR QUE EL PRESUPUESTO TOTAL","")</f>
        <v/>
      </c>
      <c r="H22" s="559"/>
      <c r="I22" s="559"/>
      <c r="J22" s="559"/>
      <c r="K22" s="560"/>
      <c r="L22" s="574">
        <f>'PRESUPUESTO ACEPTADO'!H26</f>
        <v>0</v>
      </c>
      <c r="M22" s="577"/>
      <c r="N22" s="578"/>
    </row>
    <row r="23" spans="2:18" s="254" customFormat="1" ht="28.5" customHeight="1" x14ac:dyDescent="0.2">
      <c r="B23" s="74"/>
      <c r="C23" s="378" t="s">
        <v>40</v>
      </c>
      <c r="D23" s="75"/>
      <c r="E23" s="75"/>
      <c r="F23" s="75"/>
      <c r="G23" s="344"/>
      <c r="H23" s="566" t="str">
        <f>IF(L23&gt;15000, "ERROR: EL IMPORTE SOLICITADO NO PUEDE SUPERAR LOS 15.000€","")</f>
        <v/>
      </c>
      <c r="I23" s="566"/>
      <c r="J23" s="566"/>
      <c r="K23" s="567"/>
      <c r="L23" s="561"/>
      <c r="M23" s="561"/>
      <c r="N23" s="561"/>
      <c r="R23" s="413"/>
    </row>
    <row r="24" spans="2:18" s="254" customFormat="1" ht="32.25" customHeight="1" x14ac:dyDescent="0.2">
      <c r="B24" s="74"/>
      <c r="C24" s="378" t="s">
        <v>41</v>
      </c>
      <c r="D24" s="75"/>
      <c r="E24" s="75"/>
      <c r="F24" s="262"/>
      <c r="G24" s="75"/>
      <c r="H24" s="566" t="str">
        <f>IF(L23&gt;0.7*L22,"ERROR: EL % NO PUEDE SER SUPERIOR AL 70% DEL PRESUPUESTO ACEPTADO","")</f>
        <v/>
      </c>
      <c r="I24" s="566"/>
      <c r="J24" s="566"/>
      <c r="K24" s="567"/>
      <c r="L24" s="562" t="str">
        <f>IFERROR(L23/L22,"")</f>
        <v/>
      </c>
      <c r="M24" s="562"/>
      <c r="N24" s="562"/>
    </row>
    <row r="25" spans="2:18" s="254" customFormat="1" ht="18.75" customHeight="1" x14ac:dyDescent="0.2">
      <c r="B25" s="264"/>
      <c r="C25" s="344"/>
      <c r="D25" s="176"/>
      <c r="E25" s="176"/>
      <c r="F25" s="264"/>
      <c r="G25" s="176"/>
      <c r="H25" s="264"/>
      <c r="I25" s="264"/>
      <c r="J25" s="176"/>
      <c r="K25" s="176"/>
      <c r="L25" s="177"/>
      <c r="M25" s="177"/>
      <c r="N25" s="177"/>
    </row>
    <row r="26" spans="2:18" s="254" customFormat="1" x14ac:dyDescent="0.2">
      <c r="B26" s="266" t="s">
        <v>42</v>
      </c>
      <c r="F26" s="266"/>
      <c r="H26" s="266"/>
      <c r="I26" s="266"/>
    </row>
    <row r="27" spans="2:18" s="267" customFormat="1" x14ac:dyDescent="0.2">
      <c r="C27" s="266"/>
      <c r="D27" s="266"/>
      <c r="E27" s="266"/>
      <c r="G27" s="266"/>
      <c r="J27" s="266"/>
      <c r="K27" s="266"/>
      <c r="L27" s="266"/>
      <c r="M27" s="266"/>
      <c r="N27" s="266"/>
    </row>
    <row r="28" spans="2:18" s="267" customFormat="1" x14ac:dyDescent="0.2">
      <c r="B28" s="266" t="s">
        <v>254</v>
      </c>
      <c r="F28" s="266"/>
      <c r="H28" s="266"/>
      <c r="I28" s="266"/>
    </row>
    <row r="29" spans="2:18" s="267" customFormat="1" x14ac:dyDescent="0.2">
      <c r="C29" s="266"/>
      <c r="D29" s="266"/>
      <c r="E29" s="266"/>
      <c r="G29" s="266"/>
      <c r="J29" s="266"/>
      <c r="K29" s="266"/>
      <c r="L29" s="266"/>
      <c r="M29" s="266"/>
      <c r="N29" s="266"/>
    </row>
    <row r="30" spans="2:18" s="267" customFormat="1" ht="27.75" customHeight="1" x14ac:dyDescent="0.2">
      <c r="B30" s="270" t="s">
        <v>43</v>
      </c>
      <c r="C30" s="564" t="s">
        <v>261</v>
      </c>
      <c r="D30" s="564"/>
      <c r="E30" s="564"/>
      <c r="F30" s="564"/>
      <c r="G30" s="564"/>
      <c r="H30" s="564"/>
      <c r="I30" s="564"/>
      <c r="J30" s="564"/>
      <c r="K30" s="564"/>
      <c r="L30" s="564"/>
      <c r="M30" s="564"/>
      <c r="N30" s="564"/>
      <c r="P30" s="261"/>
    </row>
    <row r="31" spans="2:18" s="267" customFormat="1" ht="12.75" hidden="1" customHeight="1" x14ac:dyDescent="0.2">
      <c r="B31" s="269"/>
      <c r="C31" s="268"/>
      <c r="D31" s="268"/>
      <c r="E31" s="268"/>
      <c r="F31" s="268"/>
      <c r="G31" s="268"/>
      <c r="H31" s="268"/>
      <c r="I31" s="268"/>
      <c r="J31" s="268"/>
      <c r="K31" s="268"/>
      <c r="L31" s="268"/>
      <c r="M31" s="268"/>
      <c r="N31" s="268"/>
      <c r="P31" s="261"/>
    </row>
    <row r="32" spans="2:18" s="267" customFormat="1" ht="12.75" hidden="1" customHeight="1" x14ac:dyDescent="0.2">
      <c r="B32" s="269"/>
      <c r="C32" s="268"/>
      <c r="D32" s="268"/>
      <c r="E32" s="268"/>
      <c r="F32" s="268"/>
      <c r="G32" s="268"/>
      <c r="H32" s="268"/>
      <c r="I32" s="268"/>
      <c r="J32" s="268"/>
      <c r="K32" s="268"/>
      <c r="L32" s="268"/>
      <c r="M32" s="268"/>
      <c r="N32" s="268"/>
      <c r="P32" s="261"/>
    </row>
    <row r="33" spans="2:16" s="267" customFormat="1" ht="12.75" customHeight="1" x14ac:dyDescent="0.2">
      <c r="B33" s="270"/>
      <c r="C33" s="268"/>
      <c r="D33" s="268"/>
      <c r="E33" s="268"/>
      <c r="F33" s="271"/>
      <c r="G33" s="268"/>
      <c r="H33" s="268"/>
      <c r="I33" s="268"/>
      <c r="J33" s="268"/>
      <c r="K33" s="268"/>
      <c r="L33" s="268"/>
      <c r="M33" s="268"/>
      <c r="N33" s="268"/>
      <c r="P33" s="261"/>
    </row>
    <row r="34" spans="2:16" s="267" customFormat="1" ht="17.25" customHeight="1" x14ac:dyDescent="0.2">
      <c r="B34" s="270" t="s">
        <v>44</v>
      </c>
      <c r="C34" s="563" t="s">
        <v>259</v>
      </c>
      <c r="D34" s="563"/>
      <c r="E34" s="563"/>
      <c r="F34" s="563"/>
      <c r="G34" s="563"/>
      <c r="H34" s="563"/>
      <c r="I34" s="563"/>
      <c r="J34" s="563"/>
      <c r="K34" s="563"/>
      <c r="L34" s="563"/>
      <c r="M34" s="563"/>
      <c r="N34" s="563"/>
      <c r="P34" s="261"/>
    </row>
    <row r="35" spans="2:16" s="267" customFormat="1" ht="42.75" customHeight="1" x14ac:dyDescent="0.2">
      <c r="B35" s="270"/>
      <c r="C35" s="563" t="s">
        <v>255</v>
      </c>
      <c r="D35" s="563"/>
      <c r="E35" s="563"/>
      <c r="F35" s="563"/>
      <c r="G35" s="563"/>
      <c r="H35" s="563"/>
      <c r="I35" s="563"/>
      <c r="J35" s="563"/>
      <c r="K35" s="563"/>
      <c r="L35" s="563"/>
      <c r="M35" s="563"/>
      <c r="N35" s="563"/>
      <c r="P35" s="261"/>
    </row>
    <row r="36" spans="2:16" s="267" customFormat="1" ht="9" customHeight="1" x14ac:dyDescent="0.2">
      <c r="C36" s="270"/>
      <c r="D36" s="270"/>
      <c r="E36" s="270"/>
      <c r="F36" s="271"/>
      <c r="G36" s="270"/>
      <c r="H36" s="268"/>
      <c r="I36" s="268"/>
      <c r="J36" s="270"/>
      <c r="K36" s="270"/>
      <c r="L36" s="270"/>
      <c r="M36" s="270"/>
      <c r="N36" s="270"/>
      <c r="P36" s="272"/>
    </row>
    <row r="37" spans="2:16" s="267" customFormat="1" ht="27.75" customHeight="1" x14ac:dyDescent="0.2">
      <c r="B37" s="270"/>
      <c r="C37" s="563" t="s">
        <v>256</v>
      </c>
      <c r="D37" s="563"/>
      <c r="E37" s="563"/>
      <c r="F37" s="563"/>
      <c r="G37" s="563"/>
      <c r="H37" s="563"/>
      <c r="I37" s="563"/>
      <c r="J37" s="563"/>
      <c r="K37" s="563"/>
      <c r="L37" s="563"/>
      <c r="M37" s="563"/>
      <c r="N37" s="563"/>
      <c r="P37" s="261"/>
    </row>
    <row r="38" spans="2:16" s="267" customFormat="1" ht="8.25" customHeight="1" x14ac:dyDescent="0.2">
      <c r="C38" s="268"/>
      <c r="D38" s="268"/>
      <c r="E38" s="268"/>
      <c r="F38" s="271"/>
      <c r="G38" s="268"/>
      <c r="H38" s="268"/>
      <c r="I38" s="268"/>
      <c r="J38" s="268"/>
      <c r="K38" s="268"/>
      <c r="L38" s="268"/>
      <c r="M38" s="268"/>
      <c r="N38" s="268"/>
      <c r="P38" s="261"/>
    </row>
    <row r="39" spans="2:16" s="267" customFormat="1" ht="30.75" customHeight="1" x14ac:dyDescent="0.2">
      <c r="B39" s="270"/>
      <c r="C39" s="563" t="s">
        <v>257</v>
      </c>
      <c r="D39" s="563"/>
      <c r="E39" s="563"/>
      <c r="F39" s="563"/>
      <c r="G39" s="563"/>
      <c r="H39" s="563"/>
      <c r="I39" s="563"/>
      <c r="J39" s="563"/>
      <c r="K39" s="563"/>
      <c r="L39" s="563"/>
      <c r="M39" s="563"/>
      <c r="N39" s="563"/>
      <c r="P39" s="261"/>
    </row>
    <row r="40" spans="2:16" s="267" customFormat="1" ht="9.75" customHeight="1" x14ac:dyDescent="0.2">
      <c r="B40" s="270"/>
      <c r="C40" s="342"/>
      <c r="D40" s="342"/>
      <c r="E40" s="342"/>
      <c r="F40" s="342"/>
      <c r="G40" s="342"/>
      <c r="H40" s="342"/>
      <c r="I40" s="342"/>
      <c r="J40" s="342"/>
      <c r="K40" s="342"/>
      <c r="L40" s="342"/>
      <c r="M40" s="342"/>
      <c r="N40" s="342"/>
      <c r="P40" s="261"/>
    </row>
    <row r="41" spans="2:16" s="267" customFormat="1" ht="37.5" customHeight="1" x14ac:dyDescent="0.2">
      <c r="B41" s="343"/>
      <c r="C41" s="564" t="s">
        <v>258</v>
      </c>
      <c r="D41" s="564"/>
      <c r="E41" s="564"/>
      <c r="F41" s="564"/>
      <c r="G41" s="564"/>
      <c r="H41" s="564"/>
      <c r="I41" s="564"/>
      <c r="J41" s="564"/>
      <c r="K41" s="564"/>
      <c r="L41" s="564"/>
      <c r="M41" s="564"/>
      <c r="N41" s="564"/>
      <c r="P41" s="261"/>
    </row>
    <row r="42" spans="2:16" s="267" customFormat="1" x14ac:dyDescent="0.2">
      <c r="C42" s="270"/>
      <c r="D42" s="270"/>
      <c r="E42" s="270"/>
      <c r="F42" s="271"/>
      <c r="G42" s="270"/>
      <c r="H42" s="268"/>
      <c r="I42" s="268"/>
      <c r="J42" s="270"/>
      <c r="K42" s="270"/>
      <c r="L42" s="270"/>
      <c r="M42" s="270"/>
      <c r="N42" s="270"/>
      <c r="P42" s="272"/>
    </row>
    <row r="43" spans="2:16" s="267" customFormat="1" ht="28.5" customHeight="1" x14ac:dyDescent="0.2">
      <c r="B43" s="270" t="s">
        <v>45</v>
      </c>
      <c r="C43" s="563" t="s">
        <v>260</v>
      </c>
      <c r="D43" s="563"/>
      <c r="E43" s="563"/>
      <c r="F43" s="563"/>
      <c r="G43" s="563"/>
      <c r="H43" s="563"/>
      <c r="I43" s="563"/>
      <c r="J43" s="563"/>
      <c r="K43" s="563"/>
      <c r="L43" s="563"/>
      <c r="M43" s="563"/>
      <c r="N43" s="563"/>
      <c r="P43" s="261"/>
    </row>
    <row r="44" spans="2:16" s="267" customFormat="1" x14ac:dyDescent="0.2">
      <c r="C44" s="268"/>
      <c r="D44" s="268"/>
      <c r="E44" s="268"/>
      <c r="F44" s="273"/>
      <c r="G44" s="268"/>
      <c r="H44" s="270"/>
      <c r="I44" s="270"/>
      <c r="J44" s="268"/>
      <c r="K44" s="268"/>
      <c r="L44" s="268"/>
      <c r="M44" s="268"/>
      <c r="N44" s="268"/>
      <c r="P44" s="261"/>
    </row>
    <row r="45" spans="2:16" s="267" customFormat="1" ht="12.75" customHeight="1" x14ac:dyDescent="0.2">
      <c r="B45" s="274"/>
      <c r="C45" s="569" t="s">
        <v>146</v>
      </c>
      <c r="D45" s="569"/>
      <c r="E45" s="569"/>
      <c r="F45" s="569"/>
      <c r="G45" s="569"/>
      <c r="H45" s="569"/>
      <c r="I45" s="569"/>
      <c r="J45" s="569"/>
      <c r="K45" s="569"/>
      <c r="L45" s="569"/>
      <c r="M45" s="569"/>
      <c r="N45" s="569"/>
      <c r="P45" s="261"/>
    </row>
    <row r="46" spans="2:16" s="267" customFormat="1" x14ac:dyDescent="0.2">
      <c r="C46" s="270"/>
      <c r="D46" s="270"/>
      <c r="E46" s="270"/>
      <c r="F46" s="268"/>
      <c r="G46" s="270"/>
      <c r="H46" s="268"/>
      <c r="I46" s="268"/>
      <c r="J46" s="270"/>
      <c r="K46" s="270"/>
      <c r="L46" s="270"/>
      <c r="M46" s="270"/>
      <c r="N46" s="270"/>
      <c r="P46" s="272"/>
    </row>
    <row r="47" spans="2:16" s="267" customFormat="1" ht="26.25" customHeight="1" x14ac:dyDescent="0.2">
      <c r="B47" s="270"/>
      <c r="C47" s="563" t="s">
        <v>148</v>
      </c>
      <c r="D47" s="563"/>
      <c r="E47" s="563"/>
      <c r="F47" s="563"/>
      <c r="G47" s="563"/>
      <c r="H47" s="563"/>
      <c r="I47" s="563"/>
      <c r="J47" s="563"/>
      <c r="K47" s="563"/>
      <c r="L47" s="563"/>
      <c r="M47" s="563"/>
      <c r="N47" s="563"/>
    </row>
    <row r="48" spans="2:16" s="267" customFormat="1" ht="12.75" customHeight="1" x14ac:dyDescent="0.2">
      <c r="C48" s="275"/>
      <c r="D48" s="275"/>
      <c r="E48" s="275"/>
      <c r="F48" s="276"/>
      <c r="G48" s="275"/>
      <c r="H48" s="275"/>
      <c r="I48" s="275"/>
      <c r="J48" s="275"/>
      <c r="K48" s="275"/>
      <c r="L48" s="275"/>
      <c r="M48" s="275"/>
      <c r="N48" s="275"/>
    </row>
    <row r="49" spans="1:15" s="267" customFormat="1" ht="19.5" customHeight="1" x14ac:dyDescent="0.2">
      <c r="B49" s="270" t="s">
        <v>46</v>
      </c>
      <c r="C49" s="568" t="s">
        <v>147</v>
      </c>
      <c r="D49" s="568"/>
      <c r="E49" s="568"/>
      <c r="F49" s="568"/>
      <c r="G49" s="568"/>
      <c r="H49" s="568"/>
      <c r="I49" s="568"/>
      <c r="J49" s="568"/>
      <c r="K49" s="568"/>
      <c r="L49" s="568"/>
      <c r="M49" s="568"/>
      <c r="N49" s="568"/>
    </row>
    <row r="50" spans="1:15" s="267" customFormat="1" ht="27.75" customHeight="1" x14ac:dyDescent="0.2">
      <c r="B50" s="563"/>
      <c r="C50" s="563"/>
      <c r="D50" s="563"/>
      <c r="E50" s="563"/>
      <c r="F50" s="563"/>
      <c r="G50" s="563"/>
      <c r="H50" s="563"/>
      <c r="I50" s="563"/>
      <c r="J50" s="563"/>
      <c r="K50" s="563"/>
      <c r="L50" s="563"/>
      <c r="M50" s="563"/>
      <c r="N50" s="563"/>
    </row>
    <row r="51" spans="1:15" s="317" customFormat="1" ht="23.25" customHeight="1" x14ac:dyDescent="0.2">
      <c r="A51" s="399"/>
      <c r="B51" s="565" t="s">
        <v>262</v>
      </c>
      <c r="C51" s="565"/>
      <c r="D51" s="565"/>
      <c r="E51" s="565"/>
      <c r="F51" s="565"/>
      <c r="G51" s="565"/>
      <c r="H51" s="565"/>
      <c r="I51" s="565"/>
      <c r="J51" s="565"/>
      <c r="K51" s="565"/>
      <c r="L51" s="565"/>
      <c r="M51" s="565"/>
      <c r="N51" s="565"/>
    </row>
    <row r="52" spans="1:15" s="314" customFormat="1" ht="30" customHeight="1" x14ac:dyDescent="0.2">
      <c r="A52" s="444"/>
      <c r="B52" s="343"/>
      <c r="C52" s="564" t="s">
        <v>263</v>
      </c>
      <c r="D52" s="564"/>
      <c r="E52" s="564"/>
      <c r="F52" s="564"/>
      <c r="G52" s="564"/>
      <c r="H52" s="564"/>
      <c r="I52" s="564"/>
      <c r="J52" s="564"/>
      <c r="K52" s="564"/>
      <c r="L52" s="564"/>
      <c r="M52" s="564"/>
      <c r="N52" s="564"/>
      <c r="O52" s="401"/>
    </row>
    <row r="53" spans="1:15" s="314" customFormat="1" ht="9.75" customHeight="1" x14ac:dyDescent="0.2">
      <c r="A53" s="400"/>
      <c r="B53" s="343"/>
      <c r="C53" s="375"/>
      <c r="D53" s="375"/>
      <c r="E53" s="375"/>
      <c r="F53" s="375"/>
      <c r="G53" s="375"/>
      <c r="H53" s="375"/>
      <c r="I53" s="375"/>
      <c r="J53" s="375"/>
      <c r="K53" s="375"/>
      <c r="L53" s="375"/>
      <c r="M53" s="375"/>
      <c r="N53" s="375"/>
      <c r="O53" s="401"/>
    </row>
    <row r="54" spans="1:15" s="317" customFormat="1" ht="39" customHeight="1" x14ac:dyDescent="0.2">
      <c r="A54" s="445"/>
      <c r="B54" s="343"/>
      <c r="C54" s="564" t="s">
        <v>264</v>
      </c>
      <c r="D54" s="564"/>
      <c r="E54" s="564"/>
      <c r="F54" s="564"/>
      <c r="G54" s="564"/>
      <c r="H54" s="564"/>
      <c r="I54" s="564"/>
      <c r="J54" s="564"/>
      <c r="K54" s="564"/>
      <c r="L54" s="564"/>
      <c r="M54" s="564"/>
      <c r="N54" s="564"/>
    </row>
    <row r="55" spans="1:15" s="314" customFormat="1" ht="14.25" customHeight="1" x14ac:dyDescent="0.2">
      <c r="A55" s="400"/>
      <c r="B55" s="399"/>
      <c r="C55" s="375"/>
      <c r="D55" s="375"/>
      <c r="E55" s="375"/>
      <c r="F55" s="375"/>
      <c r="G55" s="375"/>
      <c r="H55" s="375"/>
      <c r="I55" s="375"/>
      <c r="J55" s="375"/>
      <c r="K55" s="375"/>
      <c r="L55" s="375"/>
      <c r="M55" s="375"/>
      <c r="N55" s="375"/>
    </row>
    <row r="56" spans="1:15" s="314" customFormat="1" ht="36.75" customHeight="1" x14ac:dyDescent="0.2">
      <c r="A56" s="444"/>
      <c r="B56" s="343"/>
      <c r="C56" s="564" t="s">
        <v>265</v>
      </c>
      <c r="D56" s="564"/>
      <c r="E56" s="564"/>
      <c r="F56" s="564"/>
      <c r="G56" s="564"/>
      <c r="H56" s="564"/>
      <c r="I56" s="564"/>
      <c r="J56" s="564"/>
      <c r="K56" s="564"/>
      <c r="L56" s="564"/>
      <c r="M56" s="564"/>
      <c r="N56" s="564"/>
    </row>
    <row r="57" spans="1:15" s="267" customFormat="1" ht="3.75" customHeight="1" x14ac:dyDescent="0.2">
      <c r="C57" s="277"/>
      <c r="D57" s="277"/>
      <c r="E57" s="277"/>
      <c r="F57" s="277"/>
      <c r="G57" s="277"/>
      <c r="H57" s="277"/>
      <c r="I57" s="277"/>
      <c r="J57" s="277"/>
      <c r="K57" s="277"/>
      <c r="L57" s="277"/>
      <c r="M57" s="277"/>
      <c r="N57" s="277"/>
    </row>
    <row r="58" spans="1:15" s="338" customFormat="1" x14ac:dyDescent="0.2">
      <c r="B58" s="600" t="s">
        <v>266</v>
      </c>
      <c r="C58" s="600"/>
      <c r="D58" s="600"/>
      <c r="E58" s="600"/>
      <c r="F58" s="600"/>
      <c r="G58" s="600"/>
      <c r="H58" s="600"/>
      <c r="I58" s="600"/>
      <c r="J58" s="600"/>
      <c r="K58" s="600"/>
      <c r="L58" s="600"/>
      <c r="M58" s="600"/>
      <c r="N58" s="600"/>
    </row>
    <row r="59" spans="1:15" s="338" customFormat="1" ht="21" customHeight="1" x14ac:dyDescent="0.2">
      <c r="A59" s="444"/>
      <c r="B59" s="267"/>
      <c r="C59" s="601" t="s">
        <v>848</v>
      </c>
      <c r="D59" s="601"/>
      <c r="E59" s="601"/>
      <c r="F59" s="601"/>
      <c r="G59" s="601"/>
      <c r="H59" s="601"/>
      <c r="I59" s="601"/>
      <c r="J59" s="601"/>
      <c r="K59" s="601"/>
      <c r="L59" s="601"/>
      <c r="M59" s="601"/>
      <c r="N59" s="601"/>
    </row>
    <row r="60" spans="1:15" s="338" customFormat="1" ht="12.75" customHeight="1" x14ac:dyDescent="0.2">
      <c r="B60" s="363"/>
      <c r="C60" s="339"/>
      <c r="E60" s="339"/>
      <c r="F60" s="339"/>
      <c r="G60" s="339"/>
      <c r="H60" s="339"/>
      <c r="I60" s="339"/>
      <c r="J60" s="339"/>
      <c r="K60" s="339"/>
      <c r="L60" s="339"/>
      <c r="M60" s="339"/>
    </row>
    <row r="61" spans="1:15" s="267" customFormat="1" x14ac:dyDescent="0.2">
      <c r="B61" s="568" t="s">
        <v>267</v>
      </c>
      <c r="C61" s="568"/>
      <c r="D61" s="568"/>
      <c r="E61" s="568"/>
      <c r="F61" s="568"/>
      <c r="G61" s="568"/>
      <c r="H61" s="568"/>
      <c r="I61" s="568"/>
      <c r="J61" s="568"/>
      <c r="K61" s="568"/>
      <c r="L61" s="568"/>
      <c r="M61" s="568"/>
      <c r="N61" s="568"/>
    </row>
    <row r="62" spans="1:15" s="267" customFormat="1" ht="12.75" customHeight="1" x14ac:dyDescent="0.2">
      <c r="B62" s="270"/>
      <c r="C62" s="270"/>
      <c r="D62" s="270"/>
      <c r="E62" s="270"/>
      <c r="F62" s="270"/>
      <c r="G62" s="270"/>
      <c r="H62" s="270"/>
      <c r="I62" s="270"/>
      <c r="J62" s="270"/>
      <c r="K62" s="270"/>
      <c r="L62" s="270"/>
      <c r="M62" s="270"/>
      <c r="N62" s="270"/>
    </row>
    <row r="63" spans="1:15" s="267" customFormat="1" ht="43.5" customHeight="1" x14ac:dyDescent="0.2">
      <c r="A63" s="444"/>
      <c r="B63" s="270"/>
      <c r="C63" s="563" t="s">
        <v>149</v>
      </c>
      <c r="D63" s="563"/>
      <c r="E63" s="563"/>
      <c r="F63" s="563"/>
      <c r="G63" s="563"/>
      <c r="H63" s="563"/>
      <c r="I63" s="563"/>
      <c r="J63" s="563"/>
      <c r="K63" s="563"/>
      <c r="L63" s="563"/>
      <c r="M63" s="563"/>
      <c r="N63" s="563"/>
    </row>
    <row r="64" spans="1:15" s="267" customFormat="1" ht="48" customHeight="1" x14ac:dyDescent="0.2">
      <c r="A64" s="444"/>
      <c r="B64" s="270"/>
      <c r="C64" s="563" t="s">
        <v>150</v>
      </c>
      <c r="D64" s="563"/>
      <c r="E64" s="563"/>
      <c r="F64" s="563"/>
      <c r="G64" s="563"/>
      <c r="H64" s="563"/>
      <c r="I64" s="563"/>
      <c r="J64" s="563"/>
      <c r="K64" s="563"/>
      <c r="L64" s="563"/>
      <c r="M64" s="563"/>
      <c r="N64" s="563"/>
    </row>
    <row r="65" spans="1:14" s="267" customFormat="1" ht="56.25" customHeight="1" x14ac:dyDescent="0.2">
      <c r="B65" s="563" t="s">
        <v>268</v>
      </c>
      <c r="C65" s="563"/>
      <c r="D65" s="563"/>
      <c r="E65" s="563"/>
      <c r="F65" s="563"/>
      <c r="G65" s="563"/>
      <c r="H65" s="563"/>
      <c r="I65" s="563"/>
      <c r="J65" s="563"/>
      <c r="K65" s="563"/>
      <c r="L65" s="563"/>
      <c r="M65" s="563"/>
      <c r="N65" s="563"/>
    </row>
    <row r="66" spans="1:14" s="267" customFormat="1" x14ac:dyDescent="0.2">
      <c r="B66" s="342"/>
      <c r="C66" s="342"/>
      <c r="D66" s="342"/>
      <c r="E66" s="342"/>
      <c r="F66" s="342"/>
      <c r="G66" s="342"/>
      <c r="H66" s="342"/>
      <c r="I66" s="342"/>
      <c r="J66" s="342"/>
      <c r="K66" s="342"/>
      <c r="L66" s="342"/>
      <c r="M66" s="342"/>
      <c r="N66" s="342"/>
    </row>
    <row r="67" spans="1:14" s="267" customFormat="1" x14ac:dyDescent="0.2">
      <c r="B67" s="268"/>
      <c r="C67" s="278" t="s">
        <v>47</v>
      </c>
      <c r="D67" s="587"/>
      <c r="E67" s="588"/>
      <c r="F67" s="588"/>
      <c r="G67" s="278" t="s">
        <v>48</v>
      </c>
      <c r="H67" s="588"/>
      <c r="I67" s="588"/>
      <c r="J67" s="588"/>
      <c r="K67" s="588"/>
      <c r="L67" s="588"/>
      <c r="M67" s="588"/>
      <c r="N67" s="588"/>
    </row>
    <row r="68" spans="1:14" s="267" customFormat="1" x14ac:dyDescent="0.2">
      <c r="B68" s="268"/>
      <c r="C68" s="268"/>
      <c r="D68" s="268"/>
      <c r="E68" s="268"/>
      <c r="F68" s="268"/>
      <c r="G68" s="268"/>
      <c r="H68" s="268"/>
      <c r="I68" s="268"/>
      <c r="J68" s="268"/>
      <c r="K68" s="268"/>
      <c r="L68" s="268"/>
      <c r="M68" s="268"/>
      <c r="N68" s="268"/>
    </row>
    <row r="69" spans="1:14" s="267" customFormat="1" x14ac:dyDescent="0.2">
      <c r="A69" s="254"/>
      <c r="B69" s="254"/>
      <c r="C69" s="589" t="s">
        <v>200</v>
      </c>
      <c r="D69" s="589"/>
      <c r="E69" s="589"/>
      <c r="F69" s="589"/>
      <c r="G69" s="589"/>
      <c r="H69" s="589"/>
      <c r="I69" s="589"/>
      <c r="J69" s="589"/>
      <c r="K69" s="589"/>
      <c r="L69" s="589"/>
      <c r="M69" s="589"/>
      <c r="N69" s="589"/>
    </row>
    <row r="70" spans="1:14" s="267" customFormat="1" x14ac:dyDescent="0.2">
      <c r="A70" s="254"/>
      <c r="B70" s="254"/>
      <c r="C70" s="254"/>
      <c r="D70" s="254"/>
      <c r="E70" s="254"/>
      <c r="F70" s="254"/>
      <c r="G70" s="254"/>
      <c r="H70" s="254"/>
      <c r="I70" s="254"/>
      <c r="J70" s="254"/>
      <c r="K70" s="254"/>
      <c r="L70" s="254"/>
      <c r="M70" s="254"/>
      <c r="N70" s="254"/>
    </row>
    <row r="71" spans="1:14" s="267" customFormat="1" x14ac:dyDescent="0.2">
      <c r="A71" s="254"/>
      <c r="B71" s="254"/>
      <c r="C71" s="254"/>
      <c r="D71" s="254"/>
      <c r="E71" s="254"/>
      <c r="F71" s="254"/>
      <c r="G71" s="254"/>
      <c r="H71" s="254"/>
      <c r="I71" s="254"/>
      <c r="J71" s="254"/>
      <c r="K71" s="254"/>
      <c r="L71" s="254"/>
      <c r="M71" s="254"/>
      <c r="N71" s="254"/>
    </row>
    <row r="72" spans="1:14" s="267" customFormat="1" x14ac:dyDescent="0.2">
      <c r="A72" s="254"/>
      <c r="B72" s="254"/>
      <c r="C72" s="254"/>
      <c r="D72" s="254"/>
      <c r="E72" s="254"/>
      <c r="F72" s="254"/>
      <c r="G72" s="254"/>
      <c r="H72" s="254"/>
      <c r="I72" s="254"/>
      <c r="J72" s="254"/>
      <c r="K72" s="254"/>
      <c r="L72" s="254"/>
      <c r="M72" s="254"/>
      <c r="N72" s="254"/>
    </row>
    <row r="73" spans="1:14" s="267" customFormat="1" x14ac:dyDescent="0.2">
      <c r="A73" s="254"/>
      <c r="B73" s="254"/>
      <c r="C73" s="254"/>
      <c r="D73" s="254"/>
      <c r="E73" s="254"/>
      <c r="F73" s="254"/>
      <c r="G73" s="254"/>
      <c r="H73" s="254"/>
      <c r="I73" s="254"/>
      <c r="J73" s="254"/>
      <c r="K73" s="254"/>
      <c r="L73" s="254"/>
      <c r="M73" s="254"/>
      <c r="N73" s="254"/>
    </row>
    <row r="74" spans="1:14" s="267" customFormat="1" x14ac:dyDescent="0.2">
      <c r="A74" s="254"/>
      <c r="B74" s="254"/>
      <c r="C74" s="254"/>
      <c r="D74" s="254"/>
      <c r="E74" s="254"/>
      <c r="F74" s="254"/>
      <c r="G74" s="254"/>
      <c r="H74" s="254"/>
      <c r="I74" s="254"/>
      <c r="J74" s="254"/>
      <c r="K74" s="254"/>
      <c r="L74" s="254"/>
      <c r="M74" s="254"/>
      <c r="N74" s="254"/>
    </row>
    <row r="75" spans="1:14" s="267" customFormat="1" x14ac:dyDescent="0.2">
      <c r="A75" s="254"/>
      <c r="B75" s="254"/>
      <c r="C75" s="254"/>
      <c r="D75" s="254"/>
      <c r="E75" s="254"/>
      <c r="F75" s="254"/>
      <c r="G75" s="254"/>
      <c r="H75" s="254"/>
      <c r="I75" s="254"/>
      <c r="J75" s="254"/>
      <c r="K75" s="254"/>
      <c r="L75" s="254"/>
      <c r="M75" s="254"/>
      <c r="N75" s="254"/>
    </row>
    <row r="76" spans="1:14" s="267" customFormat="1" x14ac:dyDescent="0.2">
      <c r="A76" s="254"/>
      <c r="B76" s="254"/>
      <c r="C76" s="254"/>
      <c r="D76" s="254"/>
      <c r="E76" s="254"/>
      <c r="F76" s="254"/>
      <c r="G76" s="254"/>
      <c r="H76" s="254"/>
      <c r="I76" s="254"/>
      <c r="J76" s="254"/>
      <c r="K76" s="254"/>
      <c r="L76" s="254"/>
      <c r="M76" s="254"/>
      <c r="N76" s="254"/>
    </row>
    <row r="77" spans="1:14" s="267" customFormat="1" x14ac:dyDescent="0.2">
      <c r="A77" s="254"/>
      <c r="B77" s="254"/>
      <c r="C77" s="254"/>
      <c r="D77" s="254"/>
      <c r="E77" s="254"/>
      <c r="F77" s="254"/>
      <c r="G77" s="254"/>
      <c r="H77" s="254"/>
      <c r="I77" s="254"/>
      <c r="J77" s="254" t="s">
        <v>49</v>
      </c>
      <c r="L77" s="584">
        <f>D5</f>
        <v>0</v>
      </c>
      <c r="M77" s="584"/>
      <c r="N77" s="584"/>
    </row>
    <row r="78" spans="1:14" s="267" customFormat="1" x14ac:dyDescent="0.2">
      <c r="A78" s="254"/>
      <c r="B78" s="254"/>
      <c r="C78" s="254"/>
      <c r="D78" s="254"/>
      <c r="E78" s="254"/>
      <c r="F78" s="254"/>
      <c r="G78" s="254"/>
      <c r="H78" s="254"/>
      <c r="I78" s="254"/>
      <c r="J78" s="254"/>
      <c r="K78" s="254"/>
      <c r="L78" s="254"/>
      <c r="M78" s="254"/>
      <c r="N78" s="254"/>
    </row>
    <row r="79" spans="1:14" s="267" customFormat="1" x14ac:dyDescent="0.2">
      <c r="A79" s="254"/>
      <c r="B79" s="254"/>
      <c r="C79" s="254"/>
      <c r="D79" s="254"/>
      <c r="E79" s="254"/>
      <c r="F79" s="254"/>
      <c r="G79" s="254"/>
      <c r="H79" s="254"/>
      <c r="I79" s="254"/>
      <c r="J79" s="254"/>
      <c r="K79" s="254"/>
      <c r="L79" s="254"/>
      <c r="M79" s="254"/>
      <c r="N79" s="254"/>
    </row>
    <row r="80" spans="1:14" s="254" customFormat="1" x14ac:dyDescent="0.2"/>
    <row r="81" spans="1:14" s="254" customFormat="1" x14ac:dyDescent="0.2">
      <c r="A81" s="279"/>
      <c r="B81" s="279"/>
      <c r="C81" s="280" t="s">
        <v>50</v>
      </c>
      <c r="D81" s="279"/>
      <c r="E81" s="279"/>
      <c r="F81" s="279"/>
      <c r="G81" s="279"/>
      <c r="H81" s="279"/>
      <c r="I81" s="279"/>
      <c r="J81" s="279"/>
      <c r="K81" s="279"/>
      <c r="L81" s="279"/>
      <c r="M81" s="279"/>
      <c r="N81" s="279"/>
    </row>
    <row r="82" spans="1:14" s="254" customFormat="1" ht="12.75" customHeight="1" x14ac:dyDescent="0.2">
      <c r="A82" s="279"/>
      <c r="B82" s="279"/>
      <c r="C82" s="279"/>
      <c r="D82" s="279"/>
      <c r="E82" s="279"/>
      <c r="F82" s="279"/>
      <c r="G82" s="279"/>
      <c r="H82" s="279"/>
      <c r="I82" s="279"/>
      <c r="J82" s="279"/>
      <c r="K82" s="279"/>
      <c r="L82" s="279"/>
      <c r="M82" s="279"/>
      <c r="N82" s="279"/>
    </row>
    <row r="83" spans="1:14" s="254" customFormat="1" ht="12.75" customHeight="1" x14ac:dyDescent="0.2">
      <c r="A83" s="279"/>
      <c r="B83" s="585" t="s">
        <v>152</v>
      </c>
      <c r="C83" s="585"/>
      <c r="D83" s="585"/>
      <c r="E83" s="585"/>
      <c r="F83" s="585"/>
      <c r="G83" s="585"/>
      <c r="H83" s="585"/>
      <c r="I83" s="585"/>
      <c r="J83" s="585"/>
      <c r="K83" s="585"/>
      <c r="L83" s="585"/>
      <c r="M83" s="585"/>
      <c r="N83" s="585"/>
    </row>
    <row r="84" spans="1:14" s="254" customFormat="1" x14ac:dyDescent="0.2">
      <c r="A84" s="279"/>
      <c r="B84" s="585"/>
      <c r="C84" s="585"/>
      <c r="D84" s="585"/>
      <c r="E84" s="585"/>
      <c r="F84" s="585"/>
      <c r="G84" s="585"/>
      <c r="H84" s="585"/>
      <c r="I84" s="585"/>
      <c r="J84" s="585"/>
      <c r="K84" s="585"/>
      <c r="L84" s="585"/>
      <c r="M84" s="585"/>
      <c r="N84" s="585"/>
    </row>
    <row r="85" spans="1:14" s="254" customFormat="1" x14ac:dyDescent="0.2">
      <c r="A85" s="279"/>
      <c r="B85" s="585"/>
      <c r="C85" s="585"/>
      <c r="D85" s="585"/>
      <c r="E85" s="585"/>
      <c r="F85" s="585"/>
      <c r="G85" s="585"/>
      <c r="H85" s="585"/>
      <c r="I85" s="585"/>
      <c r="J85" s="585"/>
      <c r="K85" s="585"/>
      <c r="L85" s="585"/>
      <c r="M85" s="585"/>
      <c r="N85" s="585"/>
    </row>
    <row r="86" spans="1:14" s="254" customFormat="1" x14ac:dyDescent="0.2">
      <c r="A86" s="279"/>
      <c r="B86" s="585"/>
      <c r="C86" s="585"/>
      <c r="D86" s="585"/>
      <c r="E86" s="585"/>
      <c r="F86" s="585"/>
      <c r="G86" s="585"/>
      <c r="H86" s="585"/>
      <c r="I86" s="585"/>
      <c r="J86" s="585"/>
      <c r="K86" s="585"/>
      <c r="L86" s="585"/>
      <c r="M86" s="585"/>
      <c r="N86" s="585"/>
    </row>
    <row r="87" spans="1:14" s="254" customFormat="1" x14ac:dyDescent="0.2">
      <c r="A87" s="279"/>
      <c r="B87" s="281" t="s">
        <v>51</v>
      </c>
      <c r="C87" s="282"/>
      <c r="D87" s="282"/>
      <c r="E87" s="282"/>
      <c r="F87" s="282"/>
      <c r="G87" s="282"/>
      <c r="H87" s="282"/>
      <c r="I87" s="282"/>
      <c r="J87" s="586"/>
      <c r="K87" s="586"/>
      <c r="L87" s="586"/>
      <c r="M87" s="586"/>
      <c r="N87" s="586"/>
    </row>
    <row r="88" spans="1:14" s="254" customFormat="1" ht="12.75" customHeight="1" x14ac:dyDescent="0.2">
      <c r="A88" s="279"/>
      <c r="B88" s="599" t="s">
        <v>151</v>
      </c>
      <c r="C88" s="599"/>
      <c r="D88" s="599"/>
      <c r="E88" s="599"/>
      <c r="F88" s="599"/>
      <c r="G88" s="599"/>
      <c r="H88" s="599"/>
      <c r="I88" s="599"/>
      <c r="J88" s="599"/>
      <c r="K88" s="599"/>
      <c r="L88" s="599"/>
      <c r="M88" s="599"/>
      <c r="N88" s="599"/>
    </row>
    <row r="89" spans="1:14" s="254" customFormat="1" ht="13.5" thickBot="1" x14ac:dyDescent="0.25">
      <c r="A89" s="279"/>
      <c r="B89" s="279"/>
      <c r="C89" s="279"/>
      <c r="D89" s="279"/>
      <c r="E89" s="279"/>
      <c r="F89" s="279"/>
      <c r="G89" s="279"/>
      <c r="H89" s="279"/>
      <c r="I89" s="279"/>
      <c r="J89" s="279"/>
      <c r="K89" s="279"/>
      <c r="L89" s="279"/>
      <c r="M89" s="279"/>
      <c r="N89" s="279"/>
    </row>
    <row r="90" spans="1:14" s="254" customFormat="1" ht="12.75" customHeight="1" x14ac:dyDescent="0.2">
      <c r="A90" s="279"/>
      <c r="B90" s="590" t="s">
        <v>52</v>
      </c>
      <c r="C90" s="591"/>
      <c r="D90" s="592"/>
      <c r="E90" s="283" t="s">
        <v>236</v>
      </c>
      <c r="F90" s="284"/>
      <c r="G90" s="284"/>
      <c r="H90" s="284"/>
      <c r="I90" s="284"/>
      <c r="J90" s="284"/>
      <c r="K90" s="284"/>
      <c r="L90" s="284"/>
      <c r="M90" s="284"/>
      <c r="N90" s="285"/>
    </row>
    <row r="91" spans="1:14" s="254" customFormat="1" x14ac:dyDescent="0.2">
      <c r="A91" s="279"/>
      <c r="B91" s="596"/>
      <c r="C91" s="597"/>
      <c r="D91" s="598"/>
      <c r="E91" s="286"/>
      <c r="F91" s="287"/>
      <c r="G91" s="287"/>
      <c r="H91" s="287"/>
      <c r="I91" s="287"/>
      <c r="J91" s="287"/>
      <c r="K91" s="287"/>
      <c r="L91" s="287"/>
      <c r="M91" s="287"/>
      <c r="N91" s="288"/>
    </row>
    <row r="92" spans="1:14" s="254" customFormat="1" x14ac:dyDescent="0.2">
      <c r="A92" s="279"/>
      <c r="B92" s="596"/>
      <c r="C92" s="597"/>
      <c r="D92" s="598"/>
      <c r="E92" s="289" t="s">
        <v>53</v>
      </c>
      <c r="F92" s="287"/>
      <c r="G92" s="287"/>
      <c r="H92" s="287"/>
      <c r="I92" s="287"/>
      <c r="J92" s="287"/>
      <c r="K92" s="357" t="s">
        <v>238</v>
      </c>
      <c r="L92" s="287"/>
      <c r="M92" s="287"/>
      <c r="N92" s="288"/>
    </row>
    <row r="93" spans="1:14" s="254" customFormat="1" ht="15.75" customHeight="1" thickBot="1" x14ac:dyDescent="0.25">
      <c r="A93" s="279"/>
      <c r="B93" s="593"/>
      <c r="C93" s="594"/>
      <c r="D93" s="595"/>
      <c r="E93" s="290"/>
      <c r="F93" s="291"/>
      <c r="G93" s="291"/>
      <c r="H93" s="291"/>
      <c r="I93" s="291"/>
      <c r="J93" s="291"/>
      <c r="K93" s="291"/>
      <c r="L93" s="291"/>
      <c r="M93" s="291"/>
      <c r="N93" s="292"/>
    </row>
    <row r="94" spans="1:14" s="254" customFormat="1" ht="21.75" customHeight="1" x14ac:dyDescent="0.2">
      <c r="A94" s="279"/>
      <c r="B94" s="590" t="s">
        <v>54</v>
      </c>
      <c r="C94" s="591"/>
      <c r="D94" s="592"/>
      <c r="E94" s="283" t="s">
        <v>55</v>
      </c>
      <c r="F94" s="293"/>
      <c r="G94" s="293"/>
      <c r="H94" s="293"/>
      <c r="I94" s="293"/>
      <c r="J94" s="293"/>
      <c r="K94" s="293"/>
      <c r="L94" s="293"/>
      <c r="M94" s="293"/>
      <c r="N94" s="294"/>
    </row>
    <row r="95" spans="1:14" s="254" customFormat="1" ht="28.5" customHeight="1" thickBot="1" x14ac:dyDescent="0.25">
      <c r="A95" s="279"/>
      <c r="B95" s="593"/>
      <c r="C95" s="594"/>
      <c r="D95" s="595"/>
      <c r="E95" s="295" t="s">
        <v>56</v>
      </c>
      <c r="F95" s="296"/>
      <c r="G95" s="296"/>
      <c r="H95" s="296"/>
      <c r="I95" s="296"/>
      <c r="J95" s="296"/>
      <c r="K95" s="296"/>
      <c r="L95" s="296"/>
      <c r="M95" s="296"/>
      <c r="N95" s="297"/>
    </row>
    <row r="96" spans="1:14" s="254" customFormat="1" ht="12.75" customHeight="1" x14ac:dyDescent="0.2">
      <c r="A96" s="279"/>
      <c r="B96" s="590" t="s">
        <v>57</v>
      </c>
      <c r="C96" s="591"/>
      <c r="D96" s="592"/>
      <c r="E96" s="608" t="s">
        <v>58</v>
      </c>
      <c r="F96" s="609"/>
      <c r="G96" s="609"/>
      <c r="H96" s="609"/>
      <c r="I96" s="609"/>
      <c r="J96" s="609"/>
      <c r="K96" s="609"/>
      <c r="L96" s="609"/>
      <c r="M96" s="609"/>
      <c r="N96" s="610"/>
    </row>
    <row r="97" spans="1:14" s="254" customFormat="1" ht="27.75" customHeight="1" thickBot="1" x14ac:dyDescent="0.25">
      <c r="A97" s="279"/>
      <c r="B97" s="593"/>
      <c r="C97" s="594"/>
      <c r="D97" s="595"/>
      <c r="E97" s="611"/>
      <c r="F97" s="612"/>
      <c r="G97" s="612"/>
      <c r="H97" s="612"/>
      <c r="I97" s="612"/>
      <c r="J97" s="612"/>
      <c r="K97" s="612"/>
      <c r="L97" s="612"/>
      <c r="M97" s="612"/>
      <c r="N97" s="613"/>
    </row>
    <row r="98" spans="1:14" s="254" customFormat="1" ht="12.75" customHeight="1" x14ac:dyDescent="0.2">
      <c r="A98" s="279"/>
      <c r="B98" s="616" t="s">
        <v>59</v>
      </c>
      <c r="C98" s="591"/>
      <c r="D98" s="592"/>
      <c r="E98" s="608" t="s">
        <v>60</v>
      </c>
      <c r="F98" s="609"/>
      <c r="G98" s="609"/>
      <c r="H98" s="609"/>
      <c r="I98" s="609"/>
      <c r="J98" s="609"/>
      <c r="K98" s="609"/>
      <c r="L98" s="609"/>
      <c r="M98" s="609"/>
      <c r="N98" s="610"/>
    </row>
    <row r="99" spans="1:14" s="254" customFormat="1" x14ac:dyDescent="0.2">
      <c r="A99" s="279"/>
      <c r="B99" s="617"/>
      <c r="C99" s="597"/>
      <c r="D99" s="598"/>
      <c r="E99" s="614"/>
      <c r="F99" s="585"/>
      <c r="G99" s="585"/>
      <c r="H99" s="585"/>
      <c r="I99" s="585"/>
      <c r="J99" s="585"/>
      <c r="K99" s="585"/>
      <c r="L99" s="585"/>
      <c r="M99" s="585"/>
      <c r="N99" s="615"/>
    </row>
    <row r="100" spans="1:14" s="254" customFormat="1" ht="39" customHeight="1" thickBot="1" x14ac:dyDescent="0.25">
      <c r="A100" s="279"/>
      <c r="B100" s="618"/>
      <c r="C100" s="594"/>
      <c r="D100" s="595"/>
      <c r="E100" s="611"/>
      <c r="F100" s="612"/>
      <c r="G100" s="612"/>
      <c r="H100" s="612"/>
      <c r="I100" s="612"/>
      <c r="J100" s="612"/>
      <c r="K100" s="612"/>
      <c r="L100" s="612"/>
      <c r="M100" s="612"/>
      <c r="N100" s="613"/>
    </row>
    <row r="101" spans="1:14" s="254" customFormat="1" ht="91.5" customHeight="1" thickBot="1" x14ac:dyDescent="0.25">
      <c r="A101" s="279"/>
      <c r="B101" s="602" t="s">
        <v>61</v>
      </c>
      <c r="C101" s="603"/>
      <c r="D101" s="604"/>
      <c r="E101" s="605" t="s">
        <v>62</v>
      </c>
      <c r="F101" s="606"/>
      <c r="G101" s="606"/>
      <c r="H101" s="606"/>
      <c r="I101" s="606"/>
      <c r="J101" s="606"/>
      <c r="K101" s="606"/>
      <c r="L101" s="606"/>
      <c r="M101" s="606"/>
      <c r="N101" s="607"/>
    </row>
    <row r="102" spans="1:14" s="254" customFormat="1" ht="93" customHeight="1" thickBot="1" x14ac:dyDescent="0.25">
      <c r="A102" s="279"/>
      <c r="B102" s="602" t="s">
        <v>63</v>
      </c>
      <c r="C102" s="603"/>
      <c r="D102" s="604"/>
      <c r="E102" s="605" t="s">
        <v>64</v>
      </c>
      <c r="F102" s="606"/>
      <c r="G102" s="606"/>
      <c r="H102" s="606"/>
      <c r="I102" s="606"/>
      <c r="J102" s="606"/>
      <c r="K102" s="606"/>
      <c r="L102" s="606"/>
      <c r="M102" s="606"/>
      <c r="N102" s="607"/>
    </row>
    <row r="103" spans="1:14" s="254" customFormat="1" ht="12.75" customHeight="1" x14ac:dyDescent="0.2">
      <c r="A103" s="279"/>
      <c r="B103" s="590" t="s">
        <v>65</v>
      </c>
      <c r="C103" s="591"/>
      <c r="D103" s="592"/>
      <c r="E103" s="608" t="s">
        <v>66</v>
      </c>
      <c r="F103" s="609"/>
      <c r="G103" s="609"/>
      <c r="H103" s="609"/>
      <c r="I103" s="609"/>
      <c r="J103" s="609"/>
      <c r="K103" s="609"/>
      <c r="L103" s="609"/>
      <c r="M103" s="609"/>
      <c r="N103" s="610"/>
    </row>
    <row r="104" spans="1:14" s="254" customFormat="1" ht="43.5" customHeight="1" thickBot="1" x14ac:dyDescent="0.25">
      <c r="A104" s="279"/>
      <c r="B104" s="593"/>
      <c r="C104" s="594"/>
      <c r="D104" s="595"/>
      <c r="E104" s="611"/>
      <c r="F104" s="612"/>
      <c r="G104" s="612"/>
      <c r="H104" s="612"/>
      <c r="I104" s="612"/>
      <c r="J104" s="612"/>
      <c r="K104" s="612"/>
      <c r="L104" s="612"/>
      <c r="M104" s="612"/>
      <c r="N104" s="613"/>
    </row>
    <row r="105" spans="1:14" s="254" customFormat="1" ht="12.75" customHeight="1" x14ac:dyDescent="0.2">
      <c r="A105" s="279"/>
      <c r="B105" s="590" t="s">
        <v>67</v>
      </c>
      <c r="C105" s="591"/>
      <c r="D105" s="592"/>
      <c r="E105" s="608" t="s">
        <v>68</v>
      </c>
      <c r="F105" s="609"/>
      <c r="G105" s="609"/>
      <c r="H105" s="609"/>
      <c r="I105" s="609"/>
      <c r="J105" s="609"/>
      <c r="K105" s="609"/>
      <c r="L105" s="609"/>
      <c r="M105" s="609"/>
      <c r="N105" s="610"/>
    </row>
    <row r="106" spans="1:14" s="254" customFormat="1" x14ac:dyDescent="0.2">
      <c r="A106" s="279"/>
      <c r="B106" s="596"/>
      <c r="C106" s="597"/>
      <c r="D106" s="598"/>
      <c r="E106" s="614"/>
      <c r="F106" s="585"/>
      <c r="G106" s="585"/>
      <c r="H106" s="585"/>
      <c r="I106" s="585"/>
      <c r="J106" s="585"/>
      <c r="K106" s="585"/>
      <c r="L106" s="585"/>
      <c r="M106" s="585"/>
      <c r="N106" s="615"/>
    </row>
    <row r="107" spans="1:14" s="254" customFormat="1" x14ac:dyDescent="0.2">
      <c r="A107" s="279"/>
      <c r="B107" s="596"/>
      <c r="C107" s="597"/>
      <c r="D107" s="598"/>
      <c r="E107" s="614"/>
      <c r="F107" s="585"/>
      <c r="G107" s="585"/>
      <c r="H107" s="585"/>
      <c r="I107" s="585"/>
      <c r="J107" s="585"/>
      <c r="K107" s="585"/>
      <c r="L107" s="585"/>
      <c r="M107" s="585"/>
      <c r="N107" s="615"/>
    </row>
    <row r="108" spans="1:14" s="254" customFormat="1" x14ac:dyDescent="0.2">
      <c r="A108" s="279"/>
      <c r="B108" s="596"/>
      <c r="C108" s="597"/>
      <c r="D108" s="598"/>
      <c r="E108" s="614"/>
      <c r="F108" s="585"/>
      <c r="G108" s="585"/>
      <c r="H108" s="585"/>
      <c r="I108" s="585"/>
      <c r="J108" s="585"/>
      <c r="K108" s="585"/>
      <c r="L108" s="585"/>
      <c r="M108" s="585"/>
      <c r="N108" s="615"/>
    </row>
    <row r="109" spans="1:14" s="254" customFormat="1" ht="18.75" customHeight="1" thickBot="1" x14ac:dyDescent="0.25">
      <c r="A109" s="279"/>
      <c r="B109" s="593"/>
      <c r="C109" s="594"/>
      <c r="D109" s="595"/>
      <c r="E109" s="298" t="s">
        <v>69</v>
      </c>
      <c r="F109" s="299"/>
      <c r="G109" s="299"/>
      <c r="H109" s="299"/>
      <c r="I109" s="299"/>
      <c r="J109" s="299"/>
      <c r="K109" s="299"/>
      <c r="L109" s="299"/>
      <c r="M109" s="299"/>
      <c r="N109" s="300"/>
    </row>
  </sheetData>
  <sheetProtection algorithmName="SHA-512" hashValue="Q09TBrmgCA6oqQDE3qJB1r8rIHfcODbQDVai9e6ac/x1qOFiIF88Q6UclEGwc9a38+VmKpcmFpLVxMT7jUqSIA==" saltValue="DJ10HiRndMKLn3jgw1iLJw==" spinCount="100000" sheet="1" objects="1" scenarios="1"/>
  <mergeCells count="69">
    <mergeCell ref="B96:D97"/>
    <mergeCell ref="E96:N97"/>
    <mergeCell ref="B98:D100"/>
    <mergeCell ref="E98:N100"/>
    <mergeCell ref="B101:D101"/>
    <mergeCell ref="B102:D102"/>
    <mergeCell ref="B103:D104"/>
    <mergeCell ref="B105:D109"/>
    <mergeCell ref="E101:N101"/>
    <mergeCell ref="E102:N102"/>
    <mergeCell ref="E103:N104"/>
    <mergeCell ref="E105:N108"/>
    <mergeCell ref="B94:D95"/>
    <mergeCell ref="B90:D93"/>
    <mergeCell ref="B88:N88"/>
    <mergeCell ref="B58:N58"/>
    <mergeCell ref="C59:N59"/>
    <mergeCell ref="B61:N61"/>
    <mergeCell ref="C63:N63"/>
    <mergeCell ref="C64:N64"/>
    <mergeCell ref="H67:N67"/>
    <mergeCell ref="C54:N54"/>
    <mergeCell ref="C56:N56"/>
    <mergeCell ref="L77:N77"/>
    <mergeCell ref="B83:N86"/>
    <mergeCell ref="J87:N87"/>
    <mergeCell ref="B65:N65"/>
    <mergeCell ref="D67:F67"/>
    <mergeCell ref="C69:N69"/>
    <mergeCell ref="C7:D7"/>
    <mergeCell ref="F7:H7"/>
    <mergeCell ref="K7:N7"/>
    <mergeCell ref="L21:N21"/>
    <mergeCell ref="L22:N22"/>
    <mergeCell ref="E11:G11"/>
    <mergeCell ref="I11:N11"/>
    <mergeCell ref="C12:D12"/>
    <mergeCell ref="F12:H12"/>
    <mergeCell ref="B10:J10"/>
    <mergeCell ref="L10:N10"/>
    <mergeCell ref="C14:N14"/>
    <mergeCell ref="K12:N12"/>
    <mergeCell ref="M15:N15"/>
    <mergeCell ref="F19:N19"/>
    <mergeCell ref="G21:K21"/>
    <mergeCell ref="B2:N2"/>
    <mergeCell ref="B3:N3"/>
    <mergeCell ref="D5:J5"/>
    <mergeCell ref="L5:N5"/>
    <mergeCell ref="E6:G6"/>
    <mergeCell ref="I6:N6"/>
    <mergeCell ref="B51:N51"/>
    <mergeCell ref="C52:N52"/>
    <mergeCell ref="H23:K23"/>
    <mergeCell ref="H24:K24"/>
    <mergeCell ref="C49:N49"/>
    <mergeCell ref="C39:N39"/>
    <mergeCell ref="B50:N50"/>
    <mergeCell ref="C41:N41"/>
    <mergeCell ref="C45:N45"/>
    <mergeCell ref="C47:N47"/>
    <mergeCell ref="G22:K22"/>
    <mergeCell ref="L23:N23"/>
    <mergeCell ref="L24:N24"/>
    <mergeCell ref="C37:N37"/>
    <mergeCell ref="C43:N43"/>
    <mergeCell ref="C30:N30"/>
    <mergeCell ref="C35:N35"/>
    <mergeCell ref="C34:N34"/>
  </mergeCells>
  <dataValidations disablePrompts="1" count="2">
    <dataValidation type="list" showInputMessage="1" showErrorMessage="1" sqref="B60">
      <formula1>#REF!</formula1>
    </dataValidation>
    <dataValidation type="list" allowBlank="1" showInputMessage="1" showErrorMessage="1" sqref="M15:N15">
      <formula1>"2024,2025,2026,2027,2028,2029,2030"</formula1>
    </dataValidation>
  </dataValidations>
  <hyperlinks>
    <hyperlink ref="B87" r:id="rId1"/>
    <hyperlink ref="K92" r:id="rId2"/>
    <hyperlink ref="E109" r:id="rId3"/>
    <hyperlink ref="E95" r:id="rId4"/>
  </hyperlinks>
  <pageMargins left="0.74803149606299213" right="0.19685039370078741" top="0.74803149606299213" bottom="0.74803149606299213" header="0.31496062992125984" footer="0.51181102362204722"/>
  <pageSetup paperSize="9" scale="71" orientation="portrait" r:id="rId5"/>
  <headerFooter alignWithMargins="0">
    <oddFooter>&amp;R&amp;"Verdana,Cursiva"&amp;8Dirección General de Cultura-Institución Príncipe de Viana</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14340" r:id="rId8" name="Check Box 4">
              <controlPr defaultSize="0" autoFill="0" autoLine="0" autoPict="0">
                <anchor moveWithCells="1">
                  <from>
                    <xdr:col>5</xdr:col>
                    <xdr:colOff>600075</xdr:colOff>
                    <xdr:row>8</xdr:row>
                    <xdr:rowOff>85725</xdr:rowOff>
                  </from>
                  <to>
                    <xdr:col>6</xdr:col>
                    <xdr:colOff>47625</xdr:colOff>
                    <xdr:row>9</xdr:row>
                    <xdr:rowOff>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1</xdr:col>
                    <xdr:colOff>66675</xdr:colOff>
                    <xdr:row>8</xdr:row>
                    <xdr:rowOff>47625</xdr:rowOff>
                  </from>
                  <to>
                    <xdr:col>2</xdr:col>
                    <xdr:colOff>38100</xdr:colOff>
                    <xdr:row>9</xdr:row>
                    <xdr:rowOff>28575</xdr:rowOff>
                  </to>
                </anchor>
              </controlPr>
            </control>
          </mc:Choice>
        </mc:AlternateContent>
        <mc:AlternateContent xmlns:mc="http://schemas.openxmlformats.org/markup-compatibility/2006">
          <mc:Choice Requires="x14">
            <control shapeId="14352" r:id="rId10" name="Check Box 16">
              <controlPr defaultSize="0" autoFill="0" autoLine="0" autoPict="0">
                <anchor moveWithCells="1">
                  <from>
                    <xdr:col>1</xdr:col>
                    <xdr:colOff>85725</xdr:colOff>
                    <xdr:row>13</xdr:row>
                    <xdr:rowOff>114300</xdr:rowOff>
                  </from>
                  <to>
                    <xdr:col>2</xdr:col>
                    <xdr:colOff>38100</xdr:colOff>
                    <xdr:row>13</xdr:row>
                    <xdr:rowOff>428625</xdr:rowOff>
                  </to>
                </anchor>
              </controlPr>
            </control>
          </mc:Choice>
        </mc:AlternateContent>
        <mc:AlternateContent xmlns:mc="http://schemas.openxmlformats.org/markup-compatibility/2006">
          <mc:Choice Requires="x14">
            <control shapeId="14354" r:id="rId11" name="Check Box 18">
              <controlPr defaultSize="0" autoFill="0" autoLine="0" autoPict="0">
                <anchor moveWithCells="1">
                  <from>
                    <xdr:col>0</xdr:col>
                    <xdr:colOff>295275</xdr:colOff>
                    <xdr:row>55</xdr:row>
                    <xdr:rowOff>66675</xdr:rowOff>
                  </from>
                  <to>
                    <xdr:col>1</xdr:col>
                    <xdr:colOff>219075</xdr:colOff>
                    <xdr:row>55</xdr:row>
                    <xdr:rowOff>295275</xdr:rowOff>
                  </to>
                </anchor>
              </controlPr>
            </control>
          </mc:Choice>
        </mc:AlternateContent>
        <mc:AlternateContent xmlns:mc="http://schemas.openxmlformats.org/markup-compatibility/2006">
          <mc:Choice Requires="x14">
            <control shapeId="14355" r:id="rId12" name="Check Box 19">
              <controlPr defaultSize="0" autoFill="0" autoLine="0" autoPict="0">
                <anchor moveWithCells="1">
                  <from>
                    <xdr:col>0</xdr:col>
                    <xdr:colOff>276225</xdr:colOff>
                    <xdr:row>51</xdr:row>
                    <xdr:rowOff>76200</xdr:rowOff>
                  </from>
                  <to>
                    <xdr:col>1</xdr:col>
                    <xdr:colOff>200025</xdr:colOff>
                    <xdr:row>51</xdr:row>
                    <xdr:rowOff>304800</xdr:rowOff>
                  </to>
                </anchor>
              </controlPr>
            </control>
          </mc:Choice>
        </mc:AlternateContent>
        <mc:AlternateContent xmlns:mc="http://schemas.openxmlformats.org/markup-compatibility/2006">
          <mc:Choice Requires="x14">
            <control shapeId="14356" r:id="rId13" name="Check Box 20">
              <controlPr defaultSize="0" autoFill="0" autoLine="0" autoPict="0">
                <anchor moveWithCells="1">
                  <from>
                    <xdr:col>0</xdr:col>
                    <xdr:colOff>285750</xdr:colOff>
                    <xdr:row>53</xdr:row>
                    <xdr:rowOff>133350</xdr:rowOff>
                  </from>
                  <to>
                    <xdr:col>1</xdr:col>
                    <xdr:colOff>209550</xdr:colOff>
                    <xdr:row>53</xdr:row>
                    <xdr:rowOff>361950</xdr:rowOff>
                  </to>
                </anchor>
              </controlPr>
            </control>
          </mc:Choice>
        </mc:AlternateContent>
        <mc:AlternateContent xmlns:mc="http://schemas.openxmlformats.org/markup-compatibility/2006">
          <mc:Choice Requires="x14">
            <control shapeId="14358" r:id="rId14" name="Check Box 22">
              <controlPr defaultSize="0" autoFill="0" autoLine="0" autoPict="0">
                <anchor moveWithCells="1">
                  <from>
                    <xdr:col>0</xdr:col>
                    <xdr:colOff>314325</xdr:colOff>
                    <xdr:row>58</xdr:row>
                    <xdr:rowOff>76200</xdr:rowOff>
                  </from>
                  <to>
                    <xdr:col>1</xdr:col>
                    <xdr:colOff>238125</xdr:colOff>
                    <xdr:row>59</xdr:row>
                    <xdr:rowOff>38100</xdr:rowOff>
                  </to>
                </anchor>
              </controlPr>
            </control>
          </mc:Choice>
        </mc:AlternateContent>
        <mc:AlternateContent xmlns:mc="http://schemas.openxmlformats.org/markup-compatibility/2006">
          <mc:Choice Requires="x14">
            <control shapeId="14359" r:id="rId15" name="Check Box 23">
              <controlPr defaultSize="0" autoFill="0" autoLine="0" autoPict="0">
                <anchor moveWithCells="1">
                  <from>
                    <xdr:col>1</xdr:col>
                    <xdr:colOff>0</xdr:colOff>
                    <xdr:row>62</xdr:row>
                    <xdr:rowOff>104775</xdr:rowOff>
                  </from>
                  <to>
                    <xdr:col>1</xdr:col>
                    <xdr:colOff>257175</xdr:colOff>
                    <xdr:row>62</xdr:row>
                    <xdr:rowOff>333375</xdr:rowOff>
                  </to>
                </anchor>
              </controlPr>
            </control>
          </mc:Choice>
        </mc:AlternateContent>
        <mc:AlternateContent xmlns:mc="http://schemas.openxmlformats.org/markup-compatibility/2006">
          <mc:Choice Requires="x14">
            <control shapeId="14360" r:id="rId16" name="Check Box 24">
              <controlPr defaultSize="0" autoFill="0" autoLine="0" autoPict="0">
                <anchor moveWithCells="1">
                  <from>
                    <xdr:col>1</xdr:col>
                    <xdr:colOff>19050</xdr:colOff>
                    <xdr:row>63</xdr:row>
                    <xdr:rowOff>85725</xdr:rowOff>
                  </from>
                  <to>
                    <xdr:col>1</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LOCALIDADES!$A$2:$A$273</xm:f>
          </x14:formula1>
          <xm:sqref>E6:G6 E11:G11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2060"/>
    <pageSetUpPr fitToPage="1"/>
  </sheetPr>
  <dimension ref="B2:S249"/>
  <sheetViews>
    <sheetView showGridLines="0" workbookViewId="0">
      <selection activeCell="B2" sqref="B2:M2"/>
    </sheetView>
  </sheetViews>
  <sheetFormatPr baseColWidth="10" defaultColWidth="11.42578125" defaultRowHeight="14.25" x14ac:dyDescent="0.2"/>
  <cols>
    <col min="1" max="1" width="3.5703125" style="302" customWidth="1"/>
    <col min="2" max="2" width="13.28515625" style="302" customWidth="1"/>
    <col min="3" max="3" width="17.7109375" style="302" customWidth="1"/>
    <col min="4" max="4" width="17" style="302" customWidth="1"/>
    <col min="5" max="6" width="11.42578125" style="302" customWidth="1"/>
    <col min="7" max="7" width="18.42578125" style="302" customWidth="1"/>
    <col min="8" max="8" width="11.42578125" style="302" customWidth="1"/>
    <col min="9" max="9" width="19" style="302" customWidth="1"/>
    <col min="10" max="11" width="11.42578125" style="302" customWidth="1"/>
    <col min="12" max="12" width="11.42578125" style="302"/>
    <col min="13" max="13" width="11.85546875" style="302" customWidth="1"/>
    <col min="14" max="14" width="5.140625" style="301" customWidth="1"/>
    <col min="15" max="16" width="11.42578125" style="302"/>
    <col min="17" max="17" width="11.28515625" style="302" customWidth="1"/>
    <col min="18" max="18" width="0.140625" style="302" customWidth="1"/>
    <col min="19" max="19" width="10.7109375" style="302" customWidth="1"/>
    <col min="20" max="16384" width="11.42578125" style="302"/>
  </cols>
  <sheetData>
    <row r="2" spans="2:19" ht="39" customHeight="1" x14ac:dyDescent="0.2">
      <c r="B2" s="650" t="s">
        <v>252</v>
      </c>
      <c r="C2" s="651"/>
      <c r="D2" s="651"/>
      <c r="E2" s="651"/>
      <c r="F2" s="651"/>
      <c r="G2" s="651"/>
      <c r="H2" s="651"/>
      <c r="I2" s="651"/>
      <c r="J2" s="651"/>
      <c r="K2" s="651"/>
      <c r="L2" s="651"/>
      <c r="M2" s="651"/>
    </row>
    <row r="3" spans="2:19" x14ac:dyDescent="0.2">
      <c r="B3" s="303"/>
    </row>
    <row r="4" spans="2:19" s="305" customFormat="1" ht="60.75" customHeight="1" x14ac:dyDescent="0.2">
      <c r="B4" s="652" t="s">
        <v>141</v>
      </c>
      <c r="C4" s="652"/>
      <c r="D4" s="652"/>
      <c r="E4" s="652"/>
      <c r="F4" s="652"/>
      <c r="G4" s="652"/>
      <c r="H4" s="652"/>
      <c r="I4" s="652"/>
      <c r="J4" s="652"/>
      <c r="K4" s="652"/>
      <c r="L4" s="652"/>
      <c r="M4" s="652"/>
      <c r="N4" s="304"/>
    </row>
    <row r="5" spans="2:19" ht="15.75" customHeight="1" x14ac:dyDescent="0.2">
      <c r="B5" s="306"/>
    </row>
    <row r="6" spans="2:19" ht="21" customHeight="1" x14ac:dyDescent="0.2">
      <c r="B6" s="655" t="s">
        <v>862</v>
      </c>
      <c r="C6" s="656"/>
      <c r="D6" s="657">
        <f>'Anexo I.A. Solicitud'!F19</f>
        <v>0</v>
      </c>
      <c r="E6" s="658"/>
      <c r="F6" s="658"/>
      <c r="G6" s="658"/>
      <c r="H6" s="658"/>
      <c r="I6" s="658"/>
      <c r="J6" s="658"/>
      <c r="K6" s="658"/>
      <c r="L6" s="658"/>
      <c r="M6" s="659"/>
    </row>
    <row r="8" spans="2:19" ht="14.25" customHeight="1" x14ac:dyDescent="0.2">
      <c r="B8" s="664" t="s">
        <v>177</v>
      </c>
      <c r="C8" s="665"/>
      <c r="D8" s="446" t="s">
        <v>178</v>
      </c>
      <c r="E8" s="620"/>
      <c r="F8" s="621"/>
      <c r="M8" s="301"/>
      <c r="N8" s="302"/>
    </row>
    <row r="9" spans="2:19" x14ac:dyDescent="0.2">
      <c r="B9" s="666"/>
      <c r="C9" s="667"/>
      <c r="D9" s="446" t="s">
        <v>179</v>
      </c>
      <c r="E9" s="620"/>
      <c r="F9" s="621"/>
      <c r="M9" s="301"/>
      <c r="N9" s="302"/>
    </row>
    <row r="10" spans="2:19" x14ac:dyDescent="0.2">
      <c r="B10" s="668"/>
      <c r="C10" s="669"/>
      <c r="D10" s="446" t="s">
        <v>180</v>
      </c>
      <c r="E10" s="619"/>
      <c r="F10" s="619"/>
      <c r="G10"/>
      <c r="M10" s="301"/>
      <c r="N10" s="302"/>
    </row>
    <row r="11" spans="2:19" ht="14.25" customHeight="1" x14ac:dyDescent="0.2">
      <c r="B11" s="448" t="s">
        <v>861</v>
      </c>
      <c r="C11" s="447"/>
      <c r="D11" s="447"/>
      <c r="E11" s="447"/>
      <c r="F11" s="447"/>
      <c r="G11" s="447"/>
      <c r="L11" s="301"/>
      <c r="N11" s="302"/>
    </row>
    <row r="13" spans="2:19" s="301" customFormat="1" ht="15.75" customHeight="1" x14ac:dyDescent="0.2">
      <c r="B13" s="653" t="s">
        <v>217</v>
      </c>
      <c r="C13" s="654"/>
      <c r="D13" s="654"/>
      <c r="E13" s="654"/>
      <c r="F13" s="654"/>
      <c r="G13" s="654"/>
      <c r="H13" s="654"/>
      <c r="I13" s="654"/>
      <c r="J13" s="308"/>
      <c r="K13" s="308"/>
    </row>
    <row r="14" spans="2:19" s="301" customFormat="1" ht="15.75" customHeight="1" x14ac:dyDescent="0.2">
      <c r="B14" s="307"/>
      <c r="C14" s="304"/>
      <c r="D14" s="304"/>
      <c r="E14" s="304"/>
      <c r="F14" s="304"/>
      <c r="G14" s="304"/>
      <c r="H14" s="304"/>
      <c r="I14" s="304"/>
      <c r="J14" s="308"/>
      <c r="K14" s="309"/>
      <c r="L14" s="309"/>
      <c r="M14" s="310"/>
      <c r="R14" s="301">
        <v>1940</v>
      </c>
    </row>
    <row r="15" spans="2:19" s="301" customFormat="1" ht="15.75" customHeight="1" x14ac:dyDescent="0.2">
      <c r="B15" s="640" t="s">
        <v>223</v>
      </c>
      <c r="C15" s="640"/>
      <c r="D15" s="640"/>
      <c r="E15" s="640"/>
      <c r="F15" s="640"/>
      <c r="G15" s="640"/>
      <c r="H15" s="640"/>
      <c r="I15" s="640"/>
      <c r="J15" s="640"/>
      <c r="K15" s="640"/>
      <c r="L15" s="640"/>
      <c r="M15" s="310"/>
      <c r="R15" s="301">
        <v>1941</v>
      </c>
    </row>
    <row r="16" spans="2:19" x14ac:dyDescent="0.2">
      <c r="B16" s="414"/>
      <c r="C16" s="415"/>
      <c r="D16" s="415"/>
      <c r="E16" s="415"/>
      <c r="F16" s="415"/>
      <c r="G16" s="415"/>
      <c r="H16" s="415"/>
      <c r="I16" s="415"/>
      <c r="J16" s="415"/>
      <c r="K16" s="415"/>
      <c r="L16" s="415"/>
      <c r="M16" s="416"/>
      <c r="N16" s="225"/>
      <c r="S16" s="301"/>
    </row>
    <row r="17" spans="2:18" s="301" customFormat="1" ht="15.75" customHeight="1" x14ac:dyDescent="0.2">
      <c r="B17" s="377"/>
      <c r="C17" s="623" t="s">
        <v>70</v>
      </c>
      <c r="D17" s="623"/>
      <c r="E17" s="397"/>
      <c r="G17" s="417" t="s">
        <v>182</v>
      </c>
      <c r="H17" s="418">
        <f>2025-E17</f>
        <v>2025</v>
      </c>
      <c r="J17" s="417" t="s">
        <v>272</v>
      </c>
      <c r="K17" s="419" t="e">
        <f>VLOOKUP(H17,DESPLEGABLES!$F$4:$G$59,2,FALSE)</f>
        <v>#N/A</v>
      </c>
      <c r="L17" s="309"/>
      <c r="M17" s="310"/>
    </row>
    <row r="18" spans="2:18" x14ac:dyDescent="0.2">
      <c r="C18" s="662" t="s">
        <v>853</v>
      </c>
      <c r="D18" s="663"/>
      <c r="E18" s="663"/>
      <c r="F18" s="663"/>
      <c r="G18" s="663"/>
      <c r="H18" s="663"/>
      <c r="I18" s="663"/>
      <c r="J18" s="663"/>
      <c r="K18" s="663"/>
      <c r="L18" s="663"/>
      <c r="M18" s="663"/>
      <c r="N18" s="663"/>
      <c r="R18" s="301"/>
    </row>
    <row r="19" spans="2:18" x14ac:dyDescent="0.2">
      <c r="C19" s="341"/>
      <c r="D19" s="341"/>
      <c r="E19" s="341"/>
      <c r="F19" s="341"/>
      <c r="G19" s="341"/>
      <c r="H19" s="341"/>
      <c r="I19" s="341"/>
      <c r="J19" s="341"/>
      <c r="K19" s="341"/>
      <c r="L19" s="341"/>
      <c r="M19" s="341"/>
      <c r="N19" s="341"/>
      <c r="R19" s="301">
        <v>1944</v>
      </c>
    </row>
    <row r="20" spans="2:18" ht="15" customHeight="1" x14ac:dyDescent="0.2">
      <c r="B20" s="640" t="s">
        <v>224</v>
      </c>
      <c r="C20" s="640"/>
      <c r="D20" s="640"/>
      <c r="E20" s="640"/>
      <c r="F20" s="640"/>
      <c r="G20" s="640"/>
      <c r="H20" s="640"/>
      <c r="I20" s="640"/>
      <c r="J20" s="640"/>
      <c r="K20" s="640"/>
      <c r="L20" s="640"/>
      <c r="M20" s="640"/>
      <c r="R20" s="301">
        <v>1945</v>
      </c>
    </row>
    <row r="21" spans="2:18" ht="15" customHeight="1" x14ac:dyDescent="0.2">
      <c r="B21" s="376"/>
      <c r="C21" s="376"/>
      <c r="D21" s="376"/>
      <c r="E21" s="376"/>
      <c r="F21" s="376"/>
      <c r="G21" s="376"/>
      <c r="H21" s="376"/>
      <c r="I21" s="376"/>
      <c r="J21" s="376"/>
      <c r="K21" s="376"/>
      <c r="L21" s="376"/>
      <c r="M21" s="376"/>
      <c r="R21" s="301"/>
    </row>
    <row r="22" spans="2:18" s="365" customFormat="1" ht="15" customHeight="1" x14ac:dyDescent="0.2">
      <c r="B22" s="670" t="s">
        <v>838</v>
      </c>
      <c r="C22" s="671"/>
      <c r="D22" s="672"/>
      <c r="E22" s="670" t="s">
        <v>839</v>
      </c>
      <c r="F22" s="671"/>
      <c r="G22" s="672"/>
      <c r="H22" s="623" t="s">
        <v>851</v>
      </c>
      <c r="I22" s="623"/>
      <c r="J22" s="623"/>
      <c r="K22" s="623"/>
      <c r="L22" s="623"/>
      <c r="M22" s="623"/>
      <c r="Q22" s="366"/>
    </row>
    <row r="23" spans="2:18" s="365" customFormat="1" ht="15" customHeight="1" x14ac:dyDescent="0.2">
      <c r="B23" s="673"/>
      <c r="C23" s="673"/>
      <c r="D23" s="673"/>
      <c r="E23" s="622" t="e">
        <f>VLOOKUP(B23,DESPLEGABLES!$I$3:$J$5,2,FALSE)</f>
        <v>#N/A</v>
      </c>
      <c r="F23" s="622"/>
      <c r="G23" s="622"/>
      <c r="H23" s="624"/>
      <c r="I23" s="624"/>
      <c r="J23" s="624"/>
      <c r="K23" s="624"/>
      <c r="L23" s="624"/>
      <c r="M23" s="624"/>
      <c r="Q23" s="366"/>
    </row>
    <row r="24" spans="2:18" s="365" customFormat="1" ht="15" customHeight="1" x14ac:dyDescent="0.2">
      <c r="B24" s="673"/>
      <c r="C24" s="673"/>
      <c r="D24" s="673"/>
      <c r="E24" s="622" t="e">
        <f>VLOOKUP(B24,DESPLEGABLES!$I$3:$J$5,2,FALSE)</f>
        <v>#N/A</v>
      </c>
      <c r="F24" s="622"/>
      <c r="G24" s="622"/>
      <c r="H24" s="624"/>
      <c r="I24" s="624"/>
      <c r="J24" s="624"/>
      <c r="K24" s="624"/>
      <c r="L24" s="624"/>
      <c r="M24" s="624"/>
      <c r="Q24" s="366"/>
    </row>
    <row r="25" spans="2:18" s="365" customFormat="1" ht="15" customHeight="1" x14ac:dyDescent="0.2">
      <c r="B25" s="673"/>
      <c r="C25" s="673"/>
      <c r="D25" s="673"/>
      <c r="E25" s="622" t="e">
        <f>VLOOKUP(B25,DESPLEGABLES!$I$3:$J$5,2,FALSE)</f>
        <v>#N/A</v>
      </c>
      <c r="F25" s="622"/>
      <c r="G25" s="622"/>
      <c r="H25" s="624"/>
      <c r="I25" s="624"/>
      <c r="J25" s="624"/>
      <c r="K25" s="624"/>
      <c r="L25" s="624"/>
      <c r="M25" s="624"/>
      <c r="Q25" s="366"/>
    </row>
    <row r="26" spans="2:18" s="365" customFormat="1" x14ac:dyDescent="0.2">
      <c r="B26" s="660" t="s">
        <v>852</v>
      </c>
      <c r="C26" s="661"/>
      <c r="D26" s="661"/>
      <c r="E26" s="661"/>
      <c r="F26" s="661"/>
      <c r="G26" s="661"/>
      <c r="H26" s="661"/>
      <c r="I26" s="661"/>
      <c r="J26" s="661"/>
      <c r="K26" s="661"/>
      <c r="L26" s="661"/>
      <c r="M26" s="661"/>
      <c r="N26" s="366"/>
      <c r="R26" s="366">
        <v>1967</v>
      </c>
    </row>
    <row r="27" spans="2:18" x14ac:dyDescent="0.2">
      <c r="B27" s="312"/>
      <c r="C27" s="312"/>
      <c r="D27" s="312"/>
      <c r="E27" s="312"/>
      <c r="F27" s="312"/>
      <c r="G27" s="312"/>
      <c r="H27" s="312"/>
      <c r="I27" s="312"/>
      <c r="J27" s="312"/>
      <c r="K27" s="312"/>
      <c r="L27" s="312"/>
      <c r="M27" s="312"/>
      <c r="R27" s="301">
        <v>1968</v>
      </c>
    </row>
    <row r="28" spans="2:18" ht="27" customHeight="1" x14ac:dyDescent="0.2">
      <c r="B28" s="640" t="s">
        <v>843</v>
      </c>
      <c r="C28" s="640"/>
      <c r="D28" s="640"/>
      <c r="E28" s="640"/>
      <c r="F28" s="640"/>
      <c r="G28" s="640"/>
      <c r="H28" s="640"/>
      <c r="I28" s="640"/>
      <c r="J28" s="640"/>
      <c r="K28" s="640"/>
      <c r="L28" s="640"/>
      <c r="M28" s="640"/>
      <c r="R28" s="301">
        <v>1969</v>
      </c>
    </row>
    <row r="29" spans="2:18" ht="24.75" customHeight="1" x14ac:dyDescent="0.2">
      <c r="B29" s="311" t="s">
        <v>71</v>
      </c>
      <c r="C29" s="647" t="s">
        <v>854</v>
      </c>
      <c r="D29" s="648"/>
      <c r="E29" s="648"/>
      <c r="F29" s="648"/>
      <c r="G29" s="648"/>
      <c r="H29" s="648"/>
      <c r="I29" s="648"/>
      <c r="J29" s="648"/>
      <c r="K29" s="648"/>
      <c r="L29" s="648"/>
      <c r="M29" s="649"/>
      <c r="R29" s="301">
        <v>1970</v>
      </c>
    </row>
    <row r="30" spans="2:18" x14ac:dyDescent="0.2">
      <c r="B30" s="398"/>
      <c r="C30" s="644"/>
      <c r="D30" s="645"/>
      <c r="E30" s="645"/>
      <c r="F30" s="645"/>
      <c r="G30" s="645"/>
      <c r="H30" s="645"/>
      <c r="I30" s="645"/>
      <c r="J30" s="645"/>
      <c r="K30" s="645"/>
      <c r="L30" s="645"/>
      <c r="M30" s="646"/>
      <c r="R30" s="301">
        <v>1971</v>
      </c>
    </row>
    <row r="31" spans="2:18" x14ac:dyDescent="0.2">
      <c r="B31" s="398"/>
      <c r="C31" s="644"/>
      <c r="D31" s="645"/>
      <c r="E31" s="645"/>
      <c r="F31" s="645"/>
      <c r="G31" s="645"/>
      <c r="H31" s="645"/>
      <c r="I31" s="645"/>
      <c r="J31" s="645"/>
      <c r="K31" s="645"/>
      <c r="L31" s="645"/>
      <c r="M31" s="646"/>
      <c r="R31" s="301">
        <v>1972</v>
      </c>
    </row>
    <row r="32" spans="2:18" x14ac:dyDescent="0.2">
      <c r="B32" s="398"/>
      <c r="C32" s="644"/>
      <c r="D32" s="645"/>
      <c r="E32" s="645"/>
      <c r="F32" s="645"/>
      <c r="G32" s="645"/>
      <c r="H32" s="645"/>
      <c r="I32" s="645"/>
      <c r="J32" s="645"/>
      <c r="K32" s="645"/>
      <c r="L32" s="645"/>
      <c r="M32" s="646"/>
      <c r="R32" s="301">
        <v>1973</v>
      </c>
    </row>
    <row r="33" spans="2:18" x14ac:dyDescent="0.2">
      <c r="B33" s="398"/>
      <c r="C33" s="644"/>
      <c r="D33" s="645"/>
      <c r="E33" s="645"/>
      <c r="F33" s="645"/>
      <c r="G33" s="645"/>
      <c r="H33" s="645"/>
      <c r="I33" s="645"/>
      <c r="J33" s="645"/>
      <c r="K33" s="645"/>
      <c r="L33" s="645"/>
      <c r="M33" s="646"/>
      <c r="R33" s="301">
        <v>1974</v>
      </c>
    </row>
    <row r="34" spans="2:18" x14ac:dyDescent="0.2">
      <c r="B34" s="398"/>
      <c r="C34" s="644"/>
      <c r="D34" s="645"/>
      <c r="E34" s="645"/>
      <c r="F34" s="645"/>
      <c r="G34" s="645"/>
      <c r="H34" s="645"/>
      <c r="I34" s="645"/>
      <c r="J34" s="645"/>
      <c r="K34" s="645"/>
      <c r="L34" s="645"/>
      <c r="M34" s="646"/>
      <c r="R34" s="301">
        <v>1975</v>
      </c>
    </row>
    <row r="35" spans="2:18" x14ac:dyDescent="0.2">
      <c r="B35" s="398"/>
      <c r="C35" s="644"/>
      <c r="D35" s="645"/>
      <c r="E35" s="645"/>
      <c r="F35" s="645"/>
      <c r="G35" s="645"/>
      <c r="H35" s="645"/>
      <c r="I35" s="645"/>
      <c r="J35" s="645"/>
      <c r="K35" s="645"/>
      <c r="L35" s="645"/>
      <c r="M35" s="646"/>
      <c r="R35" s="301">
        <v>1976</v>
      </c>
    </row>
    <row r="36" spans="2:18" x14ac:dyDescent="0.2">
      <c r="B36" s="398"/>
      <c r="C36" s="644"/>
      <c r="D36" s="645"/>
      <c r="E36" s="645"/>
      <c r="F36" s="645"/>
      <c r="G36" s="645"/>
      <c r="H36" s="645"/>
      <c r="I36" s="645"/>
      <c r="J36" s="645"/>
      <c r="K36" s="645"/>
      <c r="L36" s="645"/>
      <c r="M36" s="646"/>
      <c r="R36" s="301">
        <v>1977</v>
      </c>
    </row>
    <row r="37" spans="2:18" x14ac:dyDescent="0.2">
      <c r="B37" s="398"/>
      <c r="C37" s="644"/>
      <c r="D37" s="645"/>
      <c r="E37" s="645"/>
      <c r="F37" s="645"/>
      <c r="G37" s="645"/>
      <c r="H37" s="645"/>
      <c r="I37" s="645"/>
      <c r="J37" s="645"/>
      <c r="K37" s="645"/>
      <c r="L37" s="645"/>
      <c r="M37" s="646"/>
      <c r="R37" s="301">
        <v>1978</v>
      </c>
    </row>
    <row r="38" spans="2:18" x14ac:dyDescent="0.2">
      <c r="B38" s="398"/>
      <c r="C38" s="644"/>
      <c r="D38" s="645"/>
      <c r="E38" s="645"/>
      <c r="F38" s="645"/>
      <c r="G38" s="645"/>
      <c r="H38" s="645"/>
      <c r="I38" s="645"/>
      <c r="J38" s="645"/>
      <c r="K38" s="645"/>
      <c r="L38" s="645"/>
      <c r="M38" s="646"/>
      <c r="R38" s="301">
        <v>1979</v>
      </c>
    </row>
    <row r="39" spans="2:18" x14ac:dyDescent="0.2">
      <c r="B39" s="398"/>
      <c r="C39" s="644"/>
      <c r="D39" s="645"/>
      <c r="E39" s="645"/>
      <c r="F39" s="645"/>
      <c r="G39" s="645"/>
      <c r="H39" s="645"/>
      <c r="I39" s="645"/>
      <c r="J39" s="645"/>
      <c r="K39" s="645"/>
      <c r="L39" s="645"/>
      <c r="M39" s="646"/>
      <c r="R39" s="301">
        <v>1980</v>
      </c>
    </row>
    <row r="40" spans="2:18" x14ac:dyDescent="0.2">
      <c r="B40" s="398"/>
      <c r="C40" s="644"/>
      <c r="D40" s="645"/>
      <c r="E40" s="645"/>
      <c r="F40" s="645"/>
      <c r="G40" s="645"/>
      <c r="H40" s="645"/>
      <c r="I40" s="645"/>
      <c r="J40" s="645"/>
      <c r="K40" s="645"/>
      <c r="L40" s="645"/>
      <c r="M40" s="646"/>
      <c r="R40" s="301">
        <v>1981</v>
      </c>
    </row>
    <row r="41" spans="2:18" x14ac:dyDescent="0.2">
      <c r="B41" s="398"/>
      <c r="C41" s="644"/>
      <c r="D41" s="645"/>
      <c r="E41" s="645"/>
      <c r="F41" s="645"/>
      <c r="G41" s="645"/>
      <c r="H41" s="645"/>
      <c r="I41" s="645"/>
      <c r="J41" s="645"/>
      <c r="K41" s="645"/>
      <c r="L41" s="645"/>
      <c r="M41" s="646"/>
      <c r="R41" s="301">
        <v>1982</v>
      </c>
    </row>
    <row r="42" spans="2:18" x14ac:dyDescent="0.2">
      <c r="B42" s="398"/>
      <c r="C42" s="644"/>
      <c r="D42" s="645"/>
      <c r="E42" s="645"/>
      <c r="F42" s="645"/>
      <c r="G42" s="645"/>
      <c r="H42" s="645"/>
      <c r="I42" s="645"/>
      <c r="J42" s="645"/>
      <c r="K42" s="645"/>
      <c r="L42" s="645"/>
      <c r="M42" s="646"/>
      <c r="R42" s="301">
        <v>1983</v>
      </c>
    </row>
    <row r="43" spans="2:18" x14ac:dyDescent="0.2">
      <c r="B43" s="398"/>
      <c r="C43" s="644"/>
      <c r="D43" s="645"/>
      <c r="E43" s="645"/>
      <c r="F43" s="645"/>
      <c r="G43" s="645"/>
      <c r="H43" s="645"/>
      <c r="I43" s="645"/>
      <c r="J43" s="645"/>
      <c r="K43" s="645"/>
      <c r="L43" s="645"/>
      <c r="M43" s="646"/>
      <c r="R43" s="301">
        <v>1984</v>
      </c>
    </row>
    <row r="44" spans="2:18" x14ac:dyDescent="0.2">
      <c r="B44" s="398"/>
      <c r="C44" s="644"/>
      <c r="D44" s="645"/>
      <c r="E44" s="645"/>
      <c r="F44" s="645"/>
      <c r="G44" s="645"/>
      <c r="H44" s="645"/>
      <c r="I44" s="645"/>
      <c r="J44" s="645"/>
      <c r="K44" s="645"/>
      <c r="L44" s="645"/>
      <c r="M44" s="646"/>
      <c r="R44" s="301">
        <v>1985</v>
      </c>
    </row>
    <row r="45" spans="2:18" x14ac:dyDescent="0.2">
      <c r="B45" s="398"/>
      <c r="C45" s="644"/>
      <c r="D45" s="645"/>
      <c r="E45" s="645"/>
      <c r="F45" s="645"/>
      <c r="G45" s="645"/>
      <c r="H45" s="645"/>
      <c r="I45" s="645"/>
      <c r="J45" s="645"/>
      <c r="K45" s="645"/>
      <c r="L45" s="645"/>
      <c r="M45" s="646"/>
      <c r="R45" s="301">
        <v>1986</v>
      </c>
    </row>
    <row r="46" spans="2:18" x14ac:dyDescent="0.2">
      <c r="B46" s="398"/>
      <c r="C46" s="644"/>
      <c r="D46" s="645"/>
      <c r="E46" s="645"/>
      <c r="F46" s="645"/>
      <c r="G46" s="645"/>
      <c r="H46" s="645"/>
      <c r="I46" s="645"/>
      <c r="J46" s="645"/>
      <c r="K46" s="645"/>
      <c r="L46" s="645"/>
      <c r="M46" s="646"/>
      <c r="R46" s="301">
        <v>1987</v>
      </c>
    </row>
    <row r="47" spans="2:18" x14ac:dyDescent="0.2">
      <c r="B47" s="398"/>
      <c r="C47" s="644"/>
      <c r="D47" s="645"/>
      <c r="E47" s="645"/>
      <c r="F47" s="645"/>
      <c r="G47" s="645"/>
      <c r="H47" s="645"/>
      <c r="I47" s="645"/>
      <c r="J47" s="645"/>
      <c r="K47" s="645"/>
      <c r="L47" s="645"/>
      <c r="M47" s="646"/>
      <c r="R47" s="301">
        <v>1988</v>
      </c>
    </row>
    <row r="48" spans="2:18" x14ac:dyDescent="0.2">
      <c r="B48" s="398"/>
      <c r="C48" s="644"/>
      <c r="D48" s="645"/>
      <c r="E48" s="645"/>
      <c r="F48" s="645"/>
      <c r="G48" s="645"/>
      <c r="H48" s="645"/>
      <c r="I48" s="645"/>
      <c r="J48" s="645"/>
      <c r="K48" s="645"/>
      <c r="L48" s="645"/>
      <c r="M48" s="646"/>
      <c r="R48" s="301">
        <v>1989</v>
      </c>
    </row>
    <row r="49" spans="2:19" x14ac:dyDescent="0.2">
      <c r="B49" s="398"/>
      <c r="C49" s="644"/>
      <c r="D49" s="645"/>
      <c r="E49" s="645"/>
      <c r="F49" s="645"/>
      <c r="G49" s="645"/>
      <c r="H49" s="645"/>
      <c r="I49" s="645"/>
      <c r="J49" s="645"/>
      <c r="K49" s="645"/>
      <c r="L49" s="645"/>
      <c r="M49" s="646"/>
      <c r="N49" s="349">
        <f>20-COUNTBLANK(C30:C49)</f>
        <v>0</v>
      </c>
      <c r="R49" s="301">
        <v>1990</v>
      </c>
    </row>
    <row r="50" spans="2:19" x14ac:dyDescent="0.2">
      <c r="B50" s="662" t="s">
        <v>855</v>
      </c>
      <c r="C50" s="663"/>
      <c r="D50" s="663"/>
      <c r="E50" s="663"/>
      <c r="F50" s="663"/>
      <c r="G50" s="663"/>
      <c r="H50" s="663"/>
      <c r="I50" s="663"/>
      <c r="J50" s="663"/>
      <c r="K50" s="663"/>
      <c r="L50" s="663"/>
      <c r="M50" s="663"/>
      <c r="R50" s="301">
        <v>1991</v>
      </c>
    </row>
    <row r="51" spans="2:19" x14ac:dyDescent="0.2">
      <c r="B51" s="312"/>
      <c r="C51" s="312"/>
      <c r="D51" s="312"/>
      <c r="E51" s="312"/>
      <c r="F51" s="312"/>
      <c r="G51" s="312"/>
      <c r="H51" s="312"/>
      <c r="I51" s="312"/>
      <c r="J51" s="312"/>
      <c r="K51" s="312"/>
      <c r="L51" s="312"/>
      <c r="M51" s="312"/>
      <c r="R51" s="301">
        <v>1992</v>
      </c>
    </row>
    <row r="52" spans="2:19" s="301" customFormat="1" ht="12.75" x14ac:dyDescent="0.2">
      <c r="B52" s="639" t="s">
        <v>218</v>
      </c>
      <c r="C52" s="639"/>
      <c r="D52" s="639"/>
      <c r="E52" s="639"/>
      <c r="F52" s="639"/>
      <c r="G52" s="639"/>
      <c r="H52" s="639"/>
      <c r="I52" s="639"/>
      <c r="J52" s="639"/>
      <c r="K52" s="639"/>
      <c r="L52" s="639"/>
      <c r="M52" s="639"/>
      <c r="R52" s="301">
        <v>1993</v>
      </c>
    </row>
    <row r="53" spans="2:19" s="301" customFormat="1" ht="12.75" x14ac:dyDescent="0.2">
      <c r="B53" s="313"/>
      <c r="C53" s="313"/>
      <c r="D53" s="313"/>
      <c r="E53" s="313"/>
      <c r="F53" s="313"/>
      <c r="G53" s="313"/>
      <c r="H53" s="313"/>
      <c r="I53" s="313"/>
      <c r="J53" s="313"/>
      <c r="K53" s="313"/>
      <c r="L53" s="313"/>
      <c r="M53" s="313"/>
      <c r="R53" s="301">
        <v>1994</v>
      </c>
    </row>
    <row r="54" spans="2:19" ht="29.25" customHeight="1" x14ac:dyDescent="0.2">
      <c r="B54" s="640" t="s">
        <v>225</v>
      </c>
      <c r="C54" s="640"/>
      <c r="D54" s="640"/>
      <c r="E54" s="640"/>
      <c r="F54" s="640"/>
      <c r="G54" s="640"/>
      <c r="H54" s="640"/>
      <c r="I54" s="640"/>
      <c r="J54" s="640"/>
      <c r="K54" s="640"/>
      <c r="L54" s="640"/>
      <c r="M54" s="640"/>
      <c r="N54" s="314"/>
      <c r="Q54"/>
      <c r="R54"/>
      <c r="S54"/>
    </row>
    <row r="55" spans="2:19" s="303" customFormat="1" x14ac:dyDescent="0.2">
      <c r="B55" s="434" t="s">
        <v>856</v>
      </c>
      <c r="C55" s="432"/>
      <c r="D55" s="431"/>
      <c r="E55" s="431"/>
      <c r="F55" s="431"/>
      <c r="G55" s="431"/>
      <c r="H55" s="431"/>
      <c r="I55" s="431"/>
      <c r="J55" s="431"/>
      <c r="K55" s="431"/>
      <c r="L55" s="431"/>
      <c r="N55" s="314"/>
      <c r="Q55"/>
      <c r="R55"/>
      <c r="S55"/>
    </row>
    <row r="56" spans="2:19" x14ac:dyDescent="0.2">
      <c r="B56" s="430"/>
      <c r="C56" s="430"/>
      <c r="D56" s="430"/>
      <c r="E56" s="430"/>
      <c r="F56" s="430"/>
      <c r="G56" s="430"/>
      <c r="H56" s="430"/>
      <c r="I56" s="430"/>
      <c r="J56" s="430"/>
      <c r="K56" s="430"/>
      <c r="L56" s="430"/>
      <c r="Q56"/>
      <c r="R56"/>
      <c r="S56"/>
    </row>
    <row r="57" spans="2:19" x14ac:dyDescent="0.2">
      <c r="B57" s="640" t="s">
        <v>226</v>
      </c>
      <c r="C57" s="640"/>
      <c r="D57" s="640"/>
      <c r="E57" s="640"/>
      <c r="F57" s="640"/>
      <c r="G57" s="640"/>
      <c r="H57" s="640"/>
      <c r="I57" s="640"/>
      <c r="J57" s="640"/>
      <c r="K57" s="640"/>
      <c r="L57" s="640"/>
      <c r="M57" s="640"/>
      <c r="N57" s="314"/>
      <c r="Q57"/>
      <c r="R57"/>
      <c r="S57"/>
    </row>
    <row r="58" spans="2:19" x14ac:dyDescent="0.2">
      <c r="B58" s="434" t="s">
        <v>856</v>
      </c>
      <c r="C58" s="432"/>
      <c r="D58" s="430"/>
      <c r="E58" s="430"/>
      <c r="F58" s="430"/>
      <c r="G58" s="430"/>
      <c r="H58" s="430"/>
      <c r="I58" s="430"/>
      <c r="J58" s="430"/>
      <c r="K58" s="430"/>
      <c r="L58" s="430"/>
      <c r="R58" s="301">
        <v>2007</v>
      </c>
    </row>
    <row r="59" spans="2:19" x14ac:dyDescent="0.2">
      <c r="R59" s="301">
        <v>2020</v>
      </c>
    </row>
    <row r="60" spans="2:19" ht="29.25" customHeight="1" x14ac:dyDescent="0.2">
      <c r="B60" s="640" t="s">
        <v>235</v>
      </c>
      <c r="C60" s="640"/>
      <c r="D60" s="640"/>
      <c r="E60" s="640"/>
      <c r="F60" s="640"/>
      <c r="G60" s="640"/>
      <c r="H60" s="640"/>
      <c r="I60" s="640"/>
      <c r="J60" s="640"/>
      <c r="K60" s="640"/>
      <c r="L60" s="640"/>
      <c r="M60" s="640"/>
      <c r="N60" s="314"/>
      <c r="R60" s="301">
        <v>2021</v>
      </c>
    </row>
    <row r="61" spans="2:19" ht="22.5" customHeight="1" x14ac:dyDescent="0.2">
      <c r="B61" s="641" t="s">
        <v>205</v>
      </c>
      <c r="C61" s="642"/>
      <c r="D61" s="642"/>
      <c r="E61" s="642"/>
      <c r="F61" s="642"/>
      <c r="G61" s="642"/>
      <c r="H61" s="642"/>
      <c r="I61" s="642"/>
      <c r="J61" s="642"/>
      <c r="K61" s="642"/>
      <c r="L61" s="642"/>
      <c r="M61" s="643"/>
      <c r="R61" s="301">
        <v>2022</v>
      </c>
    </row>
    <row r="62" spans="2:19" x14ac:dyDescent="0.2">
      <c r="B62" s="630"/>
      <c r="C62" s="631"/>
      <c r="D62" s="631"/>
      <c r="E62" s="631"/>
      <c r="F62" s="631"/>
      <c r="G62" s="631"/>
      <c r="H62" s="631"/>
      <c r="I62" s="631"/>
      <c r="J62" s="631"/>
      <c r="K62" s="631"/>
      <c r="L62" s="631"/>
      <c r="M62" s="632"/>
      <c r="R62" s="301">
        <v>2033</v>
      </c>
    </row>
    <row r="63" spans="2:19" x14ac:dyDescent="0.2">
      <c r="B63" s="630"/>
      <c r="C63" s="631"/>
      <c r="D63" s="631"/>
      <c r="E63" s="631"/>
      <c r="F63" s="631"/>
      <c r="G63" s="631"/>
      <c r="H63" s="631"/>
      <c r="I63" s="631"/>
      <c r="J63" s="631"/>
      <c r="K63" s="631"/>
      <c r="L63" s="631"/>
      <c r="M63" s="632"/>
      <c r="R63" s="301">
        <v>2034</v>
      </c>
    </row>
    <row r="64" spans="2:19" x14ac:dyDescent="0.2">
      <c r="B64" s="630"/>
      <c r="C64" s="631"/>
      <c r="D64" s="631"/>
      <c r="E64" s="631"/>
      <c r="F64" s="631"/>
      <c r="G64" s="631"/>
      <c r="H64" s="631"/>
      <c r="I64" s="631"/>
      <c r="J64" s="631"/>
      <c r="K64" s="631"/>
      <c r="L64" s="631"/>
      <c r="M64" s="632"/>
      <c r="R64" s="301">
        <v>2035</v>
      </c>
    </row>
    <row r="65" spans="2:14" x14ac:dyDescent="0.2">
      <c r="B65" s="630"/>
      <c r="C65" s="631"/>
      <c r="D65" s="631"/>
      <c r="E65" s="631"/>
      <c r="F65" s="631"/>
      <c r="G65" s="631"/>
      <c r="H65" s="631"/>
      <c r="I65" s="631"/>
      <c r="J65" s="631"/>
      <c r="K65" s="631"/>
      <c r="L65" s="631"/>
      <c r="M65" s="632"/>
    </row>
    <row r="66" spans="2:14" x14ac:dyDescent="0.2">
      <c r="B66" s="630"/>
      <c r="C66" s="631"/>
      <c r="D66" s="631"/>
      <c r="E66" s="631"/>
      <c r="F66" s="631"/>
      <c r="G66" s="631"/>
      <c r="H66" s="631"/>
      <c r="I66" s="631"/>
      <c r="J66" s="631"/>
      <c r="K66" s="631"/>
      <c r="L66" s="631"/>
      <c r="M66" s="632"/>
    </row>
    <row r="67" spans="2:14" x14ac:dyDescent="0.2">
      <c r="B67" s="630"/>
      <c r="C67" s="631"/>
      <c r="D67" s="631"/>
      <c r="E67" s="631"/>
      <c r="F67" s="631"/>
      <c r="G67" s="631"/>
      <c r="H67" s="631"/>
      <c r="I67" s="631"/>
      <c r="J67" s="631"/>
      <c r="K67" s="631"/>
      <c r="L67" s="631"/>
      <c r="M67" s="632"/>
    </row>
    <row r="68" spans="2:14" x14ac:dyDescent="0.2">
      <c r="B68" s="630"/>
      <c r="C68" s="631"/>
      <c r="D68" s="631"/>
      <c r="E68" s="631"/>
      <c r="F68" s="631"/>
      <c r="G68" s="631"/>
      <c r="H68" s="631"/>
      <c r="I68" s="631"/>
      <c r="J68" s="631"/>
      <c r="K68" s="631"/>
      <c r="L68" s="631"/>
      <c r="M68" s="632"/>
    </row>
    <row r="69" spans="2:14" x14ac:dyDescent="0.2">
      <c r="B69" s="630"/>
      <c r="C69" s="631"/>
      <c r="D69" s="631"/>
      <c r="E69" s="631"/>
      <c r="F69" s="631"/>
      <c r="G69" s="631"/>
      <c r="H69" s="631"/>
      <c r="I69" s="631"/>
      <c r="J69" s="631"/>
      <c r="K69" s="631"/>
      <c r="L69" s="631"/>
      <c r="M69" s="632"/>
    </row>
    <row r="70" spans="2:14" x14ac:dyDescent="0.2">
      <c r="B70" s="630"/>
      <c r="C70" s="631"/>
      <c r="D70" s="631"/>
      <c r="E70" s="631"/>
      <c r="F70" s="631"/>
      <c r="G70" s="631"/>
      <c r="H70" s="631"/>
      <c r="I70" s="631"/>
      <c r="J70" s="631"/>
      <c r="K70" s="631"/>
      <c r="L70" s="631"/>
      <c r="M70" s="632"/>
    </row>
    <row r="71" spans="2:14" x14ac:dyDescent="0.2">
      <c r="B71" s="630"/>
      <c r="C71" s="631"/>
      <c r="D71" s="631"/>
      <c r="E71" s="631"/>
      <c r="F71" s="631"/>
      <c r="G71" s="631"/>
      <c r="H71" s="631"/>
      <c r="I71" s="631"/>
      <c r="J71" s="631"/>
      <c r="K71" s="631"/>
      <c r="L71" s="631"/>
      <c r="M71" s="632"/>
      <c r="N71" s="349">
        <f>10-COUNTBLANK(B62:B71)</f>
        <v>0</v>
      </c>
    </row>
    <row r="72" spans="2:14" x14ac:dyDescent="0.2">
      <c r="L72" s="315"/>
      <c r="M72" s="315"/>
    </row>
    <row r="73" spans="2:14" ht="27.75" customHeight="1" x14ac:dyDescent="0.2">
      <c r="B73" s="626" t="s">
        <v>241</v>
      </c>
      <c r="C73" s="626"/>
      <c r="D73" s="626"/>
      <c r="E73" s="626"/>
      <c r="F73" s="626"/>
      <c r="G73" s="626"/>
      <c r="H73" s="626"/>
      <c r="I73" s="626"/>
      <c r="J73" s="626"/>
      <c r="K73" s="626"/>
      <c r="L73" s="626"/>
      <c r="M73" s="626"/>
      <c r="N73" s="314"/>
    </row>
    <row r="74" spans="2:14" ht="22.5" customHeight="1" x14ac:dyDescent="0.2">
      <c r="B74" s="641" t="s">
        <v>170</v>
      </c>
      <c r="C74" s="642"/>
      <c r="D74" s="642"/>
      <c r="E74" s="642"/>
      <c r="F74" s="642"/>
      <c r="G74" s="642"/>
      <c r="H74" s="642"/>
      <c r="I74" s="642"/>
      <c r="J74" s="642"/>
      <c r="K74" s="642"/>
      <c r="L74" s="642"/>
      <c r="M74" s="643"/>
    </row>
    <row r="75" spans="2:14" x14ac:dyDescent="0.2">
      <c r="B75" s="630"/>
      <c r="C75" s="631"/>
      <c r="D75" s="631"/>
      <c r="E75" s="631"/>
      <c r="F75" s="631"/>
      <c r="G75" s="631"/>
      <c r="H75" s="631"/>
      <c r="I75" s="631"/>
      <c r="J75" s="631"/>
      <c r="K75" s="631"/>
      <c r="L75" s="631"/>
      <c r="M75" s="632"/>
    </row>
    <row r="76" spans="2:14" x14ac:dyDescent="0.2">
      <c r="B76" s="630"/>
      <c r="C76" s="631"/>
      <c r="D76" s="631"/>
      <c r="E76" s="631"/>
      <c r="F76" s="631"/>
      <c r="G76" s="631"/>
      <c r="H76" s="631"/>
      <c r="I76" s="631"/>
      <c r="J76" s="631"/>
      <c r="K76" s="631"/>
      <c r="L76" s="631"/>
      <c r="M76" s="632"/>
    </row>
    <row r="77" spans="2:14" x14ac:dyDescent="0.2">
      <c r="B77" s="630"/>
      <c r="C77" s="631"/>
      <c r="D77" s="631"/>
      <c r="E77" s="631"/>
      <c r="F77" s="631"/>
      <c r="G77" s="631"/>
      <c r="H77" s="631"/>
      <c r="I77" s="631"/>
      <c r="J77" s="631"/>
      <c r="K77" s="631"/>
      <c r="L77" s="631"/>
      <c r="M77" s="632"/>
    </row>
    <row r="78" spans="2:14" x14ac:dyDescent="0.2">
      <c r="B78" s="630"/>
      <c r="C78" s="631"/>
      <c r="D78" s="631"/>
      <c r="E78" s="631"/>
      <c r="F78" s="631"/>
      <c r="G78" s="631"/>
      <c r="H78" s="631"/>
      <c r="I78" s="631"/>
      <c r="J78" s="631"/>
      <c r="K78" s="631"/>
      <c r="L78" s="631"/>
      <c r="M78" s="632"/>
    </row>
    <row r="79" spans="2:14" x14ac:dyDescent="0.2">
      <c r="B79" s="630"/>
      <c r="C79" s="631"/>
      <c r="D79" s="631"/>
      <c r="E79" s="631"/>
      <c r="F79" s="631"/>
      <c r="G79" s="631"/>
      <c r="H79" s="631"/>
      <c r="I79" s="631"/>
      <c r="J79" s="631"/>
      <c r="K79" s="631"/>
      <c r="L79" s="631"/>
      <c r="M79" s="632"/>
    </row>
    <row r="80" spans="2:14" x14ac:dyDescent="0.2">
      <c r="B80" s="630"/>
      <c r="C80" s="631"/>
      <c r="D80" s="631"/>
      <c r="E80" s="631"/>
      <c r="F80" s="631"/>
      <c r="G80" s="631"/>
      <c r="H80" s="631"/>
      <c r="I80" s="631"/>
      <c r="J80" s="631"/>
      <c r="K80" s="631"/>
      <c r="L80" s="631"/>
      <c r="M80" s="632"/>
    </row>
    <row r="81" spans="2:14" x14ac:dyDescent="0.2">
      <c r="B81" s="630"/>
      <c r="C81" s="631"/>
      <c r="D81" s="631"/>
      <c r="E81" s="631"/>
      <c r="F81" s="631"/>
      <c r="G81" s="631"/>
      <c r="H81" s="631"/>
      <c r="I81" s="631"/>
      <c r="J81" s="631"/>
      <c r="K81" s="631"/>
      <c r="L81" s="631"/>
      <c r="M81" s="632"/>
    </row>
    <row r="82" spans="2:14" x14ac:dyDescent="0.2">
      <c r="B82" s="630"/>
      <c r="C82" s="631"/>
      <c r="D82" s="631"/>
      <c r="E82" s="631"/>
      <c r="F82" s="631"/>
      <c r="G82" s="631"/>
      <c r="H82" s="631"/>
      <c r="I82" s="631"/>
      <c r="J82" s="631"/>
      <c r="K82" s="631"/>
      <c r="L82" s="631"/>
      <c r="M82" s="632"/>
    </row>
    <row r="83" spans="2:14" x14ac:dyDescent="0.2">
      <c r="B83" s="630"/>
      <c r="C83" s="631"/>
      <c r="D83" s="631"/>
      <c r="E83" s="631"/>
      <c r="F83" s="631"/>
      <c r="G83" s="631"/>
      <c r="H83" s="631"/>
      <c r="I83" s="631"/>
      <c r="J83" s="631"/>
      <c r="K83" s="631"/>
      <c r="L83" s="631"/>
      <c r="M83" s="632"/>
    </row>
    <row r="84" spans="2:14" x14ac:dyDescent="0.2">
      <c r="B84" s="630"/>
      <c r="C84" s="631"/>
      <c r="D84" s="631"/>
      <c r="E84" s="631"/>
      <c r="F84" s="631"/>
      <c r="G84" s="631"/>
      <c r="H84" s="631"/>
      <c r="I84" s="631"/>
      <c r="J84" s="631"/>
      <c r="K84" s="631"/>
      <c r="L84" s="631"/>
      <c r="M84" s="632"/>
      <c r="N84" s="349">
        <f>10-COUNTBLANK(B75:B84)</f>
        <v>0</v>
      </c>
    </row>
    <row r="85" spans="2:14" x14ac:dyDescent="0.2">
      <c r="L85" s="315"/>
      <c r="M85" s="315"/>
    </row>
    <row r="86" spans="2:14" ht="30" customHeight="1" x14ac:dyDescent="0.2">
      <c r="B86" s="626" t="s">
        <v>242</v>
      </c>
      <c r="C86" s="626"/>
      <c r="D86" s="626"/>
      <c r="E86" s="626"/>
      <c r="F86" s="626"/>
      <c r="G86" s="626"/>
      <c r="H86" s="626"/>
      <c r="I86" s="626"/>
      <c r="J86" s="626"/>
      <c r="K86" s="626"/>
      <c r="L86" s="626"/>
      <c r="M86" s="626"/>
      <c r="N86" s="314"/>
    </row>
    <row r="87" spans="2:14" ht="22.5" customHeight="1" x14ac:dyDescent="0.2">
      <c r="B87" s="641" t="s">
        <v>206</v>
      </c>
      <c r="C87" s="642"/>
      <c r="D87" s="642"/>
      <c r="E87" s="642"/>
      <c r="F87" s="642"/>
      <c r="G87" s="642"/>
      <c r="H87" s="642"/>
      <c r="I87" s="642"/>
      <c r="J87" s="642"/>
      <c r="K87" s="642"/>
      <c r="L87" s="642"/>
      <c r="M87" s="643"/>
    </row>
    <row r="88" spans="2:14" x14ac:dyDescent="0.2">
      <c r="B88" s="630"/>
      <c r="C88" s="631"/>
      <c r="D88" s="631"/>
      <c r="E88" s="631"/>
      <c r="F88" s="631"/>
      <c r="G88" s="631"/>
      <c r="H88" s="631"/>
      <c r="I88" s="631"/>
      <c r="J88" s="631"/>
      <c r="K88" s="631"/>
      <c r="L88" s="631"/>
      <c r="M88" s="632"/>
    </row>
    <row r="89" spans="2:14" x14ac:dyDescent="0.2">
      <c r="B89" s="630"/>
      <c r="C89" s="631"/>
      <c r="D89" s="631"/>
      <c r="E89" s="631"/>
      <c r="F89" s="631"/>
      <c r="G89" s="631"/>
      <c r="H89" s="631"/>
      <c r="I89" s="631"/>
      <c r="J89" s="631"/>
      <c r="K89" s="631"/>
      <c r="L89" s="631"/>
      <c r="M89" s="632"/>
    </row>
    <row r="90" spans="2:14" x14ac:dyDescent="0.2">
      <c r="B90" s="630"/>
      <c r="C90" s="631"/>
      <c r="D90" s="631"/>
      <c r="E90" s="631"/>
      <c r="F90" s="631"/>
      <c r="G90" s="631"/>
      <c r="H90" s="631"/>
      <c r="I90" s="631"/>
      <c r="J90" s="631"/>
      <c r="K90" s="631"/>
      <c r="L90" s="631"/>
      <c r="M90" s="632"/>
    </row>
    <row r="91" spans="2:14" x14ac:dyDescent="0.2">
      <c r="B91" s="630"/>
      <c r="C91" s="631"/>
      <c r="D91" s="631"/>
      <c r="E91" s="631"/>
      <c r="F91" s="631"/>
      <c r="G91" s="631"/>
      <c r="H91" s="631"/>
      <c r="I91" s="631"/>
      <c r="J91" s="631"/>
      <c r="K91" s="631"/>
      <c r="L91" s="631"/>
      <c r="M91" s="632"/>
    </row>
    <row r="92" spans="2:14" x14ac:dyDescent="0.2">
      <c r="B92" s="630"/>
      <c r="C92" s="631"/>
      <c r="D92" s="631"/>
      <c r="E92" s="631"/>
      <c r="F92" s="631"/>
      <c r="G92" s="631"/>
      <c r="H92" s="631"/>
      <c r="I92" s="631"/>
      <c r="J92" s="631"/>
      <c r="K92" s="631"/>
      <c r="L92" s="631"/>
      <c r="M92" s="632"/>
    </row>
    <row r="93" spans="2:14" x14ac:dyDescent="0.2">
      <c r="B93" s="630"/>
      <c r="C93" s="631"/>
      <c r="D93" s="631"/>
      <c r="E93" s="631"/>
      <c r="F93" s="631"/>
      <c r="G93" s="631"/>
      <c r="H93" s="631"/>
      <c r="I93" s="631"/>
      <c r="J93" s="631"/>
      <c r="K93" s="631"/>
      <c r="L93" s="631"/>
      <c r="M93" s="632"/>
    </row>
    <row r="94" spans="2:14" x14ac:dyDescent="0.2">
      <c r="B94" s="630"/>
      <c r="C94" s="631"/>
      <c r="D94" s="631"/>
      <c r="E94" s="631"/>
      <c r="F94" s="631"/>
      <c r="G94" s="631"/>
      <c r="H94" s="631"/>
      <c r="I94" s="631"/>
      <c r="J94" s="631"/>
      <c r="K94" s="631"/>
      <c r="L94" s="631"/>
      <c r="M94" s="632"/>
    </row>
    <row r="95" spans="2:14" x14ac:dyDescent="0.2">
      <c r="B95" s="630"/>
      <c r="C95" s="631"/>
      <c r="D95" s="631"/>
      <c r="E95" s="631"/>
      <c r="F95" s="631"/>
      <c r="G95" s="631"/>
      <c r="H95" s="631"/>
      <c r="I95" s="631"/>
      <c r="J95" s="631"/>
      <c r="K95" s="631"/>
      <c r="L95" s="631"/>
      <c r="M95" s="632"/>
    </row>
    <row r="96" spans="2:14" x14ac:dyDescent="0.2">
      <c r="B96" s="630"/>
      <c r="C96" s="631"/>
      <c r="D96" s="631"/>
      <c r="E96" s="631"/>
      <c r="F96" s="631"/>
      <c r="G96" s="631"/>
      <c r="H96" s="631"/>
      <c r="I96" s="631"/>
      <c r="J96" s="631"/>
      <c r="K96" s="631"/>
      <c r="L96" s="631"/>
      <c r="M96" s="632"/>
    </row>
    <row r="97" spans="2:14" x14ac:dyDescent="0.2">
      <c r="B97" s="630"/>
      <c r="C97" s="631"/>
      <c r="D97" s="631"/>
      <c r="E97" s="631"/>
      <c r="F97" s="631"/>
      <c r="G97" s="631"/>
      <c r="H97" s="631"/>
      <c r="I97" s="631"/>
      <c r="J97" s="631"/>
      <c r="K97" s="631"/>
      <c r="L97" s="631"/>
      <c r="M97" s="632"/>
      <c r="N97" s="349">
        <f>10-COUNTBLANK(B88:B97)</f>
        <v>0</v>
      </c>
    </row>
    <row r="99" spans="2:14" x14ac:dyDescent="0.2">
      <c r="B99" s="626" t="s">
        <v>243</v>
      </c>
      <c r="C99" s="626"/>
      <c r="D99" s="626"/>
      <c r="E99" s="626"/>
      <c r="F99" s="626"/>
      <c r="G99" s="626"/>
      <c r="H99" s="626"/>
      <c r="I99" s="626"/>
      <c r="J99" s="626"/>
      <c r="K99" s="626"/>
      <c r="L99" s="626"/>
      <c r="M99" s="626"/>
      <c r="N99" s="314"/>
    </row>
    <row r="100" spans="2:14" ht="22.5" customHeight="1" x14ac:dyDescent="0.2">
      <c r="B100" s="625" t="s">
        <v>207</v>
      </c>
      <c r="C100" s="625"/>
      <c r="D100" s="625"/>
      <c r="E100" s="625"/>
      <c r="F100" s="625"/>
      <c r="G100" s="625"/>
      <c r="H100" s="625"/>
      <c r="I100" s="625"/>
      <c r="J100" s="625"/>
      <c r="K100" s="625"/>
      <c r="L100" s="625"/>
      <c r="M100" s="625"/>
    </row>
    <row r="101" spans="2:14" x14ac:dyDescent="0.2">
      <c r="B101" s="627"/>
      <c r="C101" s="628"/>
      <c r="D101" s="628"/>
      <c r="E101" s="628"/>
      <c r="F101" s="628"/>
      <c r="G101" s="628"/>
      <c r="H101" s="628"/>
      <c r="I101" s="628"/>
      <c r="J101" s="628"/>
      <c r="K101" s="628"/>
      <c r="L101" s="628"/>
      <c r="M101" s="629"/>
    </row>
    <row r="102" spans="2:14" x14ac:dyDescent="0.2">
      <c r="B102" s="627"/>
      <c r="C102" s="628"/>
      <c r="D102" s="628"/>
      <c r="E102" s="628"/>
      <c r="F102" s="628"/>
      <c r="G102" s="628"/>
      <c r="H102" s="628"/>
      <c r="I102" s="628"/>
      <c r="J102" s="628"/>
      <c r="K102" s="628"/>
      <c r="L102" s="628"/>
      <c r="M102" s="629"/>
    </row>
    <row r="103" spans="2:14" x14ac:dyDescent="0.2">
      <c r="B103" s="627"/>
      <c r="C103" s="628"/>
      <c r="D103" s="628"/>
      <c r="E103" s="628"/>
      <c r="F103" s="628"/>
      <c r="G103" s="628"/>
      <c r="H103" s="628"/>
      <c r="I103" s="628"/>
      <c r="J103" s="628"/>
      <c r="K103" s="628"/>
      <c r="L103" s="628"/>
      <c r="M103" s="629"/>
    </row>
    <row r="104" spans="2:14" x14ac:dyDescent="0.2">
      <c r="B104" s="627"/>
      <c r="C104" s="628"/>
      <c r="D104" s="628"/>
      <c r="E104" s="628"/>
      <c r="F104" s="628"/>
      <c r="G104" s="628"/>
      <c r="H104" s="628"/>
      <c r="I104" s="628"/>
      <c r="J104" s="628"/>
      <c r="K104" s="628"/>
      <c r="L104" s="628"/>
      <c r="M104" s="629"/>
    </row>
    <row r="105" spans="2:14" x14ac:dyDescent="0.2">
      <c r="B105" s="627"/>
      <c r="C105" s="628"/>
      <c r="D105" s="628"/>
      <c r="E105" s="628"/>
      <c r="F105" s="628"/>
      <c r="G105" s="628"/>
      <c r="H105" s="628"/>
      <c r="I105" s="628"/>
      <c r="J105" s="628"/>
      <c r="K105" s="628"/>
      <c r="L105" s="628"/>
      <c r="M105" s="629"/>
    </row>
    <row r="106" spans="2:14" x14ac:dyDescent="0.2">
      <c r="B106" s="627"/>
      <c r="C106" s="628"/>
      <c r="D106" s="628"/>
      <c r="E106" s="628"/>
      <c r="F106" s="628"/>
      <c r="G106" s="628"/>
      <c r="H106" s="628"/>
      <c r="I106" s="628"/>
      <c r="J106" s="628"/>
      <c r="K106" s="628"/>
      <c r="L106" s="628"/>
      <c r="M106" s="629"/>
    </row>
    <row r="107" spans="2:14" x14ac:dyDescent="0.2">
      <c r="B107" s="627"/>
      <c r="C107" s="628"/>
      <c r="D107" s="628"/>
      <c r="E107" s="628"/>
      <c r="F107" s="628"/>
      <c r="G107" s="628"/>
      <c r="H107" s="628"/>
      <c r="I107" s="628"/>
      <c r="J107" s="628"/>
      <c r="K107" s="628"/>
      <c r="L107" s="628"/>
      <c r="M107" s="629"/>
    </row>
    <row r="108" spans="2:14" x14ac:dyDescent="0.2">
      <c r="B108" s="627"/>
      <c r="C108" s="628"/>
      <c r="D108" s="628"/>
      <c r="E108" s="628"/>
      <c r="F108" s="628"/>
      <c r="G108" s="628"/>
      <c r="H108" s="628"/>
      <c r="I108" s="628"/>
      <c r="J108" s="628"/>
      <c r="K108" s="628"/>
      <c r="L108" s="628"/>
      <c r="M108" s="629"/>
    </row>
    <row r="109" spans="2:14" x14ac:dyDescent="0.2">
      <c r="B109" s="627"/>
      <c r="C109" s="628"/>
      <c r="D109" s="628"/>
      <c r="E109" s="628"/>
      <c r="F109" s="628"/>
      <c r="G109" s="628"/>
      <c r="H109" s="628"/>
      <c r="I109" s="628"/>
      <c r="J109" s="628"/>
      <c r="K109" s="628"/>
      <c r="L109" s="628"/>
      <c r="M109" s="629"/>
    </row>
    <row r="110" spans="2:14" x14ac:dyDescent="0.2">
      <c r="B110" s="627"/>
      <c r="C110" s="628"/>
      <c r="D110" s="628"/>
      <c r="E110" s="628"/>
      <c r="F110" s="628"/>
      <c r="G110" s="628"/>
      <c r="H110" s="628"/>
      <c r="I110" s="628"/>
      <c r="J110" s="628"/>
      <c r="K110" s="628"/>
      <c r="L110" s="628"/>
      <c r="M110" s="629"/>
      <c r="N110" s="349">
        <f>10-COUNTBLANK(B101:B110)</f>
        <v>0</v>
      </c>
    </row>
    <row r="111" spans="2:14" customFormat="1" ht="12.75" x14ac:dyDescent="0.2"/>
    <row r="112" spans="2:14" ht="14.25" customHeight="1" x14ac:dyDescent="0.2">
      <c r="B112" s="626" t="s">
        <v>239</v>
      </c>
      <c r="C112" s="626"/>
      <c r="D112" s="626"/>
      <c r="E112" s="626"/>
      <c r="F112" s="626"/>
      <c r="G112" s="626"/>
      <c r="H112" s="626"/>
      <c r="I112" s="626"/>
      <c r="J112" s="626"/>
      <c r="K112" s="626"/>
      <c r="L112" s="626"/>
      <c r="M112" s="626"/>
    </row>
    <row r="113" spans="2:14" ht="22.5" customHeight="1" x14ac:dyDescent="0.2">
      <c r="B113" s="625" t="s">
        <v>205</v>
      </c>
      <c r="C113" s="625"/>
      <c r="D113" s="625"/>
      <c r="E113" s="625"/>
      <c r="F113" s="625"/>
      <c r="G113" s="625"/>
      <c r="H113" s="625"/>
      <c r="I113" s="625"/>
      <c r="J113" s="625"/>
      <c r="K113" s="625"/>
      <c r="L113" s="625"/>
      <c r="M113" s="625"/>
    </row>
    <row r="114" spans="2:14" x14ac:dyDescent="0.2">
      <c r="B114" s="627"/>
      <c r="C114" s="628"/>
      <c r="D114" s="628"/>
      <c r="E114" s="628"/>
      <c r="F114" s="628"/>
      <c r="G114" s="628"/>
      <c r="H114" s="628"/>
      <c r="I114" s="628"/>
      <c r="J114" s="628"/>
      <c r="K114" s="628"/>
      <c r="L114" s="628"/>
      <c r="M114" s="629"/>
    </row>
    <row r="115" spans="2:14" x14ac:dyDescent="0.2">
      <c r="B115" s="627"/>
      <c r="C115" s="628"/>
      <c r="D115" s="628"/>
      <c r="E115" s="628"/>
      <c r="F115" s="628"/>
      <c r="G115" s="628"/>
      <c r="H115" s="628"/>
      <c r="I115" s="628"/>
      <c r="J115" s="628"/>
      <c r="K115" s="628"/>
      <c r="L115" s="628"/>
      <c r="M115" s="629"/>
    </row>
    <row r="116" spans="2:14" ht="14.25" customHeight="1" x14ac:dyDescent="0.2">
      <c r="B116" s="627"/>
      <c r="C116" s="628"/>
      <c r="D116" s="628"/>
      <c r="E116" s="628"/>
      <c r="F116" s="628"/>
      <c r="G116" s="628"/>
      <c r="H116" s="628"/>
      <c r="I116" s="628"/>
      <c r="J116" s="628"/>
      <c r="K116" s="628"/>
      <c r="L116" s="628"/>
      <c r="M116" s="629"/>
    </row>
    <row r="117" spans="2:14" ht="14.25" customHeight="1" x14ac:dyDescent="0.2">
      <c r="B117" s="627"/>
      <c r="C117" s="628"/>
      <c r="D117" s="628"/>
      <c r="E117" s="628"/>
      <c r="F117" s="628"/>
      <c r="G117" s="628"/>
      <c r="H117" s="628"/>
      <c r="I117" s="628"/>
      <c r="J117" s="628"/>
      <c r="K117" s="628"/>
      <c r="L117" s="628"/>
      <c r="M117" s="629"/>
    </row>
    <row r="118" spans="2:14" ht="14.25" customHeight="1" x14ac:dyDescent="0.2">
      <c r="B118" s="627"/>
      <c r="C118" s="628"/>
      <c r="D118" s="628"/>
      <c r="E118" s="628"/>
      <c r="F118" s="628"/>
      <c r="G118" s="628"/>
      <c r="H118" s="628"/>
      <c r="I118" s="628"/>
      <c r="J118" s="628"/>
      <c r="K118" s="628"/>
      <c r="L118" s="628"/>
      <c r="M118" s="629"/>
    </row>
    <row r="119" spans="2:14" ht="14.25" customHeight="1" x14ac:dyDescent="0.2">
      <c r="B119" s="627"/>
      <c r="C119" s="628"/>
      <c r="D119" s="628"/>
      <c r="E119" s="628"/>
      <c r="F119" s="628"/>
      <c r="G119" s="628"/>
      <c r="H119" s="628"/>
      <c r="I119" s="628"/>
      <c r="J119" s="628"/>
      <c r="K119" s="628"/>
      <c r="L119" s="628"/>
      <c r="M119" s="629"/>
    </row>
    <row r="120" spans="2:14" ht="14.25" customHeight="1" x14ac:dyDescent="0.2">
      <c r="B120" s="627"/>
      <c r="C120" s="628"/>
      <c r="D120" s="628"/>
      <c r="E120" s="628"/>
      <c r="F120" s="628"/>
      <c r="G120" s="628"/>
      <c r="H120" s="628"/>
      <c r="I120" s="628"/>
      <c r="J120" s="628"/>
      <c r="K120" s="628"/>
      <c r="L120" s="628"/>
      <c r="M120" s="629"/>
    </row>
    <row r="121" spans="2:14" x14ac:dyDescent="0.2">
      <c r="B121" s="627"/>
      <c r="C121" s="628"/>
      <c r="D121" s="628"/>
      <c r="E121" s="628"/>
      <c r="F121" s="628"/>
      <c r="G121" s="628"/>
      <c r="H121" s="628"/>
      <c r="I121" s="628"/>
      <c r="J121" s="628"/>
      <c r="K121" s="628"/>
      <c r="L121" s="628"/>
      <c r="M121" s="629"/>
    </row>
    <row r="122" spans="2:14" x14ac:dyDescent="0.2">
      <c r="B122" s="627"/>
      <c r="C122" s="628"/>
      <c r="D122" s="628"/>
      <c r="E122" s="628"/>
      <c r="F122" s="628"/>
      <c r="G122" s="628"/>
      <c r="H122" s="628"/>
      <c r="I122" s="628"/>
      <c r="J122" s="628"/>
      <c r="K122" s="628"/>
      <c r="L122" s="628"/>
      <c r="M122" s="629"/>
    </row>
    <row r="123" spans="2:14" x14ac:dyDescent="0.2">
      <c r="B123" s="627"/>
      <c r="C123" s="628"/>
      <c r="D123" s="628"/>
      <c r="E123" s="628"/>
      <c r="F123" s="628"/>
      <c r="G123" s="628"/>
      <c r="H123" s="628"/>
      <c r="I123" s="628"/>
      <c r="J123" s="628"/>
      <c r="K123" s="628"/>
      <c r="L123" s="628"/>
      <c r="M123" s="629"/>
      <c r="N123" s="349">
        <f>10-COUNTBLANK(B114:B123)</f>
        <v>0</v>
      </c>
    </row>
    <row r="125" spans="2:14" ht="30.75" customHeight="1" x14ac:dyDescent="0.2">
      <c r="B125" s="626" t="s">
        <v>244</v>
      </c>
      <c r="C125" s="626"/>
      <c r="D125" s="626"/>
      <c r="E125" s="626"/>
      <c r="F125" s="626"/>
      <c r="G125" s="626"/>
      <c r="H125" s="626"/>
      <c r="I125" s="626"/>
      <c r="J125" s="626"/>
      <c r="K125" s="626"/>
      <c r="L125" s="626"/>
      <c r="M125" s="626"/>
      <c r="N125" s="314"/>
    </row>
    <row r="126" spans="2:14" ht="22.5" customHeight="1" x14ac:dyDescent="0.2">
      <c r="B126" s="625" t="s">
        <v>205</v>
      </c>
      <c r="C126" s="625"/>
      <c r="D126" s="625"/>
      <c r="E126" s="625"/>
      <c r="F126" s="625"/>
      <c r="G126" s="625"/>
      <c r="H126" s="625"/>
      <c r="I126" s="625"/>
      <c r="J126" s="625"/>
      <c r="K126" s="625"/>
      <c r="L126" s="625"/>
      <c r="M126" s="625"/>
    </row>
    <row r="127" spans="2:14" x14ac:dyDescent="0.2">
      <c r="B127" s="627"/>
      <c r="C127" s="628"/>
      <c r="D127" s="628"/>
      <c r="E127" s="628"/>
      <c r="F127" s="628"/>
      <c r="G127" s="628"/>
      <c r="H127" s="628"/>
      <c r="I127" s="628"/>
      <c r="J127" s="628"/>
      <c r="K127" s="628"/>
      <c r="L127" s="628"/>
      <c r="M127" s="629"/>
    </row>
    <row r="128" spans="2:14" x14ac:dyDescent="0.2">
      <c r="B128" s="627"/>
      <c r="C128" s="628"/>
      <c r="D128" s="628"/>
      <c r="E128" s="628"/>
      <c r="F128" s="628"/>
      <c r="G128" s="628"/>
      <c r="H128" s="628"/>
      <c r="I128" s="628"/>
      <c r="J128" s="628"/>
      <c r="K128" s="628"/>
      <c r="L128" s="628"/>
      <c r="M128" s="629"/>
    </row>
    <row r="129" spans="2:14" x14ac:dyDescent="0.2">
      <c r="B129" s="627"/>
      <c r="C129" s="628"/>
      <c r="D129" s="628"/>
      <c r="E129" s="628"/>
      <c r="F129" s="628"/>
      <c r="G129" s="628"/>
      <c r="H129" s="628"/>
      <c r="I129" s="628"/>
      <c r="J129" s="628"/>
      <c r="K129" s="628"/>
      <c r="L129" s="628"/>
      <c r="M129" s="629"/>
    </row>
    <row r="130" spans="2:14" x14ac:dyDescent="0.2">
      <c r="B130" s="627"/>
      <c r="C130" s="628"/>
      <c r="D130" s="628"/>
      <c r="E130" s="628"/>
      <c r="F130" s="628"/>
      <c r="G130" s="628"/>
      <c r="H130" s="628"/>
      <c r="I130" s="628"/>
      <c r="J130" s="628"/>
      <c r="K130" s="628"/>
      <c r="L130" s="628"/>
      <c r="M130" s="629"/>
    </row>
    <row r="131" spans="2:14" x14ac:dyDescent="0.2">
      <c r="B131" s="627"/>
      <c r="C131" s="628"/>
      <c r="D131" s="628"/>
      <c r="E131" s="628"/>
      <c r="F131" s="628"/>
      <c r="G131" s="628"/>
      <c r="H131" s="628"/>
      <c r="I131" s="628"/>
      <c r="J131" s="628"/>
      <c r="K131" s="628"/>
      <c r="L131" s="628"/>
      <c r="M131" s="629"/>
    </row>
    <row r="132" spans="2:14" x14ac:dyDescent="0.2">
      <c r="B132" s="627"/>
      <c r="C132" s="628"/>
      <c r="D132" s="628"/>
      <c r="E132" s="628"/>
      <c r="F132" s="628"/>
      <c r="G132" s="628"/>
      <c r="H132" s="628"/>
      <c r="I132" s="628"/>
      <c r="J132" s="628"/>
      <c r="K132" s="628"/>
      <c r="L132" s="628"/>
      <c r="M132" s="629"/>
    </row>
    <row r="133" spans="2:14" x14ac:dyDescent="0.2">
      <c r="B133" s="627"/>
      <c r="C133" s="628"/>
      <c r="D133" s="628"/>
      <c r="E133" s="628"/>
      <c r="F133" s="628"/>
      <c r="G133" s="628"/>
      <c r="H133" s="628"/>
      <c r="I133" s="628"/>
      <c r="J133" s="628"/>
      <c r="K133" s="628"/>
      <c r="L133" s="628"/>
      <c r="M133" s="629"/>
    </row>
    <row r="134" spans="2:14" x14ac:dyDescent="0.2">
      <c r="B134" s="627"/>
      <c r="C134" s="628"/>
      <c r="D134" s="628"/>
      <c r="E134" s="628"/>
      <c r="F134" s="628"/>
      <c r="G134" s="628"/>
      <c r="H134" s="628"/>
      <c r="I134" s="628"/>
      <c r="J134" s="628"/>
      <c r="K134" s="628"/>
      <c r="L134" s="628"/>
      <c r="M134" s="629"/>
    </row>
    <row r="135" spans="2:14" x14ac:dyDescent="0.2">
      <c r="B135" s="627"/>
      <c r="C135" s="628"/>
      <c r="D135" s="628"/>
      <c r="E135" s="628"/>
      <c r="F135" s="628"/>
      <c r="G135" s="628"/>
      <c r="H135" s="628"/>
      <c r="I135" s="628"/>
      <c r="J135" s="628"/>
      <c r="K135" s="628"/>
      <c r="L135" s="628"/>
      <c r="M135" s="629"/>
    </row>
    <row r="136" spans="2:14" x14ac:dyDescent="0.2">
      <c r="B136" s="627"/>
      <c r="C136" s="628"/>
      <c r="D136" s="628"/>
      <c r="E136" s="628"/>
      <c r="F136" s="628"/>
      <c r="G136" s="628"/>
      <c r="H136" s="628"/>
      <c r="I136" s="628"/>
      <c r="J136" s="628"/>
      <c r="K136" s="628"/>
      <c r="L136" s="628"/>
      <c r="M136" s="629"/>
      <c r="N136" s="349">
        <f>10-COUNTBLANK(B127:B136)</f>
        <v>0</v>
      </c>
    </row>
    <row r="137" spans="2:14" x14ac:dyDescent="0.2">
      <c r="B137" s="368"/>
      <c r="C137" s="368"/>
      <c r="D137" s="368"/>
      <c r="E137" s="368"/>
      <c r="F137" s="368"/>
      <c r="G137" s="368"/>
      <c r="H137" s="368"/>
      <c r="I137" s="368"/>
      <c r="J137" s="368"/>
      <c r="K137" s="368"/>
      <c r="L137" s="368"/>
      <c r="M137" s="368"/>
      <c r="N137" s="19"/>
    </row>
    <row r="138" spans="2:14" ht="30.75" customHeight="1" x14ac:dyDescent="0.2">
      <c r="B138" s="626" t="s">
        <v>245</v>
      </c>
      <c r="C138" s="626"/>
      <c r="D138" s="626"/>
      <c r="E138" s="626"/>
      <c r="F138" s="626"/>
      <c r="G138" s="626"/>
      <c r="H138" s="626"/>
      <c r="I138" s="626"/>
      <c r="J138" s="626"/>
      <c r="K138" s="626"/>
      <c r="L138" s="626"/>
      <c r="M138" s="626"/>
      <c r="N138" s="314"/>
    </row>
    <row r="139" spans="2:14" ht="22.5" customHeight="1" x14ac:dyDescent="0.2">
      <c r="B139" s="625" t="s">
        <v>849</v>
      </c>
      <c r="C139" s="625"/>
      <c r="D139" s="625"/>
      <c r="E139" s="625"/>
      <c r="F139" s="625"/>
      <c r="G139" s="625"/>
      <c r="H139" s="625"/>
      <c r="I139" s="625"/>
      <c r="J139" s="625"/>
      <c r="K139" s="625"/>
      <c r="L139" s="625"/>
      <c r="M139" s="625"/>
    </row>
    <row r="140" spans="2:14" x14ac:dyDescent="0.2">
      <c r="B140" s="627"/>
      <c r="C140" s="628"/>
      <c r="D140" s="628"/>
      <c r="E140" s="628"/>
      <c r="F140" s="628"/>
      <c r="G140" s="628"/>
      <c r="H140" s="628"/>
      <c r="I140" s="628"/>
      <c r="J140" s="628"/>
      <c r="K140" s="628"/>
      <c r="L140" s="628"/>
      <c r="M140" s="629"/>
    </row>
    <row r="141" spans="2:14" x14ac:dyDescent="0.2">
      <c r="B141" s="627"/>
      <c r="C141" s="628"/>
      <c r="D141" s="628"/>
      <c r="E141" s="628"/>
      <c r="F141" s="628"/>
      <c r="G141" s="628"/>
      <c r="H141" s="628"/>
      <c r="I141" s="628"/>
      <c r="J141" s="628"/>
      <c r="K141" s="628"/>
      <c r="L141" s="628"/>
      <c r="M141" s="629"/>
    </row>
    <row r="142" spans="2:14" x14ac:dyDescent="0.2">
      <c r="B142" s="627"/>
      <c r="C142" s="628"/>
      <c r="D142" s="628"/>
      <c r="E142" s="628"/>
      <c r="F142" s="628"/>
      <c r="G142" s="628"/>
      <c r="H142" s="628"/>
      <c r="I142" s="628"/>
      <c r="J142" s="628"/>
      <c r="K142" s="628"/>
      <c r="L142" s="628"/>
      <c r="M142" s="629"/>
    </row>
    <row r="143" spans="2:14" x14ac:dyDescent="0.2">
      <c r="B143" s="627"/>
      <c r="C143" s="628"/>
      <c r="D143" s="628"/>
      <c r="E143" s="628"/>
      <c r="F143" s="628"/>
      <c r="G143" s="628"/>
      <c r="H143" s="628"/>
      <c r="I143" s="628"/>
      <c r="J143" s="628"/>
      <c r="K143" s="628"/>
      <c r="L143" s="628"/>
      <c r="M143" s="629"/>
    </row>
    <row r="144" spans="2:14" x14ac:dyDescent="0.2">
      <c r="B144" s="627"/>
      <c r="C144" s="628"/>
      <c r="D144" s="628"/>
      <c r="E144" s="628"/>
      <c r="F144" s="628"/>
      <c r="G144" s="628"/>
      <c r="H144" s="628"/>
      <c r="I144" s="628"/>
      <c r="J144" s="628"/>
      <c r="K144" s="628"/>
      <c r="L144" s="628"/>
      <c r="M144" s="629"/>
    </row>
    <row r="145" spans="2:16" x14ac:dyDescent="0.2">
      <c r="B145" s="627"/>
      <c r="C145" s="628"/>
      <c r="D145" s="628"/>
      <c r="E145" s="628"/>
      <c r="F145" s="628"/>
      <c r="G145" s="628"/>
      <c r="H145" s="628"/>
      <c r="I145" s="628"/>
      <c r="J145" s="628"/>
      <c r="K145" s="628"/>
      <c r="L145" s="628"/>
      <c r="M145" s="629"/>
    </row>
    <row r="146" spans="2:16" x14ac:dyDescent="0.2">
      <c r="B146" s="627"/>
      <c r="C146" s="628"/>
      <c r="D146" s="628"/>
      <c r="E146" s="628"/>
      <c r="F146" s="628"/>
      <c r="G146" s="628"/>
      <c r="H146" s="628"/>
      <c r="I146" s="628"/>
      <c r="J146" s="628"/>
      <c r="K146" s="628"/>
      <c r="L146" s="628"/>
      <c r="M146" s="629"/>
    </row>
    <row r="147" spans="2:16" x14ac:dyDescent="0.2">
      <c r="B147" s="627"/>
      <c r="C147" s="628"/>
      <c r="D147" s="628"/>
      <c r="E147" s="628"/>
      <c r="F147" s="628"/>
      <c r="G147" s="628"/>
      <c r="H147" s="628"/>
      <c r="I147" s="628"/>
      <c r="J147" s="628"/>
      <c r="K147" s="628"/>
      <c r="L147" s="628"/>
      <c r="M147" s="629"/>
    </row>
    <row r="148" spans="2:16" x14ac:dyDescent="0.2">
      <c r="B148" s="627"/>
      <c r="C148" s="628"/>
      <c r="D148" s="628"/>
      <c r="E148" s="628"/>
      <c r="F148" s="628"/>
      <c r="G148" s="628"/>
      <c r="H148" s="628"/>
      <c r="I148" s="628"/>
      <c r="J148" s="628"/>
      <c r="K148" s="628"/>
      <c r="L148" s="628"/>
      <c r="M148" s="629"/>
    </row>
    <row r="149" spans="2:16" x14ac:dyDescent="0.2">
      <c r="B149" s="627"/>
      <c r="C149" s="628"/>
      <c r="D149" s="628"/>
      <c r="E149" s="628"/>
      <c r="F149" s="628"/>
      <c r="G149" s="628"/>
      <c r="H149" s="628"/>
      <c r="I149" s="628"/>
      <c r="J149" s="628"/>
      <c r="K149" s="628"/>
      <c r="L149" s="628"/>
      <c r="M149" s="629"/>
      <c r="N149" s="349">
        <f>10-COUNTBLANK(B140:B149)</f>
        <v>0</v>
      </c>
    </row>
    <row r="150" spans="2:16" x14ac:dyDescent="0.2">
      <c r="B150" s="316"/>
      <c r="C150" s="316"/>
      <c r="D150" s="316"/>
      <c r="E150" s="316"/>
      <c r="F150" s="316"/>
      <c r="G150" s="316"/>
      <c r="H150" s="316"/>
      <c r="I150" s="316"/>
      <c r="J150" s="316"/>
      <c r="K150" s="316"/>
      <c r="L150" s="316"/>
      <c r="M150" s="316"/>
    </row>
    <row r="151" spans="2:16" s="301" customFormat="1" ht="12.75" x14ac:dyDescent="0.2">
      <c r="B151" s="639" t="s">
        <v>219</v>
      </c>
      <c r="C151" s="639"/>
      <c r="D151" s="639"/>
      <c r="E151" s="639"/>
      <c r="F151" s="639"/>
      <c r="G151" s="639"/>
      <c r="H151" s="639"/>
      <c r="I151" s="639"/>
      <c r="J151" s="639"/>
      <c r="K151" s="639"/>
      <c r="L151" s="639"/>
      <c r="M151" s="639"/>
    </row>
    <row r="152" spans="2:16" s="301" customFormat="1" ht="12.75" x14ac:dyDescent="0.2">
      <c r="B152" s="367"/>
      <c r="C152" s="367"/>
      <c r="D152" s="367"/>
      <c r="E152" s="367"/>
      <c r="F152" s="367"/>
      <c r="G152" s="367"/>
      <c r="H152" s="367"/>
      <c r="I152" s="367"/>
      <c r="J152" s="367"/>
      <c r="K152" s="367"/>
      <c r="L152" s="367"/>
      <c r="M152" s="367"/>
    </row>
    <row r="153" spans="2:16" ht="54.75" customHeight="1" x14ac:dyDescent="0.2">
      <c r="B153" s="640" t="s">
        <v>227</v>
      </c>
      <c r="C153" s="640"/>
      <c r="D153" s="640"/>
      <c r="E153" s="640"/>
      <c r="F153" s="640"/>
      <c r="G153" s="640"/>
      <c r="H153" s="640"/>
      <c r="I153" s="640"/>
      <c r="J153" s="640"/>
      <c r="K153" s="640"/>
      <c r="L153" s="640"/>
      <c r="M153" s="640"/>
      <c r="N153" s="317"/>
      <c r="O153" s="314"/>
    </row>
    <row r="154" spans="2:16" ht="22.5" customHeight="1" x14ac:dyDescent="0.2">
      <c r="B154" s="634" t="s">
        <v>844</v>
      </c>
      <c r="C154" s="636" t="s">
        <v>171</v>
      </c>
      <c r="D154" s="637"/>
      <c r="E154" s="637"/>
      <c r="F154" s="637"/>
      <c r="G154" s="637"/>
      <c r="H154" s="637"/>
      <c r="I154" s="637"/>
      <c r="J154" s="637"/>
      <c r="K154" s="637"/>
      <c r="L154" s="637"/>
      <c r="M154" s="638"/>
    </row>
    <row r="155" spans="2:16" ht="22.5" customHeight="1" x14ac:dyDescent="0.2">
      <c r="B155" s="635"/>
      <c r="C155" s="636" t="s">
        <v>845</v>
      </c>
      <c r="D155" s="637"/>
      <c r="E155" s="637"/>
      <c r="F155" s="637"/>
      <c r="G155" s="637"/>
      <c r="H155" s="637"/>
      <c r="I155" s="637"/>
      <c r="J155" s="637"/>
      <c r="K155" s="637"/>
      <c r="L155" s="637"/>
      <c r="M155" s="638"/>
    </row>
    <row r="156" spans="2:16" x14ac:dyDescent="0.2">
      <c r="B156" s="426"/>
      <c r="C156" s="633"/>
      <c r="D156" s="628"/>
      <c r="E156" s="628"/>
      <c r="F156" s="628"/>
      <c r="G156" s="628"/>
      <c r="H156" s="628"/>
      <c r="I156" s="628"/>
      <c r="J156" s="628"/>
      <c r="K156" s="628"/>
      <c r="L156" s="628"/>
      <c r="M156" s="629"/>
      <c r="P156"/>
    </row>
    <row r="157" spans="2:16" x14ac:dyDescent="0.2">
      <c r="B157" s="426"/>
      <c r="C157" s="633"/>
      <c r="D157" s="628"/>
      <c r="E157" s="628"/>
      <c r="F157" s="628"/>
      <c r="G157" s="628"/>
      <c r="H157" s="628"/>
      <c r="I157" s="628"/>
      <c r="J157" s="628"/>
      <c r="K157" s="628"/>
      <c r="L157" s="628"/>
      <c r="M157" s="629"/>
    </row>
    <row r="158" spans="2:16" x14ac:dyDescent="0.2">
      <c r="B158" s="426"/>
      <c r="C158" s="633"/>
      <c r="D158" s="628"/>
      <c r="E158" s="628"/>
      <c r="F158" s="628"/>
      <c r="G158" s="628"/>
      <c r="H158" s="628"/>
      <c r="I158" s="628"/>
      <c r="J158" s="628"/>
      <c r="K158" s="628"/>
      <c r="L158" s="628"/>
      <c r="M158" s="629"/>
    </row>
    <row r="159" spans="2:16" x14ac:dyDescent="0.2">
      <c r="B159" s="426"/>
      <c r="C159" s="633"/>
      <c r="D159" s="628"/>
      <c r="E159" s="628"/>
      <c r="F159" s="628"/>
      <c r="G159" s="628"/>
      <c r="H159" s="628"/>
      <c r="I159" s="628"/>
      <c r="J159" s="628"/>
      <c r="K159" s="628"/>
      <c r="L159" s="628"/>
      <c r="M159" s="629"/>
    </row>
    <row r="160" spans="2:16" x14ac:dyDescent="0.2">
      <c r="B160" s="426"/>
      <c r="C160" s="633"/>
      <c r="D160" s="628"/>
      <c r="E160" s="628"/>
      <c r="F160" s="628"/>
      <c r="G160" s="628"/>
      <c r="H160" s="628"/>
      <c r="I160" s="628"/>
      <c r="J160" s="628"/>
      <c r="K160" s="628"/>
      <c r="L160" s="628"/>
      <c r="M160" s="629"/>
    </row>
    <row r="161" spans="2:14" x14ac:dyDescent="0.2">
      <c r="B161" s="426"/>
      <c r="C161" s="633"/>
      <c r="D161" s="628"/>
      <c r="E161" s="628"/>
      <c r="F161" s="628"/>
      <c r="G161" s="628"/>
      <c r="H161" s="628"/>
      <c r="I161" s="628"/>
      <c r="J161" s="628"/>
      <c r="K161" s="628"/>
      <c r="L161" s="628"/>
      <c r="M161" s="629"/>
    </row>
    <row r="162" spans="2:14" x14ac:dyDescent="0.2">
      <c r="B162" s="426"/>
      <c r="C162" s="633"/>
      <c r="D162" s="628"/>
      <c r="E162" s="628"/>
      <c r="F162" s="628"/>
      <c r="G162" s="628"/>
      <c r="H162" s="628"/>
      <c r="I162" s="628"/>
      <c r="J162" s="628"/>
      <c r="K162" s="628"/>
      <c r="L162" s="628"/>
      <c r="M162" s="629"/>
    </row>
    <row r="163" spans="2:14" x14ac:dyDescent="0.2">
      <c r="B163" s="426"/>
      <c r="C163" s="633"/>
      <c r="D163" s="628"/>
      <c r="E163" s="628"/>
      <c r="F163" s="628"/>
      <c r="G163" s="628"/>
      <c r="H163" s="628"/>
      <c r="I163" s="628"/>
      <c r="J163" s="628"/>
      <c r="K163" s="628"/>
      <c r="L163" s="628"/>
      <c r="M163" s="629"/>
    </row>
    <row r="164" spans="2:14" x14ac:dyDescent="0.2">
      <c r="B164" s="426"/>
      <c r="C164" s="633"/>
      <c r="D164" s="628"/>
      <c r="E164" s="628"/>
      <c r="F164" s="628"/>
      <c r="G164" s="628"/>
      <c r="H164" s="628"/>
      <c r="I164" s="628"/>
      <c r="J164" s="628"/>
      <c r="K164" s="628"/>
      <c r="L164" s="628"/>
      <c r="M164" s="629"/>
    </row>
    <row r="165" spans="2:14" x14ac:dyDescent="0.2">
      <c r="B165" s="426"/>
      <c r="C165" s="633"/>
      <c r="D165" s="628"/>
      <c r="E165" s="628"/>
      <c r="F165" s="628"/>
      <c r="G165" s="628"/>
      <c r="H165" s="628"/>
      <c r="I165" s="628"/>
      <c r="J165" s="628"/>
      <c r="K165" s="628"/>
      <c r="L165" s="628"/>
      <c r="M165" s="629"/>
    </row>
    <row r="166" spans="2:14" x14ac:dyDescent="0.2">
      <c r="B166" s="426"/>
      <c r="C166" s="633"/>
      <c r="D166" s="628"/>
      <c r="E166" s="628"/>
      <c r="F166" s="628"/>
      <c r="G166" s="628"/>
      <c r="H166" s="628"/>
      <c r="I166" s="628"/>
      <c r="J166" s="628"/>
      <c r="K166" s="628"/>
      <c r="L166" s="628"/>
      <c r="M166" s="629"/>
    </row>
    <row r="167" spans="2:14" x14ac:dyDescent="0.2">
      <c r="B167" s="426"/>
      <c r="C167" s="633"/>
      <c r="D167" s="628"/>
      <c r="E167" s="628"/>
      <c r="F167" s="628"/>
      <c r="G167" s="628"/>
      <c r="H167" s="628"/>
      <c r="I167" s="628"/>
      <c r="J167" s="628"/>
      <c r="K167" s="628"/>
      <c r="L167" s="628"/>
      <c r="M167" s="629"/>
    </row>
    <row r="168" spans="2:14" x14ac:dyDescent="0.2">
      <c r="B168" s="426"/>
      <c r="C168" s="633"/>
      <c r="D168" s="628"/>
      <c r="E168" s="628"/>
      <c r="F168" s="628"/>
      <c r="G168" s="628"/>
      <c r="H168" s="628"/>
      <c r="I168" s="628"/>
      <c r="J168" s="628"/>
      <c r="K168" s="628"/>
      <c r="L168" s="628"/>
      <c r="M168" s="629"/>
    </row>
    <row r="169" spans="2:14" x14ac:dyDescent="0.2">
      <c r="B169" s="426"/>
      <c r="C169" s="633"/>
      <c r="D169" s="628"/>
      <c r="E169" s="628"/>
      <c r="F169" s="628"/>
      <c r="G169" s="628"/>
      <c r="H169" s="628"/>
      <c r="I169" s="628"/>
      <c r="J169" s="628"/>
      <c r="K169" s="628"/>
      <c r="L169" s="628"/>
      <c r="M169" s="629"/>
    </row>
    <row r="170" spans="2:14" x14ac:dyDescent="0.2">
      <c r="B170" s="426"/>
      <c r="C170" s="633"/>
      <c r="D170" s="628"/>
      <c r="E170" s="628"/>
      <c r="F170" s="628"/>
      <c r="G170" s="628"/>
      <c r="H170" s="628"/>
      <c r="I170" s="628"/>
      <c r="J170" s="628"/>
      <c r="K170" s="628"/>
      <c r="L170" s="628"/>
      <c r="M170" s="629"/>
    </row>
    <row r="171" spans="2:14" x14ac:dyDescent="0.2">
      <c r="B171" s="426"/>
      <c r="C171" s="633"/>
      <c r="D171" s="628"/>
      <c r="E171" s="628"/>
      <c r="F171" s="628"/>
      <c r="G171" s="628"/>
      <c r="H171" s="628"/>
      <c r="I171" s="628"/>
      <c r="J171" s="628"/>
      <c r="K171" s="628"/>
      <c r="L171" s="628"/>
      <c r="M171" s="629"/>
    </row>
    <row r="172" spans="2:14" x14ac:dyDescent="0.2">
      <c r="B172" s="426"/>
      <c r="C172" s="633"/>
      <c r="D172" s="628"/>
      <c r="E172" s="628"/>
      <c r="F172" s="628"/>
      <c r="G172" s="628"/>
      <c r="H172" s="628"/>
      <c r="I172" s="628"/>
      <c r="J172" s="628"/>
      <c r="K172" s="628"/>
      <c r="L172" s="628"/>
      <c r="M172" s="629"/>
    </row>
    <row r="173" spans="2:14" x14ac:dyDescent="0.2">
      <c r="B173" s="426"/>
      <c r="C173" s="633"/>
      <c r="D173" s="628"/>
      <c r="E173" s="628"/>
      <c r="F173" s="628"/>
      <c r="G173" s="628"/>
      <c r="H173" s="628"/>
      <c r="I173" s="628"/>
      <c r="J173" s="628"/>
      <c r="K173" s="628"/>
      <c r="L173" s="628"/>
      <c r="M173" s="629"/>
    </row>
    <row r="174" spans="2:14" x14ac:dyDescent="0.2">
      <c r="B174" s="426"/>
      <c r="C174" s="633"/>
      <c r="D174" s="628"/>
      <c r="E174" s="628"/>
      <c r="F174" s="628"/>
      <c r="G174" s="628"/>
      <c r="H174" s="628"/>
      <c r="I174" s="628"/>
      <c r="J174" s="628"/>
      <c r="K174" s="628"/>
      <c r="L174" s="628"/>
      <c r="M174" s="629"/>
    </row>
    <row r="175" spans="2:14" x14ac:dyDescent="0.2">
      <c r="B175" s="426"/>
      <c r="C175" s="633"/>
      <c r="D175" s="628"/>
      <c r="E175" s="628"/>
      <c r="F175" s="628"/>
      <c r="G175" s="628"/>
      <c r="H175" s="628"/>
      <c r="I175" s="628"/>
      <c r="J175" s="628"/>
      <c r="K175" s="628"/>
      <c r="L175" s="628"/>
      <c r="M175" s="629"/>
      <c r="N175" s="349">
        <f>20-COUNTBLANK(B156:B175)</f>
        <v>0</v>
      </c>
    </row>
    <row r="177" spans="2:15" ht="42.75" customHeight="1" x14ac:dyDescent="0.2">
      <c r="B177" s="640" t="s">
        <v>228</v>
      </c>
      <c r="C177" s="640"/>
      <c r="D177" s="640"/>
      <c r="E177" s="640"/>
      <c r="F177" s="640"/>
      <c r="G177" s="640"/>
      <c r="H177" s="640"/>
      <c r="I177" s="640"/>
      <c r="J177" s="640"/>
      <c r="K177" s="640"/>
      <c r="L177" s="640"/>
      <c r="M177" s="640"/>
      <c r="N177" s="317"/>
    </row>
    <row r="178" spans="2:15" ht="22.5" customHeight="1" x14ac:dyDescent="0.2">
      <c r="B178" s="647" t="s">
        <v>172</v>
      </c>
      <c r="C178" s="648"/>
      <c r="D178" s="648"/>
      <c r="E178" s="648"/>
      <c r="F178" s="648"/>
      <c r="G178" s="648"/>
      <c r="H178" s="648"/>
      <c r="I178" s="648"/>
      <c r="J178" s="648"/>
      <c r="K178" s="648"/>
      <c r="L178" s="648"/>
      <c r="M178" s="649"/>
      <c r="O178" s="314"/>
    </row>
    <row r="179" spans="2:15" x14ac:dyDescent="0.2">
      <c r="B179" s="627"/>
      <c r="C179" s="628"/>
      <c r="D179" s="628"/>
      <c r="E179" s="628"/>
      <c r="F179" s="628"/>
      <c r="G179" s="628"/>
      <c r="H179" s="628"/>
      <c r="I179" s="628"/>
      <c r="J179" s="628"/>
      <c r="K179" s="628"/>
      <c r="L179" s="628"/>
      <c r="M179" s="629"/>
    </row>
    <row r="180" spans="2:15" x14ac:dyDescent="0.2">
      <c r="B180" s="627"/>
      <c r="C180" s="628"/>
      <c r="D180" s="628"/>
      <c r="E180" s="628"/>
      <c r="F180" s="628"/>
      <c r="G180" s="628"/>
      <c r="H180" s="628"/>
      <c r="I180" s="628"/>
      <c r="J180" s="628"/>
      <c r="K180" s="628"/>
      <c r="L180" s="628"/>
      <c r="M180" s="629"/>
    </row>
    <row r="181" spans="2:15" x14ac:dyDescent="0.2">
      <c r="B181" s="627"/>
      <c r="C181" s="628"/>
      <c r="D181" s="628"/>
      <c r="E181" s="628"/>
      <c r="F181" s="628"/>
      <c r="G181" s="628"/>
      <c r="H181" s="628"/>
      <c r="I181" s="628"/>
      <c r="J181" s="628"/>
      <c r="K181" s="628"/>
      <c r="L181" s="628"/>
      <c r="M181" s="629"/>
    </row>
    <row r="182" spans="2:15" x14ac:dyDescent="0.2">
      <c r="B182" s="627"/>
      <c r="C182" s="628"/>
      <c r="D182" s="628"/>
      <c r="E182" s="628"/>
      <c r="F182" s="628"/>
      <c r="G182" s="628"/>
      <c r="H182" s="628"/>
      <c r="I182" s="628"/>
      <c r="J182" s="628"/>
      <c r="K182" s="628"/>
      <c r="L182" s="628"/>
      <c r="M182" s="629"/>
    </row>
    <row r="183" spans="2:15" x14ac:dyDescent="0.2">
      <c r="B183" s="627"/>
      <c r="C183" s="628"/>
      <c r="D183" s="628"/>
      <c r="E183" s="628"/>
      <c r="F183" s="628"/>
      <c r="G183" s="628"/>
      <c r="H183" s="628"/>
      <c r="I183" s="628"/>
      <c r="J183" s="628"/>
      <c r="K183" s="628"/>
      <c r="L183" s="628"/>
      <c r="M183" s="629"/>
    </row>
    <row r="184" spans="2:15" x14ac:dyDescent="0.2">
      <c r="B184" s="627"/>
      <c r="C184" s="628"/>
      <c r="D184" s="628"/>
      <c r="E184" s="628"/>
      <c r="F184" s="628"/>
      <c r="G184" s="628"/>
      <c r="H184" s="628"/>
      <c r="I184" s="628"/>
      <c r="J184" s="628"/>
      <c r="K184" s="628"/>
      <c r="L184" s="628"/>
      <c r="M184" s="629"/>
    </row>
    <row r="185" spans="2:15" x14ac:dyDescent="0.2">
      <c r="B185" s="627"/>
      <c r="C185" s="628"/>
      <c r="D185" s="628"/>
      <c r="E185" s="628"/>
      <c r="F185" s="628"/>
      <c r="G185" s="628"/>
      <c r="H185" s="628"/>
      <c r="I185" s="628"/>
      <c r="J185" s="628"/>
      <c r="K185" s="628"/>
      <c r="L185" s="628"/>
      <c r="M185" s="629"/>
    </row>
    <row r="186" spans="2:15" x14ac:dyDescent="0.2">
      <c r="B186" s="627"/>
      <c r="C186" s="628"/>
      <c r="D186" s="628"/>
      <c r="E186" s="628"/>
      <c r="F186" s="628"/>
      <c r="G186" s="628"/>
      <c r="H186" s="628"/>
      <c r="I186" s="628"/>
      <c r="J186" s="628"/>
      <c r="K186" s="628"/>
      <c r="L186" s="628"/>
      <c r="M186" s="629"/>
    </row>
    <row r="187" spans="2:15" x14ac:dyDescent="0.2">
      <c r="B187" s="627"/>
      <c r="C187" s="628"/>
      <c r="D187" s="628"/>
      <c r="E187" s="628"/>
      <c r="F187" s="628"/>
      <c r="G187" s="628"/>
      <c r="H187" s="628"/>
      <c r="I187" s="628"/>
      <c r="J187" s="628"/>
      <c r="K187" s="628"/>
      <c r="L187" s="628"/>
      <c r="M187" s="629"/>
    </row>
    <row r="188" spans="2:15" x14ac:dyDescent="0.2">
      <c r="B188" s="627"/>
      <c r="C188" s="628"/>
      <c r="D188" s="628"/>
      <c r="E188" s="628"/>
      <c r="F188" s="628"/>
      <c r="G188" s="628"/>
      <c r="H188" s="628"/>
      <c r="I188" s="628"/>
      <c r="J188" s="628"/>
      <c r="K188" s="628"/>
      <c r="L188" s="628"/>
      <c r="M188" s="629"/>
    </row>
    <row r="189" spans="2:15" x14ac:dyDescent="0.2">
      <c r="B189" s="627"/>
      <c r="C189" s="628"/>
      <c r="D189" s="628"/>
      <c r="E189" s="628"/>
      <c r="F189" s="628"/>
      <c r="G189" s="628"/>
      <c r="H189" s="628"/>
      <c r="I189" s="628"/>
      <c r="J189" s="628"/>
      <c r="K189" s="628"/>
      <c r="L189" s="628"/>
      <c r="M189" s="629"/>
    </row>
    <row r="190" spans="2:15" x14ac:dyDescent="0.2">
      <c r="B190" s="627"/>
      <c r="C190" s="628"/>
      <c r="D190" s="628"/>
      <c r="E190" s="628"/>
      <c r="F190" s="628"/>
      <c r="G190" s="628"/>
      <c r="H190" s="628"/>
      <c r="I190" s="628"/>
      <c r="J190" s="628"/>
      <c r="K190" s="628"/>
      <c r="L190" s="628"/>
      <c r="M190" s="629"/>
    </row>
    <row r="191" spans="2:15" x14ac:dyDescent="0.2">
      <c r="B191" s="627"/>
      <c r="C191" s="628"/>
      <c r="D191" s="628"/>
      <c r="E191" s="628"/>
      <c r="F191" s="628"/>
      <c r="G191" s="628"/>
      <c r="H191" s="628"/>
      <c r="I191" s="628"/>
      <c r="J191" s="628"/>
      <c r="K191" s="628"/>
      <c r="L191" s="628"/>
      <c r="M191" s="629"/>
    </row>
    <row r="192" spans="2:15" x14ac:dyDescent="0.2">
      <c r="B192" s="627"/>
      <c r="C192" s="628"/>
      <c r="D192" s="628"/>
      <c r="E192" s="628"/>
      <c r="F192" s="628"/>
      <c r="G192" s="628"/>
      <c r="H192" s="628"/>
      <c r="I192" s="628"/>
      <c r="J192" s="628"/>
      <c r="K192" s="628"/>
      <c r="L192" s="628"/>
      <c r="M192" s="629"/>
    </row>
    <row r="193" spans="2:15" x14ac:dyDescent="0.2">
      <c r="B193" s="627"/>
      <c r="C193" s="628"/>
      <c r="D193" s="628"/>
      <c r="E193" s="628"/>
      <c r="F193" s="628"/>
      <c r="G193" s="628"/>
      <c r="H193" s="628"/>
      <c r="I193" s="628"/>
      <c r="J193" s="628"/>
      <c r="K193" s="628"/>
      <c r="L193" s="628"/>
      <c r="M193" s="629"/>
    </row>
    <row r="194" spans="2:15" x14ac:dyDescent="0.2">
      <c r="B194" s="627"/>
      <c r="C194" s="628"/>
      <c r="D194" s="628"/>
      <c r="E194" s="628"/>
      <c r="F194" s="628"/>
      <c r="G194" s="628"/>
      <c r="H194" s="628"/>
      <c r="I194" s="628"/>
      <c r="J194" s="628"/>
      <c r="K194" s="628"/>
      <c r="L194" s="628"/>
      <c r="M194" s="629"/>
    </row>
    <row r="195" spans="2:15" x14ac:dyDescent="0.2">
      <c r="B195" s="627"/>
      <c r="C195" s="628"/>
      <c r="D195" s="628"/>
      <c r="E195" s="628"/>
      <c r="F195" s="628"/>
      <c r="G195" s="628"/>
      <c r="H195" s="628"/>
      <c r="I195" s="628"/>
      <c r="J195" s="628"/>
      <c r="K195" s="628"/>
      <c r="L195" s="628"/>
      <c r="M195" s="629"/>
    </row>
    <row r="196" spans="2:15" x14ac:dyDescent="0.2">
      <c r="B196" s="627"/>
      <c r="C196" s="628"/>
      <c r="D196" s="628"/>
      <c r="E196" s="628"/>
      <c r="F196" s="628"/>
      <c r="G196" s="628"/>
      <c r="H196" s="628"/>
      <c r="I196" s="628"/>
      <c r="J196" s="628"/>
      <c r="K196" s="628"/>
      <c r="L196" s="628"/>
      <c r="M196" s="629"/>
    </row>
    <row r="197" spans="2:15" x14ac:dyDescent="0.2">
      <c r="B197" s="627"/>
      <c r="C197" s="628"/>
      <c r="D197" s="628"/>
      <c r="E197" s="628"/>
      <c r="F197" s="628"/>
      <c r="G197" s="628"/>
      <c r="H197" s="628"/>
      <c r="I197" s="628"/>
      <c r="J197" s="628"/>
      <c r="K197" s="628"/>
      <c r="L197" s="628"/>
      <c r="M197" s="629"/>
    </row>
    <row r="198" spans="2:15" x14ac:dyDescent="0.2">
      <c r="B198" s="627"/>
      <c r="C198" s="628"/>
      <c r="D198" s="628"/>
      <c r="E198" s="628"/>
      <c r="F198" s="628"/>
      <c r="G198" s="628"/>
      <c r="H198" s="628"/>
      <c r="I198" s="628"/>
      <c r="J198" s="628"/>
      <c r="K198" s="628"/>
      <c r="L198" s="628"/>
      <c r="M198" s="629"/>
      <c r="N198" s="349">
        <f>20-COUNTBLANK(B179:B198)</f>
        <v>0</v>
      </c>
    </row>
    <row r="200" spans="2:15" ht="42.75" customHeight="1" x14ac:dyDescent="0.2">
      <c r="B200" s="640" t="s">
        <v>229</v>
      </c>
      <c r="C200" s="640"/>
      <c r="D200" s="640"/>
      <c r="E200" s="640"/>
      <c r="F200" s="640"/>
      <c r="G200" s="640"/>
      <c r="H200" s="640"/>
      <c r="I200" s="640"/>
      <c r="J200" s="640"/>
      <c r="K200" s="640"/>
      <c r="L200" s="640"/>
      <c r="M200" s="640"/>
      <c r="N200" s="317"/>
    </row>
    <row r="201" spans="2:15" ht="22.5" customHeight="1" x14ac:dyDescent="0.2">
      <c r="B201" s="647" t="s">
        <v>173</v>
      </c>
      <c r="C201" s="648"/>
      <c r="D201" s="648"/>
      <c r="E201" s="648"/>
      <c r="F201" s="648"/>
      <c r="G201" s="648"/>
      <c r="H201" s="648"/>
      <c r="I201" s="648"/>
      <c r="J201" s="648"/>
      <c r="K201" s="648"/>
      <c r="L201" s="648"/>
      <c r="M201" s="649"/>
      <c r="O201" s="314"/>
    </row>
    <row r="202" spans="2:15" x14ac:dyDescent="0.2">
      <c r="B202" s="627"/>
      <c r="C202" s="628"/>
      <c r="D202" s="628"/>
      <c r="E202" s="628"/>
      <c r="F202" s="628"/>
      <c r="G202" s="628"/>
      <c r="H202" s="628"/>
      <c r="I202" s="628"/>
      <c r="J202" s="628"/>
      <c r="K202" s="628"/>
      <c r="L202" s="628"/>
      <c r="M202" s="629"/>
    </row>
    <row r="203" spans="2:15" x14ac:dyDescent="0.2">
      <c r="B203" s="627"/>
      <c r="C203" s="628"/>
      <c r="D203" s="628"/>
      <c r="E203" s="628"/>
      <c r="F203" s="628"/>
      <c r="G203" s="628"/>
      <c r="H203" s="628"/>
      <c r="I203" s="628"/>
      <c r="J203" s="628"/>
      <c r="K203" s="628"/>
      <c r="L203" s="628"/>
      <c r="M203" s="629"/>
    </row>
    <row r="204" spans="2:15" x14ac:dyDescent="0.2">
      <c r="B204" s="627"/>
      <c r="C204" s="628"/>
      <c r="D204" s="628"/>
      <c r="E204" s="628"/>
      <c r="F204" s="628"/>
      <c r="G204" s="628"/>
      <c r="H204" s="628"/>
      <c r="I204" s="628"/>
      <c r="J204" s="628"/>
      <c r="K204" s="628"/>
      <c r="L204" s="628"/>
      <c r="M204" s="629"/>
    </row>
    <row r="205" spans="2:15" x14ac:dyDescent="0.2">
      <c r="B205" s="627"/>
      <c r="C205" s="628"/>
      <c r="D205" s="628"/>
      <c r="E205" s="628"/>
      <c r="F205" s="628"/>
      <c r="G205" s="628"/>
      <c r="H205" s="628"/>
      <c r="I205" s="628"/>
      <c r="J205" s="628"/>
      <c r="K205" s="628"/>
      <c r="L205" s="628"/>
      <c r="M205" s="629"/>
    </row>
    <row r="206" spans="2:15" x14ac:dyDescent="0.2">
      <c r="B206" s="627"/>
      <c r="C206" s="628"/>
      <c r="D206" s="628"/>
      <c r="E206" s="628"/>
      <c r="F206" s="628"/>
      <c r="G206" s="628"/>
      <c r="H206" s="628"/>
      <c r="I206" s="628"/>
      <c r="J206" s="628"/>
      <c r="K206" s="628"/>
      <c r="L206" s="628"/>
      <c r="M206" s="629"/>
    </row>
    <row r="207" spans="2:15" x14ac:dyDescent="0.2">
      <c r="B207" s="627"/>
      <c r="C207" s="628"/>
      <c r="D207" s="628"/>
      <c r="E207" s="628"/>
      <c r="F207" s="628"/>
      <c r="G207" s="628"/>
      <c r="H207" s="628"/>
      <c r="I207" s="628"/>
      <c r="J207" s="628"/>
      <c r="K207" s="628"/>
      <c r="L207" s="628"/>
      <c r="M207" s="629"/>
    </row>
    <row r="208" spans="2:15" x14ac:dyDescent="0.2">
      <c r="B208" s="627"/>
      <c r="C208" s="628"/>
      <c r="D208" s="628"/>
      <c r="E208" s="628"/>
      <c r="F208" s="628"/>
      <c r="G208" s="628"/>
      <c r="H208" s="628"/>
      <c r="I208" s="628"/>
      <c r="J208" s="628"/>
      <c r="K208" s="628"/>
      <c r="L208" s="628"/>
      <c r="M208" s="629"/>
    </row>
    <row r="209" spans="2:14" x14ac:dyDescent="0.2">
      <c r="B209" s="627"/>
      <c r="C209" s="628"/>
      <c r="D209" s="628"/>
      <c r="E209" s="628"/>
      <c r="F209" s="628"/>
      <c r="G209" s="628"/>
      <c r="H209" s="628"/>
      <c r="I209" s="628"/>
      <c r="J209" s="628"/>
      <c r="K209" s="628"/>
      <c r="L209" s="628"/>
      <c r="M209" s="629"/>
    </row>
    <row r="210" spans="2:14" x14ac:dyDescent="0.2">
      <c r="B210" s="627"/>
      <c r="C210" s="628"/>
      <c r="D210" s="628"/>
      <c r="E210" s="628"/>
      <c r="F210" s="628"/>
      <c r="G210" s="628"/>
      <c r="H210" s="628"/>
      <c r="I210" s="628"/>
      <c r="J210" s="628"/>
      <c r="K210" s="628"/>
      <c r="L210" s="628"/>
      <c r="M210" s="629"/>
    </row>
    <row r="211" spans="2:14" x14ac:dyDescent="0.2">
      <c r="B211" s="627"/>
      <c r="C211" s="628"/>
      <c r="D211" s="628"/>
      <c r="E211" s="628"/>
      <c r="F211" s="628"/>
      <c r="G211" s="628"/>
      <c r="H211" s="628"/>
      <c r="I211" s="628"/>
      <c r="J211" s="628"/>
      <c r="K211" s="628"/>
      <c r="L211" s="628"/>
      <c r="M211" s="629"/>
    </row>
    <row r="212" spans="2:14" x14ac:dyDescent="0.2">
      <c r="B212" s="627"/>
      <c r="C212" s="628"/>
      <c r="D212" s="628"/>
      <c r="E212" s="628"/>
      <c r="F212" s="628"/>
      <c r="G212" s="628"/>
      <c r="H212" s="628"/>
      <c r="I212" s="628"/>
      <c r="J212" s="628"/>
      <c r="K212" s="628"/>
      <c r="L212" s="628"/>
      <c r="M212" s="629"/>
    </row>
    <row r="213" spans="2:14" x14ac:dyDescent="0.2">
      <c r="B213" s="627"/>
      <c r="C213" s="628"/>
      <c r="D213" s="628"/>
      <c r="E213" s="628"/>
      <c r="F213" s="628"/>
      <c r="G213" s="628"/>
      <c r="H213" s="628"/>
      <c r="I213" s="628"/>
      <c r="J213" s="628"/>
      <c r="K213" s="628"/>
      <c r="L213" s="628"/>
      <c r="M213" s="629"/>
    </row>
    <row r="214" spans="2:14" x14ac:dyDescent="0.2">
      <c r="B214" s="627"/>
      <c r="C214" s="628"/>
      <c r="D214" s="628"/>
      <c r="E214" s="628"/>
      <c r="F214" s="628"/>
      <c r="G214" s="628"/>
      <c r="H214" s="628"/>
      <c r="I214" s="628"/>
      <c r="J214" s="628"/>
      <c r="K214" s="628"/>
      <c r="L214" s="628"/>
      <c r="M214" s="629"/>
    </row>
    <row r="215" spans="2:14" x14ac:dyDescent="0.2">
      <c r="B215" s="627"/>
      <c r="C215" s="628"/>
      <c r="D215" s="628"/>
      <c r="E215" s="628"/>
      <c r="F215" s="628"/>
      <c r="G215" s="628"/>
      <c r="H215" s="628"/>
      <c r="I215" s="628"/>
      <c r="J215" s="628"/>
      <c r="K215" s="628"/>
      <c r="L215" s="628"/>
      <c r="M215" s="629"/>
    </row>
    <row r="216" spans="2:14" x14ac:dyDescent="0.2">
      <c r="B216" s="627"/>
      <c r="C216" s="628"/>
      <c r="D216" s="628"/>
      <c r="E216" s="628"/>
      <c r="F216" s="628"/>
      <c r="G216" s="628"/>
      <c r="H216" s="628"/>
      <c r="I216" s="628"/>
      <c r="J216" s="628"/>
      <c r="K216" s="628"/>
      <c r="L216" s="628"/>
      <c r="M216" s="629"/>
    </row>
    <row r="217" spans="2:14" x14ac:dyDescent="0.2">
      <c r="B217" s="627"/>
      <c r="C217" s="628"/>
      <c r="D217" s="628"/>
      <c r="E217" s="628"/>
      <c r="F217" s="628"/>
      <c r="G217" s="628"/>
      <c r="H217" s="628"/>
      <c r="I217" s="628"/>
      <c r="J217" s="628"/>
      <c r="K217" s="628"/>
      <c r="L217" s="628"/>
      <c r="M217" s="629"/>
    </row>
    <row r="218" spans="2:14" x14ac:dyDescent="0.2">
      <c r="B218" s="627"/>
      <c r="C218" s="628"/>
      <c r="D218" s="628"/>
      <c r="E218" s="628"/>
      <c r="F218" s="628"/>
      <c r="G218" s="628"/>
      <c r="H218" s="628"/>
      <c r="I218" s="628"/>
      <c r="J218" s="628"/>
      <c r="K218" s="628"/>
      <c r="L218" s="628"/>
      <c r="M218" s="629"/>
    </row>
    <row r="219" spans="2:14" x14ac:dyDescent="0.2">
      <c r="B219" s="627"/>
      <c r="C219" s="628"/>
      <c r="D219" s="628"/>
      <c r="E219" s="628"/>
      <c r="F219" s="628"/>
      <c r="G219" s="628"/>
      <c r="H219" s="628"/>
      <c r="I219" s="628"/>
      <c r="J219" s="628"/>
      <c r="K219" s="628"/>
      <c r="L219" s="628"/>
      <c r="M219" s="629"/>
    </row>
    <row r="220" spans="2:14" x14ac:dyDescent="0.2">
      <c r="B220" s="627"/>
      <c r="C220" s="628"/>
      <c r="D220" s="628"/>
      <c r="E220" s="628"/>
      <c r="F220" s="628"/>
      <c r="G220" s="628"/>
      <c r="H220" s="628"/>
      <c r="I220" s="628"/>
      <c r="J220" s="628"/>
      <c r="K220" s="628"/>
      <c r="L220" s="628"/>
      <c r="M220" s="629"/>
    </row>
    <row r="221" spans="2:14" x14ac:dyDescent="0.2">
      <c r="B221" s="627"/>
      <c r="C221" s="628"/>
      <c r="D221" s="628"/>
      <c r="E221" s="628"/>
      <c r="F221" s="628"/>
      <c r="G221" s="628"/>
      <c r="H221" s="628"/>
      <c r="I221" s="628"/>
      <c r="J221" s="628"/>
      <c r="K221" s="628"/>
      <c r="L221" s="628"/>
      <c r="M221" s="629"/>
      <c r="N221" s="349">
        <f>20-COUNTBLANK(B202:B221)</f>
        <v>0</v>
      </c>
    </row>
    <row r="223" spans="2:14" s="301" customFormat="1" ht="12.75" x14ac:dyDescent="0.2">
      <c r="B223" s="639" t="s">
        <v>220</v>
      </c>
      <c r="C223" s="639"/>
      <c r="D223" s="639"/>
      <c r="E223" s="639"/>
      <c r="F223" s="639"/>
      <c r="G223" s="639"/>
      <c r="H223" s="639"/>
      <c r="I223" s="639"/>
      <c r="J223" s="639"/>
      <c r="K223" s="639"/>
      <c r="L223" s="639"/>
      <c r="M223" s="639"/>
    </row>
    <row r="224" spans="2:14" s="301" customFormat="1" ht="12.75" x14ac:dyDescent="0.2">
      <c r="B224" s="367"/>
      <c r="C224" s="367"/>
      <c r="D224" s="367"/>
      <c r="E224" s="367"/>
      <c r="F224" s="367"/>
      <c r="G224" s="367"/>
      <c r="H224" s="367"/>
      <c r="I224" s="367"/>
      <c r="J224" s="367"/>
      <c r="K224" s="367"/>
      <c r="L224" s="367"/>
      <c r="M224" s="367"/>
    </row>
    <row r="225" spans="2:15" x14ac:dyDescent="0.2">
      <c r="B225" s="640" t="s">
        <v>859</v>
      </c>
      <c r="C225" s="640"/>
      <c r="D225" s="640"/>
      <c r="E225" s="640"/>
      <c r="F225" s="640"/>
      <c r="G225" s="640"/>
      <c r="H225" s="640"/>
      <c r="I225" s="640"/>
      <c r="J225" s="640"/>
      <c r="K225" s="640"/>
      <c r="L225" s="640"/>
      <c r="M225" s="640"/>
    </row>
    <row r="227" spans="2:15" x14ac:dyDescent="0.2">
      <c r="C227" s="318" t="str">
        <f>'FINANCIACIÓN GARANTIZADA'!F63</f>
        <v/>
      </c>
    </row>
    <row r="228" spans="2:15" x14ac:dyDescent="0.2">
      <c r="C228" s="662" t="s">
        <v>858</v>
      </c>
      <c r="D228" s="674"/>
      <c r="E228" s="674"/>
      <c r="F228" s="674"/>
      <c r="G228" s="674"/>
      <c r="H228" s="674"/>
      <c r="I228" s="674"/>
      <c r="J228" s="674"/>
      <c r="K228" s="674"/>
      <c r="L228" s="674"/>
      <c r="M228" s="674"/>
      <c r="N228" s="674"/>
    </row>
    <row r="229" spans="2:15" s="19" customFormat="1" ht="12.75" x14ac:dyDescent="0.2"/>
    <row r="230" spans="2:15" ht="20.25" customHeight="1" x14ac:dyDescent="0.2">
      <c r="B230" s="640" t="s">
        <v>850</v>
      </c>
      <c r="C230" s="640"/>
      <c r="D230" s="640"/>
      <c r="E230" s="640"/>
      <c r="F230" s="640"/>
      <c r="G230" s="640"/>
      <c r="H230" s="640"/>
      <c r="I230" s="640"/>
      <c r="J230" s="640"/>
      <c r="K230" s="640"/>
      <c r="L230" s="640"/>
      <c r="M230" s="640"/>
      <c r="N230" s="317"/>
    </row>
    <row r="231" spans="2:15" ht="22.5" customHeight="1" x14ac:dyDescent="0.2">
      <c r="B231" s="647" t="s">
        <v>837</v>
      </c>
      <c r="C231" s="648"/>
      <c r="D231" s="648"/>
      <c r="E231" s="648"/>
      <c r="F231" s="648"/>
      <c r="G231" s="648"/>
      <c r="H231" s="648"/>
      <c r="I231" s="648"/>
      <c r="J231" s="648"/>
      <c r="K231" s="648"/>
      <c r="L231" s="648"/>
      <c r="M231" s="649"/>
      <c r="O231" s="314"/>
    </row>
    <row r="232" spans="2:15" ht="22.5" customHeight="1" x14ac:dyDescent="0.2">
      <c r="B232" s="647" t="s">
        <v>240</v>
      </c>
      <c r="C232" s="648"/>
      <c r="D232" s="649"/>
      <c r="E232" s="647" t="s">
        <v>851</v>
      </c>
      <c r="F232" s="648"/>
      <c r="G232" s="648"/>
      <c r="H232" s="648"/>
      <c r="I232" s="648"/>
      <c r="J232" s="648"/>
      <c r="K232" s="648"/>
      <c r="L232" s="648"/>
      <c r="M232" s="649"/>
      <c r="O232" s="314"/>
    </row>
    <row r="233" spans="2:15" x14ac:dyDescent="0.2">
      <c r="B233" s="675"/>
      <c r="C233" s="675"/>
      <c r="D233" s="675"/>
      <c r="E233" s="628"/>
      <c r="F233" s="628"/>
      <c r="G233" s="628"/>
      <c r="H233" s="628"/>
      <c r="I233" s="628"/>
      <c r="J233" s="628"/>
      <c r="K233" s="628"/>
      <c r="L233" s="628"/>
      <c r="M233" s="629"/>
    </row>
    <row r="234" spans="2:15" x14ac:dyDescent="0.2">
      <c r="B234" s="675"/>
      <c r="C234" s="675"/>
      <c r="D234" s="675"/>
      <c r="E234" s="628"/>
      <c r="F234" s="628"/>
      <c r="G234" s="628"/>
      <c r="H234" s="628"/>
      <c r="I234" s="628"/>
      <c r="J234" s="628"/>
      <c r="K234" s="628"/>
      <c r="L234" s="628"/>
      <c r="M234" s="629"/>
    </row>
    <row r="235" spans="2:15" x14ac:dyDescent="0.2">
      <c r="B235" s="675"/>
      <c r="C235" s="675"/>
      <c r="D235" s="675"/>
      <c r="E235" s="628"/>
      <c r="F235" s="628"/>
      <c r="G235" s="628"/>
      <c r="H235" s="628"/>
      <c r="I235" s="628"/>
      <c r="J235" s="628"/>
      <c r="K235" s="628"/>
      <c r="L235" s="628"/>
      <c r="M235" s="629"/>
    </row>
    <row r="236" spans="2:15" x14ac:dyDescent="0.2">
      <c r="B236" s="675"/>
      <c r="C236" s="675"/>
      <c r="D236" s="675"/>
      <c r="E236" s="628"/>
      <c r="F236" s="628"/>
      <c r="G236" s="628"/>
      <c r="H236" s="628"/>
      <c r="I236" s="628"/>
      <c r="J236" s="628"/>
      <c r="K236" s="628"/>
      <c r="L236" s="628"/>
      <c r="M236" s="629"/>
    </row>
    <row r="237" spans="2:15" x14ac:dyDescent="0.2">
      <c r="B237" s="675"/>
      <c r="C237" s="675"/>
      <c r="D237" s="675"/>
      <c r="E237" s="628"/>
      <c r="F237" s="628"/>
      <c r="G237" s="628"/>
      <c r="H237" s="628"/>
      <c r="I237" s="628"/>
      <c r="J237" s="628"/>
      <c r="K237" s="628"/>
      <c r="L237" s="628"/>
      <c r="M237" s="629"/>
    </row>
    <row r="238" spans="2:15" x14ac:dyDescent="0.2">
      <c r="B238" s="675"/>
      <c r="C238" s="675"/>
      <c r="D238" s="675"/>
      <c r="E238" s="628"/>
      <c r="F238" s="628"/>
      <c r="G238" s="628"/>
      <c r="H238" s="628"/>
      <c r="I238" s="628"/>
      <c r="J238" s="628"/>
      <c r="K238" s="628"/>
      <c r="L238" s="628"/>
      <c r="M238" s="629"/>
    </row>
    <row r="239" spans="2:15" x14ac:dyDescent="0.2">
      <c r="B239" s="675"/>
      <c r="C239" s="675"/>
      <c r="D239" s="675"/>
      <c r="E239" s="628"/>
      <c r="F239" s="628"/>
      <c r="G239" s="628"/>
      <c r="H239" s="628"/>
      <c r="I239" s="628"/>
      <c r="J239" s="628"/>
      <c r="K239" s="628"/>
      <c r="L239" s="628"/>
      <c r="M239" s="629"/>
    </row>
    <row r="240" spans="2:15" x14ac:dyDescent="0.2">
      <c r="B240" s="675"/>
      <c r="C240" s="675"/>
      <c r="D240" s="675"/>
      <c r="E240" s="628"/>
      <c r="F240" s="628"/>
      <c r="G240" s="628"/>
      <c r="H240" s="628"/>
      <c r="I240" s="628"/>
      <c r="J240" s="628"/>
      <c r="K240" s="628"/>
      <c r="L240" s="628"/>
      <c r="M240" s="629"/>
    </row>
    <row r="241" spans="2:14" x14ac:dyDescent="0.2">
      <c r="B241" s="675"/>
      <c r="C241" s="675"/>
      <c r="D241" s="675"/>
      <c r="E241" s="628"/>
      <c r="F241" s="628"/>
      <c r="G241" s="628"/>
      <c r="H241" s="628"/>
      <c r="I241" s="628"/>
      <c r="J241" s="628"/>
      <c r="K241" s="628"/>
      <c r="L241" s="628"/>
      <c r="M241" s="629"/>
    </row>
    <row r="242" spans="2:14" x14ac:dyDescent="0.2">
      <c r="B242" s="675"/>
      <c r="C242" s="675"/>
      <c r="D242" s="675"/>
      <c r="E242" s="628"/>
      <c r="F242" s="628"/>
      <c r="G242" s="628"/>
      <c r="H242" s="628"/>
      <c r="I242" s="628"/>
      <c r="J242" s="628"/>
      <c r="K242" s="628"/>
      <c r="L242" s="628"/>
      <c r="M242" s="629"/>
      <c r="N242" s="349">
        <f>10-COUNTBLANK(B233:B242)</f>
        <v>0</v>
      </c>
    </row>
    <row r="243" spans="2:14" s="365" customFormat="1" x14ac:dyDescent="0.2">
      <c r="B243" s="434" t="s">
        <v>857</v>
      </c>
      <c r="D243" s="433"/>
      <c r="E243" s="433"/>
      <c r="F243" s="433"/>
      <c r="G243" s="433"/>
      <c r="H243" s="433"/>
      <c r="I243" s="433"/>
      <c r="J243" s="433"/>
      <c r="K243" s="433"/>
      <c r="L243" s="433"/>
      <c r="M243" s="433"/>
      <c r="N243" s="433"/>
    </row>
    <row r="244" spans="2:14" s="365" customFormat="1" x14ac:dyDescent="0.2">
      <c r="N244" s="366"/>
    </row>
    <row r="245" spans="2:14" s="365" customFormat="1" x14ac:dyDescent="0.2">
      <c r="N245" s="366"/>
    </row>
    <row r="246" spans="2:14" s="365" customFormat="1" x14ac:dyDescent="0.2">
      <c r="N246" s="366"/>
    </row>
    <row r="247" spans="2:14" s="365" customFormat="1" x14ac:dyDescent="0.2">
      <c r="N247" s="366"/>
    </row>
    <row r="248" spans="2:14" s="365" customFormat="1" x14ac:dyDescent="0.2">
      <c r="N248" s="366"/>
    </row>
    <row r="249" spans="2:14" s="365" customFormat="1" x14ac:dyDescent="0.2">
      <c r="N249" s="366"/>
    </row>
  </sheetData>
  <sheetProtection formatRows="0" selectLockedCells="1"/>
  <mergeCells count="232">
    <mergeCell ref="B190:M190"/>
    <mergeCell ref="B203:M203"/>
    <mergeCell ref="B204:M204"/>
    <mergeCell ref="B205:M205"/>
    <mergeCell ref="B206:M206"/>
    <mergeCell ref="B207:M207"/>
    <mergeCell ref="B202:M202"/>
    <mergeCell ref="B208:M208"/>
    <mergeCell ref="B209:M209"/>
    <mergeCell ref="B196:M196"/>
    <mergeCell ref="B197:M197"/>
    <mergeCell ref="B198:M198"/>
    <mergeCell ref="B210:M210"/>
    <mergeCell ref="B211:M211"/>
    <mergeCell ref="B212:M212"/>
    <mergeCell ref="B216:M216"/>
    <mergeCell ref="B242:D242"/>
    <mergeCell ref="E242:M242"/>
    <mergeCell ref="E232:M232"/>
    <mergeCell ref="B232:D232"/>
    <mergeCell ref="B235:D235"/>
    <mergeCell ref="E235:M235"/>
    <mergeCell ref="B236:D236"/>
    <mergeCell ref="E236:M236"/>
    <mergeCell ref="B237:D237"/>
    <mergeCell ref="E237:M237"/>
    <mergeCell ref="B238:D238"/>
    <mergeCell ref="E238:M238"/>
    <mergeCell ref="B239:D239"/>
    <mergeCell ref="E233:M233"/>
    <mergeCell ref="E234:M234"/>
    <mergeCell ref="B233:D233"/>
    <mergeCell ref="E239:M239"/>
    <mergeCell ref="B240:D240"/>
    <mergeCell ref="E240:M240"/>
    <mergeCell ref="B241:D241"/>
    <mergeCell ref="E241:M241"/>
    <mergeCell ref="B230:M230"/>
    <mergeCell ref="B231:M231"/>
    <mergeCell ref="B234:D234"/>
    <mergeCell ref="B50:M50"/>
    <mergeCell ref="B54:M54"/>
    <mergeCell ref="C45:M45"/>
    <mergeCell ref="C46:M46"/>
    <mergeCell ref="C47:M47"/>
    <mergeCell ref="C48:M48"/>
    <mergeCell ref="C49:M49"/>
    <mergeCell ref="B201:M201"/>
    <mergeCell ref="B180:M180"/>
    <mergeCell ref="B191:M191"/>
    <mergeCell ref="B192:M192"/>
    <mergeCell ref="B181:M181"/>
    <mergeCell ref="B182:M182"/>
    <mergeCell ref="B183:M183"/>
    <mergeCell ref="B184:M184"/>
    <mergeCell ref="B185:M185"/>
    <mergeCell ref="B186:M186"/>
    <mergeCell ref="B193:M193"/>
    <mergeCell ref="B194:M194"/>
    <mergeCell ref="B195:M195"/>
    <mergeCell ref="B187:M187"/>
    <mergeCell ref="B217:M217"/>
    <mergeCell ref="B218:M218"/>
    <mergeCell ref="B219:M219"/>
    <mergeCell ref="B140:M140"/>
    <mergeCell ref="B141:M141"/>
    <mergeCell ref="B142:M142"/>
    <mergeCell ref="B143:M143"/>
    <mergeCell ref="B144:M144"/>
    <mergeCell ref="B145:M145"/>
    <mergeCell ref="B146:M146"/>
    <mergeCell ref="B213:M213"/>
    <mergeCell ref="B214:M214"/>
    <mergeCell ref="B188:M188"/>
    <mergeCell ref="B189:M189"/>
    <mergeCell ref="B178:M178"/>
    <mergeCell ref="B179:M179"/>
    <mergeCell ref="B177:M177"/>
    <mergeCell ref="C175:M175"/>
    <mergeCell ref="C165:M165"/>
    <mergeCell ref="C166:M166"/>
    <mergeCell ref="C167:M167"/>
    <mergeCell ref="C168:M168"/>
    <mergeCell ref="C169:M169"/>
    <mergeCell ref="C228:N228"/>
    <mergeCell ref="B86:M86"/>
    <mergeCell ref="B73:M73"/>
    <mergeCell ref="B60:M60"/>
    <mergeCell ref="B91:M91"/>
    <mergeCell ref="B92:M92"/>
    <mergeCell ref="B93:M93"/>
    <mergeCell ref="B223:M223"/>
    <mergeCell ref="B225:M225"/>
    <mergeCell ref="B200:M200"/>
    <mergeCell ref="B215:M215"/>
    <mergeCell ref="B147:M147"/>
    <mergeCell ref="B148:M148"/>
    <mergeCell ref="B149:M149"/>
    <mergeCell ref="B76:M76"/>
    <mergeCell ref="B77:M77"/>
    <mergeCell ref="B78:M78"/>
    <mergeCell ref="B220:M220"/>
    <mergeCell ref="B221:M221"/>
    <mergeCell ref="B61:M61"/>
    <mergeCell ref="B74:M74"/>
    <mergeCell ref="B79:M79"/>
    <mergeCell ref="B138:M138"/>
    <mergeCell ref="B139:M139"/>
    <mergeCell ref="B2:M2"/>
    <mergeCell ref="B4:M4"/>
    <mergeCell ref="B13:I13"/>
    <mergeCell ref="C44:M44"/>
    <mergeCell ref="B15:L15"/>
    <mergeCell ref="B28:M28"/>
    <mergeCell ref="B6:C6"/>
    <mergeCell ref="D6:M6"/>
    <mergeCell ref="B26:M26"/>
    <mergeCell ref="B20:M20"/>
    <mergeCell ref="C36:M36"/>
    <mergeCell ref="C37:M37"/>
    <mergeCell ref="C38:M38"/>
    <mergeCell ref="C17:D17"/>
    <mergeCell ref="C18:N18"/>
    <mergeCell ref="C35:M35"/>
    <mergeCell ref="B8:C10"/>
    <mergeCell ref="B22:D22"/>
    <mergeCell ref="B23:D23"/>
    <mergeCell ref="B24:D24"/>
    <mergeCell ref="B25:D25"/>
    <mergeCell ref="E22:G22"/>
    <mergeCell ref="E23:G23"/>
    <mergeCell ref="E24:G24"/>
    <mergeCell ref="B52:M52"/>
    <mergeCell ref="C39:M39"/>
    <mergeCell ref="C40:M40"/>
    <mergeCell ref="C41:M41"/>
    <mergeCell ref="C42:M42"/>
    <mergeCell ref="C43:M43"/>
    <mergeCell ref="B75:M75"/>
    <mergeCell ref="B84:M84"/>
    <mergeCell ref="C29:M29"/>
    <mergeCell ref="C30:M30"/>
    <mergeCell ref="C31:M31"/>
    <mergeCell ref="C32:M32"/>
    <mergeCell ref="C33:M33"/>
    <mergeCell ref="C34:M34"/>
    <mergeCell ref="B57:M57"/>
    <mergeCell ref="B80:M80"/>
    <mergeCell ref="B81:M81"/>
    <mergeCell ref="B83:M83"/>
    <mergeCell ref="B71:M71"/>
    <mergeCell ref="B70:M70"/>
    <mergeCell ref="B69:M69"/>
    <mergeCell ref="B82:M82"/>
    <mergeCell ref="B68:M68"/>
    <mergeCell ref="B67:M67"/>
    <mergeCell ref="B105:M105"/>
    <mergeCell ref="B106:M106"/>
    <mergeCell ref="B107:M107"/>
    <mergeCell ref="B97:M97"/>
    <mergeCell ref="B100:M100"/>
    <mergeCell ref="B99:M99"/>
    <mergeCell ref="B87:M87"/>
    <mergeCell ref="B88:M88"/>
    <mergeCell ref="B89:M89"/>
    <mergeCell ref="B90:M90"/>
    <mergeCell ref="B94:M94"/>
    <mergeCell ref="B95:M95"/>
    <mergeCell ref="B103:M103"/>
    <mergeCell ref="B104:M104"/>
    <mergeCell ref="C154:M154"/>
    <mergeCell ref="C155:M155"/>
    <mergeCell ref="B127:M127"/>
    <mergeCell ref="B128:M128"/>
    <mergeCell ref="B130:M130"/>
    <mergeCell ref="B129:M129"/>
    <mergeCell ref="B131:M131"/>
    <mergeCell ref="B132:M132"/>
    <mergeCell ref="B133:M133"/>
    <mergeCell ref="B134:M134"/>
    <mergeCell ref="B135:M135"/>
    <mergeCell ref="B136:M136"/>
    <mergeCell ref="B151:M151"/>
    <mergeCell ref="B153:M153"/>
    <mergeCell ref="C172:M172"/>
    <mergeCell ref="C173:M173"/>
    <mergeCell ref="C174:M174"/>
    <mergeCell ref="B115:M115"/>
    <mergeCell ref="B116:M116"/>
    <mergeCell ref="B117:M117"/>
    <mergeCell ref="B118:M118"/>
    <mergeCell ref="B121:M121"/>
    <mergeCell ref="B122:M122"/>
    <mergeCell ref="B123:M123"/>
    <mergeCell ref="B119:M119"/>
    <mergeCell ref="B120:M120"/>
    <mergeCell ref="C156:M156"/>
    <mergeCell ref="C157:M157"/>
    <mergeCell ref="C158:M158"/>
    <mergeCell ref="C159:M159"/>
    <mergeCell ref="C160:M160"/>
    <mergeCell ref="C161:M161"/>
    <mergeCell ref="C163:M163"/>
    <mergeCell ref="C164:M164"/>
    <mergeCell ref="C170:M170"/>
    <mergeCell ref="C171:M171"/>
    <mergeCell ref="C162:M162"/>
    <mergeCell ref="B154:B155"/>
    <mergeCell ref="E10:F10"/>
    <mergeCell ref="E8:F8"/>
    <mergeCell ref="E9:F9"/>
    <mergeCell ref="E25:G25"/>
    <mergeCell ref="H22:M22"/>
    <mergeCell ref="H23:M23"/>
    <mergeCell ref="H24:M24"/>
    <mergeCell ref="H25:M25"/>
    <mergeCell ref="B126:M126"/>
    <mergeCell ref="B125:M125"/>
    <mergeCell ref="B108:M108"/>
    <mergeCell ref="B109:M109"/>
    <mergeCell ref="B114:M114"/>
    <mergeCell ref="B110:M110"/>
    <mergeCell ref="B112:M112"/>
    <mergeCell ref="B113:M113"/>
    <mergeCell ref="B101:M101"/>
    <mergeCell ref="B102:M102"/>
    <mergeCell ref="B66:M66"/>
    <mergeCell ref="B65:M65"/>
    <mergeCell ref="B64:M64"/>
    <mergeCell ref="B63:M63"/>
    <mergeCell ref="B62:M62"/>
    <mergeCell ref="B96:M96"/>
  </mergeCells>
  <dataValidations count="3">
    <dataValidation type="list" allowBlank="1" showInputMessage="1" showErrorMessage="1" sqref="B156:B175">
      <formula1>"Medios generalistas,Medios especializados,Blogs profesionales,Redes sociales,Podcast,Otros"</formula1>
    </dataValidation>
    <dataValidation type="list" allowBlank="1" showInputMessage="1" showErrorMessage="1" sqref="B233:B242">
      <formula1>"Ayuda estatal,Ayuda local,Ayuda de entidad privada"</formula1>
    </dataValidation>
    <dataValidation type="list" allowBlank="1" showInputMessage="1" showErrorMessage="1" sqref="E10">
      <formula1>"S.L.,S.A.,S. Coop., Comunidad de bienes,Sin Ánimo de lucro,Colectiva,Comanditaria"</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Footer>&amp;RDirección General de Cultura-Institución Príncipe de Viana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DESPLEGABLES!$B$4:$B$59</xm:f>
          </x14:formula1>
          <xm:sqref>E17</xm:sqref>
        </x14:dataValidation>
        <x14:dataValidation type="list" allowBlank="1" showInputMessage="1" showErrorMessage="1">
          <x14:formula1>
            <xm:f>DESPLEGABLES!$B$56:$B$59</xm:f>
          </x14:formula1>
          <xm:sqref>B30:B49</xm:sqref>
        </x14:dataValidation>
        <x14:dataValidation type="list" allowBlank="1" showInputMessage="1" showErrorMessage="1">
          <x14:formula1>
            <xm:f>DESPLEGABLES!$I$3:$I$5</xm:f>
          </x14:formula1>
          <xm:sqref>B23:B25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Instrucciones</vt:lpstr>
      <vt:lpstr>PRESUPUESTO TOTAL</vt:lpstr>
      <vt:lpstr> PTO. PERIODO SUBVENCIONABLE</vt:lpstr>
      <vt:lpstr>GASTOS SALARIALES Y DE SS</vt:lpstr>
      <vt:lpstr>NOTAS</vt:lpstr>
      <vt:lpstr>FINANCIACIÓN GARANTIZADA</vt:lpstr>
      <vt:lpstr>PRESUPUESTO ACEPTADO</vt:lpstr>
      <vt:lpstr>Anexo I.A. Solicitud</vt:lpstr>
      <vt:lpstr>Anexo I. B. Memoria</vt:lpstr>
      <vt:lpstr>DATOS</vt:lpstr>
      <vt:lpstr>LOCALIDADES</vt:lpstr>
      <vt:lpstr>PAÍSES</vt:lpstr>
      <vt:lpstr>DESPLEGABLES</vt:lpstr>
    </vt:vector>
  </TitlesOfParts>
  <Company>MiCasa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dc:creator>
  <cp:lastModifiedBy>X080963</cp:lastModifiedBy>
  <cp:lastPrinted>2022-04-05T07:40:21Z</cp:lastPrinted>
  <dcterms:created xsi:type="dcterms:W3CDTF">2012-02-19T23:02:04Z</dcterms:created>
  <dcterms:modified xsi:type="dcterms:W3CDTF">2025-02-21T08:34:13Z</dcterms:modified>
</cp:coreProperties>
</file>