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I:\9 MODELOS DOCUMENTOS\Modelos impresos convocatorias\Impresos específicos convocatoria - medida\2023_TIC para portal\Solicitud\"/>
    </mc:Choice>
  </mc:AlternateContent>
  <workbookProtection workbookAlgorithmName="SHA-512" workbookHashValue="wRTk2o4+T+KbWuuIGvhtyzI2IuWsQOTGJaLgtcEv8epdk+cmGwXSfwJxwJuB7/RtT4bLLTzpuiOen/3MZrb+hw==" workbookSaltValue="R2w0Dk1FJmcM9eqiXwLSGg==" workbookSpinCount="100000" lockStructure="1"/>
  <bookViews>
    <workbookView xWindow="480" yWindow="90" windowWidth="15315" windowHeight="11760"/>
  </bookViews>
  <sheets>
    <sheet name="Resumen Programa" sheetId="6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E65" i="6" l="1"/>
  <c r="D65" i="6"/>
  <c r="C65" i="6"/>
  <c r="F64" i="6"/>
  <c r="E64" i="6"/>
  <c r="E31" i="6"/>
  <c r="D31" i="6"/>
  <c r="C31" i="6"/>
  <c r="F30" i="6"/>
  <c r="E30" i="6"/>
  <c r="J53" i="6" l="1"/>
  <c r="J50" i="6"/>
  <c r="J47" i="6"/>
  <c r="J44" i="6"/>
  <c r="J41" i="6"/>
  <c r="J38" i="6" l="1"/>
  <c r="B64" i="6" l="1"/>
  <c r="D60" i="6"/>
  <c r="I56" i="6"/>
  <c r="I53" i="6"/>
  <c r="I50" i="6"/>
  <c r="I47" i="6"/>
  <c r="I44" i="6"/>
  <c r="I41" i="6"/>
  <c r="B30" i="6"/>
  <c r="F21" i="6"/>
  <c r="B33" i="6" l="1"/>
  <c r="A25" i="6"/>
  <c r="C25" i="6"/>
  <c r="A60" i="6"/>
  <c r="G56" i="6"/>
  <c r="G53" i="6"/>
  <c r="G50" i="6"/>
  <c r="G47" i="6"/>
  <c r="G44" i="6"/>
  <c r="H44" i="6" s="1"/>
  <c r="G41" i="6"/>
  <c r="G38" i="6"/>
  <c r="H53" i="6"/>
  <c r="H50" i="6"/>
  <c r="H47" i="6"/>
  <c r="H41" i="6"/>
  <c r="H38" i="6"/>
  <c r="B60" i="6" l="1"/>
  <c r="E60" i="6" s="1"/>
  <c r="H56" i="6"/>
  <c r="B25" i="6"/>
  <c r="J56" i="6" l="1"/>
  <c r="J57" i="6" s="1"/>
  <c r="D25" i="6" l="1"/>
  <c r="E25" i="6" s="1"/>
  <c r="G21" i="6" l="1"/>
  <c r="I21" i="6" l="1"/>
  <c r="B17" i="6" s="1"/>
</calcChain>
</file>

<file path=xl/sharedStrings.xml><?xml version="1.0" encoding="utf-8"?>
<sst xmlns="http://schemas.openxmlformats.org/spreadsheetml/2006/main" count="126" uniqueCount="38">
  <si>
    <t>CIF</t>
  </si>
  <si>
    <t>X</t>
  </si>
  <si>
    <t>A RELLENAR POR LA ENTIDAD</t>
  </si>
  <si>
    <t>ENTIDAD SOLICITANTE *</t>
  </si>
  <si>
    <t>AÑO</t>
  </si>
  <si>
    <t>CAMPOS CALCULADOS</t>
  </si>
  <si>
    <t>Lodosa</t>
  </si>
  <si>
    <t>NIVEL</t>
  </si>
  <si>
    <t>MODALIDAD</t>
  </si>
  <si>
    <t>HORAS</t>
  </si>
  <si>
    <t>HORAS PRESENCIALES</t>
  </si>
  <si>
    <t>HORAS TELEFORMACIÓN</t>
  </si>
  <si>
    <t>PRECIO HORA</t>
  </si>
  <si>
    <t>ESPECIALIDAD FORMATIVA</t>
  </si>
  <si>
    <t>ACOMPAÑAMIENTO</t>
  </si>
  <si>
    <t>HORAS DIGITALIZACIÓN</t>
  </si>
  <si>
    <t>TOTAL PARTICIPANTES</t>
  </si>
  <si>
    <t>SUBVENCIÓN SOLICTADA</t>
  </si>
  <si>
    <t>LUGAR IMPARTICIÓN</t>
  </si>
  <si>
    <t>TOTAL SUBVENCIÓN SOLICITADA</t>
  </si>
  <si>
    <t>CÓDIGO*</t>
  </si>
  <si>
    <t>* En caso de formación catalogada.</t>
  </si>
  <si>
    <t>PRESENCIAL</t>
  </si>
  <si>
    <t>TELEFORMACIÓN</t>
  </si>
  <si>
    <t>MIXTA</t>
  </si>
  <si>
    <t>HORAS TOTALES SUBVENCIÓN</t>
  </si>
  <si>
    <t>MESES</t>
  </si>
  <si>
    <t>ÚNICA ESPECIALIDAD FORMATIVA-SIN CATALOGAR</t>
  </si>
  <si>
    <t>ITINERARIO FORMATIVO-FORMACIÓN CATALOGADA O NO</t>
  </si>
  <si>
    <t>MARQUE  CON UNA X LA FORMACIÓN SOLICITADA-SOLO UNA</t>
  </si>
  <si>
    <t>ÚNICA ESPECIALIDAD FORMATIVA-SOLO FORMACIÓN NO CATALOGADA</t>
  </si>
  <si>
    <t>ITINERARIO FORMATIVO-FORMACIÓN CATALOGADA O NO CATALOGADA</t>
  </si>
  <si>
    <t>TOTAL SUBVENCIÓN SOLICITADA FORMACIÓN ITINERARIO</t>
  </si>
  <si>
    <t>ITINERARIO FORMATIVO</t>
  </si>
  <si>
    <t>OCUPADAS TIC 2023 - RESUMEN - MEMORIA -PRESUPUESTO</t>
  </si>
  <si>
    <t>Nº CENSO ENTIDAD SOLICITANTE</t>
  </si>
  <si>
    <t>Nº CENSO ENTIDAD IMPARTICIÓN</t>
  </si>
  <si>
    <t>HORAS POR CADAPARTICIPANTE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</si>
</sst>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€&quot;"/>
    <numFmt numFmtId="165" formatCode="#,##0.0"/>
  </numFmts>
  <fonts count="2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6"/>
      <color theme="1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sz val="12"/>
      <color theme="1"/>
      <name val="Arial"/>
      <family val="2"/>
    </font>
    <font>
      <b/>
      <sz val="8"/>
      <color theme="1"/>
      <name val="Arial"/>
      <family val="2"/>
    </font>
    <font>
      <i/>
      <sz val="11"/>
      <color theme="1"/>
      <name val="Arial"/>
      <family val="2"/>
    </font>
    <font>
      <b/>
      <sz val="12"/>
      <color theme="1"/>
      <name val="Arial"/>
      <family val="2"/>
    </font>
    <font>
      <b/>
      <sz val="8"/>
      <name val="Arial"/>
      <family val="2"/>
    </font>
    <font>
      <b/>
      <sz val="8"/>
      <name val="Calibri"/>
      <family val="2"/>
      <scheme val="minor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b/>
      <sz val="16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7"/>
      <name val="Arial"/>
      <family val="2"/>
    </font>
    <font>
      <sz val="9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9">
    <xf numFmtId="0" fontId="0" fillId="0" borderId="0" xfId="0"/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4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10" fillId="0" borderId="0" xfId="0" applyFont="1" applyBorder="1" applyAlignment="1" applyProtection="1">
      <alignment horizontal="left" vertical="center"/>
      <protection locked="0"/>
    </xf>
    <xf numFmtId="0" fontId="11" fillId="0" borderId="0" xfId="0" applyFont="1" applyBorder="1" applyAlignment="1" applyProtection="1">
      <alignment vertical="center"/>
      <protection locked="0"/>
    </xf>
    <xf numFmtId="2" fontId="2" fillId="0" borderId="0" xfId="0" applyNumberFormat="1" applyFont="1" applyAlignment="1" applyProtection="1">
      <alignment vertical="center"/>
      <protection locked="0"/>
    </xf>
    <xf numFmtId="2" fontId="2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vertical="center"/>
      <protection locked="0"/>
    </xf>
    <xf numFmtId="0" fontId="15" fillId="3" borderId="8" xfId="0" applyFont="1" applyFill="1" applyBorder="1" applyAlignment="1" applyProtection="1">
      <alignment horizontal="center" vertical="center"/>
    </xf>
    <xf numFmtId="164" fontId="15" fillId="3" borderId="8" xfId="0" applyNumberFormat="1" applyFont="1" applyFill="1" applyBorder="1" applyAlignment="1" applyProtection="1">
      <alignment horizontal="center" vertical="center"/>
    </xf>
    <xf numFmtId="164" fontId="12" fillId="3" borderId="7" xfId="0" applyNumberFormat="1" applyFont="1" applyFill="1" applyBorder="1" applyAlignment="1" applyProtection="1">
      <alignment horizontal="center" vertical="center"/>
    </xf>
    <xf numFmtId="0" fontId="7" fillId="3" borderId="1" xfId="0" applyFont="1" applyFill="1" applyBorder="1" applyAlignment="1" applyProtection="1">
      <alignment horizontal="center" vertical="center"/>
    </xf>
    <xf numFmtId="0" fontId="7" fillId="5" borderId="1" xfId="0" applyFont="1" applyFill="1" applyBorder="1" applyAlignment="1" applyProtection="1">
      <alignment horizontal="center" vertical="center"/>
    </xf>
    <xf numFmtId="0" fontId="7" fillId="5" borderId="1" xfId="0" applyFont="1" applyFill="1" applyBorder="1" applyAlignment="1" applyProtection="1">
      <alignment horizontal="center" vertical="center" wrapText="1"/>
    </xf>
    <xf numFmtId="0" fontId="7" fillId="8" borderId="1" xfId="0" applyFont="1" applyFill="1" applyBorder="1" applyAlignment="1" applyProtection="1">
      <alignment horizontal="center" vertical="center" wrapText="1"/>
    </xf>
    <xf numFmtId="0" fontId="13" fillId="7" borderId="1" xfId="0" applyFont="1" applyFill="1" applyBorder="1" applyAlignment="1" applyProtection="1">
      <alignment horizontal="center" vertical="center" wrapText="1"/>
    </xf>
    <xf numFmtId="0" fontId="14" fillId="7" borderId="1" xfId="0" applyFont="1" applyFill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horizontal="left" vertical="center"/>
    </xf>
    <xf numFmtId="0" fontId="15" fillId="3" borderId="8" xfId="0" applyFont="1" applyFill="1" applyBorder="1" applyAlignment="1" applyProtection="1">
      <alignment horizontal="center" vertical="center" wrapText="1"/>
    </xf>
    <xf numFmtId="0" fontId="15" fillId="2" borderId="8" xfId="0" applyFont="1" applyFill="1" applyBorder="1" applyAlignment="1" applyProtection="1">
      <alignment horizontal="center" vertical="center"/>
      <protection locked="0"/>
    </xf>
    <xf numFmtId="0" fontId="7" fillId="5" borderId="5" xfId="0" applyFont="1" applyFill="1" applyBorder="1" applyAlignment="1" applyProtection="1">
      <alignment horizontal="center" vertical="center" wrapText="1"/>
    </xf>
    <xf numFmtId="4" fontId="7" fillId="2" borderId="5" xfId="0" applyNumberFormat="1" applyFont="1" applyFill="1" applyBorder="1" applyAlignment="1" applyProtection="1">
      <alignment horizontal="center" vertical="center"/>
      <protection locked="0"/>
    </xf>
    <xf numFmtId="4" fontId="12" fillId="2" borderId="1" xfId="0" applyNumberFormat="1" applyFont="1" applyFill="1" applyBorder="1" applyAlignment="1" applyProtection="1">
      <alignment horizontal="center" vertical="center"/>
      <protection locked="0"/>
    </xf>
    <xf numFmtId="0" fontId="15" fillId="2" borderId="9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64" fontId="12" fillId="3" borderId="1" xfId="0" applyNumberFormat="1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1" fontId="7" fillId="2" borderId="1" xfId="0" applyNumberFormat="1" applyFont="1" applyFill="1" applyBorder="1" applyAlignment="1" applyProtection="1">
      <alignment horizontal="center" vertical="center"/>
      <protection locked="0"/>
    </xf>
    <xf numFmtId="164" fontId="12" fillId="3" borderId="7" xfId="0" applyNumberFormat="1" applyFont="1" applyFill="1" applyBorder="1" applyAlignment="1" applyProtection="1">
      <alignment horizontal="center" vertical="center" wrapText="1"/>
    </xf>
    <xf numFmtId="0" fontId="17" fillId="0" borderId="0" xfId="0" applyFont="1" applyBorder="1" applyAlignment="1" applyProtection="1">
      <alignment vertical="center"/>
    </xf>
    <xf numFmtId="0" fontId="17" fillId="0" borderId="0" xfId="0" applyFont="1" applyBorder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horizontal="center" vertical="center" wrapText="1"/>
      <protection locked="0"/>
    </xf>
    <xf numFmtId="0" fontId="18" fillId="0" borderId="0" xfId="0" applyFont="1" applyFill="1" applyBorder="1" applyAlignment="1" applyProtection="1">
      <alignment vertical="center"/>
      <protection locked="0"/>
    </xf>
    <xf numFmtId="0" fontId="18" fillId="0" borderId="0" xfId="0" applyFont="1" applyAlignment="1" applyProtection="1">
      <alignment vertical="center"/>
      <protection locked="0"/>
    </xf>
    <xf numFmtId="0" fontId="18" fillId="0" borderId="0" xfId="0" applyFont="1" applyAlignment="1" applyProtection="1">
      <alignment horizontal="center" vertical="center"/>
    </xf>
    <xf numFmtId="0" fontId="19" fillId="0" borderId="0" xfId="0" applyFont="1" applyBorder="1" applyAlignment="1" applyProtection="1">
      <alignment horizontal="center" vertical="center"/>
      <protection locked="0"/>
    </xf>
    <xf numFmtId="0" fontId="20" fillId="0" borderId="0" xfId="0" applyFont="1" applyBorder="1" applyAlignment="1" applyProtection="1">
      <alignment horizontal="center" vertical="center" wrapText="1"/>
    </xf>
    <xf numFmtId="0" fontId="18" fillId="0" borderId="0" xfId="0" applyFont="1" applyAlignment="1" applyProtection="1">
      <alignment vertical="center"/>
    </xf>
    <xf numFmtId="0" fontId="17" fillId="0" borderId="0" xfId="0" applyFont="1" applyBorder="1" applyAlignment="1" applyProtection="1">
      <alignment horizontal="center" vertical="center"/>
    </xf>
    <xf numFmtId="0" fontId="21" fillId="0" borderId="0" xfId="0" applyFont="1" applyBorder="1" applyAlignment="1" applyProtection="1">
      <alignment horizontal="center" vertical="center"/>
      <protection locked="0"/>
    </xf>
    <xf numFmtId="0" fontId="22" fillId="2" borderId="3" xfId="0" applyFont="1" applyFill="1" applyBorder="1" applyAlignment="1" applyProtection="1">
      <alignment horizontal="center" vertical="center"/>
    </xf>
    <xf numFmtId="0" fontId="23" fillId="0" borderId="3" xfId="0" applyFont="1" applyFill="1" applyBorder="1" applyAlignment="1" applyProtection="1">
      <alignment horizontal="center" vertical="center" wrapText="1"/>
    </xf>
    <xf numFmtId="0" fontId="22" fillId="3" borderId="3" xfId="0" applyFont="1" applyFill="1" applyBorder="1" applyAlignment="1" applyProtection="1">
      <alignment vertical="center"/>
    </xf>
    <xf numFmtId="0" fontId="22" fillId="0" borderId="0" xfId="0" applyFont="1" applyFill="1" applyBorder="1" applyAlignment="1" applyProtection="1">
      <alignment horizontal="center" vertical="center" wrapText="1"/>
    </xf>
    <xf numFmtId="1" fontId="15" fillId="3" borderId="8" xfId="0" applyNumberFormat="1" applyFont="1" applyFill="1" applyBorder="1" applyAlignment="1" applyProtection="1">
      <alignment horizontal="center" vertical="center"/>
    </xf>
    <xf numFmtId="0" fontId="7" fillId="7" borderId="1" xfId="0" applyFont="1" applyFill="1" applyBorder="1" applyAlignment="1" applyProtection="1">
      <alignment horizontal="center" vertical="center"/>
      <protection locked="0"/>
    </xf>
    <xf numFmtId="0" fontId="24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/>
    </xf>
    <xf numFmtId="0" fontId="15" fillId="3" borderId="10" xfId="0" applyFont="1" applyFill="1" applyBorder="1" applyAlignment="1" applyProtection="1">
      <alignment horizontal="center" vertical="center"/>
    </xf>
    <xf numFmtId="0" fontId="15" fillId="3" borderId="11" xfId="0" applyFont="1" applyFill="1" applyBorder="1" applyAlignment="1" applyProtection="1">
      <alignment horizontal="center" vertical="center"/>
    </xf>
    <xf numFmtId="0" fontId="15" fillId="2" borderId="8" xfId="0" applyFont="1" applyFill="1" applyBorder="1" applyAlignment="1" applyProtection="1">
      <alignment horizontal="center" vertical="center" wrapText="1"/>
      <protection locked="0"/>
    </xf>
    <xf numFmtId="1" fontId="15" fillId="3" borderId="10" xfId="0" applyNumberFormat="1" applyFont="1" applyFill="1" applyBorder="1" applyAlignment="1" applyProtection="1">
      <alignment horizontal="center" vertical="center"/>
    </xf>
    <xf numFmtId="0" fontId="5" fillId="2" borderId="8" xfId="0" applyFont="1" applyFill="1" applyBorder="1" applyAlignment="1" applyProtection="1">
      <alignment horizontal="center" vertical="center"/>
      <protection locked="0"/>
    </xf>
    <xf numFmtId="165" fontId="15" fillId="2" borderId="8" xfId="0" applyNumberFormat="1" applyFont="1" applyFill="1" applyBorder="1" applyAlignment="1" applyProtection="1">
      <alignment horizontal="center" vertical="center"/>
      <protection locked="0"/>
    </xf>
    <xf numFmtId="0" fontId="7" fillId="3" borderId="1" xfId="0" applyFont="1" applyFill="1" applyBorder="1" applyAlignment="1" applyProtection="1">
      <alignment horizontal="center" vertical="center" wrapText="1"/>
    </xf>
    <xf numFmtId="0" fontId="7" fillId="3" borderId="1" xfId="0" applyFont="1" applyFill="1" applyBorder="1" applyAlignment="1" applyProtection="1">
      <alignment vertical="center"/>
    </xf>
    <xf numFmtId="0" fontId="10" fillId="3" borderId="1" xfId="0" applyFont="1" applyFill="1" applyBorder="1" applyAlignment="1" applyProtection="1">
      <alignment horizontal="center" vertical="center" wrapText="1"/>
    </xf>
    <xf numFmtId="0" fontId="12" fillId="0" borderId="4" xfId="0" applyFont="1" applyBorder="1" applyAlignment="1" applyProtection="1">
      <alignment horizontal="center" vertical="center"/>
    </xf>
    <xf numFmtId="0" fontId="12" fillId="0" borderId="6" xfId="0" applyFont="1" applyBorder="1" applyAlignment="1" applyProtection="1">
      <alignment horizontal="center" vertical="center"/>
    </xf>
    <xf numFmtId="0" fontId="12" fillId="0" borderId="2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center"/>
    </xf>
    <xf numFmtId="0" fontId="7" fillId="7" borderId="4" xfId="0" applyFont="1" applyFill="1" applyBorder="1" applyAlignment="1" applyProtection="1">
      <alignment horizontal="center" vertical="center" wrapText="1"/>
    </xf>
    <xf numFmtId="0" fontId="7" fillId="7" borderId="2" xfId="0" applyFont="1" applyFill="1" applyBorder="1" applyAlignment="1" applyProtection="1">
      <alignment horizontal="center" vertical="center" wrapText="1"/>
    </xf>
    <xf numFmtId="0" fontId="16" fillId="6" borderId="4" xfId="0" applyFont="1" applyFill="1" applyBorder="1" applyAlignment="1" applyProtection="1">
      <alignment horizontal="center" vertical="center" wrapText="1"/>
    </xf>
    <xf numFmtId="0" fontId="16" fillId="6" borderId="6" xfId="0" applyFont="1" applyFill="1" applyBorder="1" applyAlignment="1" applyProtection="1">
      <alignment horizontal="center" vertical="center" wrapText="1"/>
    </xf>
    <xf numFmtId="0" fontId="16" fillId="6" borderId="2" xfId="0" applyFont="1" applyFill="1" applyBorder="1" applyAlignment="1" applyProtection="1">
      <alignment horizontal="center" vertical="center" wrapText="1"/>
    </xf>
    <xf numFmtId="0" fontId="12" fillId="2" borderId="4" xfId="0" applyFont="1" applyFill="1" applyBorder="1" applyAlignment="1" applyProtection="1">
      <alignment horizontal="center" vertical="center"/>
      <protection locked="0"/>
    </xf>
    <xf numFmtId="0" fontId="12" fillId="2" borderId="6" xfId="0" applyFont="1" applyFill="1" applyBorder="1" applyAlignment="1" applyProtection="1">
      <alignment horizontal="center" vertical="center"/>
      <protection locked="0"/>
    </xf>
    <xf numFmtId="0" fontId="12" fillId="2" borderId="2" xfId="0" applyFont="1" applyFill="1" applyBorder="1" applyAlignment="1" applyProtection="1">
      <alignment horizontal="center" vertical="center"/>
      <protection locked="0"/>
    </xf>
    <xf numFmtId="0" fontId="12" fillId="7" borderId="4" xfId="0" applyFont="1" applyFill="1" applyBorder="1" applyAlignment="1" applyProtection="1">
      <alignment horizontal="center" vertical="center"/>
    </xf>
    <xf numFmtId="0" fontId="12" fillId="7" borderId="6" xfId="0" applyFont="1" applyFill="1" applyBorder="1" applyAlignment="1" applyProtection="1">
      <alignment horizontal="center" vertical="center"/>
    </xf>
    <xf numFmtId="0" fontId="12" fillId="7" borderId="2" xfId="0" applyFont="1" applyFill="1" applyBorder="1" applyAlignment="1" applyProtection="1">
      <alignment horizontal="center" vertical="center"/>
    </xf>
    <xf numFmtId="0" fontId="14" fillId="7" borderId="4" xfId="0" applyFont="1" applyFill="1" applyBorder="1" applyAlignment="1" applyProtection="1">
      <alignment horizontal="center" vertical="center" wrapText="1"/>
    </xf>
    <xf numFmtId="0" fontId="14" fillId="7" borderId="2" xfId="0" applyFont="1" applyFill="1" applyBorder="1" applyAlignment="1" applyProtection="1">
      <alignment horizontal="center" vertical="center" wrapText="1"/>
    </xf>
    <xf numFmtId="0" fontId="16" fillId="4" borderId="4" xfId="0" applyFont="1" applyFill="1" applyBorder="1" applyAlignment="1" applyProtection="1">
      <alignment horizontal="center" vertical="center" wrapText="1"/>
    </xf>
    <xf numFmtId="0" fontId="16" fillId="4" borderId="6" xfId="0" applyFont="1" applyFill="1" applyBorder="1" applyAlignment="1" applyProtection="1">
      <alignment horizontal="center" vertical="center" wrapText="1"/>
    </xf>
    <xf numFmtId="0" fontId="16" fillId="4" borderId="2" xfId="0" applyFont="1" applyFill="1" applyBorder="1" applyAlignment="1" applyProtection="1">
      <alignment horizontal="center" vertical="center" wrapText="1"/>
    </xf>
  </cellXfs>
  <cellStyles count="2">
    <cellStyle name="Normal" xfId="0" builtinId="0"/>
    <cellStyle name="Normal 5" xfId="1"/>
  </cellStyles>
  <dxfs count="1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0</xdr:row>
      <xdr:rowOff>154781</xdr:rowOff>
    </xdr:from>
    <xdr:to>
      <xdr:col>2</xdr:col>
      <xdr:colOff>373856</xdr:colOff>
      <xdr:row>0</xdr:row>
      <xdr:rowOff>749992</xdr:rowOff>
    </xdr:to>
    <xdr:pic>
      <xdr:nvPicPr>
        <xdr:cNvPr id="7" name="7 Imagen" descr="GN-v1-2c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54781"/>
          <a:ext cx="4231481" cy="595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1714499</xdr:colOff>
      <xdr:row>0</xdr:row>
      <xdr:rowOff>59530</xdr:rowOff>
    </xdr:from>
    <xdr:to>
      <xdr:col>8</xdr:col>
      <xdr:colOff>523874</xdr:colOff>
      <xdr:row>0</xdr:row>
      <xdr:rowOff>1038398</xdr:rowOff>
    </xdr:to>
    <xdr:pic>
      <xdr:nvPicPr>
        <xdr:cNvPr id="4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20187" y="59530"/>
          <a:ext cx="3333750" cy="9788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9%20MODELOS%20DOCUMENTOS/Modelos%20impresos%20convocatorias/Impresos%20espec&#237;ficos%20convocatoria%20-%20medida/Ocupadas/Solicitud/Resumen%20Programa-Valoracion_Ocupad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AMA 2019"/>
      <sheetName val="PROGRAMA 2020"/>
      <sheetName val="Hoja1"/>
    </sheet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9"/>
  <sheetViews>
    <sheetView tabSelected="1" topLeftCell="A19" zoomScale="70" zoomScaleNormal="70" workbookViewId="0">
      <selection activeCell="A5" sqref="A5"/>
    </sheetView>
  </sheetViews>
  <sheetFormatPr baseColWidth="10" defaultColWidth="11.42578125" defaultRowHeight="14.25" x14ac:dyDescent="0.25"/>
  <cols>
    <col min="1" max="1" width="35.85546875" style="1" customWidth="1"/>
    <col min="2" max="2" width="25.7109375" style="1" customWidth="1"/>
    <col min="3" max="3" width="20.85546875" style="1" customWidth="1"/>
    <col min="4" max="4" width="20.28515625" style="1" customWidth="1"/>
    <col min="5" max="5" width="18.7109375" style="1" customWidth="1"/>
    <col min="6" max="6" width="22.85546875" style="1" customWidth="1"/>
    <col min="7" max="7" width="24.140625" style="1" customWidth="1"/>
    <col min="8" max="8" width="22.5703125" style="1" customWidth="1"/>
    <col min="9" max="9" width="22.85546875" style="1" customWidth="1"/>
    <col min="10" max="10" width="20.85546875" style="1" customWidth="1"/>
    <col min="11" max="11" width="18.140625" style="1" customWidth="1"/>
    <col min="12" max="12" width="19.7109375" style="1" customWidth="1"/>
    <col min="13" max="13" width="20.28515625" style="1" customWidth="1"/>
    <col min="14" max="14" width="17.5703125" style="1" customWidth="1"/>
    <col min="15" max="15" width="19.28515625" style="1" customWidth="1"/>
    <col min="16" max="16" width="15.42578125" style="1" customWidth="1"/>
    <col min="17" max="16384" width="11.42578125" style="1"/>
  </cols>
  <sheetData>
    <row r="1" spans="1:13" ht="82.5" customHeight="1" x14ac:dyDescent="0.25"/>
    <row r="2" spans="1:13" ht="27.75" customHeight="1" x14ac:dyDescent="0.25">
      <c r="A2" s="71" t="s">
        <v>34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10"/>
      <c r="M2" s="11"/>
    </row>
    <row r="3" spans="1:13" ht="20.25" customHeight="1" x14ac:dyDescent="0.25">
      <c r="A3" s="8"/>
      <c r="B3" s="8"/>
      <c r="C3" s="8"/>
      <c r="D3" s="8"/>
      <c r="E3" s="8"/>
      <c r="F3" s="8"/>
      <c r="G3" s="8"/>
      <c r="H3" s="8"/>
      <c r="I3" s="8"/>
      <c r="J3" s="9"/>
      <c r="K3" s="9"/>
      <c r="L3" s="10"/>
      <c r="M3" s="11"/>
    </row>
    <row r="4" spans="1:13" ht="20.25" customHeight="1" thickBot="1" x14ac:dyDescent="0.3">
      <c r="A4" s="8"/>
      <c r="B4" s="8"/>
      <c r="C4" s="8"/>
      <c r="D4" s="8"/>
      <c r="E4" s="49"/>
      <c r="F4" s="49"/>
      <c r="G4" s="49"/>
      <c r="H4" s="49"/>
      <c r="I4" s="49"/>
      <c r="J4" s="40"/>
      <c r="K4" s="40"/>
      <c r="L4" s="41"/>
      <c r="M4" s="42"/>
    </row>
    <row r="5" spans="1:13" ht="42.75" customHeight="1" thickBot="1" x14ac:dyDescent="0.3">
      <c r="A5" s="23" t="s">
        <v>3</v>
      </c>
      <c r="B5" s="37"/>
      <c r="C5" s="5"/>
      <c r="D5" s="4"/>
      <c r="E5" s="50"/>
      <c r="F5" s="50"/>
      <c r="G5" s="50"/>
      <c r="H5" s="51"/>
      <c r="I5" s="52" t="s">
        <v>2</v>
      </c>
      <c r="J5" s="43"/>
      <c r="K5" s="44"/>
      <c r="L5" s="58" t="s">
        <v>22</v>
      </c>
      <c r="M5" s="58">
        <v>1</v>
      </c>
    </row>
    <row r="6" spans="1:13" ht="36.75" customHeight="1" thickBot="1" x14ac:dyDescent="0.3">
      <c r="A6" s="23" t="s">
        <v>0</v>
      </c>
      <c r="B6" s="12"/>
      <c r="C6" s="5"/>
      <c r="D6" s="5"/>
      <c r="E6" s="50"/>
      <c r="F6" s="50"/>
      <c r="G6" s="50"/>
      <c r="H6" s="53"/>
      <c r="I6" s="52" t="s">
        <v>5</v>
      </c>
      <c r="J6" s="46"/>
      <c r="K6" s="46"/>
      <c r="L6" s="58" t="s">
        <v>23</v>
      </c>
      <c r="M6" s="58">
        <v>2</v>
      </c>
    </row>
    <row r="7" spans="1:13" ht="25.5" customHeight="1" thickBot="1" x14ac:dyDescent="0.3">
      <c r="A7" s="5"/>
      <c r="B7" s="5"/>
      <c r="C7" s="5"/>
      <c r="D7" s="5"/>
      <c r="E7" s="50"/>
      <c r="F7" s="50"/>
      <c r="G7" s="50"/>
      <c r="H7" s="44"/>
      <c r="I7" s="44"/>
      <c r="J7" s="46"/>
      <c r="K7" s="44"/>
      <c r="L7" s="58" t="s">
        <v>24</v>
      </c>
      <c r="M7" s="58">
        <v>3</v>
      </c>
    </row>
    <row r="8" spans="1:13" ht="33.75" customHeight="1" thickBot="1" x14ac:dyDescent="0.3">
      <c r="A8" s="23" t="s">
        <v>4</v>
      </c>
      <c r="B8" s="22">
        <v>2023</v>
      </c>
      <c r="C8" s="6"/>
      <c r="D8" s="6"/>
      <c r="E8" s="46"/>
      <c r="F8" s="46"/>
      <c r="G8" s="50"/>
      <c r="H8" s="54"/>
      <c r="I8" s="57" t="s">
        <v>1</v>
      </c>
      <c r="J8" s="46"/>
      <c r="K8" s="47"/>
      <c r="L8" s="48"/>
      <c r="M8" s="45"/>
    </row>
    <row r="9" spans="1:13" ht="17.25" customHeight="1" thickBot="1" x14ac:dyDescent="0.3">
      <c r="A9" s="5"/>
      <c r="B9" s="5"/>
      <c r="C9" s="5"/>
      <c r="D9" s="5"/>
      <c r="E9" s="50"/>
      <c r="F9" s="50"/>
      <c r="G9" s="50"/>
      <c r="H9" s="50"/>
      <c r="I9" s="50"/>
      <c r="J9" s="46"/>
      <c r="K9" s="48"/>
      <c r="L9" s="44"/>
      <c r="M9" s="44"/>
    </row>
    <row r="10" spans="1:13" ht="34.5" customHeight="1" thickBot="1" x14ac:dyDescent="0.3">
      <c r="A10" s="24" t="s">
        <v>35</v>
      </c>
      <c r="B10" s="38"/>
      <c r="C10" s="5"/>
      <c r="D10" s="5"/>
      <c r="E10" s="50"/>
      <c r="F10" s="50"/>
      <c r="G10" s="50"/>
      <c r="H10" s="50"/>
      <c r="I10" s="50"/>
      <c r="J10" s="46"/>
      <c r="K10" s="48"/>
      <c r="L10" s="44"/>
      <c r="M10" s="44"/>
    </row>
    <row r="11" spans="1:13" ht="38.25" customHeight="1" thickBot="1" x14ac:dyDescent="0.3">
      <c r="A11" s="24" t="s">
        <v>36</v>
      </c>
      <c r="B11" s="38"/>
      <c r="C11" s="5"/>
      <c r="D11" s="5"/>
      <c r="E11" s="50"/>
      <c r="F11" s="50"/>
      <c r="G11" s="50"/>
      <c r="H11" s="50"/>
      <c r="I11" s="50"/>
      <c r="J11" s="46"/>
      <c r="K11" s="48"/>
      <c r="L11" s="44"/>
      <c r="M11" s="44"/>
    </row>
    <row r="12" spans="1:13" ht="35.25" customHeight="1" thickBot="1" x14ac:dyDescent="0.3">
      <c r="A12" s="31" t="s">
        <v>18</v>
      </c>
      <c r="B12" s="32"/>
      <c r="C12" s="5"/>
      <c r="D12" s="5"/>
      <c r="E12" s="50"/>
      <c r="F12" s="50"/>
      <c r="G12" s="50"/>
      <c r="H12" s="50"/>
      <c r="I12" s="50"/>
      <c r="J12" s="46"/>
      <c r="K12" s="48"/>
      <c r="L12" s="44"/>
      <c r="M12" s="44"/>
    </row>
    <row r="13" spans="1:13" ht="35.25" customHeight="1" thickBot="1" x14ac:dyDescent="0.3">
      <c r="A13" s="73" t="s">
        <v>29</v>
      </c>
      <c r="B13" s="74"/>
      <c r="C13" s="5"/>
      <c r="D13" s="5"/>
      <c r="E13" s="50"/>
      <c r="F13" s="50"/>
      <c r="G13" s="50"/>
      <c r="H13" s="50"/>
      <c r="I13" s="50"/>
      <c r="J13" s="46"/>
      <c r="K13" s="48"/>
      <c r="L13" s="44"/>
      <c r="M13" s="44"/>
    </row>
    <row r="14" spans="1:13" ht="45" customHeight="1" thickBot="1" x14ac:dyDescent="0.3">
      <c r="A14" s="24" t="s">
        <v>27</v>
      </c>
      <c r="B14" s="33"/>
      <c r="D14" s="5"/>
      <c r="E14" s="50"/>
      <c r="F14" s="50"/>
      <c r="G14" s="50"/>
      <c r="H14" s="50"/>
      <c r="I14" s="50"/>
      <c r="J14" s="46"/>
      <c r="K14" s="48"/>
      <c r="L14" s="44"/>
      <c r="M14" s="44"/>
    </row>
    <row r="15" spans="1:13" ht="46.5" customHeight="1" thickBot="1" x14ac:dyDescent="0.3">
      <c r="A15" s="24" t="s">
        <v>28</v>
      </c>
      <c r="B15" s="33"/>
      <c r="C15" s="5"/>
      <c r="D15" s="5"/>
      <c r="E15" s="50"/>
      <c r="F15" s="50"/>
      <c r="G15" s="50"/>
      <c r="H15" s="50"/>
      <c r="I15" s="50"/>
      <c r="J15" s="46"/>
      <c r="K15" s="48"/>
      <c r="L15" s="44"/>
      <c r="M15" s="44"/>
    </row>
    <row r="16" spans="1:13" ht="27.75" customHeight="1" thickBot="1" x14ac:dyDescent="0.3">
      <c r="A16" s="5"/>
      <c r="B16" s="5"/>
      <c r="C16" s="5"/>
      <c r="D16" s="5"/>
      <c r="E16" s="50"/>
      <c r="F16" s="50"/>
      <c r="G16" s="50"/>
      <c r="H16" s="50"/>
      <c r="I16" s="50"/>
      <c r="J16" s="46"/>
      <c r="K16" s="48"/>
      <c r="L16" s="44"/>
      <c r="M16" s="44"/>
    </row>
    <row r="17" spans="1:11" ht="67.5" customHeight="1" thickBot="1" x14ac:dyDescent="0.3">
      <c r="A17" s="25" t="s">
        <v>19</v>
      </c>
      <c r="B17" s="36" t="str">
        <f>+IF(AND(B14="X",B15=""),I21+E25+E30,IF(AND(B15="X",B14=""),J57+E60+E64,IF(AND(B14="X",B15="X"),"MARQUE SOLO UNA OPCIÓN","MARQUE ARRIBA CON UNA X LA FORMACIÓN SOLICITADA")))</f>
        <v>MARQUE ARRIBA CON UNA X LA FORMACIÓN SOLICITADA</v>
      </c>
      <c r="C17" s="5"/>
      <c r="D17" s="5"/>
      <c r="E17" s="5"/>
      <c r="F17" s="5"/>
      <c r="G17" s="5"/>
      <c r="H17" s="5"/>
      <c r="I17" s="5"/>
      <c r="J17" s="6"/>
      <c r="K17" s="7"/>
    </row>
    <row r="18" spans="1:11" ht="55.5" customHeight="1" thickBot="1" x14ac:dyDescent="0.3">
      <c r="A18" s="5"/>
      <c r="B18" s="5"/>
      <c r="C18" s="5"/>
      <c r="D18" s="5"/>
      <c r="E18" s="5"/>
      <c r="F18" s="5"/>
      <c r="G18" s="5"/>
      <c r="H18" s="5"/>
      <c r="I18" s="5"/>
      <c r="J18" s="6"/>
      <c r="K18" s="7" t="s">
        <v>6</v>
      </c>
    </row>
    <row r="19" spans="1:11" ht="23.25" customHeight="1" thickBot="1" x14ac:dyDescent="0.3">
      <c r="A19" s="75" t="s">
        <v>30</v>
      </c>
      <c r="B19" s="76"/>
      <c r="C19" s="76"/>
      <c r="D19" s="76"/>
      <c r="E19" s="76"/>
      <c r="F19" s="76"/>
      <c r="G19" s="76"/>
      <c r="H19" s="76"/>
      <c r="I19" s="77"/>
    </row>
    <row r="20" spans="1:11" ht="39.75" customHeight="1" thickBot="1" x14ac:dyDescent="0.3">
      <c r="A20" s="26" t="s">
        <v>13</v>
      </c>
      <c r="B20" s="26" t="s">
        <v>7</v>
      </c>
      <c r="C20" s="26" t="s">
        <v>8</v>
      </c>
      <c r="D20" s="26" t="s">
        <v>10</v>
      </c>
      <c r="E20" s="26" t="s">
        <v>11</v>
      </c>
      <c r="F20" s="26" t="s">
        <v>25</v>
      </c>
      <c r="G20" s="27" t="s">
        <v>12</v>
      </c>
      <c r="H20" s="27" t="s">
        <v>16</v>
      </c>
      <c r="I20" s="27" t="s">
        <v>17</v>
      </c>
    </row>
    <row r="21" spans="1:11" ht="48.75" customHeight="1" thickBot="1" x14ac:dyDescent="0.3">
      <c r="A21" s="34"/>
      <c r="B21" s="30"/>
      <c r="C21" s="30"/>
      <c r="D21" s="30"/>
      <c r="E21" s="30"/>
      <c r="F21" s="19">
        <f>+IF(C21="",0,IF(C21="PRESENCIAL",D21,IF(C21="TELEFORMACIÓN",E21,IF(C21="MIXTA",D21+E21))))</f>
        <v>0</v>
      </c>
      <c r="G21" s="20">
        <f>+IF(C21="PRESENCIAL",8.58,IF(C21="TELEFORMACIÓN",4.5,IF(C21="MIXTA",SUM(D21*8.58,E21*4.5)/F21,0)))</f>
        <v>0</v>
      </c>
      <c r="H21" s="30"/>
      <c r="I21" s="39">
        <f>+IF(C21="",0,IF(AND(C21="PRESENCIAL",H21&gt;30),"MÁXIMO 30 PARTICIPANTES",F21*G21*H21))</f>
        <v>0</v>
      </c>
    </row>
    <row r="22" spans="1:11" ht="34.5" customHeight="1" thickBot="1" x14ac:dyDescent="0.3">
      <c r="G22" s="3"/>
      <c r="H22" s="3"/>
      <c r="I22" s="16"/>
    </row>
    <row r="23" spans="1:11" ht="34.5" customHeight="1" thickBot="1" x14ac:dyDescent="0.3">
      <c r="A23" s="68" t="s">
        <v>15</v>
      </c>
      <c r="B23" s="69"/>
      <c r="C23" s="69"/>
      <c r="D23" s="69"/>
      <c r="E23" s="70"/>
      <c r="G23" s="3"/>
      <c r="H23" s="3"/>
      <c r="I23" s="3"/>
      <c r="J23" s="16"/>
    </row>
    <row r="24" spans="1:11" ht="34.5" customHeight="1" thickBot="1" x14ac:dyDescent="0.3">
      <c r="A24" s="27" t="s">
        <v>12</v>
      </c>
      <c r="B24" s="27" t="s">
        <v>9</v>
      </c>
      <c r="C24" s="27" t="s">
        <v>8</v>
      </c>
      <c r="D24" s="27" t="s">
        <v>16</v>
      </c>
      <c r="E24" s="27" t="s">
        <v>17</v>
      </c>
      <c r="G24" s="3"/>
      <c r="H24" s="3"/>
      <c r="I24" s="3"/>
      <c r="J24" s="16"/>
    </row>
    <row r="25" spans="1:11" ht="42.75" customHeight="1" thickBot="1" x14ac:dyDescent="0.3">
      <c r="A25" s="29" t="str">
        <f>+IF(C21="","",IF(C21="PRESENCIAL",8.58,IF(C21="TELEFORMACIÓN",4.5,IF(AND(C21="MIXTA",C26=""),"",IF(AND(C21="MIXTA",C26="PRESENCIAL"),8.58,IF(AND(C21="MIXTA",C26="TELEFORMACIÓN"),4.5))))))</f>
        <v/>
      </c>
      <c r="B25" s="55">
        <f>+IF(F21=0,0,IF(AND(F21&gt;0,F21&lt;50),2,IF(AND(F21&gt;=50,F21&lt;100),5,IF(F21&gt;=100,10))))</f>
        <v>0</v>
      </c>
      <c r="C25" s="29" t="str">
        <f>+IF(C21="PRESENCIAL","PRESENCIAL",IF(C21="TELEFORMACIÓN","TELEFORMACIÓN",IF(C21="MIXTA","RELLENE MODALIDAD IMPARTICIÓN EN LA CELDA DE ABAJO","")))</f>
        <v/>
      </c>
      <c r="D25" s="19">
        <f>+H21</f>
        <v>0</v>
      </c>
      <c r="E25" s="21">
        <f>IF(A25="",0,A25*B25*D25)</f>
        <v>0</v>
      </c>
      <c r="G25" s="3"/>
      <c r="H25" s="3"/>
      <c r="I25" s="3"/>
      <c r="J25" s="16"/>
    </row>
    <row r="26" spans="1:11" ht="26.25" customHeight="1" thickBot="1" x14ac:dyDescent="0.3">
      <c r="B26" s="3"/>
      <c r="C26" s="35"/>
      <c r="D26" s="3"/>
      <c r="G26" s="3"/>
      <c r="H26" s="3"/>
      <c r="I26" s="3"/>
      <c r="J26" s="16"/>
    </row>
    <row r="27" spans="1:11" ht="24" customHeight="1" thickBot="1" x14ac:dyDescent="0.3">
      <c r="B27" s="3"/>
      <c r="C27" s="3"/>
      <c r="D27" s="3"/>
      <c r="E27" s="16"/>
      <c r="H27" s="3"/>
      <c r="I27" s="3"/>
      <c r="J27" s="16"/>
    </row>
    <row r="28" spans="1:11" ht="34.5" customHeight="1" thickBot="1" x14ac:dyDescent="0.3">
      <c r="A28" s="68" t="s">
        <v>14</v>
      </c>
      <c r="B28" s="69"/>
      <c r="C28" s="69"/>
      <c r="D28" s="69"/>
      <c r="E28" s="70"/>
      <c r="G28" s="3"/>
      <c r="H28" s="3"/>
      <c r="I28" s="3"/>
      <c r="J28" s="16"/>
    </row>
    <row r="29" spans="1:11" ht="34.5" customHeight="1" thickBot="1" x14ac:dyDescent="0.3">
      <c r="A29" s="27" t="s">
        <v>12</v>
      </c>
      <c r="B29" s="27" t="s">
        <v>16</v>
      </c>
      <c r="C29" s="27" t="s">
        <v>26</v>
      </c>
      <c r="D29" s="27" t="s">
        <v>37</v>
      </c>
      <c r="E29" s="27" t="s">
        <v>17</v>
      </c>
      <c r="G29" s="3"/>
      <c r="H29" s="3"/>
      <c r="I29" s="3"/>
      <c r="J29" s="16"/>
    </row>
    <row r="30" spans="1:11" ht="34.5" customHeight="1" thickBot="1" x14ac:dyDescent="0.3">
      <c r="A30" s="20">
        <v>21.04</v>
      </c>
      <c r="B30" s="19">
        <f>+H21</f>
        <v>0</v>
      </c>
      <c r="C30" s="30"/>
      <c r="D30" s="64"/>
      <c r="E30" s="21">
        <f>+A30*B30*C30*D30</f>
        <v>0</v>
      </c>
      <c r="F30" s="66" t="str">
        <f>+IF(C21="TELEFORMACIÓN",SUM(F21,B25)/100,"")</f>
        <v/>
      </c>
      <c r="G30" s="3"/>
      <c r="H30" s="3"/>
      <c r="I30" s="3"/>
      <c r="J30" s="16"/>
    </row>
    <row r="31" spans="1:11" ht="34.5" customHeight="1" thickBot="1" x14ac:dyDescent="0.3">
      <c r="B31" s="3"/>
      <c r="C31" s="22" t="str">
        <f>+IF(C30="","",IF(AND(C30&gt;=0,C30&lt;=7),"",IF(C30&gt;7,"MÁXIMO 7 MESES")))</f>
        <v/>
      </c>
      <c r="D31" s="65" t="str">
        <f>+IF(D30="","",IF(OR(D30&lt;1,D30&gt;5),"ENTRE 1 Y 5 HORAS",""))</f>
        <v/>
      </c>
      <c r="E31" s="67" t="str">
        <f>+IF(C30&gt;F30,"NO SE PUEDE EXCEDER DE LOS MESES SEÑALADOS EN LA CELDA F30","")</f>
        <v/>
      </c>
      <c r="H31" s="3"/>
      <c r="I31" s="3"/>
      <c r="J31" s="16"/>
    </row>
    <row r="32" spans="1:11" ht="34.5" customHeight="1" thickBot="1" x14ac:dyDescent="0.3">
      <c r="H32" s="3"/>
      <c r="I32" s="3"/>
      <c r="J32" s="16"/>
    </row>
    <row r="33" spans="1:10" ht="34.5" customHeight="1" thickBot="1" x14ac:dyDescent="0.3">
      <c r="B33" s="81" t="str">
        <f>+IF(B34="","ESCRIBA EL NOMBRE DEL ITINERARIO FORMATIVO","")</f>
        <v>ESCRIBA EL NOMBRE DEL ITINERARIO FORMATIVO</v>
      </c>
      <c r="C33" s="82"/>
      <c r="D33" s="82"/>
      <c r="E33" s="82"/>
      <c r="F33" s="82"/>
      <c r="G33" s="82"/>
      <c r="H33" s="82"/>
      <c r="I33" s="82"/>
      <c r="J33" s="83"/>
    </row>
    <row r="34" spans="1:10" ht="34.5" customHeight="1" thickBot="1" x14ac:dyDescent="0.3">
      <c r="A34" s="56" t="s">
        <v>33</v>
      </c>
      <c r="B34" s="78"/>
      <c r="C34" s="79"/>
      <c r="D34" s="79"/>
      <c r="E34" s="79"/>
      <c r="F34" s="79"/>
      <c r="G34" s="79"/>
      <c r="H34" s="79"/>
      <c r="I34" s="79"/>
      <c r="J34" s="80"/>
    </row>
    <row r="35" spans="1:10" ht="37.5" customHeight="1" thickBot="1" x14ac:dyDescent="0.3">
      <c r="G35" s="3"/>
      <c r="H35" s="3"/>
      <c r="I35" s="3"/>
      <c r="J35" s="16"/>
    </row>
    <row r="36" spans="1:10" ht="23.25" customHeight="1" thickBot="1" x14ac:dyDescent="0.3">
      <c r="A36" s="86" t="s">
        <v>31</v>
      </c>
      <c r="B36" s="87"/>
      <c r="C36" s="87"/>
      <c r="D36" s="87"/>
      <c r="E36" s="87"/>
      <c r="F36" s="87"/>
      <c r="G36" s="87"/>
      <c r="H36" s="87"/>
      <c r="I36" s="87"/>
      <c r="J36" s="88"/>
    </row>
    <row r="37" spans="1:10" ht="34.5" customHeight="1" thickBot="1" x14ac:dyDescent="0.3">
      <c r="A37" s="26" t="s">
        <v>13</v>
      </c>
      <c r="B37" s="26" t="s">
        <v>20</v>
      </c>
      <c r="C37" s="26" t="s">
        <v>7</v>
      </c>
      <c r="D37" s="26" t="s">
        <v>8</v>
      </c>
      <c r="E37" s="26" t="s">
        <v>10</v>
      </c>
      <c r="F37" s="26" t="s">
        <v>11</v>
      </c>
      <c r="G37" s="26" t="s">
        <v>25</v>
      </c>
      <c r="H37" s="27" t="s">
        <v>12</v>
      </c>
      <c r="I37" s="27" t="s">
        <v>16</v>
      </c>
      <c r="J37" s="27" t="s">
        <v>17</v>
      </c>
    </row>
    <row r="38" spans="1:10" ht="34.5" customHeight="1" thickBot="1" x14ac:dyDescent="0.3">
      <c r="A38" s="34"/>
      <c r="B38" s="30"/>
      <c r="C38" s="30"/>
      <c r="D38" s="61"/>
      <c r="E38" s="30"/>
      <c r="F38" s="30"/>
      <c r="G38" s="19" t="str">
        <f>+IF(D38="","",IF(D38="PRESENCIAL",E38,IF(D38="TELEFORMACIÓN",F38,IF(D38="MIXTA",E38+F38))))</f>
        <v/>
      </c>
      <c r="H38" s="20">
        <f>+IF(D38="PRESENCIAL",8.58,IF(D38="TELEFORMACIÓN",4.5,IF(D38="MIXTA",SUM(E38*8.58,F38*4.5)/G38,0)))</f>
        <v>0</v>
      </c>
      <c r="I38" s="30"/>
      <c r="J38" s="39">
        <f>+IF(D38="",0,IF(AND(D38="PRESENCIAL",I38&gt;30),"MÁXIMO 30 PARTICIPANTES",G38*H38*I38))</f>
        <v>0</v>
      </c>
    </row>
    <row r="39" spans="1:10" ht="34.5" customHeight="1" thickBot="1" x14ac:dyDescent="0.3">
      <c r="B39" s="3"/>
      <c r="C39" s="3"/>
      <c r="D39" s="3"/>
      <c r="E39" s="16"/>
      <c r="H39" s="3"/>
      <c r="I39" s="3"/>
      <c r="J39" s="16"/>
    </row>
    <row r="40" spans="1:10" ht="34.5" customHeight="1" thickBot="1" x14ac:dyDescent="0.3">
      <c r="A40" s="26" t="s">
        <v>13</v>
      </c>
      <c r="B40" s="26" t="s">
        <v>20</v>
      </c>
      <c r="C40" s="26" t="s">
        <v>7</v>
      </c>
      <c r="D40" s="26" t="s">
        <v>8</v>
      </c>
      <c r="E40" s="26" t="s">
        <v>10</v>
      </c>
      <c r="F40" s="26" t="s">
        <v>11</v>
      </c>
      <c r="G40" s="26" t="s">
        <v>25</v>
      </c>
      <c r="H40" s="27" t="s">
        <v>12</v>
      </c>
      <c r="I40" s="27" t="s">
        <v>16</v>
      </c>
      <c r="J40" s="27" t="s">
        <v>17</v>
      </c>
    </row>
    <row r="41" spans="1:10" ht="34.5" customHeight="1" thickBot="1" x14ac:dyDescent="0.3">
      <c r="A41" s="34"/>
      <c r="B41" s="30"/>
      <c r="C41" s="30"/>
      <c r="D41" s="61"/>
      <c r="E41" s="30"/>
      <c r="F41" s="30"/>
      <c r="G41" s="19" t="str">
        <f>+IF(D41="","",IF(D41="PRESENCIAL",E41,IF(D41="TELEFORMACIÓN",F41,IF(D41="MIXTA",E41+F41))))</f>
        <v/>
      </c>
      <c r="H41" s="20">
        <f>+IF(D41="PRESENCIAL",8.58,IF(D41="TELEFORMACIÓN",4.5,IF(D41="MIXTA",SUM(E41*8.58,F41*4.5)/G41,0)))</f>
        <v>0</v>
      </c>
      <c r="I41" s="19" t="str">
        <f>+IF(A41="","",I38)</f>
        <v/>
      </c>
      <c r="J41" s="39">
        <f>+IF(D41="",0,IF(AND(D41="PRESENCIAL",I41&gt;30),"MÁXIMO 30 PARTICIPANTES",G41*H41*I41))</f>
        <v>0</v>
      </c>
    </row>
    <row r="42" spans="1:10" ht="34.5" customHeight="1" thickBot="1" x14ac:dyDescent="0.3">
      <c r="B42" s="3"/>
      <c r="C42" s="3"/>
      <c r="D42" s="3"/>
      <c r="E42" s="16"/>
      <c r="H42" s="3"/>
      <c r="I42" s="3"/>
      <c r="J42" s="16"/>
    </row>
    <row r="43" spans="1:10" ht="34.5" customHeight="1" thickBot="1" x14ac:dyDescent="0.3">
      <c r="A43" s="26" t="s">
        <v>13</v>
      </c>
      <c r="B43" s="26" t="s">
        <v>20</v>
      </c>
      <c r="C43" s="26" t="s">
        <v>7</v>
      </c>
      <c r="D43" s="26" t="s">
        <v>8</v>
      </c>
      <c r="E43" s="26" t="s">
        <v>10</v>
      </c>
      <c r="F43" s="26" t="s">
        <v>11</v>
      </c>
      <c r="G43" s="26" t="s">
        <v>25</v>
      </c>
      <c r="H43" s="27" t="s">
        <v>12</v>
      </c>
      <c r="I43" s="27" t="s">
        <v>16</v>
      </c>
      <c r="J43" s="27" t="s">
        <v>17</v>
      </c>
    </row>
    <row r="44" spans="1:10" ht="34.5" customHeight="1" thickBot="1" x14ac:dyDescent="0.3">
      <c r="A44" s="34"/>
      <c r="B44" s="30"/>
      <c r="C44" s="30"/>
      <c r="D44" s="61"/>
      <c r="E44" s="30"/>
      <c r="F44" s="30"/>
      <c r="G44" s="19" t="str">
        <f>+IF(D44="","",IF(D44="PRESENCIAL",E44,IF(D44="TELEFORMACIÓN",F44,IF(D44="MIXTA",E44+F44))))</f>
        <v/>
      </c>
      <c r="H44" s="20">
        <f>+IF(D44="PRESENCIAL",8.58,IF(D44="TELEFORMACIÓN",4.5,IF(D44="MIXTA",SUM(E44*8.58,F44*4.5)/G44,0)))</f>
        <v>0</v>
      </c>
      <c r="I44" s="19" t="str">
        <f>+IF(A44="","",I38)</f>
        <v/>
      </c>
      <c r="J44" s="39">
        <f>+IF(D44="",0,IF(AND(D44="PRESENCIAL",I44&gt;30),"MÁXIMO 30 PARTICIPANTES",G44*H44*I44))</f>
        <v>0</v>
      </c>
    </row>
    <row r="45" spans="1:10" ht="34.5" customHeight="1" thickBot="1" x14ac:dyDescent="0.3">
      <c r="B45" s="3"/>
      <c r="C45" s="3"/>
      <c r="D45" s="3"/>
      <c r="E45" s="16"/>
      <c r="H45" s="3"/>
      <c r="I45" s="3"/>
      <c r="J45" s="16"/>
    </row>
    <row r="46" spans="1:10" ht="34.5" customHeight="1" thickBot="1" x14ac:dyDescent="0.3">
      <c r="A46" s="26" t="s">
        <v>13</v>
      </c>
      <c r="B46" s="26" t="s">
        <v>20</v>
      </c>
      <c r="C46" s="26" t="s">
        <v>7</v>
      </c>
      <c r="D46" s="26" t="s">
        <v>8</v>
      </c>
      <c r="E46" s="26" t="s">
        <v>10</v>
      </c>
      <c r="F46" s="26" t="s">
        <v>11</v>
      </c>
      <c r="G46" s="26" t="s">
        <v>25</v>
      </c>
      <c r="H46" s="27" t="s">
        <v>12</v>
      </c>
      <c r="I46" s="27" t="s">
        <v>16</v>
      </c>
      <c r="J46" s="27" t="s">
        <v>17</v>
      </c>
    </row>
    <row r="47" spans="1:10" ht="34.5" customHeight="1" thickBot="1" x14ac:dyDescent="0.3">
      <c r="A47" s="34"/>
      <c r="B47" s="30"/>
      <c r="C47" s="30"/>
      <c r="D47" s="61"/>
      <c r="E47" s="30"/>
      <c r="F47" s="30"/>
      <c r="G47" s="19" t="str">
        <f>+IF(D47="","",IF(D47="PRESENCIAL",E47,IF(D47="TELEFORMACIÓN",F47,IF(D47="MIXTA",E47+F47))))</f>
        <v/>
      </c>
      <c r="H47" s="20">
        <f>+IF(D47="PRESENCIAL",8.58,IF(D47="TELEFORMACIÓN",4.5,IF(D47="MIXTA",SUM(E47*8.58,F47*4.5)/G47,0)))</f>
        <v>0</v>
      </c>
      <c r="I47" s="19" t="str">
        <f>+IF(A47="","",I38)</f>
        <v/>
      </c>
      <c r="J47" s="39">
        <f>+IF(D47="",0,IF(AND(D47="PRESENCIAL",I47&gt;30),"MÁXIMO 30 PARTICIPANTES",G47*H47*I47))</f>
        <v>0</v>
      </c>
    </row>
    <row r="48" spans="1:10" ht="34.5" customHeight="1" thickBot="1" x14ac:dyDescent="0.3">
      <c r="B48" s="3"/>
      <c r="C48" s="3"/>
      <c r="D48" s="3"/>
      <c r="E48" s="16"/>
      <c r="H48" s="3"/>
      <c r="I48" s="3"/>
      <c r="J48" s="16"/>
    </row>
    <row r="49" spans="1:11" ht="34.5" customHeight="1" thickBot="1" x14ac:dyDescent="0.3">
      <c r="A49" s="26" t="s">
        <v>13</v>
      </c>
      <c r="B49" s="26" t="s">
        <v>20</v>
      </c>
      <c r="C49" s="26" t="s">
        <v>7</v>
      </c>
      <c r="D49" s="26" t="s">
        <v>8</v>
      </c>
      <c r="E49" s="26" t="s">
        <v>10</v>
      </c>
      <c r="F49" s="26" t="s">
        <v>11</v>
      </c>
      <c r="G49" s="26" t="s">
        <v>25</v>
      </c>
      <c r="H49" s="27" t="s">
        <v>12</v>
      </c>
      <c r="I49" s="27" t="s">
        <v>16</v>
      </c>
      <c r="J49" s="27" t="s">
        <v>17</v>
      </c>
    </row>
    <row r="50" spans="1:11" ht="34.5" customHeight="1" thickBot="1" x14ac:dyDescent="0.3">
      <c r="A50" s="34"/>
      <c r="B50" s="30"/>
      <c r="C50" s="30"/>
      <c r="D50" s="30"/>
      <c r="E50" s="30"/>
      <c r="F50" s="30"/>
      <c r="G50" s="19" t="str">
        <f>+IF(D50="","",IF(D50="PRESENCIAL",E50,IF(D50="TELEFORMACIÓN",F50,IF(D50="MIXTA",E50+F50))))</f>
        <v/>
      </c>
      <c r="H50" s="20">
        <f>+IF(D50="PRESENCIAL",8.58,IF(D50="TELEFORMACIÓN",4.5,IF(D50="MIXTA",SUM(E50*8.58,F50*4.5)/G50,0)))</f>
        <v>0</v>
      </c>
      <c r="I50" s="19" t="str">
        <f>+IF(A50="","",I38)</f>
        <v/>
      </c>
      <c r="J50" s="39">
        <f>+IF(D50="",0,IF(AND(D50="PRESENCIAL",I50&gt;30),"MÁXIMO 30 PARTICIPANTES",G50*H50*I50))</f>
        <v>0</v>
      </c>
    </row>
    <row r="51" spans="1:11" ht="34.5" customHeight="1" thickBot="1" x14ac:dyDescent="0.3">
      <c r="B51" s="3"/>
      <c r="C51" s="3"/>
      <c r="D51" s="3"/>
      <c r="E51" s="16"/>
      <c r="H51" s="3"/>
      <c r="I51" s="3"/>
      <c r="J51" s="16"/>
    </row>
    <row r="52" spans="1:11" ht="34.5" customHeight="1" thickBot="1" x14ac:dyDescent="0.3">
      <c r="A52" s="26" t="s">
        <v>13</v>
      </c>
      <c r="B52" s="26" t="s">
        <v>20</v>
      </c>
      <c r="C52" s="26" t="s">
        <v>7</v>
      </c>
      <c r="D52" s="26" t="s">
        <v>8</v>
      </c>
      <c r="E52" s="26" t="s">
        <v>10</v>
      </c>
      <c r="F52" s="26" t="s">
        <v>11</v>
      </c>
      <c r="G52" s="26" t="s">
        <v>25</v>
      </c>
      <c r="H52" s="27" t="s">
        <v>12</v>
      </c>
      <c r="I52" s="27" t="s">
        <v>16</v>
      </c>
      <c r="J52" s="27" t="s">
        <v>17</v>
      </c>
    </row>
    <row r="53" spans="1:11" ht="34.5" customHeight="1" thickBot="1" x14ac:dyDescent="0.3">
      <c r="A53" s="34"/>
      <c r="B53" s="30"/>
      <c r="C53" s="30"/>
      <c r="D53" s="30"/>
      <c r="E53" s="30"/>
      <c r="F53" s="30"/>
      <c r="G53" s="19" t="str">
        <f>+IF(D53="","",IF(D53="PRESENCIAL",E53,IF(D53="TELEFORMACIÓN",F53,IF(D53="MIXTA",E53+F53))))</f>
        <v/>
      </c>
      <c r="H53" s="20">
        <f>+IF(D53="PRESENCIAL",8.58,IF(D53="TELEFORMACIÓN",4.5,IF(D53="MIXTA",SUM(E53*8.58,F53*4.5)/G53,0)))</f>
        <v>0</v>
      </c>
      <c r="I53" s="19" t="str">
        <f>+IF(A53="","",I38)</f>
        <v/>
      </c>
      <c r="J53" s="39">
        <f>+IF(D53="",0,IF(AND(D53="PRESENCIAL",I53&gt;30),"MÁXIMO 30 PARTICIPANTES",G53*H53*I53))</f>
        <v>0</v>
      </c>
    </row>
    <row r="54" spans="1:11" ht="34.5" customHeight="1" thickBot="1" x14ac:dyDescent="0.3">
      <c r="B54" s="3"/>
      <c r="C54" s="3"/>
      <c r="D54" s="3"/>
      <c r="E54" s="16"/>
      <c r="H54" s="3"/>
      <c r="I54" s="3"/>
      <c r="J54" s="16"/>
    </row>
    <row r="55" spans="1:11" ht="34.5" customHeight="1" thickBot="1" x14ac:dyDescent="0.3">
      <c r="A55" s="26" t="s">
        <v>13</v>
      </c>
      <c r="B55" s="26" t="s">
        <v>20</v>
      </c>
      <c r="C55" s="26" t="s">
        <v>7</v>
      </c>
      <c r="D55" s="26" t="s">
        <v>8</v>
      </c>
      <c r="E55" s="26" t="s">
        <v>10</v>
      </c>
      <c r="F55" s="26" t="s">
        <v>11</v>
      </c>
      <c r="G55" s="26" t="s">
        <v>25</v>
      </c>
      <c r="H55" s="27" t="s">
        <v>12</v>
      </c>
      <c r="I55" s="27" t="s">
        <v>16</v>
      </c>
      <c r="J55" s="27" t="s">
        <v>17</v>
      </c>
    </row>
    <row r="56" spans="1:11" ht="34.5" customHeight="1" thickBot="1" x14ac:dyDescent="0.3">
      <c r="A56" s="34"/>
      <c r="B56" s="30"/>
      <c r="C56" s="30"/>
      <c r="D56" s="30"/>
      <c r="E56" s="30"/>
      <c r="F56" s="30"/>
      <c r="G56" s="19" t="str">
        <f>+IF(D56="","",IF(D56="PRESENCIAL",E56,IF(D56="TELEFORMACIÓN",F56,IF(D56="MIXTA",E56+F56))))</f>
        <v/>
      </c>
      <c r="H56" s="20">
        <f>+IF(D56="PRESENCIAL",8.58,IF(D56="TELEFORMACIÓN",4.5,IF(D56="MIXTA",SUM(E56*8.58,F56*4.5)/G56,0)))</f>
        <v>0</v>
      </c>
      <c r="I56" s="19" t="str">
        <f>+IF(A56="","",I38)</f>
        <v/>
      </c>
      <c r="J56" s="39">
        <f>+IF(D56="",0,IF(AND(D56="PRESENCIAL",I56&gt;30),"MÁXIMO 30 PARTICIPANTES",G56*H56*I56))</f>
        <v>0</v>
      </c>
    </row>
    <row r="57" spans="1:11" ht="34.5" customHeight="1" thickBot="1" x14ac:dyDescent="0.3">
      <c r="B57" s="3"/>
      <c r="C57" s="3"/>
      <c r="D57" s="3"/>
      <c r="E57" s="16"/>
      <c r="H57" s="84" t="s">
        <v>32</v>
      </c>
      <c r="I57" s="85"/>
      <c r="J57" s="21">
        <f>+J38+J41+J44+J47+J50+J53+J56</f>
        <v>0</v>
      </c>
    </row>
    <row r="58" spans="1:11" s="13" customFormat="1" ht="39" customHeight="1" thickBot="1" x14ac:dyDescent="0.3">
      <c r="A58" s="68" t="s">
        <v>15</v>
      </c>
      <c r="B58" s="69"/>
      <c r="C58" s="69"/>
      <c r="D58" s="69"/>
      <c r="E58" s="70"/>
      <c r="F58" s="2"/>
      <c r="G58" s="18"/>
      <c r="H58" s="3"/>
      <c r="I58" s="18"/>
      <c r="J58" s="2"/>
    </row>
    <row r="59" spans="1:11" s="13" customFormat="1" ht="39" customHeight="1" thickBot="1" x14ac:dyDescent="0.3">
      <c r="A59" s="27" t="s">
        <v>12</v>
      </c>
      <c r="B59" s="27" t="s">
        <v>9</v>
      </c>
      <c r="C59" s="27" t="s">
        <v>8</v>
      </c>
      <c r="D59" s="27" t="s">
        <v>16</v>
      </c>
      <c r="E59" s="27" t="s">
        <v>17</v>
      </c>
      <c r="F59" s="2"/>
      <c r="G59" s="18"/>
      <c r="H59" s="3"/>
      <c r="I59" s="18"/>
      <c r="J59" s="2"/>
    </row>
    <row r="60" spans="1:11" s="13" customFormat="1" ht="39" customHeight="1" thickBot="1" x14ac:dyDescent="0.3">
      <c r="A60" s="29" t="str">
        <f>+IF(C60="","",IF(C60="PRESENCIAL",8.58,IF(C60="TELEFORMACIÓN",4.5)))</f>
        <v/>
      </c>
      <c r="B60" s="62" t="str">
        <f>+IF(C60="","",IF(AND(SUM(G38,G41,G44,G47,G50,G53,G56)&gt;0,SUM(G38,G41,G44,G47,G50,G53,G56)&lt;50),2,IF(AND(SUM(G38,G41,G44,G47,G50,G53,G56)&gt;=50,SUM(G38,G41,G44,G47,G50,G53,G56)&lt;100),5,IF(SUM(G38,G41,G44,G47,G50,G53,G56)&gt;=100,10))))</f>
        <v/>
      </c>
      <c r="C60" s="63"/>
      <c r="D60" s="60">
        <f>+I38</f>
        <v>0</v>
      </c>
      <c r="E60" s="21">
        <f>+IF(C60="",0,A60*B60*D60)</f>
        <v>0</v>
      </c>
      <c r="F60" s="2"/>
      <c r="G60" s="18"/>
      <c r="H60" s="3"/>
      <c r="I60" s="18"/>
      <c r="J60" s="2"/>
    </row>
    <row r="61" spans="1:11" s="13" customFormat="1" ht="39" customHeight="1" thickBot="1" x14ac:dyDescent="0.3">
      <c r="A61" s="1"/>
      <c r="B61" s="3"/>
      <c r="C61" s="2"/>
      <c r="D61" s="3"/>
      <c r="E61" s="1"/>
      <c r="F61" s="2"/>
      <c r="G61" s="18"/>
      <c r="H61" s="3"/>
      <c r="I61" s="18"/>
      <c r="J61" s="2"/>
    </row>
    <row r="62" spans="1:11" s="13" customFormat="1" ht="30.75" customHeight="1" thickBot="1" x14ac:dyDescent="0.3">
      <c r="A62" s="68" t="s">
        <v>14</v>
      </c>
      <c r="B62" s="69"/>
      <c r="C62" s="69"/>
      <c r="D62" s="69"/>
      <c r="E62" s="70"/>
      <c r="F62" s="2"/>
      <c r="G62" s="18"/>
      <c r="H62" s="18"/>
      <c r="I62" s="18"/>
      <c r="J62" s="2"/>
      <c r="K62" s="17"/>
    </row>
    <row r="63" spans="1:11" s="13" customFormat="1" ht="35.25" customHeight="1" thickBot="1" x14ac:dyDescent="0.3">
      <c r="A63" s="27" t="s">
        <v>12</v>
      </c>
      <c r="B63" s="27" t="s">
        <v>16</v>
      </c>
      <c r="C63" s="27" t="s">
        <v>26</v>
      </c>
      <c r="D63" s="27" t="s">
        <v>37</v>
      </c>
      <c r="E63" s="27" t="s">
        <v>17</v>
      </c>
      <c r="F63" s="2"/>
      <c r="G63" s="18"/>
      <c r="H63" s="18"/>
      <c r="I63" s="18"/>
      <c r="J63" s="2"/>
      <c r="K63" s="17"/>
    </row>
    <row r="64" spans="1:11" ht="29.25" customHeight="1" thickBot="1" x14ac:dyDescent="0.3">
      <c r="A64" s="20">
        <v>21.04</v>
      </c>
      <c r="B64" s="59">
        <f>+I38</f>
        <v>0</v>
      </c>
      <c r="C64" s="30"/>
      <c r="D64" s="64"/>
      <c r="E64" s="21">
        <f>+A64*B64*C64*D64</f>
        <v>0</v>
      </c>
      <c r="F64" s="66" t="str">
        <f>+IF(D38="TELEFORMACIÓN",SUM(G38,G41,G44,G47,G50,G53,G56)/100,"")</f>
        <v/>
      </c>
      <c r="G64" s="14"/>
      <c r="H64" s="2"/>
      <c r="I64" s="2"/>
      <c r="J64" s="2"/>
      <c r="K64" s="2"/>
    </row>
    <row r="65" spans="1:11" ht="30" customHeight="1" thickBot="1" x14ac:dyDescent="0.3">
      <c r="A65" s="2"/>
      <c r="B65" s="2"/>
      <c r="C65" s="22" t="str">
        <f>+IF(C64="","",IF(AND(C64&gt;=0,C64&lt;=7),"",IF(C64&gt;7,"MÁXIMO 7 MESES")))</f>
        <v/>
      </c>
      <c r="D65" s="65" t="str">
        <f>+IF(D64="","",IF(OR(D64&lt;1,D64&gt;5),"ENTRE 1 Y 5 HORAS",""))</f>
        <v/>
      </c>
      <c r="E65" s="67" t="str">
        <f>+IF(C64&gt;F64,"NO SE PUEDE EXCEDER DE LOS MESES SEÑALADOS EN LA CELDA F63","")</f>
        <v/>
      </c>
      <c r="F65" s="2"/>
      <c r="G65" s="2"/>
      <c r="H65" s="2"/>
      <c r="I65" s="2"/>
      <c r="J65" s="2"/>
      <c r="K65" s="2"/>
    </row>
    <row r="66" spans="1:11" ht="39" customHeight="1" x14ac:dyDescent="0.25">
      <c r="A66" s="28" t="s">
        <v>21</v>
      </c>
      <c r="B66" s="2"/>
      <c r="C66" s="15"/>
      <c r="D66" s="15"/>
      <c r="E66" s="2"/>
      <c r="F66" s="2"/>
      <c r="G66" s="2"/>
      <c r="H66" s="2"/>
      <c r="I66" s="2"/>
      <c r="J66" s="2"/>
      <c r="K66" s="2"/>
    </row>
    <row r="67" spans="1:1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</row>
    <row r="68" spans="1:1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</row>
    <row r="69" spans="1:1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</row>
  </sheetData>
  <mergeCells count="11">
    <mergeCell ref="A62:E62"/>
    <mergeCell ref="A2:K2"/>
    <mergeCell ref="A13:B13"/>
    <mergeCell ref="A28:E28"/>
    <mergeCell ref="A23:E23"/>
    <mergeCell ref="A19:I19"/>
    <mergeCell ref="B34:J34"/>
    <mergeCell ref="B33:J33"/>
    <mergeCell ref="H57:I57"/>
    <mergeCell ref="A58:E58"/>
    <mergeCell ref="A36:J36"/>
  </mergeCells>
  <conditionalFormatting sqref="H6">
    <cfRule type="cellIs" dxfId="14" priority="85" stopIfTrue="1" operator="greaterThan">
      <formula>4</formula>
    </cfRule>
  </conditionalFormatting>
  <conditionalFormatting sqref="B27">
    <cfRule type="cellIs" dxfId="13" priority="41" operator="greaterThan">
      <formula>30</formula>
    </cfRule>
  </conditionalFormatting>
  <conditionalFormatting sqref="B26">
    <cfRule type="cellIs" dxfId="12" priority="39" operator="greaterThan">
      <formula>30</formula>
    </cfRule>
  </conditionalFormatting>
  <conditionalFormatting sqref="B31:B32">
    <cfRule type="cellIs" dxfId="11" priority="37" operator="greaterThan">
      <formula>30</formula>
    </cfRule>
  </conditionalFormatting>
  <conditionalFormatting sqref="B39 B42 B45 B48 B51 B54">
    <cfRule type="cellIs" dxfId="10" priority="36" operator="greaterThan">
      <formula>30</formula>
    </cfRule>
  </conditionalFormatting>
  <conditionalFormatting sqref="B57">
    <cfRule type="cellIs" dxfId="9" priority="28" operator="greaterThan">
      <formula>30</formula>
    </cfRule>
  </conditionalFormatting>
  <conditionalFormatting sqref="B61">
    <cfRule type="cellIs" dxfId="8" priority="25" operator="greaterThan">
      <formula>30</formula>
    </cfRule>
  </conditionalFormatting>
  <conditionalFormatting sqref="D30">
    <cfRule type="cellIs" dxfId="7" priority="8" operator="greaterThan">
      <formula>7</formula>
    </cfRule>
  </conditionalFormatting>
  <conditionalFormatting sqref="C31:C32">
    <cfRule type="cellIs" dxfId="6" priority="7" operator="equal">
      <formula>"MÁXIMO 7 MESES"</formula>
    </cfRule>
  </conditionalFormatting>
  <conditionalFormatting sqref="D31:D32">
    <cfRule type="cellIs" dxfId="5" priority="6" operator="equal">
      <formula>"ENTRE 1 Y 5 HORAS"</formula>
    </cfRule>
  </conditionalFormatting>
  <conditionalFormatting sqref="E31:E32">
    <cfRule type="cellIs" dxfId="4" priority="5" operator="equal">
      <formula>"NO SE PUEDE EXCEDER DE LOS MESES SEÑALADOS EN LA CELDA F30"</formula>
    </cfRule>
  </conditionalFormatting>
  <conditionalFormatting sqref="D64">
    <cfRule type="cellIs" dxfId="3" priority="4" operator="greaterThan">
      <formula>7</formula>
    </cfRule>
  </conditionalFormatting>
  <conditionalFormatting sqref="C65">
    <cfRule type="cellIs" dxfId="2" priority="3" operator="equal">
      <formula>"MÁXIMO 7 MESES"</formula>
    </cfRule>
  </conditionalFormatting>
  <conditionalFormatting sqref="D65">
    <cfRule type="cellIs" dxfId="1" priority="2" operator="equal">
      <formula>"ENTRE 1 Y 5 HORAS"</formula>
    </cfRule>
  </conditionalFormatting>
  <conditionalFormatting sqref="E65">
    <cfRule type="cellIs" dxfId="0" priority="1" operator="equal">
      <formula>"NO SE PUEDE EXCEDER DE LOS MESES SEÑALADOS EN LA CELDA F63"</formula>
    </cfRule>
  </conditionalFormatting>
  <dataValidations count="6">
    <dataValidation type="list" allowBlank="1" showInputMessage="1" showErrorMessage="1" sqref="E9:F9 C9">
      <formula1>#REF!</formula1>
    </dataValidation>
    <dataValidation type="list" allowBlank="1" showInputMessage="1" showErrorMessage="1" sqref="C21 D47:D48 D53:D54 D50:D51 D38:D39 D41:D42 D44:D45 D56:D57">
      <formula1>$L$5:$L$7</formula1>
    </dataValidation>
    <dataValidation type="list" allowBlank="1" showInputMessage="1" showErrorMessage="1" sqref="C39 C42 C45 C48 C51">
      <formula1>$M$5:$M$8</formula1>
    </dataValidation>
    <dataValidation type="list" allowBlank="1" showInputMessage="1" showErrorMessage="1" sqref="H39 H54 C26 H42 H45 H48 H51 C60">
      <formula1>$L$5:$L$6</formula1>
    </dataValidation>
    <dataValidation type="list" allowBlank="1" showInputMessage="1" showErrorMessage="1" sqref="B14:B15">
      <formula1>$I$8</formula1>
    </dataValidation>
    <dataValidation type="list" allowBlank="1" showInputMessage="1" showErrorMessage="1" sqref="B21 C47 C38 C50 C53:C54 C41 C44 C56:C57">
      <formula1>$M$5:$M$7</formula1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'I:\9 MODELOS DOCUMENTOS\Modelos impresos convocatorias\Impresos específicos convocatoria - medida\Ocupadas\Solicitud\[Resumen Programa-Valoracion_Ocupadas.xlsx]Hoja1'!#REF!</xm:f>
          </x14:formula1>
          <xm:sqref>C18 E18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 Programa</vt:lpstr>
    </vt:vector>
  </TitlesOfParts>
  <Company>Gobierno de Navarra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Agüero Goñi, Maialen (Serv. Navarro de Empleo)</dc:creator>
  <cp:lastModifiedBy>n202400</cp:lastModifiedBy>
  <cp:lastPrinted>2020-06-12T06:39:33Z</cp:lastPrinted>
  <dcterms:created xsi:type="dcterms:W3CDTF">2013-05-17T08:46:16Z</dcterms:created>
  <dcterms:modified xsi:type="dcterms:W3CDTF">2023-01-17T12:44:01Z</dcterms:modified>
</cp:coreProperties>
</file>